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K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M3" authorId="0">
      <text>
        <r>
          <rPr>
            <sz val="11"/>
            <color rgb="FF000000"/>
            <rFont val="Calibri"/>
            <family val="2"/>
            <charset val="1"/>
          </rPr>
          <t xml:space="preserve">Author:
was in um for oCRIRES</t>
        </r>
      </text>
    </comment>
    <comment ref="O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R6" authorId="0">
      <text>
        <r>
          <rPr>
            <sz val="11"/>
            <color rgb="FF000000"/>
            <rFont val="Calibri"/>
            <family val="2"/>
            <charset val="1"/>
          </rPr>
          <t xml:space="preserve">Author:
In the ICS upgrade plan this is INS.GRAT2.ENC</t>
        </r>
      </text>
    </comment>
    <comment ref="W1" authorId="0">
      <text>
        <r>
          <rPr>
            <sz val="11"/>
            <color rgb="FF000000"/>
            <rFont val="Calibri"/>
            <family val="2"/>
            <charset val="1"/>
          </rPr>
          <t xml:space="preserve">Author:
Shouldbe propagated to headers</t>
        </r>
      </text>
    </comment>
    <comment ref="AF1" authorId="0">
      <text>
        <r>
          <rPr>
            <sz val="11"/>
            <color rgb="FF000000"/>
            <rFont val="Calibri"/>
            <family val="2"/>
            <charset val="1"/>
          </rPr>
          <t xml:space="preserve">Author:
Should be propagated to headers for DRS</t>
        </r>
      </text>
    </comment>
    <comment ref="AO1" authorId="0">
      <text>
        <r>
          <rPr>
            <sz val="11"/>
            <color rgb="FF000000"/>
            <rFont val="Calibri"/>
            <family val="2"/>
            <charset val="1"/>
          </rPr>
          <t xml:space="preserve">Author:
Should be propagated to headers for DRS</t>
        </r>
      </text>
    </comment>
    <comment ref="AX1" authorId="0">
      <text>
        <r>
          <rPr>
            <sz val="11"/>
            <color rgb="FF000000"/>
            <rFont val="Calibri"/>
            <family val="2"/>
            <charset val="1"/>
          </rPr>
          <t xml:space="preserve">Author:
Should be propagated to headers for DRS</t>
        </r>
      </text>
    </comment>
    <comment ref="BG1" authorId="0">
      <text>
        <r>
          <rPr>
            <sz val="11"/>
            <color rgb="FF000000"/>
            <rFont val="Calibri"/>
            <family val="2"/>
            <charset val="1"/>
          </rPr>
          <t xml:space="preserve">Author:
Useful for development, does not need to be in the online database or propagated to headers.</t>
        </r>
      </text>
    </comment>
    <comment ref="BP1" authorId="0">
      <text>
        <r>
          <rPr>
            <sz val="11"/>
            <color rgb="FF000000"/>
            <rFont val="Calibri"/>
            <family val="2"/>
            <charset val="1"/>
          </rPr>
          <t xml:space="preserve">Author:
Useful for development, should be propagated to headers.</t>
        </r>
      </text>
    </comment>
    <comment ref="BY1" authorId="0">
      <text>
        <r>
          <rPr>
            <sz val="11"/>
            <color rgb="FF000000"/>
            <rFont val="Calibri"/>
            <family val="2"/>
            <charset val="1"/>
          </rPr>
          <t xml:space="preserve">Author:
Useful for development, should be propagated to headers.</t>
        </r>
      </text>
    </comment>
    <comment ref="CH1" authorId="0">
      <text>
        <r>
          <rPr>
            <sz val="11"/>
            <color rgb="FF000000"/>
            <rFont val="Calibri"/>
            <family val="2"/>
            <charset val="1"/>
          </rPr>
          <t xml:space="preserve">Author:
Should be propagated to headers for DRS</t>
        </r>
      </text>
    </comment>
    <comment ref="EJ1" authorId="0">
      <text>
        <r>
          <rPr>
            <b val="true"/>
            <sz val="10"/>
            <color rgb="FF000000"/>
            <rFont val="Calibri"/>
            <family val="0"/>
            <charset val="1"/>
          </rPr>
          <t xml:space="preserve">bristowp:
</t>
        </r>
        <r>
          <rPr>
            <sz val="10"/>
            <color rgb="FF000000"/>
            <rFont val="Calibri"/>
            <family val="0"/>
            <charset val="1"/>
          </rPr>
          <t xml:space="preserve">Eventually this column shall be filled out with the measured wavelength at which the full slit begins to be vignetted by the non-active rows at the top edge of the detectors or where  the max order intersects the blue edge of detector 1 (whichever is the case).
Until the characterisation is done, the value used here is the estimated (assuming simple grating formula and nominally aligned detectors) wavelength at which the max order intersects the blue edge of detector 1</t>
        </r>
      </text>
    </comment>
    <comment ref="EK1" authorId="0">
      <text>
        <r>
          <rPr>
            <b val="true"/>
            <sz val="10"/>
            <color rgb="FF000000"/>
            <rFont val="Calibri"/>
            <family val="0"/>
            <charset val="1"/>
          </rPr>
          <t xml:space="preserve">bristowp:
</t>
        </r>
        <r>
          <rPr>
            <sz val="10"/>
            <color rgb="FF000000"/>
            <rFont val="Calibri"/>
            <family val="0"/>
            <charset val="1"/>
          </rPr>
          <t xml:space="preserve">Eventually this column shall be filled out with the measured wavelength at which the full slit begins to be vignetted by the non-active rows at the bottom edge of the detectors or where  the min order intersects the red edge of detector 3 (whichever is the case).
Until the characterisation is done, the value used here is the estimated (assuming simple grating formula and nominally aligned detectors) wavelength at which the min order intersects the red edge of detector 3</t>
        </r>
      </text>
    </comment>
    <comment ref="EL1" authorId="0">
      <text>
        <r>
          <rPr>
            <sz val="11"/>
            <color rgb="FF000000"/>
            <rFont val="Calibri"/>
            <family val="2"/>
            <charset val="1"/>
          </rPr>
          <t xml:space="preserve">Author:
The x, y piezo ratios should be in the online DB, at least for the metrology. They do not need to be propagated to headers.</t>
        </r>
      </text>
    </comment>
    <comment ref="EN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I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L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L5" authorId="0">
      <text>
        <r>
          <rPr>
            <sz val="11"/>
            <color rgb="FF000000"/>
            <rFont val="Calibri"/>
            <family val="2"/>
            <charset val="1"/>
          </rPr>
          <t xml:space="preserve">Author:
All of the MetroID_ES[ES/MF][N] are marked as new here because oCRIRES did not record them</t>
        </r>
      </text>
    </comment>
    <comment ref="FM5" authorId="0">
      <text>
        <r>
          <rPr>
            <sz val="11"/>
            <color rgb="FF000000"/>
            <rFont val="Calibri"/>
            <family val="2"/>
            <charset val="1"/>
          </rPr>
          <t xml:space="preserve">Author:
All of the MetroWav[ES/MF][N] are marked as new here because oCRIRES did not record them</t>
        </r>
      </text>
    </comment>
    <comment ref="FN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GM5" authorId="0">
      <text>
        <r>
          <rPr>
            <sz val="11"/>
            <color rgb="FF000000"/>
            <rFont val="Calibri"/>
            <family val="2"/>
            <charset val="1"/>
          </rPr>
          <t xml:space="preserve">Author:
MetroPosES5x onwards are maked as new here because for oCRIRES only 4 features were alllowed for</t>
        </r>
      </text>
    </comment>
    <comment ref="GO5" authorId="0">
      <text>
        <r>
          <rPr>
            <sz val="11"/>
            <color rgb="FF000000"/>
            <rFont val="Calibri"/>
            <family val="2"/>
            <charset val="1"/>
          </rPr>
          <t xml:space="preserve">Author:
MetroPosES5y onwards are maked as new here because for oCRIRES only 4 features were alllowed for</t>
        </r>
      </text>
    </comment>
    <comment ref="IQ5" authorId="0">
      <text>
        <r>
          <rPr>
            <sz val="11"/>
            <color rgb="FF000000"/>
            <rFont val="Calibri"/>
            <family val="2"/>
            <charset val="1"/>
          </rPr>
          <t xml:space="preserve">Author:
MetroPosMF5x onwards are maked as new here because for oCRIRES only 4 features were alllowed for</t>
        </r>
      </text>
    </comment>
    <comment ref="IR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
Quite possibly this needs to be replaced with a lookup table or polynomial...</t>
        </r>
      </text>
    </comment>
  </commentList>
</comments>
</file>

<file path=xl/sharedStrings.xml><?xml version="1.0" encoding="utf-8"?>
<sst xmlns="http://schemas.openxmlformats.org/spreadsheetml/2006/main" count="1651" uniqueCount="727">
  <si>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</si>
  <si>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</si>
  <si>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</si>
  <si>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</si>
  <si>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</si>
  <si>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</si>
  <si>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</si>
  <si>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</si>
  <si>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</si>
  <si>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</si>
  <si>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</si>
  <si>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</si>
  <si>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</si>
  <si>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</si>
  <si>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</si>
  <si>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</si>
  <si>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</si>
  <si>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</si>
  <si>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</si>
  <si>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</si>
  <si>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</si>
  <si>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</si>
  <si>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</si>
  <si>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</si>
  <si>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</si>
  <si>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</si>
  <si>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</si>
  <si>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</si>
  <si>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</si>
  <si>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</si>
  <si>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</si>
  <si>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</si>
  <si>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SV Filter name</t>
  </si>
  <si>
    <t xml:space="preserve">SV filter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</si>
  <si>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</si>
  <si>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</si>
  <si>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</si>
  <si>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</si>
  <si>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</si>
  <si>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</si>
  <si>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</si>
  <si>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</si>
  <si>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</si>
  <si>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</si>
  <si>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O1</t>
  </si>
  <si>
    <t xml:space="preserve">O9</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</si>
  <si>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</si>
  <si>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</si>
  <si>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</si>
  <si>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</si>
  <si>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</si>
  <si>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</si>
  <si>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</si>
  <si>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</si>
  <si>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O9 Central Wavelength</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</si>
  <si>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</si>
  <si>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</si>
  <si>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</si>
  <si>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</si>
  <si>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</si>
  <si>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</si>
  <si>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</si>
  <si>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</si>
  <si>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</si>
  <si>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</si>
  <si>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</si>
  <si>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</si>
  <si>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</si>
  <si>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</si>
  <si>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</si>
  <si>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</si>
  <si>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</si>
  <si>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</si>
  <si>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</si>
  <si>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</si>
  <si>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</si>
  <si>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</si>
  <si>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</si>
  <si>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</si>
  <si>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</si>
  <si>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</si>
  <si>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</si>
  <si>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O1 Blaze Wavelength</t>
  </si>
  <si>
    <t xml:space="preserve">O2 Blaze Wavelength</t>
  </si>
  <si>
    <t xml:space="preserve">O3 Blaze Wavelength</t>
  </si>
  <si>
    <t xml:space="preserve">O4 Blaze Wavelength</t>
  </si>
  <si>
    <t xml:space="preserve">O5 Blaze Wavelength</t>
  </si>
  <si>
    <t xml:space="preserve">O6 Blaze Wavelength</t>
  </si>
  <si>
    <t xml:space="preserve">O7 Blaze Wavelength</t>
  </si>
  <si>
    <t xml:space="preserve">O8 Blaze Wavelength</t>
  </si>
  <si>
    <t xml:space="preserve">O9 Blaze Wavelength</t>
  </si>
  <si>
    <t xml:space="preserve">O1 FSR min</t>
  </si>
  <si>
    <t xml:space="preserve">O2 FSR min</t>
  </si>
  <si>
    <t xml:space="preserve">O3 FSR min</t>
  </si>
  <si>
    <t xml:space="preserve">O4 FSR min</t>
  </si>
  <si>
    <t xml:space="preserve">O5 FSR min</t>
  </si>
  <si>
    <t xml:space="preserve">O6 FSR min</t>
  </si>
  <si>
    <t xml:space="preserve">O7 FSR min</t>
  </si>
  <si>
    <t xml:space="preserve">O8 FSR min</t>
  </si>
  <si>
    <t xml:space="preserve">O9 FSR min</t>
  </si>
  <si>
    <t xml:space="preserve">O1 FSR max</t>
  </si>
  <si>
    <t xml:space="preserve">O2 FSR max</t>
  </si>
  <si>
    <t xml:space="preserve">O3 FSR max</t>
  </si>
  <si>
    <t xml:space="preserve">O4 FSR max</t>
  </si>
  <si>
    <t xml:space="preserve">O5 FSR max</t>
  </si>
  <si>
    <t xml:space="preserve">O6 FSR max</t>
  </si>
  <si>
    <t xml:space="preserve">O7 FSR max</t>
  </si>
  <si>
    <t xml:space="preserve">O8 FSR max</t>
  </si>
  <si>
    <t xml:space="preserve">O9 FSR max</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</si>
  <si>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</si>
  <si>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</si>
  <si>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</si>
  <si>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</si>
  <si>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</si>
  <si>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</si>
  <si>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</si>
  <si>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</si>
  <si>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O9 BEG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</si>
  <si>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</si>
  <si>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</si>
  <si>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</si>
  <si>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</si>
  <si>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</si>
  <si>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</si>
  <si>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</si>
  <si>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</si>
  <si>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O9 END DET1</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</si>
  <si>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</si>
  <si>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</si>
  <si>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</si>
  <si>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</si>
  <si>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</si>
  <si>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</si>
  <si>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</si>
  <si>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</si>
  <si>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O9 BEG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</si>
  <si>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</si>
  <si>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</si>
  <si>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</si>
  <si>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</si>
  <si>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</si>
  <si>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</si>
  <si>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</si>
  <si>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</si>
  <si>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O9 END DET2</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</si>
  <si>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</si>
  <si>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</si>
  <si>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</si>
  <si>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</si>
  <si>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</si>
  <si>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</si>
  <si>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</si>
  <si>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</si>
  <si>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O9 BEG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</si>
  <si>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</si>
  <si>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</si>
  <si>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</si>
  <si>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</si>
  <si>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</si>
  <si>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</si>
  <si>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</si>
  <si>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</si>
  <si>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O9 END DET3</t>
  </si>
  <si>
    <t xml:space="preserve">Effective wlmin</t>
  </si>
  <si>
    <t xml:space="preserve">Effective wlmax</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</si>
  <si>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</si>
  <si>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</si>
  <si>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</si>
  <si>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</si>
  <si>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</si>
  <si>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</si>
  <si>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</si>
  <si>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</si>
  <si>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</si>
  <si>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</si>
  <si>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</si>
  <si>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</si>
  <si>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</si>
  <si>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</si>
  <si>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</si>
  <si>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</si>
  <si>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</si>
  <si>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</si>
  <si>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</si>
  <si>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</si>
  <si>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</si>
  <si>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</si>
  <si>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</si>
  <si>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</si>
  <si>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</si>
  <si>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</si>
  <si>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</si>
  <si>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</si>
  <si>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</si>
  <si>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</si>
  <si>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</si>
  <si>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</si>
  <si>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</si>
  <si>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</si>
  <si>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</si>
  <si>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</si>
  <si>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</si>
  <si>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</si>
  <si>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</si>
  <si>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</si>
  <si>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</si>
  <si>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</si>
  <si>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</si>
  <si>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</si>
  <si>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</si>
  <si>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</si>
  <si>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</si>
  <si>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</si>
  <si>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</si>
  <si>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</si>
  <si>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</si>
  <si>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</si>
  <si>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</si>
  <si>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</si>
  <si>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</si>
  <si>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</si>
  <si>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</si>
  <si>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</si>
  <si>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</si>
  <si>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</si>
  <si>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</si>
  <si>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</si>
  <si>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</si>
  <si>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</si>
  <si>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</si>
  <si>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</si>
  <si>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</si>
  <si>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</si>
  <si>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</si>
  <si>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</si>
  <si>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</si>
  <si>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</si>
  <si>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</si>
  <si>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</si>
  <si>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</si>
  <si>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</si>
  <si>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</si>
  <si>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</si>
  <si>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</si>
  <si>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</si>
  <si>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</si>
  <si>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</si>
  <si>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</si>
  <si>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</si>
  <si>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</si>
  <si>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</si>
  <si>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</si>
  <si>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</si>
  <si>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</si>
  <si>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</si>
  <si>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</si>
  <si>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</si>
  <si>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</si>
  <si>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</si>
  <si>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</si>
  <si>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</si>
  <si>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</si>
  <si>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</si>
  <si>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</si>
  <si>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</si>
  <si>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</si>
  <si>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</si>
  <si>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</si>
  <si>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</si>
  <si>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</si>
  <si>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</si>
  <si>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</si>
  <si>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</si>
  <si>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</si>
  <si>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</si>
  <si>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</si>
  <si>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</si>
  <si>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</si>
  <si>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</si>
  <si>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</si>
  <si>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</si>
  <si>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</si>
  <si>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</si>
  <si>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</si>
  <si>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</si>
  <si>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</si>
  <si>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</si>
  <si>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</si>
  <si>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</si>
  <si>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</si>
  <si>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</si>
  <si>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</si>
  <si>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</si>
  <si>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</si>
  <si>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</si>
  <si>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</si>
  <si>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</si>
  <si>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</si>
  <si>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</si>
  <si>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</si>
  <si>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</si>
  <si>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</si>
  <si>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</si>
  <si>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</si>
  <si>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centOrder</t>
  </si>
  <si>
    <t xml:space="preserve">centDispersion</t>
  </si>
  <si>
    <t xml:space="preserve">wlenGratRatio</t>
  </si>
  <si>
    <t xml:space="preserve">grat2</t>
  </si>
  <si>
    <t xml:space="preserve">grat2Enc</t>
  </si>
  <si>
    <t xml:space="preserve">filt1</t>
  </si>
  <si>
    <t xml:space="preserve">filt1Enc</t>
  </si>
  <si>
    <t xml:space="preserve">filt2</t>
  </si>
  <si>
    <t xml:space="preserve">filt2Enc</t>
  </si>
  <si>
    <t xml:space="preserve">piezo1</t>
  </si>
  <si>
    <t xml:space="preserve">piezo2</t>
  </si>
  <si>
    <t xml:space="preserve">spuTurret</t>
  </si>
  <si>
    <t xml:space="preserve">spuTurretEnc</t>
  </si>
  <si>
    <t xml:space="preserve">grat1</t>
  </si>
  <si>
    <t xml:space="preserve">grat1Enc</t>
  </si>
  <si>
    <t xml:space="preserve">minord</t>
  </si>
  <si>
    <t xml:space="preserve">maxord</t>
  </si>
  <si>
    <t xml:space="preserve">O1CentralWL</t>
  </si>
  <si>
    <t xml:space="preserve">O2CentralWL</t>
  </si>
  <si>
    <t xml:space="preserve">O3CentralWL</t>
  </si>
  <si>
    <t xml:space="preserve">O4CentralWL</t>
  </si>
  <si>
    <t xml:space="preserve">O5CentralWL</t>
  </si>
  <si>
    <t xml:space="preserve">O6CentralWL</t>
  </si>
  <si>
    <t xml:space="preserve">O7CentralWL</t>
  </si>
  <si>
    <t xml:space="preserve">O8CentralWL</t>
  </si>
  <si>
    <t xml:space="preserve">O9CentralWL</t>
  </si>
  <si>
    <t xml:space="preserve">O1CentralYDet1</t>
  </si>
  <si>
    <t xml:space="preserve">O2CentralYDet1</t>
  </si>
  <si>
    <t xml:space="preserve">O3CentralYDet1</t>
  </si>
  <si>
    <t xml:space="preserve">O4CentralYDet1</t>
  </si>
  <si>
    <t xml:space="preserve">O5CentralYDet1</t>
  </si>
  <si>
    <t xml:space="preserve">O6CentralYDet1</t>
  </si>
  <si>
    <t xml:space="preserve">O7CentralYDet1</t>
  </si>
  <si>
    <t xml:space="preserve">O8CentralYDet1</t>
  </si>
  <si>
    <t xml:space="preserve">O9CentralYDet1</t>
  </si>
  <si>
    <t xml:space="preserve">O1CentralYDet2</t>
  </si>
  <si>
    <t xml:space="preserve">O2CentralYDet2</t>
  </si>
  <si>
    <t xml:space="preserve">O3CentralYDet2</t>
  </si>
  <si>
    <t xml:space="preserve">O4CentralYDet2</t>
  </si>
  <si>
    <t xml:space="preserve">O5CentralYDet2</t>
  </si>
  <si>
    <t xml:space="preserve">O6CentralYDet2</t>
  </si>
  <si>
    <t xml:space="preserve">O7CentralYDet2</t>
  </si>
  <si>
    <t xml:space="preserve">O8CentralYDet2</t>
  </si>
  <si>
    <t xml:space="preserve">O9CentralYDet2</t>
  </si>
  <si>
    <t xml:space="preserve">O1CentralYDet3</t>
  </si>
  <si>
    <t xml:space="preserve">O2CentralYDet3</t>
  </si>
  <si>
    <t xml:space="preserve">O3CentralYDet3</t>
  </si>
  <si>
    <t xml:space="preserve">O4CentralYDet3</t>
  </si>
  <si>
    <t xml:space="preserve">O5CentralYDet3</t>
  </si>
  <si>
    <t xml:space="preserve">O6CentralYDet3</t>
  </si>
  <si>
    <t xml:space="preserve">O7CentralYDet3</t>
  </si>
  <si>
    <t xml:space="preserve">O8CentralYDet3</t>
  </si>
  <si>
    <t xml:space="preserve">O9CentralYDet3</t>
  </si>
  <si>
    <t xml:space="preserve">O1BlazeWL</t>
  </si>
  <si>
    <t xml:space="preserve">O2BlazeWL</t>
  </si>
  <si>
    <t xml:space="preserve">O3BlazeWL</t>
  </si>
  <si>
    <t xml:space="preserve">O4BlazeWL</t>
  </si>
  <si>
    <t xml:space="preserve">O5BlazeWL</t>
  </si>
  <si>
    <t xml:space="preserve">O6BlazeWL</t>
  </si>
  <si>
    <t xml:space="preserve">O7BlazeWL</t>
  </si>
  <si>
    <t xml:space="preserve">O8BlazeWL</t>
  </si>
  <si>
    <t xml:space="preserve">O9BlazeWL</t>
  </si>
  <si>
    <t xml:space="preserve">O1WLmin</t>
  </si>
  <si>
    <t xml:space="preserve">O2WLmin</t>
  </si>
  <si>
    <t xml:space="preserve">O3WLmin</t>
  </si>
  <si>
    <t xml:space="preserve">O4WLmin</t>
  </si>
  <si>
    <t xml:space="preserve">O5WLmin</t>
  </si>
  <si>
    <t xml:space="preserve">O6WLmin</t>
  </si>
  <si>
    <t xml:space="preserve">O7WLmin</t>
  </si>
  <si>
    <t xml:space="preserve">O8WLmin</t>
  </si>
  <si>
    <t xml:space="preserve">O9WLmin</t>
  </si>
  <si>
    <t xml:space="preserve">O1WLmax</t>
  </si>
  <si>
    <t xml:space="preserve">O2WLmax</t>
  </si>
  <si>
    <t xml:space="preserve">O3WLmax</t>
  </si>
  <si>
    <t xml:space="preserve">O4WLmax</t>
  </si>
  <si>
    <t xml:space="preserve">O5WLmax</t>
  </si>
  <si>
    <t xml:space="preserve">O6WLmax</t>
  </si>
  <si>
    <t xml:space="preserve">O7WLmax</t>
  </si>
  <si>
    <t xml:space="preserve">O8WLmax</t>
  </si>
  <si>
    <t xml:space="preserve">O9WLmax</t>
  </si>
  <si>
    <t xml:space="preserve">O1WLstartDet1</t>
  </si>
  <si>
    <t xml:space="preserve">O2WLstartDet1</t>
  </si>
  <si>
    <t xml:space="preserve">O3WLstartDet1</t>
  </si>
  <si>
    <t xml:space="preserve">O4WLstartDet1</t>
  </si>
  <si>
    <t xml:space="preserve">O5WLstartDet1</t>
  </si>
  <si>
    <t xml:space="preserve">O6WLstartDet1</t>
  </si>
  <si>
    <t xml:space="preserve">O7WLstartDet1</t>
  </si>
  <si>
    <t xml:space="preserve">O8WLstartDet1</t>
  </si>
  <si>
    <t xml:space="preserve">O9WLstartDet1</t>
  </si>
  <si>
    <t xml:space="preserve">O1WLendDet1</t>
  </si>
  <si>
    <t xml:space="preserve">O2WLendDet1</t>
  </si>
  <si>
    <t xml:space="preserve">O3WLendDet1</t>
  </si>
  <si>
    <t xml:space="preserve">O4WLendDet1</t>
  </si>
  <si>
    <t xml:space="preserve">O5WLendDet1</t>
  </si>
  <si>
    <t xml:space="preserve">O6WLendDet1</t>
  </si>
  <si>
    <t xml:space="preserve">O7WLendDet1</t>
  </si>
  <si>
    <t xml:space="preserve">O8WLendDet1</t>
  </si>
  <si>
    <t xml:space="preserve">O9WLendDet1</t>
  </si>
  <si>
    <t xml:space="preserve">O1WLstartDet2</t>
  </si>
  <si>
    <t xml:space="preserve">O2WLstartDet2</t>
  </si>
  <si>
    <t xml:space="preserve">O3WLstartDet2</t>
  </si>
  <si>
    <t xml:space="preserve">O4WLstartDet2</t>
  </si>
  <si>
    <t xml:space="preserve">O5WLstartDet2</t>
  </si>
  <si>
    <t xml:space="preserve">O6WLstartDet2</t>
  </si>
  <si>
    <t xml:space="preserve">O7WLstartDet2</t>
  </si>
  <si>
    <t xml:space="preserve">O8WLstartDet2</t>
  </si>
  <si>
    <t xml:space="preserve">O9WLstartDet2</t>
  </si>
  <si>
    <t xml:space="preserve">O1WLendDet2</t>
  </si>
  <si>
    <t xml:space="preserve">O2WLendDet2</t>
  </si>
  <si>
    <t xml:space="preserve">O3WLendDet2</t>
  </si>
  <si>
    <t xml:space="preserve">O4WLendDet2</t>
  </si>
  <si>
    <t xml:space="preserve">O5WLendDet2</t>
  </si>
  <si>
    <t xml:space="preserve">O6WLendDet2</t>
  </si>
  <si>
    <t xml:space="preserve">O7WLendDet2</t>
  </si>
  <si>
    <t xml:space="preserve">O8WLendDet2</t>
  </si>
  <si>
    <t xml:space="preserve">O9WLendDet2</t>
  </si>
  <si>
    <t xml:space="preserve">O1WLstartDet3</t>
  </si>
  <si>
    <t xml:space="preserve">O2WLstartDet3</t>
  </si>
  <si>
    <t xml:space="preserve">O3WLstartDet3</t>
  </si>
  <si>
    <t xml:space="preserve">O4WLstartDet3</t>
  </si>
  <si>
    <t xml:space="preserve">O5WLstartDet3</t>
  </si>
  <si>
    <t xml:space="preserve">O6WLstartDet3</t>
  </si>
  <si>
    <t xml:space="preserve">O7WLstartDet3</t>
  </si>
  <si>
    <t xml:space="preserve">O8WLstartDet3</t>
  </si>
  <si>
    <t xml:space="preserve">O9WLstartDet3</t>
  </si>
  <si>
    <t xml:space="preserve">O1WLendDet3</t>
  </si>
  <si>
    <t xml:space="preserve">O2WLendDet3</t>
  </si>
  <si>
    <t xml:space="preserve">O3WLendDet3</t>
  </si>
  <si>
    <t xml:space="preserve">O4WLendDet3</t>
  </si>
  <si>
    <t xml:space="preserve">O5WLendDet3</t>
  </si>
  <si>
    <t xml:space="preserve">O6WLendDet3</t>
  </si>
  <si>
    <t xml:space="preserve">O7WLendDet3</t>
  </si>
  <si>
    <t xml:space="preserve">O8WLendDet3</t>
  </si>
  <si>
    <t xml:space="preserve">O9WLendDet3</t>
  </si>
  <si>
    <t xml:space="preserve">ewlmin</t>
  </si>
  <si>
    <t xml:space="preserve">ewlmax</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</si>
  <si>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</si>
  <si>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</si>
  <si>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</si>
  <si>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</si>
  <si>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</si>
  <si>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</si>
  <si>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</si>
  <si>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</si>
  <si>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</si>
  <si>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</si>
  <si>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</si>
  <si>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</si>
  <si>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</si>
  <si>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</si>
  <si>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</si>
  <si>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</si>
  <si>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</si>
  <si>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</si>
  <si>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</si>
  <si>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</si>
  <si>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</si>
  <si>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</si>
  <si>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</si>
  <si>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</si>
  <si>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encGratWLnRatio</t>
  </si>
  <si>
    <t xml:space="preserve">gratencPixRatio</t>
  </si>
  <si>
    <t xml:space="preserve">metroIdES1</t>
  </si>
  <si>
    <t xml:space="preserve">metroWavES1</t>
  </si>
  <si>
    <t xml:space="preserve">metroPosESD1</t>
  </si>
  <si>
    <t xml:space="preserve">metroPosESx1</t>
  </si>
  <si>
    <t xml:space="preserve">metroPosESy1</t>
  </si>
  <si>
    <t xml:space="preserve">metroTiltES1</t>
  </si>
  <si>
    <t xml:space="preserve">metroIdES2</t>
  </si>
  <si>
    <t xml:space="preserve">metroWavES2</t>
  </si>
  <si>
    <t xml:space="preserve">metroPosESD2</t>
  </si>
  <si>
    <t xml:space="preserve">metroPosESx2</t>
  </si>
  <si>
    <t xml:space="preserve">metroPosESy2</t>
  </si>
  <si>
    <t xml:space="preserve">metroTiltES2</t>
  </si>
  <si>
    <t xml:space="preserve">metroIdES3</t>
  </si>
  <si>
    <t xml:space="preserve">metroWavES3</t>
  </si>
  <si>
    <t xml:space="preserve">metroPosESD3</t>
  </si>
  <si>
    <t xml:space="preserve">metroPosESx3</t>
  </si>
  <si>
    <t xml:space="preserve">metroPosESy3</t>
  </si>
  <si>
    <t xml:space="preserve">metroTiltES3</t>
  </si>
  <si>
    <t xml:space="preserve">metroIdES4</t>
  </si>
  <si>
    <t xml:space="preserve">metroWavES4</t>
  </si>
  <si>
    <t xml:space="preserve">metroPosESD4</t>
  </si>
  <si>
    <t xml:space="preserve">metroPosESx4</t>
  </si>
  <si>
    <t xml:space="preserve">metroPosESy4</t>
  </si>
  <si>
    <t xml:space="preserve">metroTiltES4</t>
  </si>
  <si>
    <t xml:space="preserve">metroIdES5</t>
  </si>
  <si>
    <t xml:space="preserve">metroWavES5</t>
  </si>
  <si>
    <t xml:space="preserve">metroPosESD5</t>
  </si>
  <si>
    <t xml:space="preserve">metroPosESx5</t>
  </si>
  <si>
    <t xml:space="preserve">metroPosESy5</t>
  </si>
  <si>
    <t xml:space="preserve">metroTiltES5</t>
  </si>
  <si>
    <t xml:space="preserve">metroIdES6</t>
  </si>
  <si>
    <t xml:space="preserve">metroWavES6</t>
  </si>
  <si>
    <t xml:space="preserve">metroPosESD6</t>
  </si>
  <si>
    <t xml:space="preserve">metroPosESx6</t>
  </si>
  <si>
    <t xml:space="preserve">metroPosESy6</t>
  </si>
  <si>
    <t xml:space="preserve">metroTiltES6</t>
  </si>
  <si>
    <t xml:space="preserve">metroIdES7</t>
  </si>
  <si>
    <t xml:space="preserve">metroWavES7</t>
  </si>
  <si>
    <t xml:space="preserve">metroPosESD7</t>
  </si>
  <si>
    <t xml:space="preserve">metroPosESx7</t>
  </si>
  <si>
    <t xml:space="preserve">metroPosESy7</t>
  </si>
  <si>
    <t xml:space="preserve">metroTiltES7</t>
  </si>
  <si>
    <t xml:space="preserve">metroIdES8</t>
  </si>
  <si>
    <t xml:space="preserve">metroWavES8</t>
  </si>
  <si>
    <t xml:space="preserve">metroPosESD8</t>
  </si>
  <si>
    <t xml:space="preserve">metroPosESx8</t>
  </si>
  <si>
    <t xml:space="preserve">metroPosESy8</t>
  </si>
  <si>
    <t xml:space="preserve">metroTiltES8</t>
  </si>
  <si>
    <t xml:space="preserve">metroIdES9</t>
  </si>
  <si>
    <t xml:space="preserve">metroWavES9</t>
  </si>
  <si>
    <t xml:space="preserve">metroPosESD9</t>
  </si>
  <si>
    <t xml:space="preserve">metroPosESx9</t>
  </si>
  <si>
    <t xml:space="preserve">metroPosESy9</t>
  </si>
  <si>
    <t xml:space="preserve">metroTiltES9</t>
  </si>
  <si>
    <t xml:space="preserve">metroIdES10</t>
  </si>
  <si>
    <t xml:space="preserve">metroWavES10</t>
  </si>
  <si>
    <t xml:space="preserve">metroPosESD10</t>
  </si>
  <si>
    <t xml:space="preserve">metroPosESx10</t>
  </si>
  <si>
    <t xml:space="preserve">metroPosESy10</t>
  </si>
  <si>
    <t xml:space="preserve">metroTiltES10</t>
  </si>
  <si>
    <t xml:space="preserve">N/A</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</si>
  <si>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</si>
  <si>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</si>
  <si>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</si>
  <si>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</si>
  <si>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</si>
  <si>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</si>
  <si>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</si>
  <si>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</si>
  <si>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</si>
  <si>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</si>
  <si>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</si>
  <si>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</si>
  <si>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</si>
  <si>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</si>
  <si>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double</t>
  </si>
  <si>
    <t xml:space="preserve">bytes8</t>
  </si>
  <si>
    <t xml:space="preserve">int32</t>
  </si>
  <si>
    <t xml:space="preserve">bytes7</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</si>
  <si>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</si>
  <si>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</si>
  <si>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</si>
  <si>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</si>
  <si>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</si>
  <si>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</si>
  <si>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</si>
  <si>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</si>
  <si>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</si>
  <si>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</si>
  <si>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</si>
  <si>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</si>
  <si>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</si>
  <si>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</si>
  <si>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</si>
  <si>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</si>
  <si>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</si>
  <si>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</si>
  <si>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</si>
  <si>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</si>
  <si>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</si>
  <si>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</si>
  <si>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</si>
  <si>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</si>
  <si>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</si>
  <si>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</si>
  <si>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</si>
  <si>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</si>
  <si>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</si>
  <si>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</si>
  <si>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</si>
  <si>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</si>
  <si>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</si>
  <si>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</si>
  <si>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</si>
  <si>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</si>
  <si>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</si>
  <si>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</si>
  <si>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</si>
  <si>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INS.GRAT1.DISP</t>
  </si>
  <si>
    <t xml:space="preserve">INS.GRAT1.RATIO</t>
  </si>
  <si>
    <t xml:space="preserve">INS.GRAT2.NAME</t>
  </si>
  <si>
    <t xml:space="preserve">INS.GRAT2.ENC</t>
  </si>
  <si>
    <t xml:space="preserve">INS.FILT1.NAME</t>
  </si>
  <si>
    <t xml:space="preserve">INS.FILT1.ENC</t>
  </si>
  <si>
    <t xml:space="preserve">INS.FILT2.NAME</t>
  </si>
  <si>
    <t xml:space="preserve">INS.FILT2.ENC</t>
  </si>
  <si>
    <t xml:space="preserve">INS.PIEZO1.VAL</t>
  </si>
  <si>
    <t xml:space="preserve">INS.PIEZO2.VAL</t>
  </si>
  <si>
    <t xml:space="preserve">INS.ROT.DEVDESC</t>
  </si>
  <si>
    <t xml:space="preserve">INS.ROT.ENC</t>
  </si>
  <si>
    <t xml:space="preserve">INS.GRAT1.POS</t>
  </si>
  <si>
    <t xml:space="preserve">INS.GRAT1.ENC</t>
  </si>
  <si>
    <t xml:space="preserve">INS.GRAT1.MINORD</t>
  </si>
  <si>
    <t xml:space="preserve">INS.GRAT1.MAXORD</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</si>
  <si>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</si>
  <si>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</si>
  <si>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</si>
  <si>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</si>
  <si>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</si>
  <si>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</si>
  <si>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</si>
  <si>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</si>
  <si>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INS.WLEN.CWLEN9</t>
  </si>
  <si>
    <t xml:space="preserve">INS.WLEN.CENY1</t>
  </si>
  <si>
    <t xml:space="preserve">INS.WLEN.CENY2</t>
  </si>
  <si>
    <t xml:space="preserve">INS.WLEN.CENY3</t>
  </si>
  <si>
    <t xml:space="preserve">INS.WLEN.CENY4</t>
  </si>
  <si>
    <t xml:space="preserve">INS.WLEN.CENY5</t>
  </si>
  <si>
    <t xml:space="preserve">INS.WLEN.CENY6</t>
  </si>
  <si>
    <t xml:space="preserve">INS.WLEN.CENY7</t>
  </si>
  <si>
    <t xml:space="preserve">INS.WLEN.CENY8</t>
  </si>
  <si>
    <t xml:space="preserve">INS.WLEN.CENY9</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</si>
  <si>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</si>
  <si>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</si>
  <si>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</si>
  <si>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</si>
  <si>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</si>
  <si>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</si>
  <si>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</si>
  <si>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</si>
  <si>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INS.WLEN.MIN9</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</si>
  <si>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</si>
  <si>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</si>
  <si>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</si>
  <si>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</si>
  <si>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</si>
  <si>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</si>
  <si>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</si>
  <si>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</si>
  <si>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INS.WLEN.MAX9</t>
  </si>
  <si>
    <t xml:space="preserve">INS.WLEN.STRT1</t>
  </si>
  <si>
    <t xml:space="preserve">INS.WLEN.STRT2</t>
  </si>
  <si>
    <t xml:space="preserve">INS.WLEN.STRT3</t>
  </si>
  <si>
    <t xml:space="preserve">INS.WLEN.STRT4</t>
  </si>
  <si>
    <t xml:space="preserve">INS.WLEN.STRT5</t>
  </si>
  <si>
    <t xml:space="preserve">INS.WLEN.STRT6</t>
  </si>
  <si>
    <t xml:space="preserve">INS.WLEN.STRT7</t>
  </si>
  <si>
    <t xml:space="preserve">INS.WLEN.STRT8</t>
  </si>
  <si>
    <t xml:space="preserve">INS.WLEN.STRT9</t>
  </si>
  <si>
    <t xml:space="preserve">INS.WLEN.END1</t>
  </si>
  <si>
    <t xml:space="preserve">INS.WLEN.END2</t>
  </si>
  <si>
    <t xml:space="preserve">INS.WLEN.END3</t>
  </si>
  <si>
    <t xml:space="preserve">INS.WLEN.END4</t>
  </si>
  <si>
    <t xml:space="preserve">INS.WLEN.END5</t>
  </si>
  <si>
    <t xml:space="preserve">INS.WLEN.END6</t>
  </si>
  <si>
    <t xml:space="preserve">INS.WLEN.END7</t>
  </si>
  <si>
    <t xml:space="preserve">INS.WLEN.END8</t>
  </si>
  <si>
    <t xml:space="preserve">INS.WLEN.END9</t>
  </si>
  <si>
    <t xml:space="preserve">INS.EWLEN.MIN</t>
  </si>
  <si>
    <t xml:space="preserve">INS.EWLEN.MAX</t>
  </si>
  <si>
    <t xml:space="preserve">J</t>
  </si>
  <si>
    <t xml:space="preserve">Hx5e-2</t>
  </si>
  <si>
    <t xml:space="preserve">K</t>
  </si>
  <si>
    <t xml:space="preserve">x</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</si>
  <si>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</si>
  <si>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</si>
  <si>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</si>
  <si>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</si>
  <si>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</si>
  <si>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</si>
  <si>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</si>
  <si>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</si>
  <si>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</si>
  <si>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</si>
  <si>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</si>
  <si>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</si>
  <si>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</si>
  <si>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</si>
  <si>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</si>
  <si>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</si>
  <si>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</si>
  <si>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</si>
  <si>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</si>
  <si>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</si>
  <si>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</si>
  <si>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</si>
  <si>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</si>
  <si>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</si>
  <si>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</si>
  <si>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</si>
  <si>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</si>
  <si>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</si>
  <si>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</si>
  <si>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</si>
  <si>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</si>
  <si>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</si>
  <si>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</si>
  <si>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</si>
  <si>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</si>
  <si>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</si>
  <si>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</si>
  <si>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J/2/2</t>
  </si>
  <si>
    <t xml:space="preserve">H/1/4</t>
  </si>
  <si>
    <t xml:space="preserve">H</t>
  </si>
  <si>
    <t xml:space="preserve">HK</t>
  </si>
  <si>
    <t xml:space="preserve">H/2/4</t>
  </si>
  <si>
    <t xml:space="preserve">H/3/4</t>
  </si>
  <si>
    <t xml:space="preserve">H/4/4</t>
  </si>
  <si>
    <t xml:space="preserve">K/1/4</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</si>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</sst>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21">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sz val="10"/>
      <color rgb="FF000000"/>
      <name val="Arial Unicode MS"/>
      <family val="2"/>
      <charset val="1"/>
    </font>
    <font>
      <i val="true"/>
      <sz val="10"/>
      <color rgb="FF000000"/>
      <name val="Arial"/>
      <family val="2"/>
      <charset val="1"/>
    </font>
    <font>
      <sz val="10"/>
      <name val="Arial"/>
      <family val="2"/>
      <charset val="1"/>
    </font>
    <font>
      <sz val="11"/>
      <color rgb="FFFFFFFF"/>
      <name val="Calibri"/>
      <family val="2"/>
      <charset val="1"/>
    </font>
    <font>
      <sz val="10"/>
      <color rgb="FFFFFFFF"/>
      <name val="Arial"/>
      <family val="2"/>
      <charset val="1"/>
    </font>
    <font>
      <sz val="10"/>
      <color rgb="FFA6A6A6"/>
      <name val="Arial"/>
      <family val="2"/>
      <charset val="1"/>
    </font>
    <font>
      <i val="true"/>
      <sz val="12"/>
      <color rgb="FF7F7F7F"/>
      <name val="Calibri"/>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6">
    <fill>
      <patternFill patternType="none"/>
    </fill>
    <fill>
      <patternFill patternType="gray125"/>
    </fill>
    <fill>
      <patternFill patternType="solid">
        <fgColor rgb="FFD7E4BD"/>
        <bgColor rgb="FFDDD9C3"/>
      </patternFill>
    </fill>
    <fill>
      <patternFill patternType="solid">
        <fgColor rgb="FF92D050"/>
        <bgColor rgb="FFC4BD97"/>
      </patternFill>
    </fill>
    <fill>
      <patternFill patternType="solid">
        <fgColor rgb="FFFFC000"/>
        <bgColor rgb="FFFF9900"/>
      </patternFill>
    </fill>
    <fill>
      <patternFill patternType="solid">
        <fgColor rgb="FFFDEADA"/>
        <bgColor rgb="FFE6E0EC"/>
      </patternFill>
    </fill>
    <fill>
      <patternFill patternType="solid">
        <fgColor rgb="FFFCD5B5"/>
        <bgColor rgb="FFFFC7CE"/>
      </patternFill>
    </fill>
    <fill>
      <patternFill patternType="solid">
        <fgColor rgb="FFFAC090"/>
        <bgColor rgb="FFFCD5B5"/>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DCE6F2"/>
        <bgColor rgb="FFDBEEF4"/>
      </patternFill>
    </fill>
    <fill>
      <patternFill patternType="solid">
        <fgColor rgb="FFC4BD97"/>
        <bgColor rgb="FFA6A6A6"/>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1" fillId="0" borderId="0" xfId="20" applyFont="true" applyBorder="false" applyAlignment="true" applyProtection="false">
      <alignment horizontal="general" vertical="bottom" textRotation="0" wrapText="false" indent="0" shrinkToFit="false"/>
      <protection locked="true" hidden="false"/>
    </xf>
    <xf numFmtId="164" fontId="12"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0" fillId="3" borderId="0" xfId="20" applyFont="true" applyBorder="false" applyAlignment="true" applyProtection="false">
      <alignment horizontal="left" vertical="top" textRotation="0" wrapText="true" indent="0" shrinkToFit="false"/>
      <protection locked="true" hidden="false"/>
    </xf>
    <xf numFmtId="164" fontId="9" fillId="4" borderId="0" xfId="20" applyFont="true" applyBorder="false" applyAlignment="true" applyProtection="false">
      <alignment horizontal="left" vertical="top" textRotation="0" wrapText="tru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5" fontId="10" fillId="3" borderId="0" xfId="20" applyFont="true" applyBorder="false" applyAlignment="true" applyProtection="false">
      <alignment horizontal="left" vertical="top" textRotation="0" wrapText="true" indent="0" shrinkToFit="false"/>
      <protection locked="true" hidden="false"/>
    </xf>
    <xf numFmtId="164" fontId="10" fillId="5" borderId="0" xfId="20" applyFont="true" applyBorder="false" applyAlignment="true" applyProtection="false">
      <alignment horizontal="left" vertical="top" textRotation="0" wrapText="true" indent="0" shrinkToFit="false"/>
      <protection locked="true" hidden="false"/>
    </xf>
    <xf numFmtId="164" fontId="9" fillId="5" borderId="0" xfId="20" applyFont="true" applyBorder="false" applyAlignment="true" applyProtection="false">
      <alignment horizontal="left" vertical="top" textRotation="0" wrapText="true" indent="0" shrinkToFit="false"/>
      <protection locked="true" hidden="false"/>
    </xf>
    <xf numFmtId="164" fontId="10" fillId="6"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4" fontId="10" fillId="7" borderId="0" xfId="20" applyFont="true" applyBorder="false" applyAlignment="true" applyProtection="false">
      <alignment horizontal="left" vertical="top" textRotation="0" wrapText="true" indent="0" shrinkToFit="false"/>
      <protection locked="true" hidden="false"/>
    </xf>
    <xf numFmtId="164" fontId="9" fillId="7" borderId="0" xfId="20" applyFont="true" applyBorder="false" applyAlignment="true" applyProtection="false">
      <alignment horizontal="left" vertical="top" textRotation="0" wrapText="tru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13" fillId="3"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8"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8" borderId="0" xfId="20" applyFont="true" applyBorder="false" applyAlignment="true" applyProtection="false">
      <alignment horizontal="left" vertical="top" textRotation="0" wrapText="true" indent="0" shrinkToFit="false"/>
      <protection locked="true" hidden="false"/>
    </xf>
    <xf numFmtId="164" fontId="14" fillId="9" borderId="0" xfId="0" applyFont="true" applyBorder="false" applyAlignment="tru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5" fontId="15" fillId="9"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6" fillId="0" borderId="0" xfId="20" applyFont="true" applyBorder="false" applyAlignment="true" applyProtection="false">
      <alignment horizontal="left" vertical="top" textRotation="0" wrapText="true" indent="0" shrinkToFit="false"/>
      <protection locked="true" hidden="false"/>
    </xf>
    <xf numFmtId="166" fontId="9" fillId="10" borderId="0" xfId="20" applyFont="true" applyBorder="false" applyAlignment="true" applyProtection="false">
      <alignment horizontal="left" vertical="top" textRotation="0" wrapText="true" indent="0" shrinkToFit="false"/>
      <protection locked="true" hidden="false"/>
    </xf>
    <xf numFmtId="164" fontId="10" fillId="11" borderId="0" xfId="21" applyFont="true" applyBorder="true" applyAlignment="true" applyProtection="true">
      <alignment horizontal="left" vertical="top" textRotation="0" wrapText="true" indent="0" shrinkToFit="false"/>
      <protection locked="true" hidden="false"/>
    </xf>
    <xf numFmtId="166" fontId="9" fillId="12"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6" fontId="9" fillId="13" borderId="0" xfId="20" applyFont="true" applyBorder="false" applyAlignment="true" applyProtection="false">
      <alignment horizontal="left" vertical="top" textRotation="0" wrapText="true" indent="0" shrinkToFit="false"/>
      <protection locked="true" hidden="false"/>
    </xf>
    <xf numFmtId="166" fontId="9" fillId="14" borderId="0" xfId="20" applyFont="true" applyBorder="false" applyAlignment="true" applyProtection="false">
      <alignment horizontal="left" vertical="top" textRotation="0" wrapText="true" indent="0" shrinkToFit="false"/>
      <protection locked="true" hidden="false"/>
    </xf>
    <xf numFmtId="164" fontId="15" fillId="9"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false">
      <alignment horizontal="center" vertical="center" textRotation="0" wrapText="false" indent="0" shrinkToFit="false"/>
      <protection locked="true" hidden="false"/>
    </xf>
    <xf numFmtId="164" fontId="12" fillId="0" borderId="0" xfId="20" applyFont="true" applyBorder="true" applyAlignment="true" applyProtection="false">
      <alignment horizontal="center" vertical="center" textRotation="0" wrapText="false" indent="0" shrinkToFit="false"/>
      <protection locked="true" hidden="false"/>
    </xf>
    <xf numFmtId="164" fontId="20"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2" fillId="0" borderId="0" xfId="20" applyFont="true" applyBorder="false" applyAlignment="true" applyProtection="false">
      <alignment horizontal="center" vertical="center" textRotation="0" wrapText="true" indent="0" shrinkToFit="false"/>
      <protection locked="true" hidden="false"/>
    </xf>
    <xf numFmtId="164" fontId="12" fillId="0" borderId="0" xfId="20" applyFont="true" applyBorder="false" applyAlignment="true" applyProtection="false">
      <alignment horizontal="general" vertical="center" textRotation="0" wrapText="true" indent="0" shrinkToFit="false"/>
      <protection locked="true" hidden="false"/>
    </xf>
    <xf numFmtId="170" fontId="12" fillId="0" borderId="0" xfId="20" applyFont="true" applyBorder="false" applyAlignment="true" applyProtection="false">
      <alignment horizontal="center" vertical="center" textRotation="0" wrapText="true" indent="0" shrinkToFit="false"/>
      <protection locked="true" hidden="false"/>
    </xf>
    <xf numFmtId="167" fontId="12"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20" fillId="0" borderId="0" xfId="20" applyFont="true" applyBorder="false" applyAlignment="true" applyProtection="false">
      <alignment horizontal="general" vertical="bottom" textRotation="0" wrapText="false" indent="0" shrinkToFit="false"/>
      <protection locked="true" hidden="false"/>
    </xf>
    <xf numFmtId="165" fontId="20" fillId="4" borderId="0" xfId="20" applyFont="true" applyBorder="false" applyAlignment="true" applyProtection="false">
      <alignment horizontal="general" vertical="bottom" textRotation="0" wrapText="false" indent="0" shrinkToFit="false"/>
      <protection locked="true" hidden="false"/>
    </xf>
    <xf numFmtId="165" fontId="9" fillId="4" borderId="0" xfId="20" applyFont="true" applyBorder="false" applyAlignment="true" applyProtection="false">
      <alignment horizontal="general" vertical="bottom" textRotation="0" wrapText="false" indent="0" shrinkToFit="false"/>
      <protection locked="true" hidden="false"/>
    </xf>
    <xf numFmtId="164" fontId="9" fillId="4"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4"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5" borderId="0" xfId="20" applyFont="true" applyBorder="false" applyAlignment="true" applyProtection="false">
      <alignment horizontal="general" vertical="bottom" textRotation="0" wrapText="false" indent="0" shrinkToFit="false"/>
      <protection locked="true" hidden="false"/>
    </xf>
    <xf numFmtId="168" fontId="9" fillId="4" borderId="0" xfId="20" applyFont="true" applyBorder="false" applyAlignment="true" applyProtection="false">
      <alignment horizontal="general" vertical="bottom" textRotation="0" wrapText="false" indent="0" shrinkToFit="false"/>
      <protection locked="true" hidden="false"/>
    </xf>
    <xf numFmtId="164" fontId="9" fillId="8"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8" borderId="0" xfId="2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Currency [0]" xfId="20" builtinId="53" customBuiltin="true"/>
    <cellStyle name="Excel Built-in Explanatory Text" xfId="21"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4BD97"/>
      <rgbColor rgb="FF7F7F7F"/>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DDD9C3"/>
      <rgbColor rgb="FFFFC7CE"/>
      <rgbColor rgb="FFFCD5B5"/>
      <rgbColor rgb="FFFAC090"/>
      <rgbColor rgb="FF3366FF"/>
      <rgbColor rgb="FF33CCCC"/>
      <rgbColor rgb="FF92D05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5" activeCellId="0" sqref="B25"/>
    </sheetView>
  </sheetViews>
  <sheetFormatPr defaultRowHeight="15" zeroHeight="false" outlineLevelRow="0" outlineLevelCol="0"/>
  <cols>
    <col collapsed="false" customWidth="true" hidden="false" outlineLevel="0" max="1" min="1" style="1" width="24.33"/>
    <col collapsed="false" customWidth="true" hidden="false" outlineLevel="0" max="2" min="2" style="1" width="77.17"/>
    <col collapsed="false" customWidth="true" hidden="false" outlineLevel="0" max="1025" min="3" style="1" width="10.33"/>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S52"/>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12" width="21.5"/>
    <col collapsed="false" customWidth="true" hidden="false" outlineLevel="0" max="2" min="2" style="12" width="19.67"/>
    <col collapsed="false" customWidth="true" hidden="false" outlineLevel="0" max="3" min="3" style="12" width="12.33"/>
    <col collapsed="false" customWidth="true" hidden="false" outlineLevel="0" max="4" min="4" style="12" width="18.5"/>
    <col collapsed="false" customWidth="true" hidden="false" outlineLevel="0" max="5" min="5" style="12" width="20.83"/>
    <col collapsed="false" customWidth="true" hidden="false" outlineLevel="0" max="7" min="6" style="12" width="18.17"/>
    <col collapsed="false" customWidth="true" hidden="false" outlineLevel="0" max="8" min="8" style="12" width="15.17"/>
    <col collapsed="false" customWidth="true" hidden="false" outlineLevel="0" max="9" min="9" style="12" width="16.33"/>
    <col collapsed="false" customWidth="true" hidden="false" outlineLevel="0" max="10" min="10" style="12" width="13.83"/>
    <col collapsed="false" customWidth="true" hidden="false" outlineLevel="0" max="11" min="11" style="12" width="16.5"/>
    <col collapsed="false" customWidth="true" hidden="false" outlineLevel="0" max="12" min="12" style="12" width="15.33"/>
    <col collapsed="false" customWidth="true" hidden="false" outlineLevel="0" max="13" min="13" style="13" width="15.33"/>
    <col collapsed="false" customWidth="true" hidden="false" outlineLevel="0" max="14" min="14" style="13" width="15.5"/>
    <col collapsed="false" customWidth="true" hidden="false" outlineLevel="0" max="15" min="15" style="12" width="18.5"/>
    <col collapsed="false" customWidth="true" hidden="false" outlineLevel="0" max="16" min="16" style="12" width="16.66"/>
    <col collapsed="false" customWidth="true" hidden="false" outlineLevel="0" max="17" min="17" style="12" width="17.67"/>
    <col collapsed="false" customWidth="true" hidden="false" outlineLevel="0" max="18" min="18" style="13" width="15.17"/>
    <col collapsed="false" customWidth="true" hidden="false" outlineLevel="0" max="19" min="19" style="13" width="18.83"/>
    <col collapsed="false" customWidth="true" hidden="false" outlineLevel="0" max="20" min="20" style="13" width="19.5"/>
    <col collapsed="false" customWidth="true" hidden="false" outlineLevel="0" max="22" min="21" style="13" width="5"/>
    <col collapsed="false" customWidth="true" hidden="false" outlineLevel="0" max="31" min="23" style="12" width="20.67"/>
    <col collapsed="false" customWidth="true" hidden="false" outlineLevel="0" max="40" min="32" style="12" width="16.83"/>
    <col collapsed="false" customWidth="true" hidden="false" outlineLevel="0" max="58" min="41" style="12" width="18"/>
    <col collapsed="false" customWidth="true" hidden="false" outlineLevel="0" max="67" min="59" style="12" width="19.5"/>
    <col collapsed="false" customWidth="true" hidden="false" outlineLevel="0" max="76" min="68" style="12" width="16.17"/>
    <col collapsed="false" customWidth="true" hidden="false" outlineLevel="0" max="85" min="77" style="12" width="16.5"/>
    <col collapsed="false" customWidth="true" hidden="false" outlineLevel="0" max="94" min="86" style="12" width="17.67"/>
    <col collapsed="false" customWidth="true" hidden="false" outlineLevel="0" max="103" min="95" style="12" width="16.5"/>
    <col collapsed="false" customWidth="true" hidden="false" outlineLevel="0" max="112" min="104" style="12" width="17.67"/>
    <col collapsed="false" customWidth="true" hidden="false" outlineLevel="0" max="121" min="113" style="12" width="16.5"/>
    <col collapsed="false" customWidth="true" hidden="false" outlineLevel="0" max="130" min="122" style="12" width="17.67"/>
    <col collapsed="false" customWidth="true" hidden="false" outlineLevel="0" max="139" min="131" style="12" width="16.5"/>
    <col collapsed="false" customWidth="true" hidden="false" outlineLevel="0" max="140" min="140" style="12" width="15.33"/>
    <col collapsed="false" customWidth="true" hidden="false" outlineLevel="0" max="141" min="141" style="12" width="15.83"/>
    <col collapsed="false" customWidth="true" hidden="false" outlineLevel="0" max="142" min="142" style="12" width="18.5"/>
    <col collapsed="false" customWidth="true" hidden="false" outlineLevel="0" max="143" min="143" style="12" width="16.83"/>
    <col collapsed="false" customWidth="true" hidden="false" outlineLevel="0" max="144" min="144" style="12" width="11.66"/>
    <col collapsed="false" customWidth="true" hidden="false" outlineLevel="0" max="145" min="145" style="12" width="9.51"/>
    <col collapsed="false" customWidth="true" hidden="false" outlineLevel="0" max="147" min="146" style="12" width="9.83"/>
    <col collapsed="false" customWidth="true" hidden="false" outlineLevel="0" max="148" min="148" style="12" width="10.33"/>
    <col collapsed="false" customWidth="true" hidden="false" outlineLevel="0" max="149" min="149" style="12" width="11.17"/>
    <col collapsed="false" customWidth="true" hidden="false" outlineLevel="0" max="150" min="150" style="12" width="10.66"/>
    <col collapsed="false" customWidth="true" hidden="false" outlineLevel="0" max="151" min="151" style="12" width="12.66"/>
    <col collapsed="false" customWidth="true" hidden="false" outlineLevel="0" max="152" min="152" style="12" width="13.33"/>
    <col collapsed="false" customWidth="true" hidden="false" outlineLevel="0" max="153" min="153" style="12" width="12.33"/>
    <col collapsed="false" customWidth="true" hidden="false" outlineLevel="0" max="154" min="154" style="12" width="12.51"/>
    <col collapsed="false" customWidth="true" hidden="false" outlineLevel="0" max="155" min="155" style="12" width="9.51"/>
    <col collapsed="false" customWidth="true" hidden="false" outlineLevel="0" max="157" min="156" style="12" width="9.83"/>
    <col collapsed="false" customWidth="true" hidden="false" outlineLevel="0" max="159" min="158" style="12" width="10.17"/>
    <col collapsed="false" customWidth="true" hidden="false" outlineLevel="0" max="160" min="160" style="12" width="10.51"/>
    <col collapsed="false" customWidth="true" hidden="false" outlineLevel="0" max="161" min="161" style="12" width="12.66"/>
    <col collapsed="false" customWidth="true" hidden="false" outlineLevel="0" max="162" min="162" style="12" width="13.17"/>
    <col collapsed="false" customWidth="true" hidden="false" outlineLevel="0" max="164" min="163" style="12" width="12.51"/>
    <col collapsed="false" customWidth="true" hidden="false" outlineLevel="0" max="165" min="165" style="12" width="12.66"/>
    <col collapsed="false" customWidth="true" hidden="false" outlineLevel="0" max="166" min="166" style="12" width="22.33"/>
    <col collapsed="false" customWidth="true" hidden="false" outlineLevel="0" max="167" min="167" style="12" width="20.5"/>
    <col collapsed="false" customWidth="true" hidden="false" outlineLevel="0" max="168" min="168" style="12" width="12"/>
    <col collapsed="false" customWidth="true" hidden="false" outlineLevel="0" max="169" min="169" style="12" width="13.51"/>
    <col collapsed="false" customWidth="true" hidden="false" outlineLevel="0" max="172" min="170" style="12" width="15.5"/>
    <col collapsed="false" customWidth="true" hidden="false" outlineLevel="0" max="173" min="173" style="12" width="11.83"/>
    <col collapsed="false" customWidth="true" hidden="false" outlineLevel="0" max="174" min="174" style="12" width="12"/>
    <col collapsed="false" customWidth="true" hidden="false" outlineLevel="0" max="175" min="175" style="12" width="13.51"/>
    <col collapsed="false" customWidth="true" hidden="false" outlineLevel="0" max="178" min="176" style="12" width="15.5"/>
    <col collapsed="false" customWidth="true" hidden="false" outlineLevel="0" max="179" min="179" style="12" width="11.83"/>
    <col collapsed="false" customWidth="true" hidden="false" outlineLevel="0" max="180" min="180" style="12" width="12"/>
    <col collapsed="false" customWidth="true" hidden="false" outlineLevel="0" max="181" min="181" style="12" width="13.51"/>
    <col collapsed="false" customWidth="true" hidden="false" outlineLevel="0" max="184" min="182" style="12" width="15.5"/>
    <col collapsed="false" customWidth="true" hidden="false" outlineLevel="0" max="185" min="185" style="12" width="11.83"/>
    <col collapsed="false" customWidth="true" hidden="false" outlineLevel="0" max="186" min="186" style="12" width="12"/>
    <col collapsed="false" customWidth="true" hidden="false" outlineLevel="0" max="187" min="187" style="12" width="13.51"/>
    <col collapsed="false" customWidth="true" hidden="false" outlineLevel="0" max="190" min="188" style="12" width="15.5"/>
    <col collapsed="false" customWidth="true" hidden="false" outlineLevel="0" max="191" min="191" style="12" width="11.83"/>
    <col collapsed="false" customWidth="true" hidden="false" outlineLevel="0" max="192" min="192" style="12" width="12"/>
    <col collapsed="false" customWidth="true" hidden="false" outlineLevel="0" max="193" min="193" style="12" width="13.51"/>
    <col collapsed="false" customWidth="true" hidden="false" outlineLevel="0" max="194" min="194" style="12" width="15.5"/>
    <col collapsed="false" customWidth="true" hidden="false" outlineLevel="0" max="195" min="195" style="12" width="15"/>
    <col collapsed="false" customWidth="true" hidden="false" outlineLevel="0" max="196" min="196" style="12" width="13.66"/>
    <col collapsed="false" customWidth="true" hidden="false" outlineLevel="0" max="197" min="197" style="12" width="11.83"/>
    <col collapsed="false" customWidth="true" hidden="false" outlineLevel="0" max="198" min="198" style="12" width="12"/>
    <col collapsed="false" customWidth="true" hidden="false" outlineLevel="0" max="199" min="199" style="12" width="13.51"/>
    <col collapsed="false" customWidth="true" hidden="false" outlineLevel="0" max="200" min="200" style="12" width="15.5"/>
    <col collapsed="false" customWidth="true" hidden="false" outlineLevel="0" max="201" min="201" style="12" width="15"/>
    <col collapsed="false" customWidth="true" hidden="false" outlineLevel="0" max="202" min="202" style="12" width="13.66"/>
    <col collapsed="false" customWidth="true" hidden="false" outlineLevel="0" max="203" min="203" style="12" width="11.83"/>
    <col collapsed="false" customWidth="true" hidden="false" outlineLevel="0" max="204" min="204" style="12" width="12"/>
    <col collapsed="false" customWidth="true" hidden="false" outlineLevel="0" max="205" min="205" style="12" width="13.51"/>
    <col collapsed="false" customWidth="true" hidden="false" outlineLevel="0" max="206" min="206" style="12" width="15.5"/>
    <col collapsed="false" customWidth="true" hidden="false" outlineLevel="0" max="207" min="207" style="12" width="15"/>
    <col collapsed="false" customWidth="true" hidden="false" outlineLevel="0" max="208" min="208" style="12" width="13.66"/>
    <col collapsed="false" customWidth="true" hidden="false" outlineLevel="0" max="209" min="209" style="12" width="11.83"/>
    <col collapsed="false" customWidth="true" hidden="false" outlineLevel="0" max="210" min="210" style="12" width="12"/>
    <col collapsed="false" customWidth="true" hidden="false" outlineLevel="0" max="211" min="211" style="12" width="13.51"/>
    <col collapsed="false" customWidth="true" hidden="false" outlineLevel="0" max="212" min="212" style="12" width="15.5"/>
    <col collapsed="false" customWidth="true" hidden="false" outlineLevel="0" max="213" min="213" style="12" width="15"/>
    <col collapsed="false" customWidth="true" hidden="false" outlineLevel="0" max="214" min="214" style="12" width="13.66"/>
    <col collapsed="false" customWidth="true" hidden="false" outlineLevel="0" max="215" min="215" style="12" width="11.83"/>
    <col collapsed="false" customWidth="true" hidden="false" outlineLevel="0" max="216" min="216" style="12" width="12"/>
    <col collapsed="false" customWidth="true" hidden="false" outlineLevel="0" max="217" min="217" style="12" width="13.51"/>
    <col collapsed="false" customWidth="true" hidden="false" outlineLevel="0" max="218" min="218" style="12" width="15.5"/>
    <col collapsed="false" customWidth="true" hidden="false" outlineLevel="0" max="219" min="219" style="12" width="15"/>
    <col collapsed="false" customWidth="true" hidden="false" outlineLevel="0" max="220" min="220" style="12" width="13.66"/>
    <col collapsed="false" customWidth="true" hidden="false" outlineLevel="0" max="221" min="221" style="12" width="11.83"/>
    <col collapsed="false" customWidth="true" hidden="false" outlineLevel="0" max="222" min="222" style="12" width="13.17"/>
    <col collapsed="false" customWidth="true" hidden="false" outlineLevel="0" max="223" min="223" style="12" width="14.5"/>
    <col collapsed="false" customWidth="true" hidden="false" outlineLevel="0" max="224" min="224" style="12" width="16.66"/>
    <col collapsed="false" customWidth="true" hidden="false" outlineLevel="0" max="225" min="225" style="12" width="16.17"/>
    <col collapsed="false" customWidth="true" hidden="false" outlineLevel="0" max="226" min="226" style="12" width="14.83"/>
    <col collapsed="false" customWidth="true" hidden="false" outlineLevel="0" max="227" min="227" style="12" width="12.83"/>
    <col collapsed="false" customWidth="true" hidden="false" outlineLevel="0" max="228" min="228" style="12" width="12.17"/>
    <col collapsed="false" customWidth="true" hidden="false" outlineLevel="0" max="229" min="229" style="12" width="13.51"/>
    <col collapsed="false" customWidth="true" hidden="false" outlineLevel="0" max="230" min="230" style="12" width="17.5"/>
    <col collapsed="false" customWidth="true" hidden="false" outlineLevel="0" max="231" min="231" style="12" width="16.66"/>
    <col collapsed="false" customWidth="true" hidden="false" outlineLevel="0" max="232" min="232" style="12" width="15.33"/>
    <col collapsed="false" customWidth="true" hidden="false" outlineLevel="0" max="233" min="233" style="12" width="12.17"/>
    <col collapsed="false" customWidth="true" hidden="false" outlineLevel="0" max="234" min="234" style="12" width="13.51"/>
    <col collapsed="false" customWidth="true" hidden="false" outlineLevel="0" max="235" min="235" style="12" width="17.5"/>
    <col collapsed="false" customWidth="true" hidden="false" outlineLevel="0" max="236" min="236" style="12" width="16.66"/>
    <col collapsed="false" customWidth="true" hidden="false" outlineLevel="0" max="237" min="237" style="12" width="15.33"/>
    <col collapsed="false" customWidth="true" hidden="false" outlineLevel="0" max="238" min="238" style="12" width="12.17"/>
    <col collapsed="false" customWidth="true" hidden="false" outlineLevel="0" max="239" min="239" style="12" width="13.51"/>
    <col collapsed="false" customWidth="true" hidden="false" outlineLevel="0" max="240" min="240" style="12" width="17.5"/>
    <col collapsed="false" customWidth="true" hidden="false" outlineLevel="0" max="241" min="241" style="12" width="16.66"/>
    <col collapsed="false" customWidth="true" hidden="false" outlineLevel="0" max="242" min="242" style="12" width="15.33"/>
    <col collapsed="false" customWidth="true" hidden="false" outlineLevel="0" max="243" min="243" style="12" width="12.17"/>
    <col collapsed="false" customWidth="true" hidden="false" outlineLevel="0" max="244" min="244" style="12" width="13.51"/>
    <col collapsed="false" customWidth="true" hidden="false" outlineLevel="0" max="245" min="245" style="12" width="17.5"/>
    <col collapsed="false" customWidth="true" hidden="false" outlineLevel="0" max="246" min="246" style="12" width="16.66"/>
    <col collapsed="false" customWidth="true" hidden="false" outlineLevel="0" max="247" min="247" style="12" width="15.33"/>
    <col collapsed="false" customWidth="true" hidden="false" outlineLevel="0" max="248" min="248" style="12" width="12.17"/>
    <col collapsed="false" customWidth="true" hidden="false" outlineLevel="0" max="249" min="249" style="12" width="13.51"/>
    <col collapsed="false" customWidth="true" hidden="false" outlineLevel="0" max="250" min="250" style="12" width="17.5"/>
    <col collapsed="false" customWidth="true" hidden="false" outlineLevel="0" max="251" min="251" style="12" width="16.66"/>
    <col collapsed="false" customWidth="true" hidden="false" outlineLevel="0" max="252" min="252" style="12" width="14.83"/>
    <col collapsed="false" customWidth="true" hidden="false" outlineLevel="0" max="253" min="253" style="12" width="12.17"/>
    <col collapsed="false" customWidth="true" hidden="false" outlineLevel="0" max="254" min="254" style="12" width="13.51"/>
    <col collapsed="false" customWidth="true" hidden="false" outlineLevel="0" max="255" min="255" style="12" width="17.5"/>
    <col collapsed="false" customWidth="true" hidden="false" outlineLevel="0" max="256" min="256" style="12" width="16.66"/>
    <col collapsed="false" customWidth="true" hidden="false" outlineLevel="0" max="257" min="257" style="12" width="14.83"/>
    <col collapsed="false" customWidth="true" hidden="false" outlineLevel="0" max="258" min="258" style="12" width="12.17"/>
    <col collapsed="false" customWidth="true" hidden="false" outlineLevel="0" max="259" min="259" style="12" width="13.51"/>
    <col collapsed="false" customWidth="true" hidden="false" outlineLevel="0" max="260" min="260" style="12" width="17.5"/>
    <col collapsed="false" customWidth="true" hidden="false" outlineLevel="0" max="261" min="261" style="12" width="16.66"/>
    <col collapsed="false" customWidth="true" hidden="false" outlineLevel="0" max="262" min="262" style="12" width="14.83"/>
    <col collapsed="false" customWidth="true" hidden="false" outlineLevel="0" max="263" min="263" style="12" width="12.17"/>
    <col collapsed="false" customWidth="true" hidden="false" outlineLevel="0" max="264" min="264" style="12" width="13.51"/>
    <col collapsed="false" customWidth="true" hidden="false" outlineLevel="0" max="265" min="265" style="12" width="17.5"/>
    <col collapsed="false" customWidth="true" hidden="false" outlineLevel="0" max="266" min="266" style="12" width="16.66"/>
    <col collapsed="false" customWidth="true" hidden="false" outlineLevel="0" max="267" min="267" style="12" width="14.83"/>
    <col collapsed="false" customWidth="true" hidden="false" outlineLevel="0" max="268" min="268" style="12" width="12.17"/>
    <col collapsed="false" customWidth="true" hidden="false" outlineLevel="0" max="269" min="269" style="12" width="13.51"/>
    <col collapsed="false" customWidth="true" hidden="false" outlineLevel="0" max="270" min="270" style="12" width="17.5"/>
    <col collapsed="false" customWidth="true" hidden="false" outlineLevel="0" max="271" min="271" style="12" width="16.66"/>
    <col collapsed="false" customWidth="true" hidden="false" outlineLevel="0" max="272" min="272" style="12" width="14.83"/>
    <col collapsed="false" customWidth="true" hidden="false" outlineLevel="0" max="273" min="273" style="12" width="13.33"/>
    <col collapsed="false" customWidth="true" hidden="false" outlineLevel="0" max="274" min="274" style="12" width="14.5"/>
    <col collapsed="false" customWidth="true" hidden="false" outlineLevel="0" max="275" min="275" style="12" width="18.67"/>
    <col collapsed="false" customWidth="true" hidden="false" outlineLevel="0" max="276" min="276" style="12" width="18"/>
    <col collapsed="false" customWidth="true" hidden="false" outlineLevel="0" max="277" min="277" style="12" width="16.33"/>
    <col collapsed="false" customWidth="true" hidden="false" outlineLevel="0" max="279" min="278" style="12" width="53.83"/>
    <col collapsed="false" customWidth="true" hidden="false" outlineLevel="0" max="1025" min="280" style="0" width="53.83"/>
  </cols>
  <sheetData>
    <row r="1" customFormat="false" ht="15" hidden="false" customHeight="false" outlineLevel="0" collapsed="false">
      <c r="A1" s="12" t="s">
        <v>24</v>
      </c>
      <c r="B1" s="14" t="s">
        <v>25</v>
      </c>
      <c r="C1" s="12" t="s">
        <v>26</v>
      </c>
      <c r="D1" s="14" t="s">
        <v>27</v>
      </c>
      <c r="E1" s="14" t="s">
        <v>28</v>
      </c>
      <c r="F1" s="14" t="s">
        <v>29</v>
      </c>
      <c r="G1" s="12" t="s">
        <v>30</v>
      </c>
      <c r="H1" s="12" t="s">
        <v>31</v>
      </c>
      <c r="I1" s="12" t="s">
        <v>32</v>
      </c>
      <c r="J1" s="12" t="s">
        <v>33</v>
      </c>
      <c r="K1" s="12" t="s">
        <v>34</v>
      </c>
      <c r="L1" s="12" t="s">
        <v>35</v>
      </c>
      <c r="M1" s="13" t="s">
        <v>36</v>
      </c>
      <c r="N1" s="13" t="s">
        <v>37</v>
      </c>
      <c r="O1" s="14" t="s">
        <v>38</v>
      </c>
      <c r="P1" s="14" t="s">
        <v>39</v>
      </c>
      <c r="Q1" s="12" t="s">
        <v>40</v>
      </c>
      <c r="R1" s="13" t="s">
        <v>41</v>
      </c>
      <c r="S1" s="15" t="s">
        <v>42</v>
      </c>
      <c r="T1" s="13" t="s">
        <v>43</v>
      </c>
      <c r="U1" s="13" t="s">
        <v>44</v>
      </c>
      <c r="V1" s="15" t="s">
        <v>45</v>
      </c>
      <c r="W1" s="14" t="s">
        <v>46</v>
      </c>
      <c r="X1" s="12" t="s">
        <v>47</v>
      </c>
      <c r="Y1" s="12" t="s">
        <v>48</v>
      </c>
      <c r="Z1" s="12" t="s">
        <v>49</v>
      </c>
      <c r="AA1" s="12" t="s">
        <v>50</v>
      </c>
      <c r="AB1" s="12" t="s">
        <v>51</v>
      </c>
      <c r="AC1" s="12" t="s">
        <v>52</v>
      </c>
      <c r="AD1" s="12" t="s">
        <v>53</v>
      </c>
      <c r="AE1" s="12" t="s">
        <v>54</v>
      </c>
      <c r="AF1" s="14" t="s">
        <v>55</v>
      </c>
      <c r="AG1" s="12" t="s">
        <v>56</v>
      </c>
      <c r="AH1" s="12" t="s">
        <v>57</v>
      </c>
      <c r="AI1" s="12" t="s">
        <v>58</v>
      </c>
      <c r="AJ1" s="12" t="s">
        <v>59</v>
      </c>
      <c r="AK1" s="12" t="s">
        <v>60</v>
      </c>
      <c r="AL1" s="12" t="s">
        <v>61</v>
      </c>
      <c r="AM1" s="12" t="s">
        <v>62</v>
      </c>
      <c r="AN1" s="12" t="s">
        <v>63</v>
      </c>
      <c r="AO1" s="14" t="s">
        <v>64</v>
      </c>
      <c r="AP1" s="12" t="s">
        <v>65</v>
      </c>
      <c r="AQ1" s="12" t="s">
        <v>66</v>
      </c>
      <c r="AR1" s="12" t="s">
        <v>67</v>
      </c>
      <c r="AS1" s="12" t="s">
        <v>68</v>
      </c>
      <c r="AT1" s="12" t="s">
        <v>69</v>
      </c>
      <c r="AU1" s="12" t="s">
        <v>70</v>
      </c>
      <c r="AV1" s="12" t="s">
        <v>71</v>
      </c>
      <c r="AW1" s="12" t="s">
        <v>72</v>
      </c>
      <c r="AX1" s="14" t="s">
        <v>73</v>
      </c>
      <c r="AY1" s="12" t="s">
        <v>74</v>
      </c>
      <c r="AZ1" s="12" t="s">
        <v>75</v>
      </c>
      <c r="BA1" s="12" t="s">
        <v>76</v>
      </c>
      <c r="BB1" s="12" t="s">
        <v>77</v>
      </c>
      <c r="BC1" s="12" t="s">
        <v>78</v>
      </c>
      <c r="BD1" s="12" t="s">
        <v>79</v>
      </c>
      <c r="BE1" s="12" t="s">
        <v>80</v>
      </c>
      <c r="BF1" s="12" t="s">
        <v>81</v>
      </c>
      <c r="BG1" s="14"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4"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4" t="s">
        <v>163</v>
      </c>
      <c r="EK1" s="14" t="s">
        <v>164</v>
      </c>
      <c r="EL1" s="12" t="s">
        <v>165</v>
      </c>
      <c r="EM1" s="12" t="s">
        <v>166</v>
      </c>
      <c r="EN1" s="14" t="s">
        <v>167</v>
      </c>
      <c r="EO1" s="12" t="s">
        <v>168</v>
      </c>
      <c r="EP1" s="12" t="s">
        <v>169</v>
      </c>
      <c r="EQ1" s="12" t="s">
        <v>170</v>
      </c>
      <c r="ER1" s="12" t="s">
        <v>171</v>
      </c>
      <c r="ES1" s="12" t="s">
        <v>172</v>
      </c>
      <c r="ET1" s="12" t="s">
        <v>173</v>
      </c>
      <c r="EU1" s="12" t="s">
        <v>174</v>
      </c>
      <c r="EV1" s="12" t="s">
        <v>175</v>
      </c>
      <c r="EW1" s="12" t="s">
        <v>176</v>
      </c>
      <c r="EX1" s="12" t="s">
        <v>177</v>
      </c>
      <c r="EY1" s="12" t="s">
        <v>178</v>
      </c>
      <c r="EZ1" s="12" t="s">
        <v>179</v>
      </c>
      <c r="FA1" s="12" t="s">
        <v>180</v>
      </c>
      <c r="FB1" s="12" t="s">
        <v>181</v>
      </c>
      <c r="FC1" s="12" t="s">
        <v>182</v>
      </c>
      <c r="FD1" s="12" t="s">
        <v>183</v>
      </c>
      <c r="FE1" s="12" t="s">
        <v>184</v>
      </c>
      <c r="FF1" s="12" t="s">
        <v>185</v>
      </c>
      <c r="FG1" s="12" t="s">
        <v>186</v>
      </c>
      <c r="FH1" s="12" t="s">
        <v>187</v>
      </c>
      <c r="FI1" s="16" t="s">
        <v>188</v>
      </c>
      <c r="FJ1" s="16" t="s">
        <v>189</v>
      </c>
      <c r="FK1" s="16" t="s">
        <v>190</v>
      </c>
      <c r="FL1" s="16" t="s">
        <v>191</v>
      </c>
      <c r="FM1" s="16" t="s">
        <v>192</v>
      </c>
      <c r="FN1" s="17" t="s">
        <v>193</v>
      </c>
      <c r="FO1" s="17" t="s">
        <v>194</v>
      </c>
      <c r="FP1" s="16" t="s">
        <v>195</v>
      </c>
      <c r="FQ1" s="16" t="s">
        <v>196</v>
      </c>
      <c r="FR1" s="16" t="s">
        <v>197</v>
      </c>
      <c r="FS1" s="16" t="s">
        <v>198</v>
      </c>
      <c r="FT1" s="17" t="s">
        <v>199</v>
      </c>
      <c r="FU1" s="17" t="s">
        <v>200</v>
      </c>
      <c r="FV1" s="16" t="s">
        <v>201</v>
      </c>
      <c r="FW1" s="16" t="s">
        <v>202</v>
      </c>
      <c r="FX1" s="16" t="s">
        <v>203</v>
      </c>
      <c r="FY1" s="16" t="s">
        <v>204</v>
      </c>
      <c r="FZ1" s="17" t="s">
        <v>205</v>
      </c>
      <c r="GA1" s="17" t="s">
        <v>206</v>
      </c>
      <c r="GB1" s="16" t="s">
        <v>207</v>
      </c>
      <c r="GC1" s="16" t="s">
        <v>208</v>
      </c>
      <c r="GD1" s="16" t="s">
        <v>209</v>
      </c>
      <c r="GE1" s="16" t="s">
        <v>210</v>
      </c>
      <c r="GF1" s="17" t="s">
        <v>211</v>
      </c>
      <c r="GG1" s="17" t="s">
        <v>212</v>
      </c>
      <c r="GH1" s="16" t="s">
        <v>213</v>
      </c>
      <c r="GI1" s="16" t="s">
        <v>214</v>
      </c>
      <c r="GJ1" s="16" t="s">
        <v>215</v>
      </c>
      <c r="GK1" s="16" t="s">
        <v>216</v>
      </c>
      <c r="GL1" s="17" t="s">
        <v>217</v>
      </c>
      <c r="GM1" s="17" t="s">
        <v>218</v>
      </c>
      <c r="GN1" s="16" t="s">
        <v>219</v>
      </c>
      <c r="GO1" s="16" t="s">
        <v>220</v>
      </c>
      <c r="GP1" s="16" t="s">
        <v>221</v>
      </c>
      <c r="GQ1" s="16" t="s">
        <v>222</v>
      </c>
      <c r="GR1" s="17" t="s">
        <v>223</v>
      </c>
      <c r="GS1" s="17" t="s">
        <v>224</v>
      </c>
      <c r="GT1" s="16" t="s">
        <v>225</v>
      </c>
      <c r="GU1" s="16" t="s">
        <v>226</v>
      </c>
      <c r="GV1" s="16" t="s">
        <v>227</v>
      </c>
      <c r="GW1" s="16" t="s">
        <v>228</v>
      </c>
      <c r="GX1" s="17" t="s">
        <v>229</v>
      </c>
      <c r="GY1" s="17" t="s">
        <v>230</v>
      </c>
      <c r="GZ1" s="16" t="s">
        <v>231</v>
      </c>
      <c r="HA1" s="16" t="s">
        <v>232</v>
      </c>
      <c r="HB1" s="16" t="s">
        <v>233</v>
      </c>
      <c r="HC1" s="16" t="s">
        <v>234</v>
      </c>
      <c r="HD1" s="17" t="s">
        <v>235</v>
      </c>
      <c r="HE1" s="17" t="s">
        <v>236</v>
      </c>
      <c r="HF1" s="16" t="s">
        <v>237</v>
      </c>
      <c r="HG1" s="16" t="s">
        <v>238</v>
      </c>
      <c r="HH1" s="16" t="s">
        <v>239</v>
      </c>
      <c r="HI1" s="16" t="s">
        <v>240</v>
      </c>
      <c r="HJ1" s="17" t="s">
        <v>241</v>
      </c>
      <c r="HK1" s="17" t="s">
        <v>242</v>
      </c>
      <c r="HL1" s="16" t="s">
        <v>243</v>
      </c>
      <c r="HM1" s="16" t="s">
        <v>244</v>
      </c>
      <c r="HN1" s="16" t="s">
        <v>245</v>
      </c>
      <c r="HO1" s="16" t="s">
        <v>246</v>
      </c>
      <c r="HP1" s="17" t="s">
        <v>247</v>
      </c>
      <c r="HQ1" s="17" t="s">
        <v>248</v>
      </c>
      <c r="HR1" s="16" t="s">
        <v>249</v>
      </c>
      <c r="HS1" s="16" t="s">
        <v>250</v>
      </c>
      <c r="HT1" s="16" t="s">
        <v>251</v>
      </c>
      <c r="HU1" s="16" t="s">
        <v>252</v>
      </c>
      <c r="HV1" s="17" t="s">
        <v>253</v>
      </c>
      <c r="HW1" s="17" t="s">
        <v>254</v>
      </c>
      <c r="HX1" s="16" t="s">
        <v>255</v>
      </c>
      <c r="HY1" s="16" t="s">
        <v>256</v>
      </c>
      <c r="HZ1" s="16" t="s">
        <v>257</v>
      </c>
      <c r="IA1" s="17" t="s">
        <v>258</v>
      </c>
      <c r="IB1" s="17" t="s">
        <v>259</v>
      </c>
      <c r="IC1" s="16" t="s">
        <v>260</v>
      </c>
      <c r="ID1" s="16" t="s">
        <v>261</v>
      </c>
      <c r="IE1" s="16" t="s">
        <v>262</v>
      </c>
      <c r="IF1" s="17" t="s">
        <v>263</v>
      </c>
      <c r="IG1" s="17" t="s">
        <v>264</v>
      </c>
      <c r="IH1" s="16" t="s">
        <v>265</v>
      </c>
      <c r="II1" s="16" t="s">
        <v>266</v>
      </c>
      <c r="IJ1" s="16" t="s">
        <v>267</v>
      </c>
      <c r="IK1" s="17" t="s">
        <v>268</v>
      </c>
      <c r="IL1" s="17" t="s">
        <v>269</v>
      </c>
      <c r="IM1" s="16" t="s">
        <v>270</v>
      </c>
      <c r="IN1" s="16" t="s">
        <v>271</v>
      </c>
      <c r="IO1" s="16" t="s">
        <v>272</v>
      </c>
      <c r="IP1" s="17" t="s">
        <v>273</v>
      </c>
      <c r="IQ1" s="17" t="s">
        <v>274</v>
      </c>
      <c r="IR1" s="16" t="s">
        <v>275</v>
      </c>
      <c r="IS1" s="16" t="s">
        <v>276</v>
      </c>
      <c r="IT1" s="16" t="s">
        <v>277</v>
      </c>
      <c r="IU1" s="17" t="s">
        <v>278</v>
      </c>
      <c r="IV1" s="17" t="s">
        <v>279</v>
      </c>
      <c r="IW1" s="16" t="s">
        <v>280</v>
      </c>
      <c r="IX1" s="16" t="s">
        <v>281</v>
      </c>
      <c r="IY1" s="16" t="s">
        <v>282</v>
      </c>
      <c r="IZ1" s="17" t="s">
        <v>283</v>
      </c>
      <c r="JA1" s="17" t="s">
        <v>284</v>
      </c>
      <c r="JB1" s="16" t="s">
        <v>285</v>
      </c>
      <c r="JC1" s="16" t="s">
        <v>286</v>
      </c>
      <c r="JD1" s="16" t="s">
        <v>287</v>
      </c>
      <c r="JE1" s="17" t="s">
        <v>288</v>
      </c>
      <c r="JF1" s="17" t="s">
        <v>289</v>
      </c>
      <c r="JG1" s="16" t="s">
        <v>290</v>
      </c>
      <c r="JH1" s="16" t="s">
        <v>291</v>
      </c>
      <c r="JI1" s="16" t="s">
        <v>292</v>
      </c>
      <c r="JJ1" s="17" t="s">
        <v>293</v>
      </c>
      <c r="JK1" s="17" t="s">
        <v>294</v>
      </c>
      <c r="JL1" s="16" t="s">
        <v>295</v>
      </c>
      <c r="JM1" s="16" t="s">
        <v>296</v>
      </c>
      <c r="JN1" s="16" t="s">
        <v>297</v>
      </c>
      <c r="JO1" s="17" t="s">
        <v>298</v>
      </c>
      <c r="JP1" s="17" t="s">
        <v>299</v>
      </c>
      <c r="JQ1" s="16" t="s">
        <v>300</v>
      </c>
      <c r="JR1" s="18"/>
      <c r="JS1" s="19"/>
    </row>
    <row r="2" s="21" customFormat="true" ht="15" hidden="false" customHeight="false" outlineLevel="0" collapsed="false">
      <c r="A2" s="12" t="s">
        <v>301</v>
      </c>
      <c r="B2" s="12" t="s">
        <v>302</v>
      </c>
      <c r="C2" s="12" t="s">
        <v>303</v>
      </c>
      <c r="D2" s="12" t="s">
        <v>304</v>
      </c>
      <c r="E2" s="20" t="s">
        <v>305</v>
      </c>
      <c r="F2" s="12" t="s">
        <v>306</v>
      </c>
      <c r="G2" s="12" t="s">
        <v>307</v>
      </c>
      <c r="H2" s="12" t="s">
        <v>308</v>
      </c>
      <c r="I2" s="12" t="s">
        <v>309</v>
      </c>
      <c r="J2" s="12" t="s">
        <v>310</v>
      </c>
      <c r="K2" s="12" t="s">
        <v>311</v>
      </c>
      <c r="L2" s="12" t="s">
        <v>312</v>
      </c>
      <c r="M2" s="13" t="s">
        <v>313</v>
      </c>
      <c r="N2" s="13" t="s">
        <v>314</v>
      </c>
      <c r="O2" s="12" t="s">
        <v>315</v>
      </c>
      <c r="P2" s="12" t="s">
        <v>316</v>
      </c>
      <c r="Q2" s="12" t="s">
        <v>317</v>
      </c>
      <c r="R2" s="13" t="s">
        <v>318</v>
      </c>
      <c r="S2" s="13" t="s">
        <v>319</v>
      </c>
      <c r="T2" s="13" t="s">
        <v>320</v>
      </c>
      <c r="U2" s="21" t="s">
        <v>44</v>
      </c>
      <c r="V2" s="21" t="s">
        <v>45</v>
      </c>
      <c r="W2" s="21" t="s">
        <v>321</v>
      </c>
      <c r="X2" s="21" t="s">
        <v>322</v>
      </c>
      <c r="Y2" s="21" t="s">
        <v>323</v>
      </c>
      <c r="Z2" s="21" t="s">
        <v>324</v>
      </c>
      <c r="AA2" s="21" t="s">
        <v>325</v>
      </c>
      <c r="AB2" s="21" t="s">
        <v>326</v>
      </c>
      <c r="AC2" s="21" t="s">
        <v>327</v>
      </c>
      <c r="AD2" s="21" t="s">
        <v>328</v>
      </c>
      <c r="AE2" s="21" t="s">
        <v>329</v>
      </c>
      <c r="AF2" s="20" t="s">
        <v>330</v>
      </c>
      <c r="AG2" s="20" t="s">
        <v>331</v>
      </c>
      <c r="AH2" s="20" t="s">
        <v>332</v>
      </c>
      <c r="AI2" s="20" t="s">
        <v>333</v>
      </c>
      <c r="AJ2" s="20" t="s">
        <v>334</v>
      </c>
      <c r="AK2" s="20" t="s">
        <v>335</v>
      </c>
      <c r="AL2" s="20" t="s">
        <v>336</v>
      </c>
      <c r="AM2" s="20" t="s">
        <v>337</v>
      </c>
      <c r="AN2" s="20" t="s">
        <v>338</v>
      </c>
      <c r="AO2" s="20" t="s">
        <v>339</v>
      </c>
      <c r="AP2" s="20" t="s">
        <v>340</v>
      </c>
      <c r="AQ2" s="20" t="s">
        <v>341</v>
      </c>
      <c r="AR2" s="20" t="s">
        <v>342</v>
      </c>
      <c r="AS2" s="20" t="s">
        <v>343</v>
      </c>
      <c r="AT2" s="20" t="s">
        <v>344</v>
      </c>
      <c r="AU2" s="20" t="s">
        <v>345</v>
      </c>
      <c r="AV2" s="20" t="s">
        <v>346</v>
      </c>
      <c r="AW2" s="20" t="s">
        <v>347</v>
      </c>
      <c r="AX2" s="20" t="s">
        <v>348</v>
      </c>
      <c r="AY2" s="20" t="s">
        <v>349</v>
      </c>
      <c r="AZ2" s="20" t="s">
        <v>350</v>
      </c>
      <c r="BA2" s="20" t="s">
        <v>351</v>
      </c>
      <c r="BB2" s="20" t="s">
        <v>352</v>
      </c>
      <c r="BC2" s="20" t="s">
        <v>353</v>
      </c>
      <c r="BD2" s="20" t="s">
        <v>354</v>
      </c>
      <c r="BE2" s="20" t="s">
        <v>355</v>
      </c>
      <c r="BF2" s="20" t="s">
        <v>356</v>
      </c>
      <c r="BG2" s="13" t="s">
        <v>357</v>
      </c>
      <c r="BH2" s="13" t="s">
        <v>358</v>
      </c>
      <c r="BI2" s="13" t="s">
        <v>359</v>
      </c>
      <c r="BJ2" s="13" t="s">
        <v>360</v>
      </c>
      <c r="BK2" s="13" t="s">
        <v>361</v>
      </c>
      <c r="BL2" s="13" t="s">
        <v>362</v>
      </c>
      <c r="BM2" s="13" t="s">
        <v>363</v>
      </c>
      <c r="BN2" s="13" t="s">
        <v>364</v>
      </c>
      <c r="BO2" s="13" t="s">
        <v>365</v>
      </c>
      <c r="BP2" s="20" t="s">
        <v>366</v>
      </c>
      <c r="BQ2" s="20" t="s">
        <v>367</v>
      </c>
      <c r="BR2" s="20" t="s">
        <v>368</v>
      </c>
      <c r="BS2" s="20" t="s">
        <v>369</v>
      </c>
      <c r="BT2" s="20" t="s">
        <v>370</v>
      </c>
      <c r="BU2" s="20" t="s">
        <v>371</v>
      </c>
      <c r="BV2" s="20" t="s">
        <v>372</v>
      </c>
      <c r="BW2" s="20" t="s">
        <v>373</v>
      </c>
      <c r="BX2" s="20" t="s">
        <v>374</v>
      </c>
      <c r="BY2" s="20" t="s">
        <v>375</v>
      </c>
      <c r="BZ2" s="20" t="s">
        <v>376</v>
      </c>
      <c r="CA2" s="20" t="s">
        <v>377</v>
      </c>
      <c r="CB2" s="20" t="s">
        <v>378</v>
      </c>
      <c r="CC2" s="20" t="s">
        <v>379</v>
      </c>
      <c r="CD2" s="20" t="s">
        <v>380</v>
      </c>
      <c r="CE2" s="20" t="s">
        <v>381</v>
      </c>
      <c r="CF2" s="20" t="s">
        <v>382</v>
      </c>
      <c r="CG2" s="20" t="s">
        <v>383</v>
      </c>
      <c r="CH2" s="20" t="s">
        <v>384</v>
      </c>
      <c r="CI2" s="20" t="s">
        <v>385</v>
      </c>
      <c r="CJ2" s="20" t="s">
        <v>386</v>
      </c>
      <c r="CK2" s="20" t="s">
        <v>387</v>
      </c>
      <c r="CL2" s="20" t="s">
        <v>388</v>
      </c>
      <c r="CM2" s="20" t="s">
        <v>389</v>
      </c>
      <c r="CN2" s="20" t="s">
        <v>390</v>
      </c>
      <c r="CO2" s="20" t="s">
        <v>391</v>
      </c>
      <c r="CP2" s="20" t="s">
        <v>392</v>
      </c>
      <c r="CQ2" s="20" t="s">
        <v>393</v>
      </c>
      <c r="CR2" s="20" t="s">
        <v>394</v>
      </c>
      <c r="CS2" s="20" t="s">
        <v>395</v>
      </c>
      <c r="CT2" s="20" t="s">
        <v>396</v>
      </c>
      <c r="CU2" s="20" t="s">
        <v>397</v>
      </c>
      <c r="CV2" s="20" t="s">
        <v>398</v>
      </c>
      <c r="CW2" s="20" t="s">
        <v>399</v>
      </c>
      <c r="CX2" s="20" t="s">
        <v>400</v>
      </c>
      <c r="CY2" s="20" t="s">
        <v>401</v>
      </c>
      <c r="CZ2" s="20" t="s">
        <v>402</v>
      </c>
      <c r="DA2" s="20" t="s">
        <v>403</v>
      </c>
      <c r="DB2" s="20" t="s">
        <v>404</v>
      </c>
      <c r="DC2" s="20" t="s">
        <v>405</v>
      </c>
      <c r="DD2" s="20" t="s">
        <v>406</v>
      </c>
      <c r="DE2" s="20" t="s">
        <v>407</v>
      </c>
      <c r="DF2" s="20" t="s">
        <v>408</v>
      </c>
      <c r="DG2" s="20" t="s">
        <v>409</v>
      </c>
      <c r="DH2" s="20" t="s">
        <v>410</v>
      </c>
      <c r="DI2" s="20" t="s">
        <v>411</v>
      </c>
      <c r="DJ2" s="20" t="s">
        <v>412</v>
      </c>
      <c r="DK2" s="20" t="s">
        <v>413</v>
      </c>
      <c r="DL2" s="20" t="s">
        <v>414</v>
      </c>
      <c r="DM2" s="20" t="s">
        <v>415</v>
      </c>
      <c r="DN2" s="20" t="s">
        <v>416</v>
      </c>
      <c r="DO2" s="20" t="s">
        <v>417</v>
      </c>
      <c r="DP2" s="20" t="s">
        <v>418</v>
      </c>
      <c r="DQ2" s="20" t="s">
        <v>419</v>
      </c>
      <c r="DR2" s="20" t="s">
        <v>420</v>
      </c>
      <c r="DS2" s="20" t="s">
        <v>421</v>
      </c>
      <c r="DT2" s="20" t="s">
        <v>422</v>
      </c>
      <c r="DU2" s="20" t="s">
        <v>423</v>
      </c>
      <c r="DV2" s="20" t="s">
        <v>424</v>
      </c>
      <c r="DW2" s="20" t="s">
        <v>425</v>
      </c>
      <c r="DX2" s="20" t="s">
        <v>426</v>
      </c>
      <c r="DY2" s="20" t="s">
        <v>427</v>
      </c>
      <c r="DZ2" s="20" t="s">
        <v>428</v>
      </c>
      <c r="EA2" s="20" t="s">
        <v>429</v>
      </c>
      <c r="EB2" s="20" t="s">
        <v>430</v>
      </c>
      <c r="EC2" s="20" t="s">
        <v>431</v>
      </c>
      <c r="ED2" s="20" t="s">
        <v>432</v>
      </c>
      <c r="EE2" s="20" t="s">
        <v>433</v>
      </c>
      <c r="EF2" s="20" t="s">
        <v>434</v>
      </c>
      <c r="EG2" s="20" t="s">
        <v>435</v>
      </c>
      <c r="EH2" s="20" t="s">
        <v>436</v>
      </c>
      <c r="EI2" s="20" t="s">
        <v>437</v>
      </c>
      <c r="EJ2" s="20" t="s">
        <v>438</v>
      </c>
      <c r="EK2" s="20" t="s">
        <v>439</v>
      </c>
      <c r="EL2" s="12" t="s">
        <v>440</v>
      </c>
      <c r="EM2" s="12" t="s">
        <v>441</v>
      </c>
      <c r="EN2" s="20" t="s">
        <v>442</v>
      </c>
      <c r="EO2" s="20" t="s">
        <v>443</v>
      </c>
      <c r="EP2" s="20" t="s">
        <v>444</v>
      </c>
      <c r="EQ2" s="20" t="s">
        <v>445</v>
      </c>
      <c r="ER2" s="20" t="s">
        <v>446</v>
      </c>
      <c r="ES2" s="20" t="s">
        <v>447</v>
      </c>
      <c r="ET2" s="20" t="s">
        <v>448</v>
      </c>
      <c r="EU2" s="20" t="s">
        <v>449</v>
      </c>
      <c r="EV2" s="20" t="s">
        <v>450</v>
      </c>
      <c r="EW2" s="20" t="s">
        <v>451</v>
      </c>
      <c r="EX2" s="20" t="s">
        <v>452</v>
      </c>
      <c r="EY2" s="20" t="s">
        <v>453</v>
      </c>
      <c r="EZ2" s="20" t="s">
        <v>454</v>
      </c>
      <c r="FA2" s="20" t="s">
        <v>455</v>
      </c>
      <c r="FB2" s="20" t="s">
        <v>456</v>
      </c>
      <c r="FC2" s="20" t="s">
        <v>457</v>
      </c>
      <c r="FD2" s="20" t="s">
        <v>458</v>
      </c>
      <c r="FE2" s="20" t="s">
        <v>459</v>
      </c>
      <c r="FF2" s="20" t="s">
        <v>460</v>
      </c>
      <c r="FG2" s="20" t="s">
        <v>461</v>
      </c>
      <c r="FH2" s="20" t="s">
        <v>462</v>
      </c>
      <c r="FI2" s="16" t="s">
        <v>463</v>
      </c>
      <c r="FJ2" s="16" t="s">
        <v>464</v>
      </c>
      <c r="FK2" s="16" t="s">
        <v>465</v>
      </c>
      <c r="FL2" s="16" t="s">
        <v>466</v>
      </c>
      <c r="FM2" s="16" t="s">
        <v>467</v>
      </c>
      <c r="FN2" s="16" t="s">
        <v>468</v>
      </c>
      <c r="FO2" s="16" t="s">
        <v>469</v>
      </c>
      <c r="FP2" s="16" t="s">
        <v>470</v>
      </c>
      <c r="FQ2" s="16" t="s">
        <v>471</v>
      </c>
      <c r="FR2" s="16" t="s">
        <v>472</v>
      </c>
      <c r="FS2" s="16" t="s">
        <v>473</v>
      </c>
      <c r="FT2" s="16" t="s">
        <v>474</v>
      </c>
      <c r="FU2" s="16" t="s">
        <v>475</v>
      </c>
      <c r="FV2" s="16" t="s">
        <v>476</v>
      </c>
      <c r="FW2" s="16" t="s">
        <v>477</v>
      </c>
      <c r="FX2" s="16" t="s">
        <v>478</v>
      </c>
      <c r="FY2" s="16" t="s">
        <v>479</v>
      </c>
      <c r="FZ2" s="16" t="s">
        <v>480</v>
      </c>
      <c r="GA2" s="16" t="s">
        <v>481</v>
      </c>
      <c r="GB2" s="16" t="s">
        <v>482</v>
      </c>
      <c r="GC2" s="16" t="s">
        <v>483</v>
      </c>
      <c r="GD2" s="16" t="s">
        <v>484</v>
      </c>
      <c r="GE2" s="16" t="s">
        <v>485</v>
      </c>
      <c r="GF2" s="16" t="s">
        <v>486</v>
      </c>
      <c r="GG2" s="16" t="s">
        <v>487</v>
      </c>
      <c r="GH2" s="16" t="s">
        <v>488</v>
      </c>
      <c r="GI2" s="16" t="s">
        <v>489</v>
      </c>
      <c r="GJ2" s="16" t="s">
        <v>490</v>
      </c>
      <c r="GK2" s="16" t="s">
        <v>491</v>
      </c>
      <c r="GL2" s="16" t="s">
        <v>492</v>
      </c>
      <c r="GM2" s="16" t="s">
        <v>493</v>
      </c>
      <c r="GN2" s="16" t="s">
        <v>494</v>
      </c>
      <c r="GO2" s="16" t="s">
        <v>495</v>
      </c>
      <c r="GP2" s="16" t="s">
        <v>496</v>
      </c>
      <c r="GQ2" s="16" t="s">
        <v>497</v>
      </c>
      <c r="GR2" s="16" t="s">
        <v>498</v>
      </c>
      <c r="GS2" s="16" t="s">
        <v>499</v>
      </c>
      <c r="GT2" s="16" t="s">
        <v>500</v>
      </c>
      <c r="GU2" s="16" t="s">
        <v>501</v>
      </c>
      <c r="GV2" s="16" t="s">
        <v>502</v>
      </c>
      <c r="GW2" s="16" t="s">
        <v>503</v>
      </c>
      <c r="GX2" s="16" t="s">
        <v>504</v>
      </c>
      <c r="GY2" s="16" t="s">
        <v>505</v>
      </c>
      <c r="GZ2" s="16" t="s">
        <v>506</v>
      </c>
      <c r="HA2" s="16" t="s">
        <v>507</v>
      </c>
      <c r="HB2" s="16" t="s">
        <v>508</v>
      </c>
      <c r="HC2" s="16" t="s">
        <v>509</v>
      </c>
      <c r="HD2" s="16" t="s">
        <v>510</v>
      </c>
      <c r="HE2" s="16" t="s">
        <v>511</v>
      </c>
      <c r="HF2" s="16" t="s">
        <v>512</v>
      </c>
      <c r="HG2" s="16" t="s">
        <v>513</v>
      </c>
      <c r="HH2" s="16" t="s">
        <v>514</v>
      </c>
      <c r="HI2" s="16" t="s">
        <v>515</v>
      </c>
      <c r="HJ2" s="16" t="s">
        <v>516</v>
      </c>
      <c r="HK2" s="16" t="s">
        <v>517</v>
      </c>
      <c r="HL2" s="16" t="s">
        <v>518</v>
      </c>
      <c r="HM2" s="16" t="s">
        <v>519</v>
      </c>
      <c r="HN2" s="16" t="s">
        <v>520</v>
      </c>
      <c r="HO2" s="16" t="s">
        <v>521</v>
      </c>
      <c r="HP2" s="16" t="s">
        <v>522</v>
      </c>
      <c r="HQ2" s="16" t="s">
        <v>523</v>
      </c>
      <c r="HR2" s="16" t="s">
        <v>524</v>
      </c>
      <c r="HS2" s="16" t="s">
        <v>525</v>
      </c>
      <c r="HT2" s="16" t="s">
        <v>526</v>
      </c>
      <c r="HU2" s="16" t="s">
        <v>526</v>
      </c>
      <c r="HV2" s="16" t="s">
        <v>526</v>
      </c>
      <c r="HW2" s="16" t="s">
        <v>526</v>
      </c>
      <c r="HX2" s="16" t="s">
        <v>526</v>
      </c>
      <c r="HY2" s="16" t="s">
        <v>526</v>
      </c>
      <c r="HZ2" s="16" t="s">
        <v>526</v>
      </c>
      <c r="IA2" s="16" t="s">
        <v>526</v>
      </c>
      <c r="IB2" s="16" t="s">
        <v>526</v>
      </c>
      <c r="IC2" s="16" t="s">
        <v>526</v>
      </c>
      <c r="ID2" s="16" t="s">
        <v>526</v>
      </c>
      <c r="IE2" s="16" t="s">
        <v>526</v>
      </c>
      <c r="IF2" s="16" t="s">
        <v>526</v>
      </c>
      <c r="IG2" s="16" t="s">
        <v>526</v>
      </c>
      <c r="IH2" s="16" t="s">
        <v>526</v>
      </c>
      <c r="II2" s="16" t="s">
        <v>526</v>
      </c>
      <c r="IJ2" s="16" t="s">
        <v>526</v>
      </c>
      <c r="IK2" s="16" t="s">
        <v>526</v>
      </c>
      <c r="IL2" s="16" t="s">
        <v>526</v>
      </c>
      <c r="IM2" s="16" t="s">
        <v>526</v>
      </c>
      <c r="IN2" s="16" t="s">
        <v>526</v>
      </c>
      <c r="IO2" s="16" t="s">
        <v>526</v>
      </c>
      <c r="IP2" s="16" t="s">
        <v>526</v>
      </c>
      <c r="IQ2" s="16" t="s">
        <v>526</v>
      </c>
      <c r="IR2" s="16" t="s">
        <v>526</v>
      </c>
      <c r="IS2" s="16" t="s">
        <v>526</v>
      </c>
      <c r="IT2" s="16" t="s">
        <v>526</v>
      </c>
      <c r="IU2" s="16" t="s">
        <v>526</v>
      </c>
      <c r="IV2" s="16" t="s">
        <v>526</v>
      </c>
      <c r="IW2" s="16" t="s">
        <v>526</v>
      </c>
      <c r="IX2" s="16" t="s">
        <v>526</v>
      </c>
      <c r="IY2" s="16" t="s">
        <v>526</v>
      </c>
      <c r="IZ2" s="16" t="s">
        <v>526</v>
      </c>
      <c r="JA2" s="16" t="s">
        <v>526</v>
      </c>
      <c r="JB2" s="16" t="s">
        <v>526</v>
      </c>
      <c r="JC2" s="16" t="s">
        <v>526</v>
      </c>
      <c r="JD2" s="16" t="s">
        <v>526</v>
      </c>
      <c r="JE2" s="16" t="s">
        <v>526</v>
      </c>
      <c r="JF2" s="16" t="s">
        <v>526</v>
      </c>
      <c r="JG2" s="16" t="s">
        <v>526</v>
      </c>
      <c r="JH2" s="16" t="s">
        <v>526</v>
      </c>
      <c r="JI2" s="16" t="s">
        <v>526</v>
      </c>
      <c r="JJ2" s="16" t="s">
        <v>526</v>
      </c>
      <c r="JK2" s="16" t="s">
        <v>526</v>
      </c>
      <c r="JL2" s="16" t="s">
        <v>526</v>
      </c>
      <c r="JM2" s="16" t="s">
        <v>526</v>
      </c>
      <c r="JN2" s="16" t="s">
        <v>526</v>
      </c>
      <c r="JO2" s="16" t="s">
        <v>526</v>
      </c>
      <c r="JP2" s="16" t="s">
        <v>526</v>
      </c>
      <c r="JQ2" s="16" t="s">
        <v>526</v>
      </c>
      <c r="JR2" s="20"/>
      <c r="JS2" s="12"/>
    </row>
    <row r="3" customFormat="false" ht="15" hidden="false" customHeight="false" outlineLevel="0" collapsed="false">
      <c r="A3" s="12" t="s">
        <v>527</v>
      </c>
      <c r="B3" s="12" t="s">
        <v>528</v>
      </c>
      <c r="E3" s="12" t="s">
        <v>529</v>
      </c>
      <c r="F3" s="12" t="s">
        <v>530</v>
      </c>
      <c r="H3" s="12" t="s">
        <v>531</v>
      </c>
      <c r="J3" s="12" t="s">
        <v>531</v>
      </c>
      <c r="L3" s="12" t="s">
        <v>531</v>
      </c>
      <c r="M3" s="13" t="s">
        <v>532</v>
      </c>
      <c r="N3" s="13" t="s">
        <v>532</v>
      </c>
      <c r="P3" s="12" t="s">
        <v>531</v>
      </c>
      <c r="Q3" s="12" t="s">
        <v>533</v>
      </c>
      <c r="R3" s="13" t="s">
        <v>531</v>
      </c>
      <c r="W3" s="12" t="s">
        <v>528</v>
      </c>
      <c r="X3" s="12" t="s">
        <v>528</v>
      </c>
      <c r="Y3" s="12" t="s">
        <v>528</v>
      </c>
      <c r="Z3" s="12" t="s">
        <v>528</v>
      </c>
      <c r="AA3" s="12" t="s">
        <v>528</v>
      </c>
      <c r="AB3" s="12" t="s">
        <v>528</v>
      </c>
      <c r="AC3" s="12" t="s">
        <v>528</v>
      </c>
      <c r="AD3" s="12" t="s">
        <v>528</v>
      </c>
      <c r="AE3" s="12" t="s">
        <v>528</v>
      </c>
      <c r="AF3" s="12" t="s">
        <v>534</v>
      </c>
      <c r="AG3" s="12" t="s">
        <v>534</v>
      </c>
      <c r="AH3" s="12" t="s">
        <v>534</v>
      </c>
      <c r="AI3" s="12" t="s">
        <v>534</v>
      </c>
      <c r="AJ3" s="12" t="s">
        <v>534</v>
      </c>
      <c r="AK3" s="12" t="s">
        <v>534</v>
      </c>
      <c r="AL3" s="12" t="s">
        <v>534</v>
      </c>
      <c r="AM3" s="12" t="s">
        <v>534</v>
      </c>
      <c r="AN3" s="12" t="s">
        <v>534</v>
      </c>
      <c r="AO3" s="12" t="s">
        <v>534</v>
      </c>
      <c r="AP3" s="12" t="s">
        <v>534</v>
      </c>
      <c r="AQ3" s="12" t="s">
        <v>534</v>
      </c>
      <c r="AR3" s="12" t="s">
        <v>534</v>
      </c>
      <c r="AS3" s="12" t="s">
        <v>534</v>
      </c>
      <c r="AT3" s="12" t="s">
        <v>534</v>
      </c>
      <c r="AU3" s="12" t="s">
        <v>534</v>
      </c>
      <c r="AV3" s="12" t="s">
        <v>534</v>
      </c>
      <c r="AW3" s="12" t="s">
        <v>534</v>
      </c>
      <c r="AX3" s="12" t="s">
        <v>534</v>
      </c>
      <c r="AY3" s="12" t="s">
        <v>534</v>
      </c>
      <c r="AZ3" s="12" t="s">
        <v>534</v>
      </c>
      <c r="BA3" s="12" t="s">
        <v>534</v>
      </c>
      <c r="BB3" s="12" t="s">
        <v>534</v>
      </c>
      <c r="BC3" s="12" t="s">
        <v>534</v>
      </c>
      <c r="BD3" s="12" t="s">
        <v>534</v>
      </c>
      <c r="BE3" s="12" t="s">
        <v>534</v>
      </c>
      <c r="BF3" s="12" t="s">
        <v>534</v>
      </c>
      <c r="BG3" s="12" t="s">
        <v>528</v>
      </c>
      <c r="BH3" s="12" t="s">
        <v>528</v>
      </c>
      <c r="BI3" s="12" t="s">
        <v>528</v>
      </c>
      <c r="BJ3" s="12" t="s">
        <v>528</v>
      </c>
      <c r="BK3" s="12" t="s">
        <v>528</v>
      </c>
      <c r="BL3" s="12" t="s">
        <v>528</v>
      </c>
      <c r="BM3" s="12" t="s">
        <v>528</v>
      </c>
      <c r="BN3" s="12" t="s">
        <v>528</v>
      </c>
      <c r="BO3" s="12" t="s">
        <v>528</v>
      </c>
      <c r="BP3" s="12" t="s">
        <v>528</v>
      </c>
      <c r="BQ3" s="12" t="s">
        <v>528</v>
      </c>
      <c r="BR3" s="12" t="s">
        <v>528</v>
      </c>
      <c r="BS3" s="12" t="s">
        <v>528</v>
      </c>
      <c r="BT3" s="12" t="s">
        <v>528</v>
      </c>
      <c r="BU3" s="12" t="s">
        <v>528</v>
      </c>
      <c r="BV3" s="12" t="s">
        <v>528</v>
      </c>
      <c r="BW3" s="12" t="s">
        <v>528</v>
      </c>
      <c r="BX3" s="12" t="s">
        <v>528</v>
      </c>
      <c r="BY3" s="12" t="s">
        <v>528</v>
      </c>
      <c r="BZ3" s="12" t="s">
        <v>528</v>
      </c>
      <c r="CA3" s="12" t="s">
        <v>528</v>
      </c>
      <c r="CB3" s="12" t="s">
        <v>528</v>
      </c>
      <c r="CC3" s="12" t="s">
        <v>528</v>
      </c>
      <c r="CD3" s="12" t="s">
        <v>528</v>
      </c>
      <c r="CE3" s="12" t="s">
        <v>528</v>
      </c>
      <c r="CF3" s="12" t="s">
        <v>528</v>
      </c>
      <c r="CG3" s="12" t="s">
        <v>528</v>
      </c>
      <c r="CH3" s="12" t="s">
        <v>528</v>
      </c>
      <c r="CI3" s="12" t="s">
        <v>528</v>
      </c>
      <c r="CJ3" s="12" t="s">
        <v>528</v>
      </c>
      <c r="CK3" s="12" t="s">
        <v>528</v>
      </c>
      <c r="CL3" s="12" t="s">
        <v>528</v>
      </c>
      <c r="CM3" s="12" t="s">
        <v>528</v>
      </c>
      <c r="CN3" s="12" t="s">
        <v>528</v>
      </c>
      <c r="CO3" s="12" t="s">
        <v>528</v>
      </c>
      <c r="CP3" s="12" t="s">
        <v>528</v>
      </c>
      <c r="CQ3" s="12" t="s">
        <v>528</v>
      </c>
      <c r="CR3" s="12" t="s">
        <v>528</v>
      </c>
      <c r="CS3" s="12" t="s">
        <v>528</v>
      </c>
      <c r="CT3" s="12" t="s">
        <v>528</v>
      </c>
      <c r="CU3" s="12" t="s">
        <v>528</v>
      </c>
      <c r="CV3" s="12" t="s">
        <v>528</v>
      </c>
      <c r="CW3" s="12" t="s">
        <v>528</v>
      </c>
      <c r="CX3" s="12" t="s">
        <v>528</v>
      </c>
      <c r="CY3" s="12" t="s">
        <v>528</v>
      </c>
      <c r="CZ3" s="12" t="s">
        <v>528</v>
      </c>
      <c r="DA3" s="12" t="s">
        <v>528</v>
      </c>
      <c r="DB3" s="12" t="s">
        <v>528</v>
      </c>
      <c r="DC3" s="12" t="s">
        <v>528</v>
      </c>
      <c r="DD3" s="12" t="s">
        <v>528</v>
      </c>
      <c r="DE3" s="12" t="s">
        <v>528</v>
      </c>
      <c r="DF3" s="12" t="s">
        <v>528</v>
      </c>
      <c r="DG3" s="12" t="s">
        <v>528</v>
      </c>
      <c r="DH3" s="12" t="s">
        <v>528</v>
      </c>
      <c r="DI3" s="12" t="s">
        <v>528</v>
      </c>
      <c r="DJ3" s="12" t="s">
        <v>528</v>
      </c>
      <c r="DK3" s="12" t="s">
        <v>528</v>
      </c>
      <c r="DL3" s="12" t="s">
        <v>528</v>
      </c>
      <c r="DM3" s="12" t="s">
        <v>528</v>
      </c>
      <c r="DN3" s="12" t="s">
        <v>528</v>
      </c>
      <c r="DO3" s="12" t="s">
        <v>528</v>
      </c>
      <c r="DP3" s="12" t="s">
        <v>528</v>
      </c>
      <c r="DQ3" s="12" t="s">
        <v>528</v>
      </c>
      <c r="DR3" s="12" t="s">
        <v>528</v>
      </c>
      <c r="DS3" s="12" t="s">
        <v>528</v>
      </c>
      <c r="DT3" s="12" t="s">
        <v>528</v>
      </c>
      <c r="DU3" s="12" t="s">
        <v>528</v>
      </c>
      <c r="DV3" s="12" t="s">
        <v>528</v>
      </c>
      <c r="DW3" s="12" t="s">
        <v>528</v>
      </c>
      <c r="DX3" s="12" t="s">
        <v>528</v>
      </c>
      <c r="DY3" s="12" t="s">
        <v>528</v>
      </c>
      <c r="DZ3" s="12" t="s">
        <v>528</v>
      </c>
      <c r="EA3" s="12" t="s">
        <v>528</v>
      </c>
      <c r="EB3" s="12" t="s">
        <v>528</v>
      </c>
      <c r="EC3" s="12" t="s">
        <v>528</v>
      </c>
      <c r="ED3" s="12" t="s">
        <v>528</v>
      </c>
      <c r="EE3" s="12" t="s">
        <v>528</v>
      </c>
      <c r="EF3" s="12" t="s">
        <v>528</v>
      </c>
      <c r="EG3" s="12" t="s">
        <v>528</v>
      </c>
      <c r="EH3" s="12" t="s">
        <v>528</v>
      </c>
      <c r="EI3" s="12" t="s">
        <v>528</v>
      </c>
      <c r="EJ3" s="14" t="s">
        <v>528</v>
      </c>
      <c r="EK3" s="14" t="s">
        <v>528</v>
      </c>
      <c r="EL3" s="12" t="s">
        <v>535</v>
      </c>
      <c r="EM3" s="12" t="s">
        <v>535</v>
      </c>
      <c r="EN3" s="12" t="s">
        <v>536</v>
      </c>
      <c r="EO3" s="12" t="s">
        <v>536</v>
      </c>
      <c r="EP3" s="12" t="s">
        <v>537</v>
      </c>
      <c r="EQ3" s="12" t="s">
        <v>536</v>
      </c>
      <c r="ER3" s="12" t="s">
        <v>537</v>
      </c>
      <c r="ES3" s="12" t="s">
        <v>536</v>
      </c>
      <c r="ET3" s="12" t="s">
        <v>537</v>
      </c>
      <c r="EU3" s="12" t="s">
        <v>536</v>
      </c>
      <c r="EV3" s="12" t="s">
        <v>537</v>
      </c>
      <c r="EW3" s="12" t="s">
        <v>536</v>
      </c>
      <c r="EX3" s="12" t="s">
        <v>536</v>
      </c>
      <c r="EY3" s="12" t="s">
        <v>536</v>
      </c>
      <c r="EZ3" s="12" t="s">
        <v>537</v>
      </c>
      <c r="FA3" s="12" t="s">
        <v>536</v>
      </c>
      <c r="FB3" s="12" t="s">
        <v>537</v>
      </c>
      <c r="FC3" s="12" t="s">
        <v>536</v>
      </c>
      <c r="FD3" s="12" t="s">
        <v>537</v>
      </c>
      <c r="FE3" s="12" t="s">
        <v>536</v>
      </c>
      <c r="FF3" s="12" t="s">
        <v>537</v>
      </c>
      <c r="FG3" s="12" t="s">
        <v>536</v>
      </c>
      <c r="FH3" s="12" t="s">
        <v>536</v>
      </c>
      <c r="FI3" s="16" t="s">
        <v>536</v>
      </c>
      <c r="FJ3" s="16" t="s">
        <v>538</v>
      </c>
      <c r="FK3" s="16" t="s">
        <v>539</v>
      </c>
      <c r="FL3" s="16"/>
      <c r="FM3" s="16" t="s">
        <v>528</v>
      </c>
      <c r="FN3" s="16"/>
      <c r="FO3" s="16" t="s">
        <v>534</v>
      </c>
      <c r="FP3" s="16" t="s">
        <v>534</v>
      </c>
      <c r="FQ3" s="16" t="s">
        <v>534</v>
      </c>
      <c r="FR3" s="16"/>
      <c r="FS3" s="16" t="s">
        <v>528</v>
      </c>
      <c r="FT3" s="16"/>
      <c r="FU3" s="16" t="s">
        <v>534</v>
      </c>
      <c r="FV3" s="16" t="s">
        <v>534</v>
      </c>
      <c r="FW3" s="16" t="s">
        <v>534</v>
      </c>
      <c r="FX3" s="16"/>
      <c r="FY3" s="16" t="s">
        <v>528</v>
      </c>
      <c r="FZ3" s="16"/>
      <c r="GA3" s="16" t="s">
        <v>534</v>
      </c>
      <c r="GB3" s="16" t="s">
        <v>534</v>
      </c>
      <c r="GC3" s="16" t="s">
        <v>534</v>
      </c>
      <c r="GD3" s="16"/>
      <c r="GE3" s="16" t="s">
        <v>528</v>
      </c>
      <c r="GF3" s="16"/>
      <c r="GG3" s="16" t="s">
        <v>534</v>
      </c>
      <c r="GH3" s="16" t="s">
        <v>534</v>
      </c>
      <c r="GI3" s="16" t="s">
        <v>534</v>
      </c>
      <c r="GJ3" s="16"/>
      <c r="GK3" s="16" t="s">
        <v>528</v>
      </c>
      <c r="GL3" s="16"/>
      <c r="GM3" s="16" t="s">
        <v>534</v>
      </c>
      <c r="GN3" s="16" t="s">
        <v>534</v>
      </c>
      <c r="GO3" s="16" t="s">
        <v>534</v>
      </c>
      <c r="GP3" s="16"/>
      <c r="GQ3" s="16" t="s">
        <v>528</v>
      </c>
      <c r="GR3" s="16"/>
      <c r="GS3" s="16" t="s">
        <v>534</v>
      </c>
      <c r="GT3" s="16" t="s">
        <v>534</v>
      </c>
      <c r="GU3" s="16" t="s">
        <v>534</v>
      </c>
      <c r="GV3" s="16"/>
      <c r="GW3" s="16" t="s">
        <v>528</v>
      </c>
      <c r="GX3" s="16"/>
      <c r="GY3" s="16" t="s">
        <v>534</v>
      </c>
      <c r="GZ3" s="16" t="s">
        <v>534</v>
      </c>
      <c r="HA3" s="16" t="s">
        <v>534</v>
      </c>
      <c r="HB3" s="16"/>
      <c r="HC3" s="16" t="s">
        <v>528</v>
      </c>
      <c r="HD3" s="16"/>
      <c r="HE3" s="16" t="s">
        <v>534</v>
      </c>
      <c r="HF3" s="16" t="s">
        <v>534</v>
      </c>
      <c r="HG3" s="16" t="s">
        <v>534</v>
      </c>
      <c r="HH3" s="16"/>
      <c r="HI3" s="16" t="s">
        <v>528</v>
      </c>
      <c r="HJ3" s="16"/>
      <c r="HK3" s="16" t="s">
        <v>534</v>
      </c>
      <c r="HL3" s="16" t="s">
        <v>534</v>
      </c>
      <c r="HM3" s="16" t="s">
        <v>534</v>
      </c>
      <c r="HN3" s="16"/>
      <c r="HO3" s="16" t="s">
        <v>528</v>
      </c>
      <c r="HP3" s="16"/>
      <c r="HQ3" s="16" t="s">
        <v>534</v>
      </c>
      <c r="HR3" s="16" t="s">
        <v>534</v>
      </c>
      <c r="HS3" s="16" t="s">
        <v>534</v>
      </c>
      <c r="HT3" s="16"/>
      <c r="HU3" s="16" t="s">
        <v>528</v>
      </c>
      <c r="HV3" s="16"/>
      <c r="HW3" s="16" t="s">
        <v>534</v>
      </c>
      <c r="HX3" s="16" t="s">
        <v>534</v>
      </c>
      <c r="HY3" s="16"/>
      <c r="HZ3" s="16" t="s">
        <v>528</v>
      </c>
      <c r="IA3" s="16"/>
      <c r="IB3" s="16" t="s">
        <v>534</v>
      </c>
      <c r="IC3" s="16" t="s">
        <v>534</v>
      </c>
      <c r="ID3" s="16"/>
      <c r="IE3" s="16" t="s">
        <v>528</v>
      </c>
      <c r="IF3" s="16"/>
      <c r="IG3" s="16" t="s">
        <v>534</v>
      </c>
      <c r="IH3" s="16" t="s">
        <v>534</v>
      </c>
      <c r="II3" s="16"/>
      <c r="IJ3" s="16" t="s">
        <v>528</v>
      </c>
      <c r="IK3" s="16"/>
      <c r="IL3" s="16" t="s">
        <v>534</v>
      </c>
      <c r="IM3" s="16" t="s">
        <v>534</v>
      </c>
      <c r="IN3" s="16"/>
      <c r="IO3" s="16" t="s">
        <v>528</v>
      </c>
      <c r="IP3" s="16"/>
      <c r="IQ3" s="16" t="s">
        <v>534</v>
      </c>
      <c r="IR3" s="16" t="s">
        <v>534</v>
      </c>
      <c r="IS3" s="16"/>
      <c r="IT3" s="16" t="s">
        <v>528</v>
      </c>
      <c r="IU3" s="16"/>
      <c r="IV3" s="16" t="s">
        <v>534</v>
      </c>
      <c r="IW3" s="16" t="s">
        <v>534</v>
      </c>
      <c r="IX3" s="16"/>
      <c r="IY3" s="16" t="s">
        <v>528</v>
      </c>
      <c r="IZ3" s="16"/>
      <c r="JA3" s="16" t="s">
        <v>534</v>
      </c>
      <c r="JB3" s="16" t="s">
        <v>534</v>
      </c>
      <c r="JC3" s="16"/>
      <c r="JD3" s="16" t="s">
        <v>528</v>
      </c>
      <c r="JE3" s="16"/>
      <c r="JF3" s="16" t="s">
        <v>534</v>
      </c>
      <c r="JG3" s="16" t="s">
        <v>534</v>
      </c>
      <c r="JH3" s="16"/>
      <c r="JI3" s="16" t="s">
        <v>528</v>
      </c>
      <c r="JJ3" s="16"/>
      <c r="JK3" s="16" t="s">
        <v>534</v>
      </c>
      <c r="JL3" s="16" t="s">
        <v>534</v>
      </c>
      <c r="JM3" s="16"/>
      <c r="JN3" s="16" t="s">
        <v>528</v>
      </c>
      <c r="JO3" s="16"/>
      <c r="JP3" s="16" t="s">
        <v>534</v>
      </c>
      <c r="JQ3" s="16" t="s">
        <v>534</v>
      </c>
      <c r="JR3" s="20"/>
    </row>
    <row r="4" customFormat="false" ht="15" hidden="false" customHeight="false" outlineLevel="0" collapsed="false">
      <c r="A4" s="12" t="s">
        <v>540</v>
      </c>
      <c r="B4" s="12" t="s">
        <v>541</v>
      </c>
      <c r="C4" s="12" t="s">
        <v>542</v>
      </c>
      <c r="D4" s="12" t="s">
        <v>543</v>
      </c>
      <c r="E4" s="12" t="s">
        <v>541</v>
      </c>
      <c r="F4" s="12" t="s">
        <v>541</v>
      </c>
      <c r="G4" s="12" t="s">
        <v>542</v>
      </c>
      <c r="H4" s="12" t="s">
        <v>541</v>
      </c>
      <c r="I4" s="12" t="s">
        <v>542</v>
      </c>
      <c r="J4" s="12" t="s">
        <v>541</v>
      </c>
      <c r="K4" s="12" t="s">
        <v>544</v>
      </c>
      <c r="L4" s="12" t="s">
        <v>541</v>
      </c>
      <c r="M4" s="13" t="s">
        <v>541</v>
      </c>
      <c r="N4" s="13" t="s">
        <v>541</v>
      </c>
      <c r="O4" s="12" t="s">
        <v>542</v>
      </c>
      <c r="P4" s="12" t="s">
        <v>541</v>
      </c>
      <c r="Q4" s="12" t="s">
        <v>541</v>
      </c>
      <c r="R4" s="13" t="s">
        <v>541</v>
      </c>
      <c r="S4" s="13" t="s">
        <v>543</v>
      </c>
      <c r="T4" s="13" t="s">
        <v>543</v>
      </c>
      <c r="U4" s="13" t="s">
        <v>543</v>
      </c>
      <c r="V4" s="13" t="s">
        <v>543</v>
      </c>
      <c r="W4" s="12" t="s">
        <v>541</v>
      </c>
      <c r="X4" s="12" t="s">
        <v>541</v>
      </c>
      <c r="Y4" s="12" t="s">
        <v>541</v>
      </c>
      <c r="Z4" s="12" t="s">
        <v>541</v>
      </c>
      <c r="AA4" s="12" t="s">
        <v>541</v>
      </c>
      <c r="AB4" s="12" t="s">
        <v>541</v>
      </c>
      <c r="AC4" s="12" t="s">
        <v>541</v>
      </c>
      <c r="AD4" s="12" t="s">
        <v>541</v>
      </c>
      <c r="AE4" s="12" t="s">
        <v>541</v>
      </c>
      <c r="AF4" s="12" t="s">
        <v>541</v>
      </c>
      <c r="AG4" s="12" t="s">
        <v>541</v>
      </c>
      <c r="AH4" s="12" t="s">
        <v>541</v>
      </c>
      <c r="AI4" s="12" t="s">
        <v>541</v>
      </c>
      <c r="AJ4" s="12" t="s">
        <v>541</v>
      </c>
      <c r="AK4" s="12" t="s">
        <v>541</v>
      </c>
      <c r="AL4" s="12" t="s">
        <v>541</v>
      </c>
      <c r="AM4" s="12" t="s">
        <v>541</v>
      </c>
      <c r="AN4" s="12" t="s">
        <v>541</v>
      </c>
      <c r="AO4" s="12" t="s">
        <v>541</v>
      </c>
      <c r="AP4" s="12" t="s">
        <v>541</v>
      </c>
      <c r="AQ4" s="12" t="s">
        <v>541</v>
      </c>
      <c r="AR4" s="12" t="s">
        <v>541</v>
      </c>
      <c r="AS4" s="12" t="s">
        <v>541</v>
      </c>
      <c r="AT4" s="12" t="s">
        <v>541</v>
      </c>
      <c r="AU4" s="12" t="s">
        <v>541</v>
      </c>
      <c r="AV4" s="12" t="s">
        <v>541</v>
      </c>
      <c r="AW4" s="12" t="s">
        <v>541</v>
      </c>
      <c r="AX4" s="12" t="s">
        <v>541</v>
      </c>
      <c r="AY4" s="12" t="s">
        <v>541</v>
      </c>
      <c r="AZ4" s="12" t="s">
        <v>541</v>
      </c>
      <c r="BA4" s="12" t="s">
        <v>541</v>
      </c>
      <c r="BB4" s="12" t="s">
        <v>541</v>
      </c>
      <c r="BC4" s="12" t="s">
        <v>541</v>
      </c>
      <c r="BD4" s="12" t="s">
        <v>541</v>
      </c>
      <c r="BE4" s="12" t="s">
        <v>541</v>
      </c>
      <c r="BF4" s="12" t="s">
        <v>541</v>
      </c>
      <c r="BG4" s="12" t="s">
        <v>541</v>
      </c>
      <c r="BH4" s="12" t="s">
        <v>541</v>
      </c>
      <c r="BI4" s="12" t="s">
        <v>541</v>
      </c>
      <c r="BJ4" s="12" t="s">
        <v>541</v>
      </c>
      <c r="BK4" s="12" t="s">
        <v>541</v>
      </c>
      <c r="BL4" s="12" t="s">
        <v>541</v>
      </c>
      <c r="BM4" s="12" t="s">
        <v>541</v>
      </c>
      <c r="BN4" s="12" t="s">
        <v>541</v>
      </c>
      <c r="BO4" s="12" t="s">
        <v>541</v>
      </c>
      <c r="BP4" s="12" t="s">
        <v>541</v>
      </c>
      <c r="BQ4" s="12" t="s">
        <v>541</v>
      </c>
      <c r="BR4" s="12" t="s">
        <v>541</v>
      </c>
      <c r="BS4" s="12" t="s">
        <v>541</v>
      </c>
      <c r="BT4" s="12" t="s">
        <v>541</v>
      </c>
      <c r="BU4" s="12" t="s">
        <v>541</v>
      </c>
      <c r="BV4" s="12" t="s">
        <v>541</v>
      </c>
      <c r="BW4" s="12" t="s">
        <v>541</v>
      </c>
      <c r="BX4" s="12" t="s">
        <v>541</v>
      </c>
      <c r="BY4" s="12" t="s">
        <v>541</v>
      </c>
      <c r="BZ4" s="12" t="s">
        <v>541</v>
      </c>
      <c r="CA4" s="12" t="s">
        <v>541</v>
      </c>
      <c r="CB4" s="12" t="s">
        <v>541</v>
      </c>
      <c r="CC4" s="12" t="s">
        <v>541</v>
      </c>
      <c r="CD4" s="12" t="s">
        <v>541</v>
      </c>
      <c r="CE4" s="12" t="s">
        <v>541</v>
      </c>
      <c r="CF4" s="12" t="s">
        <v>541</v>
      </c>
      <c r="CG4" s="12" t="s">
        <v>541</v>
      </c>
      <c r="CH4" s="12" t="s">
        <v>541</v>
      </c>
      <c r="CI4" s="12" t="s">
        <v>541</v>
      </c>
      <c r="CJ4" s="12" t="s">
        <v>541</v>
      </c>
      <c r="CK4" s="12" t="s">
        <v>541</v>
      </c>
      <c r="CL4" s="12" t="s">
        <v>541</v>
      </c>
      <c r="CM4" s="12" t="s">
        <v>541</v>
      </c>
      <c r="CN4" s="12" t="s">
        <v>541</v>
      </c>
      <c r="CO4" s="12" t="s">
        <v>541</v>
      </c>
      <c r="CP4" s="12" t="s">
        <v>541</v>
      </c>
      <c r="CQ4" s="12" t="s">
        <v>541</v>
      </c>
      <c r="CR4" s="12" t="s">
        <v>541</v>
      </c>
      <c r="CS4" s="12" t="s">
        <v>541</v>
      </c>
      <c r="CT4" s="12" t="s">
        <v>541</v>
      </c>
      <c r="CU4" s="12" t="s">
        <v>541</v>
      </c>
      <c r="CV4" s="12" t="s">
        <v>541</v>
      </c>
      <c r="CW4" s="12" t="s">
        <v>541</v>
      </c>
      <c r="CX4" s="12" t="s">
        <v>541</v>
      </c>
      <c r="CY4" s="12" t="s">
        <v>541</v>
      </c>
      <c r="CZ4" s="12" t="s">
        <v>541</v>
      </c>
      <c r="DA4" s="12" t="s">
        <v>541</v>
      </c>
      <c r="DB4" s="12" t="s">
        <v>541</v>
      </c>
      <c r="DC4" s="12" t="s">
        <v>541</v>
      </c>
      <c r="DD4" s="12" t="s">
        <v>541</v>
      </c>
      <c r="DE4" s="12" t="s">
        <v>541</v>
      </c>
      <c r="DF4" s="12" t="s">
        <v>541</v>
      </c>
      <c r="DG4" s="12" t="s">
        <v>541</v>
      </c>
      <c r="DH4" s="12" t="s">
        <v>541</v>
      </c>
      <c r="DI4" s="12" t="s">
        <v>541</v>
      </c>
      <c r="DJ4" s="12" t="s">
        <v>541</v>
      </c>
      <c r="DK4" s="12" t="s">
        <v>541</v>
      </c>
      <c r="DL4" s="12" t="s">
        <v>541</v>
      </c>
      <c r="DM4" s="12" t="s">
        <v>541</v>
      </c>
      <c r="DN4" s="12" t="s">
        <v>541</v>
      </c>
      <c r="DO4" s="12" t="s">
        <v>541</v>
      </c>
      <c r="DP4" s="12" t="s">
        <v>541</v>
      </c>
      <c r="DQ4" s="12" t="s">
        <v>541</v>
      </c>
      <c r="DR4" s="12" t="s">
        <v>541</v>
      </c>
      <c r="DS4" s="12" t="s">
        <v>541</v>
      </c>
      <c r="DT4" s="12" t="s">
        <v>541</v>
      </c>
      <c r="DU4" s="12" t="s">
        <v>541</v>
      </c>
      <c r="DV4" s="12" t="s">
        <v>541</v>
      </c>
      <c r="DW4" s="12" t="s">
        <v>541</v>
      </c>
      <c r="DX4" s="12" t="s">
        <v>541</v>
      </c>
      <c r="DY4" s="12" t="s">
        <v>541</v>
      </c>
      <c r="DZ4" s="12" t="s">
        <v>541</v>
      </c>
      <c r="EA4" s="12" t="s">
        <v>541</v>
      </c>
      <c r="EB4" s="12" t="s">
        <v>541</v>
      </c>
      <c r="EC4" s="12" t="s">
        <v>541</v>
      </c>
      <c r="ED4" s="12" t="s">
        <v>541</v>
      </c>
      <c r="EE4" s="12" t="s">
        <v>541</v>
      </c>
      <c r="EF4" s="12" t="s">
        <v>541</v>
      </c>
      <c r="EG4" s="12" t="s">
        <v>541</v>
      </c>
      <c r="EH4" s="12" t="s">
        <v>541</v>
      </c>
      <c r="EI4" s="12" t="s">
        <v>541</v>
      </c>
      <c r="EJ4" s="12" t="s">
        <v>541</v>
      </c>
      <c r="EK4" s="12" t="s">
        <v>541</v>
      </c>
      <c r="EL4" s="12" t="s">
        <v>541</v>
      </c>
      <c r="EM4" s="12" t="s">
        <v>541</v>
      </c>
      <c r="EN4" s="12" t="s">
        <v>541</v>
      </c>
      <c r="EO4" s="12" t="s">
        <v>541</v>
      </c>
      <c r="EP4" s="12" t="s">
        <v>543</v>
      </c>
      <c r="EQ4" s="12" t="s">
        <v>541</v>
      </c>
      <c r="ER4" s="12" t="s">
        <v>543</v>
      </c>
      <c r="ES4" s="12" t="s">
        <v>541</v>
      </c>
      <c r="ET4" s="12" t="s">
        <v>543</v>
      </c>
      <c r="EU4" s="12" t="s">
        <v>541</v>
      </c>
      <c r="EV4" s="12" t="s">
        <v>543</v>
      </c>
      <c r="EW4" s="12" t="s">
        <v>541</v>
      </c>
      <c r="EX4" s="12" t="s">
        <v>541</v>
      </c>
      <c r="EY4" s="12" t="s">
        <v>541</v>
      </c>
      <c r="EZ4" s="12" t="s">
        <v>543</v>
      </c>
      <c r="FA4" s="12" t="s">
        <v>541</v>
      </c>
      <c r="FB4" s="12" t="s">
        <v>543</v>
      </c>
      <c r="FC4" s="12" t="s">
        <v>541</v>
      </c>
      <c r="FD4" s="12" t="s">
        <v>543</v>
      </c>
      <c r="FE4" s="12" t="s">
        <v>541</v>
      </c>
      <c r="FF4" s="12" t="s">
        <v>543</v>
      </c>
      <c r="FG4" s="12" t="s">
        <v>541</v>
      </c>
      <c r="FH4" s="12" t="s">
        <v>541</v>
      </c>
      <c r="FI4" s="16" t="s">
        <v>541</v>
      </c>
      <c r="FJ4" s="16" t="s">
        <v>541</v>
      </c>
      <c r="FK4" s="16" t="s">
        <v>541</v>
      </c>
      <c r="FL4" s="16" t="s">
        <v>541</v>
      </c>
      <c r="FM4" s="16" t="s">
        <v>541</v>
      </c>
      <c r="FN4" s="16" t="s">
        <v>541</v>
      </c>
      <c r="FO4" s="16" t="s">
        <v>541</v>
      </c>
      <c r="FP4" s="16" t="s">
        <v>541</v>
      </c>
      <c r="FQ4" s="16" t="s">
        <v>541</v>
      </c>
      <c r="FR4" s="16" t="s">
        <v>541</v>
      </c>
      <c r="FS4" s="16" t="s">
        <v>541</v>
      </c>
      <c r="FT4" s="16" t="s">
        <v>541</v>
      </c>
      <c r="FU4" s="16" t="s">
        <v>541</v>
      </c>
      <c r="FV4" s="16" t="s">
        <v>541</v>
      </c>
      <c r="FW4" s="16" t="s">
        <v>541</v>
      </c>
      <c r="FX4" s="16" t="s">
        <v>541</v>
      </c>
      <c r="FY4" s="16" t="s">
        <v>541</v>
      </c>
      <c r="FZ4" s="16" t="s">
        <v>541</v>
      </c>
      <c r="GA4" s="16" t="s">
        <v>541</v>
      </c>
      <c r="GB4" s="16" t="s">
        <v>541</v>
      </c>
      <c r="GC4" s="16" t="s">
        <v>541</v>
      </c>
      <c r="GD4" s="16" t="s">
        <v>541</v>
      </c>
      <c r="GE4" s="16" t="s">
        <v>541</v>
      </c>
      <c r="GF4" s="16" t="s">
        <v>541</v>
      </c>
      <c r="GG4" s="16" t="s">
        <v>541</v>
      </c>
      <c r="GH4" s="16" t="s">
        <v>541</v>
      </c>
      <c r="GI4" s="16" t="s">
        <v>541</v>
      </c>
      <c r="GJ4" s="16" t="s">
        <v>541</v>
      </c>
      <c r="GK4" s="16" t="s">
        <v>541</v>
      </c>
      <c r="GL4" s="16" t="s">
        <v>541</v>
      </c>
      <c r="GM4" s="16" t="s">
        <v>541</v>
      </c>
      <c r="GN4" s="16" t="s">
        <v>541</v>
      </c>
      <c r="GO4" s="16" t="s">
        <v>541</v>
      </c>
      <c r="GP4" s="16" t="s">
        <v>541</v>
      </c>
      <c r="GQ4" s="16" t="s">
        <v>541</v>
      </c>
      <c r="GR4" s="16" t="s">
        <v>541</v>
      </c>
      <c r="GS4" s="16" t="s">
        <v>541</v>
      </c>
      <c r="GT4" s="16" t="s">
        <v>541</v>
      </c>
      <c r="GU4" s="16" t="s">
        <v>541</v>
      </c>
      <c r="GV4" s="16" t="s">
        <v>541</v>
      </c>
      <c r="GW4" s="16" t="s">
        <v>541</v>
      </c>
      <c r="GX4" s="16" t="s">
        <v>541</v>
      </c>
      <c r="GY4" s="16" t="s">
        <v>541</v>
      </c>
      <c r="GZ4" s="16" t="s">
        <v>541</v>
      </c>
      <c r="HA4" s="16" t="s">
        <v>541</v>
      </c>
      <c r="HB4" s="16" t="s">
        <v>541</v>
      </c>
      <c r="HC4" s="16" t="s">
        <v>541</v>
      </c>
      <c r="HD4" s="16" t="s">
        <v>541</v>
      </c>
      <c r="HE4" s="16" t="s">
        <v>541</v>
      </c>
      <c r="HF4" s="16" t="s">
        <v>541</v>
      </c>
      <c r="HG4" s="16" t="s">
        <v>541</v>
      </c>
      <c r="HH4" s="16" t="s">
        <v>541</v>
      </c>
      <c r="HI4" s="16" t="s">
        <v>541</v>
      </c>
      <c r="HJ4" s="16" t="s">
        <v>541</v>
      </c>
      <c r="HK4" s="16" t="s">
        <v>541</v>
      </c>
      <c r="HL4" s="16" t="s">
        <v>541</v>
      </c>
      <c r="HM4" s="16" t="s">
        <v>541</v>
      </c>
      <c r="HN4" s="16" t="s">
        <v>541</v>
      </c>
      <c r="HO4" s="16" t="s">
        <v>541</v>
      </c>
      <c r="HP4" s="16" t="s">
        <v>541</v>
      </c>
      <c r="HQ4" s="16" t="s">
        <v>541</v>
      </c>
      <c r="HR4" s="16" t="s">
        <v>541</v>
      </c>
      <c r="HS4" s="16" t="s">
        <v>541</v>
      </c>
      <c r="HT4" s="22" t="s">
        <v>526</v>
      </c>
      <c r="HU4" s="22" t="s">
        <v>526</v>
      </c>
      <c r="HV4" s="22" t="s">
        <v>526</v>
      </c>
      <c r="HW4" s="22" t="s">
        <v>526</v>
      </c>
      <c r="HX4" s="22" t="s">
        <v>526</v>
      </c>
      <c r="HY4" s="22" t="s">
        <v>526</v>
      </c>
      <c r="HZ4" s="22" t="s">
        <v>526</v>
      </c>
      <c r="IA4" s="22" t="s">
        <v>526</v>
      </c>
      <c r="IB4" s="22" t="s">
        <v>526</v>
      </c>
      <c r="IC4" s="22" t="s">
        <v>526</v>
      </c>
      <c r="ID4" s="22" t="s">
        <v>526</v>
      </c>
      <c r="IE4" s="22" t="s">
        <v>526</v>
      </c>
      <c r="IF4" s="22" t="s">
        <v>526</v>
      </c>
      <c r="IG4" s="22" t="s">
        <v>526</v>
      </c>
      <c r="IH4" s="22" t="s">
        <v>526</v>
      </c>
      <c r="II4" s="22" t="s">
        <v>526</v>
      </c>
      <c r="IJ4" s="22" t="s">
        <v>526</v>
      </c>
      <c r="IK4" s="22" t="s">
        <v>526</v>
      </c>
      <c r="IL4" s="22" t="s">
        <v>526</v>
      </c>
      <c r="IM4" s="22" t="s">
        <v>526</v>
      </c>
      <c r="IN4" s="22" t="s">
        <v>526</v>
      </c>
      <c r="IO4" s="22" t="s">
        <v>526</v>
      </c>
      <c r="IP4" s="22" t="s">
        <v>526</v>
      </c>
      <c r="IQ4" s="22" t="s">
        <v>526</v>
      </c>
      <c r="IR4" s="22" t="s">
        <v>526</v>
      </c>
      <c r="IS4" s="22" t="s">
        <v>526</v>
      </c>
      <c r="IT4" s="22" t="s">
        <v>526</v>
      </c>
      <c r="IU4" s="22" t="s">
        <v>526</v>
      </c>
      <c r="IV4" s="22" t="s">
        <v>526</v>
      </c>
      <c r="IW4" s="22" t="s">
        <v>526</v>
      </c>
      <c r="IX4" s="22" t="s">
        <v>526</v>
      </c>
      <c r="IY4" s="22" t="s">
        <v>526</v>
      </c>
      <c r="IZ4" s="22" t="s">
        <v>526</v>
      </c>
      <c r="JA4" s="22" t="s">
        <v>526</v>
      </c>
      <c r="JB4" s="22" t="s">
        <v>526</v>
      </c>
      <c r="JC4" s="22" t="s">
        <v>526</v>
      </c>
      <c r="JD4" s="22" t="s">
        <v>526</v>
      </c>
      <c r="JE4" s="22" t="s">
        <v>526</v>
      </c>
      <c r="JF4" s="22" t="s">
        <v>526</v>
      </c>
      <c r="JG4" s="22" t="s">
        <v>526</v>
      </c>
      <c r="JH4" s="22" t="s">
        <v>526</v>
      </c>
      <c r="JI4" s="22" t="s">
        <v>526</v>
      </c>
      <c r="JJ4" s="22" t="s">
        <v>526</v>
      </c>
      <c r="JK4" s="22" t="s">
        <v>526</v>
      </c>
      <c r="JL4" s="22" t="s">
        <v>526</v>
      </c>
      <c r="JM4" s="22" t="s">
        <v>526</v>
      </c>
      <c r="JN4" s="22" t="s">
        <v>526</v>
      </c>
      <c r="JO4" s="22" t="s">
        <v>526</v>
      </c>
      <c r="JP4" s="22" t="s">
        <v>526</v>
      </c>
      <c r="JQ4" s="22" t="s">
        <v>526</v>
      </c>
      <c r="JR4" s="20"/>
    </row>
    <row r="5" customFormat="false" ht="16" hidden="false" customHeight="false" outlineLevel="0" collapsed="false">
      <c r="A5" s="12" t="s">
        <v>545</v>
      </c>
      <c r="B5" s="12" t="s">
        <v>546</v>
      </c>
      <c r="C5" s="12" t="s">
        <v>547</v>
      </c>
      <c r="E5" s="12" t="s">
        <v>548</v>
      </c>
      <c r="F5" s="23" t="s">
        <v>306</v>
      </c>
      <c r="G5" s="12" t="s">
        <v>548</v>
      </c>
      <c r="H5" s="24" t="s">
        <v>549</v>
      </c>
      <c r="I5" s="24"/>
      <c r="J5" s="24"/>
      <c r="K5" s="12" t="s">
        <v>548</v>
      </c>
      <c r="L5" s="24" t="s">
        <v>550</v>
      </c>
      <c r="M5" s="13" t="s">
        <v>551</v>
      </c>
      <c r="O5" s="12" t="s">
        <v>548</v>
      </c>
      <c r="P5" s="14" t="s">
        <v>548</v>
      </c>
      <c r="Q5" s="25" t="s">
        <v>548</v>
      </c>
      <c r="R5" s="13" t="s">
        <v>552</v>
      </c>
      <c r="S5" s="13" t="s">
        <v>548</v>
      </c>
      <c r="T5" s="13" t="s">
        <v>548</v>
      </c>
      <c r="W5" s="12" t="s">
        <v>546</v>
      </c>
      <c r="X5" s="12" t="s">
        <v>546</v>
      </c>
      <c r="Y5" s="12" t="s">
        <v>546</v>
      </c>
      <c r="Z5" s="12" t="s">
        <v>546</v>
      </c>
      <c r="AA5" s="12" t="s">
        <v>546</v>
      </c>
      <c r="AB5" s="12" t="s">
        <v>546</v>
      </c>
      <c r="AC5" s="12" t="s">
        <v>546</v>
      </c>
      <c r="AD5" s="12" t="s">
        <v>546</v>
      </c>
      <c r="AE5" s="12" t="s">
        <v>546</v>
      </c>
      <c r="AF5" s="13" t="s">
        <v>548</v>
      </c>
      <c r="AG5" s="13" t="s">
        <v>548</v>
      </c>
      <c r="AH5" s="13" t="s">
        <v>548</v>
      </c>
      <c r="AI5" s="13" t="s">
        <v>548</v>
      </c>
      <c r="AJ5" s="13" t="s">
        <v>548</v>
      </c>
      <c r="AK5" s="13" t="s">
        <v>548</v>
      </c>
      <c r="AL5" s="13" t="s">
        <v>548</v>
      </c>
      <c r="AM5" s="13" t="s">
        <v>548</v>
      </c>
      <c r="AN5" s="13" t="s">
        <v>548</v>
      </c>
      <c r="AO5" s="13" t="s">
        <v>548</v>
      </c>
      <c r="AP5" s="13" t="s">
        <v>548</v>
      </c>
      <c r="AQ5" s="13" t="s">
        <v>548</v>
      </c>
      <c r="AR5" s="13" t="s">
        <v>548</v>
      </c>
      <c r="AS5" s="13" t="s">
        <v>548</v>
      </c>
      <c r="AT5" s="13" t="s">
        <v>548</v>
      </c>
      <c r="AU5" s="13" t="s">
        <v>548</v>
      </c>
      <c r="AV5" s="13" t="s">
        <v>548</v>
      </c>
      <c r="AW5" s="13" t="s">
        <v>548</v>
      </c>
      <c r="AX5" s="13" t="s">
        <v>548</v>
      </c>
      <c r="AY5" s="13" t="s">
        <v>548</v>
      </c>
      <c r="AZ5" s="13" t="s">
        <v>548</v>
      </c>
      <c r="BA5" s="13" t="s">
        <v>548</v>
      </c>
      <c r="BB5" s="13" t="s">
        <v>548</v>
      </c>
      <c r="BC5" s="13" t="s">
        <v>548</v>
      </c>
      <c r="BD5" s="13" t="s">
        <v>548</v>
      </c>
      <c r="BE5" s="13" t="s">
        <v>548</v>
      </c>
      <c r="BF5" s="13" t="s">
        <v>548</v>
      </c>
      <c r="BP5" s="23" t="s">
        <v>553</v>
      </c>
      <c r="BQ5" s="23" t="s">
        <v>553</v>
      </c>
      <c r="BR5" s="23" t="s">
        <v>553</v>
      </c>
      <c r="BS5" s="23" t="s">
        <v>553</v>
      </c>
      <c r="BT5" s="23" t="s">
        <v>553</v>
      </c>
      <c r="BU5" s="23" t="s">
        <v>553</v>
      </c>
      <c r="BV5" s="23" t="s">
        <v>553</v>
      </c>
      <c r="BW5" s="23" t="s">
        <v>553</v>
      </c>
      <c r="BX5" s="23" t="s">
        <v>553</v>
      </c>
      <c r="BY5" s="14" t="s">
        <v>554</v>
      </c>
      <c r="BZ5" s="14" t="s">
        <v>554</v>
      </c>
      <c r="CA5" s="14" t="s">
        <v>554</v>
      </c>
      <c r="CB5" s="14" t="s">
        <v>554</v>
      </c>
      <c r="CC5" s="14" t="s">
        <v>554</v>
      </c>
      <c r="CD5" s="14" t="s">
        <v>554</v>
      </c>
      <c r="CE5" s="14" t="s">
        <v>554</v>
      </c>
      <c r="CF5" s="14" t="s">
        <v>554</v>
      </c>
      <c r="CG5" s="14" t="s">
        <v>554</v>
      </c>
      <c r="CH5" s="14" t="s">
        <v>555</v>
      </c>
      <c r="CI5" s="14" t="s">
        <v>555</v>
      </c>
      <c r="CJ5" s="12" t="s">
        <v>555</v>
      </c>
      <c r="CK5" s="12" t="s">
        <v>555</v>
      </c>
      <c r="CL5" s="12" t="s">
        <v>555</v>
      </c>
      <c r="CM5" s="12" t="s">
        <v>555</v>
      </c>
      <c r="CN5" s="12" t="s">
        <v>555</v>
      </c>
      <c r="CO5" s="12" t="s">
        <v>555</v>
      </c>
      <c r="CP5" s="12" t="s">
        <v>555</v>
      </c>
      <c r="CQ5" s="12" t="s">
        <v>556</v>
      </c>
      <c r="CR5" s="12" t="s">
        <v>556</v>
      </c>
      <c r="CS5" s="12" t="s">
        <v>556</v>
      </c>
      <c r="CT5" s="12" t="s">
        <v>556</v>
      </c>
      <c r="CU5" s="12" t="s">
        <v>556</v>
      </c>
      <c r="CV5" s="12" t="s">
        <v>556</v>
      </c>
      <c r="CW5" s="12" t="s">
        <v>556</v>
      </c>
      <c r="CX5" s="12" t="s">
        <v>556</v>
      </c>
      <c r="CY5" s="12" t="s">
        <v>556</v>
      </c>
      <c r="CZ5" s="12" t="s">
        <v>557</v>
      </c>
      <c r="DA5" s="12" t="s">
        <v>557</v>
      </c>
      <c r="DB5" s="12" t="s">
        <v>557</v>
      </c>
      <c r="DC5" s="12" t="s">
        <v>557</v>
      </c>
      <c r="DD5" s="12" t="s">
        <v>557</v>
      </c>
      <c r="DE5" s="12" t="s">
        <v>557</v>
      </c>
      <c r="DF5" s="12" t="s">
        <v>557</v>
      </c>
      <c r="DG5" s="12" t="s">
        <v>557</v>
      </c>
      <c r="DH5" s="12" t="s">
        <v>557</v>
      </c>
      <c r="DI5" s="12" t="s">
        <v>558</v>
      </c>
      <c r="DJ5" s="12" t="s">
        <v>558</v>
      </c>
      <c r="DK5" s="12" t="s">
        <v>558</v>
      </c>
      <c r="DL5" s="12" t="s">
        <v>558</v>
      </c>
      <c r="DM5" s="12" t="s">
        <v>558</v>
      </c>
      <c r="DN5" s="12" t="s">
        <v>558</v>
      </c>
      <c r="DO5" s="12" t="s">
        <v>558</v>
      </c>
      <c r="DP5" s="12" t="s">
        <v>558</v>
      </c>
      <c r="DQ5" s="12" t="s">
        <v>558</v>
      </c>
      <c r="DR5" s="12" t="s">
        <v>559</v>
      </c>
      <c r="DS5" s="12" t="s">
        <v>559</v>
      </c>
      <c r="DT5" s="12" t="s">
        <v>559</v>
      </c>
      <c r="DU5" s="12" t="s">
        <v>559</v>
      </c>
      <c r="DV5" s="12" t="s">
        <v>559</v>
      </c>
      <c r="DW5" s="12" t="s">
        <v>559</v>
      </c>
      <c r="DX5" s="12" t="s">
        <v>559</v>
      </c>
      <c r="DY5" s="12" t="s">
        <v>559</v>
      </c>
      <c r="DZ5" s="12" t="s">
        <v>559</v>
      </c>
      <c r="EA5" s="12" t="s">
        <v>560</v>
      </c>
      <c r="EB5" s="12" t="s">
        <v>560</v>
      </c>
      <c r="EC5" s="12" t="s">
        <v>560</v>
      </c>
      <c r="ED5" s="12" t="s">
        <v>560</v>
      </c>
      <c r="EE5" s="12" t="s">
        <v>560</v>
      </c>
      <c r="EF5" s="12" t="s">
        <v>560</v>
      </c>
      <c r="EG5" s="12" t="s">
        <v>560</v>
      </c>
      <c r="EH5" s="12" t="s">
        <v>560</v>
      </c>
      <c r="EI5" s="12" t="s">
        <v>560</v>
      </c>
      <c r="EJ5" s="14"/>
      <c r="EL5" s="14" t="s">
        <v>561</v>
      </c>
      <c r="EM5" s="12" t="s">
        <v>548</v>
      </c>
      <c r="EN5" s="12" t="s">
        <v>548</v>
      </c>
      <c r="EO5" s="12" t="s">
        <v>548</v>
      </c>
      <c r="EP5" s="12" t="s">
        <v>548</v>
      </c>
      <c r="EQ5" s="12" t="s">
        <v>548</v>
      </c>
      <c r="ER5" s="12" t="s">
        <v>548</v>
      </c>
      <c r="ES5" s="12" t="s">
        <v>548</v>
      </c>
      <c r="ET5" s="12" t="s">
        <v>548</v>
      </c>
      <c r="EU5" s="12" t="s">
        <v>548</v>
      </c>
      <c r="EV5" s="12" t="s">
        <v>548</v>
      </c>
      <c r="EW5" s="12" t="s">
        <v>548</v>
      </c>
      <c r="EX5" s="12" t="s">
        <v>548</v>
      </c>
      <c r="EY5" s="12" t="s">
        <v>548</v>
      </c>
      <c r="EZ5" s="12" t="s">
        <v>548</v>
      </c>
      <c r="FA5" s="12" t="s">
        <v>548</v>
      </c>
      <c r="FB5" s="12" t="s">
        <v>548</v>
      </c>
      <c r="FC5" s="12" t="s">
        <v>548</v>
      </c>
      <c r="FD5" s="12" t="s">
        <v>548</v>
      </c>
      <c r="FE5" s="12" t="s">
        <v>548</v>
      </c>
      <c r="FF5" s="12" t="s">
        <v>548</v>
      </c>
      <c r="FG5" s="12" t="s">
        <v>548</v>
      </c>
      <c r="FH5" s="12" t="s">
        <v>548</v>
      </c>
      <c r="FI5" s="16" t="s">
        <v>562</v>
      </c>
      <c r="FJ5" s="16" t="s">
        <v>548</v>
      </c>
      <c r="FK5" s="16" t="s">
        <v>548</v>
      </c>
      <c r="FL5" s="16" t="s">
        <v>548</v>
      </c>
      <c r="FM5" s="16" t="s">
        <v>548</v>
      </c>
      <c r="FN5" s="16" t="s">
        <v>548</v>
      </c>
      <c r="FO5" s="16" t="s">
        <v>563</v>
      </c>
      <c r="FP5" s="16" t="s">
        <v>564</v>
      </c>
      <c r="FQ5" s="16" t="s">
        <v>548</v>
      </c>
      <c r="FR5" s="16" t="s">
        <v>548</v>
      </c>
      <c r="FS5" s="16" t="s">
        <v>548</v>
      </c>
      <c r="FT5" s="16" t="s">
        <v>548</v>
      </c>
      <c r="FU5" s="16" t="s">
        <v>565</v>
      </c>
      <c r="FV5" s="16" t="s">
        <v>566</v>
      </c>
      <c r="FW5" s="16" t="s">
        <v>548</v>
      </c>
      <c r="FX5" s="16" t="s">
        <v>548</v>
      </c>
      <c r="FY5" s="16" t="s">
        <v>548</v>
      </c>
      <c r="FZ5" s="16" t="s">
        <v>548</v>
      </c>
      <c r="GA5" s="16" t="s">
        <v>567</v>
      </c>
      <c r="GB5" s="16" t="s">
        <v>568</v>
      </c>
      <c r="GC5" s="16" t="s">
        <v>548</v>
      </c>
      <c r="GD5" s="16" t="s">
        <v>548</v>
      </c>
      <c r="GE5" s="16" t="s">
        <v>548</v>
      </c>
      <c r="GF5" s="16" t="s">
        <v>548</v>
      </c>
      <c r="GG5" s="16" t="s">
        <v>569</v>
      </c>
      <c r="GH5" s="16" t="s">
        <v>570</v>
      </c>
      <c r="GI5" s="16" t="s">
        <v>548</v>
      </c>
      <c r="GJ5" s="16" t="s">
        <v>548</v>
      </c>
      <c r="GK5" s="16" t="s">
        <v>548</v>
      </c>
      <c r="GL5" s="16" t="s">
        <v>548</v>
      </c>
      <c r="GM5" s="16" t="s">
        <v>548</v>
      </c>
      <c r="GN5" s="16" t="s">
        <v>548</v>
      </c>
      <c r="GO5" s="16" t="s">
        <v>548</v>
      </c>
      <c r="GP5" s="16" t="s">
        <v>548</v>
      </c>
      <c r="GQ5" s="16" t="s">
        <v>548</v>
      </c>
      <c r="GR5" s="16" t="s">
        <v>548</v>
      </c>
      <c r="GS5" s="16" t="s">
        <v>548</v>
      </c>
      <c r="GT5" s="16" t="s">
        <v>548</v>
      </c>
      <c r="GU5" s="16" t="s">
        <v>548</v>
      </c>
      <c r="GV5" s="16" t="s">
        <v>548</v>
      </c>
      <c r="GW5" s="16" t="s">
        <v>548</v>
      </c>
      <c r="GX5" s="16" t="s">
        <v>548</v>
      </c>
      <c r="GY5" s="16" t="s">
        <v>548</v>
      </c>
      <c r="GZ5" s="16" t="s">
        <v>548</v>
      </c>
      <c r="HA5" s="16" t="s">
        <v>548</v>
      </c>
      <c r="HB5" s="16" t="s">
        <v>548</v>
      </c>
      <c r="HC5" s="16" t="s">
        <v>548</v>
      </c>
      <c r="HD5" s="16" t="s">
        <v>548</v>
      </c>
      <c r="HE5" s="16" t="s">
        <v>548</v>
      </c>
      <c r="HF5" s="16" t="s">
        <v>548</v>
      </c>
      <c r="HG5" s="16" t="s">
        <v>548</v>
      </c>
      <c r="HH5" s="16" t="s">
        <v>548</v>
      </c>
      <c r="HI5" s="16" t="s">
        <v>548</v>
      </c>
      <c r="HJ5" s="16" t="s">
        <v>548</v>
      </c>
      <c r="HK5" s="16" t="s">
        <v>548</v>
      </c>
      <c r="HL5" s="16" t="s">
        <v>548</v>
      </c>
      <c r="HM5" s="16" t="s">
        <v>548</v>
      </c>
      <c r="HN5" s="16" t="s">
        <v>548</v>
      </c>
      <c r="HO5" s="16" t="s">
        <v>548</v>
      </c>
      <c r="HP5" s="16" t="s">
        <v>548</v>
      </c>
      <c r="HQ5" s="16" t="s">
        <v>548</v>
      </c>
      <c r="HR5" s="16" t="s">
        <v>548</v>
      </c>
      <c r="HS5" s="16" t="s">
        <v>548</v>
      </c>
      <c r="HT5" s="16" t="s">
        <v>548</v>
      </c>
      <c r="HU5" s="16" t="s">
        <v>548</v>
      </c>
      <c r="HV5" s="16" t="s">
        <v>548</v>
      </c>
      <c r="HW5" s="16" t="s">
        <v>571</v>
      </c>
      <c r="HX5" s="16" t="s">
        <v>572</v>
      </c>
      <c r="HY5" s="16" t="s">
        <v>548</v>
      </c>
      <c r="HZ5" s="16" t="s">
        <v>548</v>
      </c>
      <c r="IA5" s="16" t="s">
        <v>548</v>
      </c>
      <c r="IB5" s="16" t="s">
        <v>573</v>
      </c>
      <c r="IC5" s="16" t="s">
        <v>574</v>
      </c>
      <c r="ID5" s="16" t="s">
        <v>548</v>
      </c>
      <c r="IE5" s="16" t="s">
        <v>548</v>
      </c>
      <c r="IF5" s="16" t="s">
        <v>548</v>
      </c>
      <c r="IG5" s="16" t="s">
        <v>575</v>
      </c>
      <c r="IH5" s="16" t="s">
        <v>576</v>
      </c>
      <c r="II5" s="16" t="s">
        <v>548</v>
      </c>
      <c r="IJ5" s="16" t="s">
        <v>548</v>
      </c>
      <c r="IK5" s="16" t="s">
        <v>548</v>
      </c>
      <c r="IL5" s="16" t="s">
        <v>577</v>
      </c>
      <c r="IM5" s="16" t="s">
        <v>578</v>
      </c>
      <c r="IN5" s="16" t="s">
        <v>548</v>
      </c>
      <c r="IO5" s="16" t="s">
        <v>548</v>
      </c>
      <c r="IP5" s="16" t="s">
        <v>548</v>
      </c>
      <c r="IQ5" s="16" t="s">
        <v>548</v>
      </c>
      <c r="IR5" s="16" t="s">
        <v>548</v>
      </c>
      <c r="IS5" s="16" t="s">
        <v>548</v>
      </c>
      <c r="IT5" s="16" t="s">
        <v>548</v>
      </c>
      <c r="IU5" s="16" t="s">
        <v>548</v>
      </c>
      <c r="IV5" s="16" t="s">
        <v>548</v>
      </c>
      <c r="IW5" s="16" t="s">
        <v>548</v>
      </c>
      <c r="IX5" s="16" t="s">
        <v>548</v>
      </c>
      <c r="IY5" s="16" t="s">
        <v>548</v>
      </c>
      <c r="IZ5" s="16" t="s">
        <v>548</v>
      </c>
      <c r="JA5" s="16" t="s">
        <v>548</v>
      </c>
      <c r="JB5" s="16" t="s">
        <v>548</v>
      </c>
      <c r="JC5" s="16" t="s">
        <v>548</v>
      </c>
      <c r="JD5" s="16" t="s">
        <v>548</v>
      </c>
      <c r="JE5" s="16" t="s">
        <v>548</v>
      </c>
      <c r="JF5" s="16" t="s">
        <v>548</v>
      </c>
      <c r="JG5" s="16" t="s">
        <v>548</v>
      </c>
      <c r="JH5" s="16" t="s">
        <v>548</v>
      </c>
      <c r="JI5" s="16" t="s">
        <v>548</v>
      </c>
      <c r="JJ5" s="16" t="s">
        <v>548</v>
      </c>
      <c r="JK5" s="16" t="s">
        <v>548</v>
      </c>
      <c r="JL5" s="16" t="s">
        <v>548</v>
      </c>
      <c r="JM5" s="16" t="s">
        <v>548</v>
      </c>
      <c r="JN5" s="16" t="s">
        <v>548</v>
      </c>
      <c r="JO5" s="16" t="s">
        <v>548</v>
      </c>
      <c r="JP5" s="16" t="s">
        <v>548</v>
      </c>
      <c r="JQ5" s="16" t="s">
        <v>579</v>
      </c>
      <c r="JR5" s="20"/>
    </row>
    <row r="6" customFormat="false" ht="15" hidden="false" customHeight="false" outlineLevel="0" collapsed="false">
      <c r="A6" s="12" t="s">
        <v>580</v>
      </c>
      <c r="B6" s="26" t="s">
        <v>581</v>
      </c>
      <c r="C6" s="26" t="s">
        <v>582</v>
      </c>
      <c r="D6" s="27" t="s">
        <v>583</v>
      </c>
      <c r="E6" s="26" t="s">
        <v>584</v>
      </c>
      <c r="F6" s="28" t="s">
        <v>585</v>
      </c>
      <c r="G6" s="26" t="s">
        <v>586</v>
      </c>
      <c r="H6" s="27" t="s">
        <v>587</v>
      </c>
      <c r="I6" s="26" t="s">
        <v>588</v>
      </c>
      <c r="J6" s="26" t="s">
        <v>589</v>
      </c>
      <c r="K6" s="27" t="s">
        <v>590</v>
      </c>
      <c r="L6" s="27" t="s">
        <v>591</v>
      </c>
      <c r="M6" s="29" t="s">
        <v>592</v>
      </c>
      <c r="N6" s="29" t="s">
        <v>593</v>
      </c>
      <c r="O6" s="27" t="s">
        <v>594</v>
      </c>
      <c r="P6" s="27" t="s">
        <v>595</v>
      </c>
      <c r="Q6" s="27" t="s">
        <v>596</v>
      </c>
      <c r="R6" s="30" t="s">
        <v>597</v>
      </c>
      <c r="S6" s="30" t="s">
        <v>598</v>
      </c>
      <c r="T6" s="30" t="s">
        <v>599</v>
      </c>
      <c r="W6" s="26" t="s">
        <v>600</v>
      </c>
      <c r="X6" s="26" t="s">
        <v>601</v>
      </c>
      <c r="Y6" s="26" t="s">
        <v>602</v>
      </c>
      <c r="Z6" s="26" t="s">
        <v>603</v>
      </c>
      <c r="AA6" s="26" t="s">
        <v>604</v>
      </c>
      <c r="AB6" s="26" t="s">
        <v>605</v>
      </c>
      <c r="AC6" s="26" t="s">
        <v>606</v>
      </c>
      <c r="AD6" s="26" t="s">
        <v>607</v>
      </c>
      <c r="AE6" s="26" t="s">
        <v>608</v>
      </c>
      <c r="AF6" s="31" t="s">
        <v>609</v>
      </c>
      <c r="AG6" s="32" t="s">
        <v>610</v>
      </c>
      <c r="AH6" s="31" t="s">
        <v>611</v>
      </c>
      <c r="AI6" s="31" t="s">
        <v>612</v>
      </c>
      <c r="AJ6" s="31" t="s">
        <v>613</v>
      </c>
      <c r="AK6" s="31" t="s">
        <v>614</v>
      </c>
      <c r="AL6" s="31" t="s">
        <v>615</v>
      </c>
      <c r="AM6" s="31" t="s">
        <v>616</v>
      </c>
      <c r="AN6" s="31" t="s">
        <v>617</v>
      </c>
      <c r="AO6" s="33" t="s">
        <v>609</v>
      </c>
      <c r="AP6" s="34" t="s">
        <v>610</v>
      </c>
      <c r="AQ6" s="33" t="s">
        <v>611</v>
      </c>
      <c r="AR6" s="33" t="s">
        <v>612</v>
      </c>
      <c r="AS6" s="33" t="s">
        <v>613</v>
      </c>
      <c r="AT6" s="33" t="s">
        <v>614</v>
      </c>
      <c r="AU6" s="33" t="s">
        <v>615</v>
      </c>
      <c r="AV6" s="33" t="s">
        <v>616</v>
      </c>
      <c r="AW6" s="33" t="s">
        <v>617</v>
      </c>
      <c r="AX6" s="35" t="s">
        <v>609</v>
      </c>
      <c r="AY6" s="36" t="s">
        <v>610</v>
      </c>
      <c r="AZ6" s="35" t="s">
        <v>611</v>
      </c>
      <c r="BA6" s="35" t="s">
        <v>612</v>
      </c>
      <c r="BB6" s="35" t="s">
        <v>613</v>
      </c>
      <c r="BC6" s="35" t="s">
        <v>614</v>
      </c>
      <c r="BD6" s="35" t="s">
        <v>615</v>
      </c>
      <c r="BE6" s="35" t="s">
        <v>616</v>
      </c>
      <c r="BF6" s="35" t="s">
        <v>617</v>
      </c>
      <c r="BG6" s="37"/>
      <c r="BP6" s="38" t="s">
        <v>618</v>
      </c>
      <c r="BQ6" s="38" t="s">
        <v>619</v>
      </c>
      <c r="BR6" s="38" t="s">
        <v>620</v>
      </c>
      <c r="BS6" s="38" t="s">
        <v>621</v>
      </c>
      <c r="BT6" s="38" t="s">
        <v>622</v>
      </c>
      <c r="BU6" s="38" t="s">
        <v>623</v>
      </c>
      <c r="BV6" s="38" t="s">
        <v>624</v>
      </c>
      <c r="BW6" s="38" t="s">
        <v>625</v>
      </c>
      <c r="BX6" s="38" t="s">
        <v>626</v>
      </c>
      <c r="BY6" s="26" t="s">
        <v>627</v>
      </c>
      <c r="BZ6" s="26" t="s">
        <v>628</v>
      </c>
      <c r="CA6" s="26" t="s">
        <v>629</v>
      </c>
      <c r="CB6" s="26" t="s">
        <v>630</v>
      </c>
      <c r="CC6" s="26" t="s">
        <v>631</v>
      </c>
      <c r="CD6" s="26" t="s">
        <v>632</v>
      </c>
      <c r="CE6" s="26" t="s">
        <v>633</v>
      </c>
      <c r="CF6" s="26" t="s">
        <v>634</v>
      </c>
      <c r="CG6" s="26" t="s">
        <v>635</v>
      </c>
      <c r="CH6" s="32" t="s">
        <v>636</v>
      </c>
      <c r="CI6" s="32" t="s">
        <v>637</v>
      </c>
      <c r="CJ6" s="32" t="s">
        <v>638</v>
      </c>
      <c r="CK6" s="32" t="s">
        <v>639</v>
      </c>
      <c r="CL6" s="32" t="s">
        <v>640</v>
      </c>
      <c r="CM6" s="32" t="s">
        <v>641</v>
      </c>
      <c r="CN6" s="32" t="s">
        <v>642</v>
      </c>
      <c r="CO6" s="32" t="s">
        <v>643</v>
      </c>
      <c r="CP6" s="32" t="s">
        <v>644</v>
      </c>
      <c r="CQ6" s="32" t="s">
        <v>645</v>
      </c>
      <c r="CR6" s="32" t="s">
        <v>646</v>
      </c>
      <c r="CS6" s="32" t="s">
        <v>647</v>
      </c>
      <c r="CT6" s="32" t="s">
        <v>648</v>
      </c>
      <c r="CU6" s="32" t="s">
        <v>649</v>
      </c>
      <c r="CV6" s="32" t="s">
        <v>650</v>
      </c>
      <c r="CW6" s="32" t="s">
        <v>651</v>
      </c>
      <c r="CX6" s="32" t="s">
        <v>652</v>
      </c>
      <c r="CY6" s="32" t="s">
        <v>653</v>
      </c>
      <c r="CZ6" s="34" t="s">
        <v>636</v>
      </c>
      <c r="DA6" s="34" t="s">
        <v>637</v>
      </c>
      <c r="DB6" s="34" t="s">
        <v>638</v>
      </c>
      <c r="DC6" s="34" t="s">
        <v>639</v>
      </c>
      <c r="DD6" s="34" t="s">
        <v>640</v>
      </c>
      <c r="DE6" s="34" t="s">
        <v>641</v>
      </c>
      <c r="DF6" s="34" t="s">
        <v>642</v>
      </c>
      <c r="DG6" s="34" t="s">
        <v>643</v>
      </c>
      <c r="DH6" s="34" t="s">
        <v>644</v>
      </c>
      <c r="DI6" s="34" t="s">
        <v>645</v>
      </c>
      <c r="DJ6" s="34" t="s">
        <v>646</v>
      </c>
      <c r="DK6" s="34" t="s">
        <v>647</v>
      </c>
      <c r="DL6" s="34" t="s">
        <v>648</v>
      </c>
      <c r="DM6" s="34" t="s">
        <v>649</v>
      </c>
      <c r="DN6" s="34" t="s">
        <v>650</v>
      </c>
      <c r="DO6" s="34" t="s">
        <v>651</v>
      </c>
      <c r="DP6" s="34" t="s">
        <v>652</v>
      </c>
      <c r="DQ6" s="34" t="s">
        <v>653</v>
      </c>
      <c r="DR6" s="36" t="s">
        <v>636</v>
      </c>
      <c r="DS6" s="36" t="s">
        <v>637</v>
      </c>
      <c r="DT6" s="36" t="s">
        <v>638</v>
      </c>
      <c r="DU6" s="36" t="s">
        <v>639</v>
      </c>
      <c r="DV6" s="36" t="s">
        <v>640</v>
      </c>
      <c r="DW6" s="36" t="s">
        <v>641</v>
      </c>
      <c r="DX6" s="36" t="s">
        <v>642</v>
      </c>
      <c r="DY6" s="36" t="s">
        <v>643</v>
      </c>
      <c r="DZ6" s="36" t="s">
        <v>644</v>
      </c>
      <c r="EA6" s="36" t="s">
        <v>645</v>
      </c>
      <c r="EB6" s="36" t="s">
        <v>646</v>
      </c>
      <c r="EC6" s="36" t="s">
        <v>647</v>
      </c>
      <c r="ED6" s="36" t="s">
        <v>648</v>
      </c>
      <c r="EE6" s="36" t="s">
        <v>649</v>
      </c>
      <c r="EF6" s="36" t="s">
        <v>650</v>
      </c>
      <c r="EG6" s="36" t="s">
        <v>651</v>
      </c>
      <c r="EH6" s="36" t="s">
        <v>652</v>
      </c>
      <c r="EI6" s="36" t="s">
        <v>653</v>
      </c>
      <c r="EJ6" s="27" t="s">
        <v>654</v>
      </c>
      <c r="EK6" s="27" t="s">
        <v>655</v>
      </c>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20"/>
    </row>
    <row r="7" customFormat="false" ht="15" hidden="false" customHeight="false" outlineLevel="0" collapsed="false">
      <c r="A7" s="39" t="n">
        <v>1</v>
      </c>
      <c r="B7" s="40" t="n">
        <f aca="false">AA7</f>
        <v>1028.41657886447</v>
      </c>
      <c r="C7" s="12" t="str">
        <f aca="false">'Standard Settings'!B2</f>
        <v>Y/1/2</v>
      </c>
      <c r="D7" s="12" t="n">
        <f aca="false">'Standard Settings'!H2</f>
        <v>55</v>
      </c>
      <c r="E7" s="41" t="n">
        <f aca="false">(DM7-DD7)/2048</f>
        <v>0.00330999989607894</v>
      </c>
      <c r="F7" s="37" t="n">
        <f aca="false">((EchelleFPAparam!$S$3/('cpmcfgWVLEN_Table.csv'!$U7+E$52))*(SIN('Standard Settings'!$F2+0.0005)+SIN('Standard Settings'!$F2+0.0005+EchelleFPAparam!$M$3))-(EchelleFPAparam!$S$3/('cpmcfgWVLEN_Table.csv'!$U7+E$52))*(SIN('Standard Settings'!$F2-0.0005)+SIN('Standard Settings'!$F2-0.0005+EchelleFPAparam!$M$3)))*1000*EchelleFPAparam!$O$3/180</f>
        <v>9.16075434686673</v>
      </c>
      <c r="G7" s="42" t="str">
        <f aca="false">'Standard Settings'!C2</f>
        <v>Y</v>
      </c>
      <c r="H7" s="43"/>
      <c r="I7" s="44" t="s">
        <v>656</v>
      </c>
      <c r="J7" s="45"/>
      <c r="K7" s="12" t="str">
        <f aca="false">'Standard Settings'!$D2</f>
        <v>YJ</v>
      </c>
      <c r="L7" s="43"/>
      <c r="M7" s="13" t="n">
        <v>0</v>
      </c>
      <c r="N7" s="13" t="n">
        <v>0</v>
      </c>
      <c r="O7" s="12" t="str">
        <f aca="false">'Standard Settings'!$D2</f>
        <v>YJ</v>
      </c>
      <c r="P7" s="43"/>
      <c r="Q7" s="12" t="n">
        <f aca="false">'Standard Settings'!$E2</f>
        <v>65</v>
      </c>
      <c r="R7" s="46"/>
      <c r="S7" s="47" t="n">
        <f aca="false">'Standard Settings'!$G2</f>
        <v>51</v>
      </c>
      <c r="T7" s="47" t="n">
        <f aca="false">'Standard Settings'!$I2</f>
        <v>59</v>
      </c>
      <c r="U7" s="48" t="n">
        <f aca="false">D7-4</f>
        <v>51</v>
      </c>
      <c r="V7" s="48" t="n">
        <f aca="false">D7+4</f>
        <v>59</v>
      </c>
      <c r="W7" s="49" t="n">
        <f aca="false">IF(OR($U7+B$52&lt;$S7,$U7+B$52&gt;$T7),-1,(EchelleFPAparam!$S$3/('cpmcfgWVLEN_Table.csv'!$U7+B$52))*(SIN('Standard Settings'!$F2)+SIN('Standard Settings'!$F2+EchelleFPAparam!$M$3)))</f>
        <v>1109.07670269697</v>
      </c>
      <c r="X7" s="49" t="n">
        <f aca="false">IF(OR($U7+C$52&lt;$S7,$U7+C$52&gt;$T7),-1,(EchelleFPAparam!$S$3/('cpmcfgWVLEN_Table.csv'!$U7+C$52))*(SIN('Standard Settings'!$F2)+SIN('Standard Settings'!$F2+EchelleFPAparam!$M$3)))</f>
        <v>1087.74830456819</v>
      </c>
      <c r="Y7" s="49" t="n">
        <f aca="false">IF(OR($U7+D$52&lt;$S7,$U7+D$52&gt;$T7),-1,(EchelleFPAparam!$S$3/('cpmcfgWVLEN_Table.csv'!$U7+D$52))*(SIN('Standard Settings'!$F2)+SIN('Standard Settings'!$F2+EchelleFPAparam!$M$3)))</f>
        <v>1067.22475165181</v>
      </c>
      <c r="Z7" s="49" t="n">
        <f aca="false">IF(OR($U7+E$52&lt;$S7,$U7+E$52&gt;$T7),-1,(EchelleFPAparam!$S$3/('cpmcfgWVLEN_Table.csv'!$U7+E$52))*(SIN('Standard Settings'!$F2)+SIN('Standard Settings'!$F2+EchelleFPAparam!$M$3)))</f>
        <v>1047.46133032492</v>
      </c>
      <c r="AA7" s="49" t="n">
        <f aca="false">IF(OR($U7+F$52&lt;$S7,$U7+F$52&gt;$T7),-1,(EchelleFPAparam!$S$3/('cpmcfgWVLEN_Table.csv'!$U7+F$52))*(SIN('Standard Settings'!$F2)+SIN('Standard Settings'!$F2+EchelleFPAparam!$M$3)))</f>
        <v>1028.41657886447</v>
      </c>
      <c r="AB7" s="49" t="n">
        <f aca="false">IF(OR($U7+G$52&lt;$S7,$U7+G$52&gt;$T7),-1,(EchelleFPAparam!$S$3/('cpmcfgWVLEN_Table.csv'!$U7+G$52))*(SIN('Standard Settings'!$F2)+SIN('Standard Settings'!$F2+EchelleFPAparam!$M$3)))</f>
        <v>1010.05199709903</v>
      </c>
      <c r="AC7" s="49" t="n">
        <f aca="false">IF(OR($U7+H$52&lt;$S7,$U7+H$52&gt;$T7),-1,(EchelleFPAparam!$S$3/('cpmcfgWVLEN_Table.csv'!$U7+H$52))*(SIN('Standard Settings'!$F2)+SIN('Standard Settings'!$F2+EchelleFPAparam!$M$3)))</f>
        <v>992.331786623609</v>
      </c>
      <c r="AD7" s="49" t="n">
        <f aca="false">IF(OR($U7+K$52&lt;$S7,$U7+K$52&gt;$T7),-1,(EchelleFPAparam!$S$3/('cpmcfgWVLEN_Table.csv'!$U7+K$52))*(SIN('Standard Settings'!$F2)+SIN('Standard Settings'!$F2+EchelleFPAparam!$M$3)))</f>
        <v>975.222617888719</v>
      </c>
      <c r="AE7" s="49" t="n">
        <f aca="false">IF(OR($U7+L$52&lt;$S7,$U7+L$52&gt;$T7),-1,(EchelleFPAparam!$S$3/('cpmcfgWVLEN_Table.csv'!$U7+L$52))*(SIN('Standard Settings'!$F2)+SIN('Standard Settings'!$F2+EchelleFPAparam!$M$3)))</f>
        <v>958.693420975351</v>
      </c>
      <c r="AF7" s="50" t="n">
        <v>1986.64127232984</v>
      </c>
      <c r="AG7" s="50" t="n">
        <v>1750.93321020516</v>
      </c>
      <c r="AH7" s="50" t="n">
        <v>1498.06137358316</v>
      </c>
      <c r="AI7" s="50" t="n">
        <v>1256.25989226363</v>
      </c>
      <c r="AJ7" s="50" t="n">
        <v>1024.5932823041</v>
      </c>
      <c r="AK7" s="50" t="n">
        <v>802.276687401038</v>
      </c>
      <c r="AL7" s="50" t="n">
        <v>588.528346138183</v>
      </c>
      <c r="AM7" s="50" t="n">
        <v>382.678404598308</v>
      </c>
      <c r="AN7" s="50" t="n">
        <v>184.15145769795</v>
      </c>
      <c r="AO7" s="50" t="n">
        <v>2024.60579594141</v>
      </c>
      <c r="AP7" s="50" t="n">
        <v>1825.13779175246</v>
      </c>
      <c r="AQ7" s="50" t="n">
        <v>1569.79321368333</v>
      </c>
      <c r="AR7" s="50" t="n">
        <v>1325.94180783145</v>
      </c>
      <c r="AS7" s="50" t="n">
        <v>1092.43642399958</v>
      </c>
      <c r="AT7" s="50" t="n">
        <v>868.393356450999</v>
      </c>
      <c r="AU7" s="50" t="n">
        <v>653.083187399046</v>
      </c>
      <c r="AV7" s="50" t="n">
        <v>445.859617920448</v>
      </c>
      <c r="AW7" s="50" t="n">
        <v>246.053902823176</v>
      </c>
      <c r="AX7" s="50" t="n">
        <v>1898.845912006</v>
      </c>
      <c r="AY7" s="50" t="n">
        <v>1641.08999239496</v>
      </c>
      <c r="AZ7" s="50" t="n">
        <v>1394.99397952105</v>
      </c>
      <c r="BA7" s="50" t="n">
        <v>1159.42137727684</v>
      </c>
      <c r="BB7" s="50" t="n">
        <v>933.476962141758</v>
      </c>
      <c r="BC7" s="50" t="n">
        <v>716.43844215835</v>
      </c>
      <c r="BD7" s="50" t="n">
        <v>507.572673578373</v>
      </c>
      <c r="BE7" s="50" t="n">
        <v>306.238856874308</v>
      </c>
      <c r="BF7" s="50" t="n">
        <v>111.873070134744</v>
      </c>
      <c r="BG7" s="51" t="n">
        <f aca="false">IF(OR($U7+B$52&lt;'Standard Settings'!$G2,$U7+B$52&gt;'Standard Settings'!$I2),-1,(EchelleFPAparam!$S$3/('cpmcfgWVLEN_Table.csv'!$U7+B$52))*(SIN(EchelleFPAparam!$T$3-EchelleFPAparam!$M$3/2)+SIN('Standard Settings'!$F2+EchelleFPAparam!$M$3)))</f>
        <v>1110.78099408246</v>
      </c>
      <c r="BH7" s="51" t="n">
        <f aca="false">IF(OR($U7+C$52&lt;'Standard Settings'!$G2,$U7+C$52&gt;'Standard Settings'!$I2),-1,(EchelleFPAparam!$S$3/('cpmcfgWVLEN_Table.csv'!$U7+C$52))*(SIN(EchelleFPAparam!$T$3-EchelleFPAparam!$M$3/2)+SIN('Standard Settings'!$F2+EchelleFPAparam!$M$3)))</f>
        <v>1089.41982111933</v>
      </c>
      <c r="BI7" s="51" t="n">
        <f aca="false">IF(OR($U7+D$52&lt;'Standard Settings'!$G2,$U7+D$52&gt;'Standard Settings'!$I2),-1,(EchelleFPAparam!$S$3/('cpmcfgWVLEN_Table.csv'!$U7+D$52))*(SIN(EchelleFPAparam!$T$3-EchelleFPAparam!$M$3/2)+SIN('Standard Settings'!$F2+EchelleFPAparam!$M$3)))</f>
        <v>1068.86473015482</v>
      </c>
      <c r="BJ7" s="51" t="n">
        <f aca="false">IF(OR($U7+E$52&lt;'Standard Settings'!$G2,$U7+E$52&gt;'Standard Settings'!$I2),-1,(EchelleFPAparam!$S$3/('cpmcfgWVLEN_Table.csv'!$U7+E$52))*(SIN(EchelleFPAparam!$T$3-EchelleFPAparam!$M$3/2)+SIN('Standard Settings'!$F2+EchelleFPAparam!$M$3)))</f>
        <v>1049.07093885565</v>
      </c>
      <c r="BK7" s="51" t="n">
        <f aca="false">IF(OR($U7+F$52&lt;'Standard Settings'!$G2,$U7+F$52&gt;'Standard Settings'!$I2),-1,(EchelleFPAparam!$S$3/('cpmcfgWVLEN_Table.csv'!$U7+F$52))*(SIN(EchelleFPAparam!$T$3-EchelleFPAparam!$M$3/2)+SIN('Standard Settings'!$F2+EchelleFPAparam!$M$3)))</f>
        <v>1029.99692178555</v>
      </c>
      <c r="BL7" s="51" t="n">
        <f aca="false">IF(OR($U7+G$52&lt;'Standard Settings'!$G2,$U7+G$52&gt;'Standard Settings'!$I2),-1,(EchelleFPAparam!$S$3/('cpmcfgWVLEN_Table.csv'!$U7+G$52))*(SIN(EchelleFPAparam!$T$3-EchelleFPAparam!$M$3/2)+SIN('Standard Settings'!$F2+EchelleFPAparam!$M$3)))</f>
        <v>1011.60411961081</v>
      </c>
      <c r="BM7" s="51" t="n">
        <f aca="false">IF(OR($U7+H$52&lt;'Standard Settings'!$G2,$U7+H$52&gt;'Standard Settings'!$I2),-1,(EchelleFPAparam!$S$3/('cpmcfgWVLEN_Table.csv'!$U7+H$52))*(SIN(EchelleFPAparam!$T$3-EchelleFPAparam!$M$3/2)+SIN('Standard Settings'!$F2+EchelleFPAparam!$M$3)))</f>
        <v>993.856678915883</v>
      </c>
      <c r="BN7" s="51" t="n">
        <f aca="false">IF(OR($U7+K$52&lt;'Standard Settings'!$G2,$U7+K$52&gt;'Standard Settings'!$I2),-1,(EchelleFPAparam!$S$3/('cpmcfgWVLEN_Table.csv'!$U7+K$52))*(SIN(EchelleFPAparam!$T$3-EchelleFPAparam!$M$3/2)+SIN('Standard Settings'!$F2+EchelleFPAparam!$M$3)))</f>
        <v>976.721218934575</v>
      </c>
      <c r="BO7" s="51" t="n">
        <f aca="false">IF(OR($U7+L$52&lt;'Standard Settings'!$G2,$U7+L$52&gt;'Standard Settings'!$I2),-1,(EchelleFPAparam!$S$3/('cpmcfgWVLEN_Table.csv'!$U7+L$52))*(SIN(EchelleFPAparam!$T$3-EchelleFPAparam!$M$3/2)+SIN('Standard Settings'!$F2+EchelleFPAparam!$M$3)))</f>
        <v>960.16662200348</v>
      </c>
      <c r="BP7" s="52" t="n">
        <f aca="false">IF(OR($U7+B$52&lt;'Standard Settings'!$G2,$U7+B$52&gt;'Standard Settings'!$I2),-1,BG7*(($D7+B$52)/($D7+B$52+0.5)))</f>
        <v>1100.77395809973</v>
      </c>
      <c r="BQ7" s="52" t="n">
        <f aca="false">IF(OR($U7+C$52&lt;'Standard Settings'!$G2,$U7+C$52&gt;'Standard Settings'!$I2),-1,BH7*(($D7+C$52)/($D7+C$52+0.5)))</f>
        <v>1079.7789377466</v>
      </c>
      <c r="BR7" s="52" t="n">
        <f aca="false">IF(OR($U7+D$52&lt;'Standard Settings'!$G2,$U7+D$52&gt;'Standard Settings'!$I2),-1,BI7*(($D7+D$52)/($D7+D$52+0.5)))</f>
        <v>1059.57025424043</v>
      </c>
      <c r="BS7" s="52" t="n">
        <f aca="false">IF(OR($U7+E$52&lt;'Standard Settings'!$G2,$U7+E$52&gt;'Standard Settings'!$I2),-1,BJ7*(($D7+E$52)/($D7+E$52+0.5)))</f>
        <v>1040.10452057484</v>
      </c>
      <c r="BT7" s="52" t="n">
        <f aca="false">IF(OR($U7+F$52&lt;'Standard Settings'!$G2,$U7+F$52&gt;'Standard Settings'!$I2),-1,BK7*(($D7+F$52)/($D7+F$52+0.5)))</f>
        <v>1021.34148546803</v>
      </c>
      <c r="BU7" s="52" t="n">
        <f aca="false">IF(OR($U7+G$52&lt;'Standard Settings'!$G2,$U7+G$52&gt;'Standard Settings'!$I2),-1,BL7*(($D7+G$52)/($D7+G$52+0.5)))</f>
        <v>1003.24375498593</v>
      </c>
      <c r="BV7" s="52" t="n">
        <f aca="false">IF(OR($U7+H$52&lt;'Standard Settings'!$G2,$U7+H$52&gt;'Standard Settings'!$I2),-1,BM7*(($D7+H$52)/($D7+H$52+0.5)))</f>
        <v>985.776543314941</v>
      </c>
      <c r="BW7" s="52" t="n">
        <f aca="false">IF(OR($U7+K$52&lt;'Standard Settings'!$G2,$U7+K$52&gt;'Standard Settings'!$I2),-1,BN7*(($D7+K$52)/($D7+K$52+0.5)))</f>
        <v>968.907449183098</v>
      </c>
      <c r="BX7" s="52" t="n">
        <f aca="false">IF(OR($U7+L$52&lt;'Standard Settings'!$G2,$U7+L$52&gt;'Standard Settings'!$I2),-1,BO7*(($D7+L$52)/($D7+L$52+0.5)))</f>
        <v>952.60625490109</v>
      </c>
      <c r="BY7" s="52" t="n">
        <f aca="false">IF(OR($U7+B$52&lt;'Standard Settings'!$G2,$U7+B$52&gt;'Standard Settings'!$I2),-1,BG7*(($D7+B$52)/($D7+B$52-0.5)))</f>
        <v>1120.97164540431</v>
      </c>
      <c r="BZ7" s="52" t="n">
        <f aca="false">IF(OR($U7+C$52&lt;'Standard Settings'!$G2,$U7+C$52&gt;'Standard Settings'!$I2),-1,BH7*(($D7+C$52)/($D7+C$52-0.5)))</f>
        <v>1099.23441410239</v>
      </c>
      <c r="CA7" s="52" t="n">
        <f aca="false">IF(OR($U7+D$52&lt;'Standard Settings'!$G2,$U7+D$52&gt;'Standard Settings'!$I2),-1,BI7*(($D7+D$52)/($D7+D$52-0.5)))</f>
        <v>1078.32371006769</v>
      </c>
      <c r="CB7" s="52" t="n">
        <f aca="false">IF(OR($U7+E$52&lt;'Standard Settings'!$G2,$U7+E$52&gt;'Standard Settings'!$I2),-1,BJ7*(($D7+E$52)/($D7+E$52-0.5)))</f>
        <v>1058.1932948457</v>
      </c>
      <c r="CC7" s="52" t="n">
        <f aca="false">IF(OR($U7+F$52&lt;'Standard Settings'!$G2,$U7+F$52&gt;'Standard Settings'!$I2),-1,BK7*(($D7+F$52)/($D7+F$52-0.5)))</f>
        <v>1038.80031427944</v>
      </c>
      <c r="CD7" s="52" t="n">
        <f aca="false">IF(OR($U7+G$52&lt;'Standard Settings'!$G2,$U7+G$52&gt;'Standard Settings'!$I2),-1,BL7*(($D7+G$52)/($D7+G$52-0.5)))</f>
        <v>1020.10499456552</v>
      </c>
      <c r="CE7" s="52" t="n">
        <f aca="false">IF(OR($U7+H$52&lt;'Standard Settings'!$G2,$U7+H$52&gt;'Standard Settings'!$I2),-1,BM7*(($D7+H$52)/($D7+H$52-0.5)))</f>
        <v>1002.07037047717</v>
      </c>
      <c r="CF7" s="52" t="n">
        <f aca="false">IF(OR($U7+K$52&lt;'Standard Settings'!$G2,$U7+K$52&gt;'Standard Settings'!$I2),-1,BN7*(($D7+K$52)/($D7+K$52-0.5)))</f>
        <v>984.662041852742</v>
      </c>
      <c r="CG7" s="52" t="n">
        <f aca="false">IF(OR($U7+L$52&lt;'Standard Settings'!$G2,$U7+L$52&gt;'Standard Settings'!$I2),-1,BO7*(($D7+L$52)/($D7+L$52-0.5)))</f>
        <v>967.847954979508</v>
      </c>
      <c r="CH7" s="53" t="n">
        <f aca="false">IF(OR($U7+B$52&lt;'Standard Settings'!$G2,$U7+B$52&gt;'Standard Settings'!$I2),-1,(EchelleFPAparam!$S$3/('cpmcfgWVLEN_Table.csv'!$U7+B$52))*(SIN('Standard Settings'!$F2)+SIN('Standard Settings'!$F2+EchelleFPAparam!$M$3+EchelleFPAparam!$F$3)))</f>
        <v>1097.30715778921</v>
      </c>
      <c r="CI7" s="53" t="n">
        <f aca="false">IF(OR($U7+C$52&lt;'Standard Settings'!$G2,$U7+C$52&gt;'Standard Settings'!$I2),-1,(EchelleFPAparam!$S$3/('cpmcfgWVLEN_Table.csv'!$U7+C$52))*(SIN('Standard Settings'!$F2)+SIN('Standard Settings'!$F2+EchelleFPAparam!$M$3+EchelleFPAparam!$F$3)))</f>
        <v>1076.2050970625</v>
      </c>
      <c r="CJ7" s="53" t="n">
        <f aca="false">IF(OR($U7+D$52&lt;'Standard Settings'!$G2,$U7+D$52&gt;'Standard Settings'!$I2),-1,(EchelleFPAparam!$S$3/('cpmcfgWVLEN_Table.csv'!$U7+D$52))*(SIN('Standard Settings'!$F2)+SIN('Standard Settings'!$F2+EchelleFPAparam!$M$3+EchelleFPAparam!$F$3)))</f>
        <v>1055.89934051415</v>
      </c>
      <c r="CK7" s="53" t="n">
        <f aca="false">IF(OR($U7+E$52&lt;'Standard Settings'!$G2,$U7+E$52&gt;'Standard Settings'!$I2),-1,(EchelleFPAparam!$S$3/('cpmcfgWVLEN_Table.csv'!$U7+E$52))*(SIN('Standard Settings'!$F2)+SIN('Standard Settings'!$F2+EchelleFPAparam!$M$3+EchelleFPAparam!$F$3)))</f>
        <v>1036.34564902314</v>
      </c>
      <c r="CL7" s="53" t="n">
        <f aca="false">IF(OR($U7+F$52&lt;'Standard Settings'!$G2,$U7+F$52&gt;'Standard Settings'!$I2),-1,(EchelleFPAparam!$S$3/('cpmcfgWVLEN_Table.csv'!$U7+F$52))*(SIN('Standard Settings'!$F2)+SIN('Standard Settings'!$F2+EchelleFPAparam!$M$3+EchelleFPAparam!$F$3)))</f>
        <v>1017.50300085909</v>
      </c>
      <c r="CM7" s="53" t="n">
        <f aca="false">IF(OR($U7+G$52&lt;'Standard Settings'!$G2,$U7+G$52&gt;'Standard Settings'!$I2),-1,(EchelleFPAparam!$S$3/('cpmcfgWVLEN_Table.csv'!$U7+G$52))*(SIN('Standard Settings'!$F2)+SIN('Standard Settings'!$F2+EchelleFPAparam!$M$3+EchelleFPAparam!$F$3)))</f>
        <v>999.333304415175</v>
      </c>
      <c r="CN7" s="53" t="n">
        <f aca="false">IF(OR($U7+H$52&lt;'Standard Settings'!$G2,$U7+H$52&gt;'Standard Settings'!$I2),-1,(EchelleFPAparam!$S$3/('cpmcfgWVLEN_Table.csv'!$U7+H$52))*(SIN('Standard Settings'!$F2)+SIN('Standard Settings'!$F2+EchelleFPAparam!$M$3+EchelleFPAparam!$F$3)))</f>
        <v>981.801141179821</v>
      </c>
      <c r="CO7" s="53" t="n">
        <f aca="false">IF(OR($U7+K$52&lt;'Standard Settings'!$G2,$U7+K$52&gt;'Standard Settings'!$I2),-1,(EchelleFPAparam!$S$3/('cpmcfgWVLEN_Table.csv'!$U7+K$52))*(SIN('Standard Settings'!$F2)+SIN('Standard Settings'!$F2+EchelleFPAparam!$M$3+EchelleFPAparam!$F$3)))</f>
        <v>964.87353529741</v>
      </c>
      <c r="CP7" s="53" t="n">
        <f aca="false">IF(OR($U7+L$52&lt;'Standard Settings'!$G2,$U7+L$52&gt;'Standard Settings'!$I2),-1,(EchelleFPAparam!$S$3/('cpmcfgWVLEN_Table.csv'!$U7+L$52))*(SIN('Standard Settings'!$F2)+SIN('Standard Settings'!$F2+EchelleFPAparam!$M$3+EchelleFPAparam!$F$3)))</f>
        <v>948.519746563556</v>
      </c>
      <c r="CQ7" s="53" t="n">
        <f aca="false">IF(OR($U7+B$52&lt;'Standard Settings'!$G2,$U7+B$52&gt;'Standard Settings'!$I2),-1,(EchelleFPAparam!$S$3/('cpmcfgWVLEN_Table.csv'!$U7+B$52))*(SIN('Standard Settings'!$F2)+SIN('Standard Settings'!$F2+EchelleFPAparam!$M$3+EchelleFPAparam!$G$3)))</f>
        <v>1104.97272816297</v>
      </c>
      <c r="CR7" s="53" t="n">
        <f aca="false">IF(OR($U7+C$52&lt;'Standard Settings'!$G2,$U7+C$52&gt;'Standard Settings'!$I2),-1,(EchelleFPAparam!$S$3/('cpmcfgWVLEN_Table.csv'!$U7+C$52))*(SIN('Standard Settings'!$F2)+SIN('Standard Settings'!$F2+EchelleFPAparam!$M$3+EchelleFPAparam!$G$3)))</f>
        <v>1083.72325262138</v>
      </c>
      <c r="CS7" s="53" t="n">
        <f aca="false">IF(OR($U7+D$52&lt;'Standard Settings'!$G2,$U7+D$52&gt;'Standard Settings'!$I2),-1,(EchelleFPAparam!$S$3/('cpmcfgWVLEN_Table.csv'!$U7+D$52))*(SIN('Standard Settings'!$F2)+SIN('Standard Settings'!$F2+EchelleFPAparam!$M$3+EchelleFPAparam!$G$3)))</f>
        <v>1063.27564408135</v>
      </c>
      <c r="CT7" s="53" t="n">
        <f aca="false">IF(OR($U7+E$52&lt;'Standard Settings'!$G2,$U7+E$52&gt;'Standard Settings'!$I2),-1,(EchelleFPAparam!$S$3/('cpmcfgWVLEN_Table.csv'!$U7+E$52))*(SIN('Standard Settings'!$F2)+SIN('Standard Settings'!$F2+EchelleFPAparam!$M$3+EchelleFPAparam!$G$3)))</f>
        <v>1043.58535437614</v>
      </c>
      <c r="CU7" s="53" t="n">
        <f aca="false">IF(OR($U7+F$52&lt;'Standard Settings'!$G2,$U7+F$52&gt;'Standard Settings'!$I2),-1,(EchelleFPAparam!$S$3/('cpmcfgWVLEN_Table.csv'!$U7+F$52))*(SIN('Standard Settings'!$F2)+SIN('Standard Settings'!$F2+EchelleFPAparam!$M$3+EchelleFPAparam!$G$3)))</f>
        <v>1024.61107520567</v>
      </c>
      <c r="CV7" s="53" t="n">
        <f aca="false">IF(OR($U7+G$52&lt;'Standard Settings'!$G2,$U7+G$52&gt;'Standard Settings'!$I2),-1,(EchelleFPAparam!$S$3/('cpmcfgWVLEN_Table.csv'!$U7+G$52))*(SIN('Standard Settings'!$F2)+SIN('Standard Settings'!$F2+EchelleFPAparam!$M$3+EchelleFPAparam!$G$3)))</f>
        <v>1006.31444886271</v>
      </c>
      <c r="CW7" s="53" t="n">
        <f aca="false">IF(OR($U7+H$52&lt;'Standard Settings'!$G2,$U7+H$52&gt;'Standard Settings'!$I2),-1,(EchelleFPAparam!$S$3/('cpmcfgWVLEN_Table.csv'!$U7+H$52))*(SIN('Standard Settings'!$F2)+SIN('Standard Settings'!$F2+EchelleFPAparam!$M$3+EchelleFPAparam!$G$3)))</f>
        <v>988.659809408977</v>
      </c>
      <c r="CX7" s="53" t="n">
        <f aca="false">IF(OR($U7+K$52&lt;'Standard Settings'!$G2,$U7+K$52&gt;'Standard Settings'!$I2),-1,(EchelleFPAparam!$S$3/('cpmcfgWVLEN_Table.csv'!$U7+K$52))*(SIN('Standard Settings'!$F2)+SIN('Standard Settings'!$F2+EchelleFPAparam!$M$3+EchelleFPAparam!$G$3)))</f>
        <v>971.613950626064</v>
      </c>
      <c r="CY7" s="53" t="n">
        <f aca="false">IF(OR($U7+L$52&lt;'Standard Settings'!$G2,$U7+L$52&gt;'Standard Settings'!$I2),-1,(EchelleFPAparam!$S$3/('cpmcfgWVLEN_Table.csv'!$U7+L$52))*(SIN('Standard Settings'!$F2)+SIN('Standard Settings'!$F2+EchelleFPAparam!$M$3+EchelleFPAparam!$G$3)))</f>
        <v>955.145917564605</v>
      </c>
      <c r="CZ7" s="53" t="n">
        <f aca="false">IF(OR($U7+B$52&lt;'Standard Settings'!$G2,$U7+B$52&gt;'Standard Settings'!$I2),-1,(EchelleFPAparam!$S$3/('cpmcfgWVLEN_Table.csv'!$U7+B$52))*(SIN('Standard Settings'!$F2)+SIN('Standard Settings'!$F2+EchelleFPAparam!$M$3+EchelleFPAparam!$H$3)))</f>
        <v>1105.37902709982</v>
      </c>
      <c r="DA7" s="53" t="n">
        <f aca="false">IF(OR($U7+C$52&lt;'Standard Settings'!$G2,$U7+C$52&gt;'Standard Settings'!$I2),-1,(EchelleFPAparam!$S$3/('cpmcfgWVLEN_Table.csv'!$U7+C$52))*(SIN('Standard Settings'!$F2)+SIN('Standard Settings'!$F2+EchelleFPAparam!$M$3+EchelleFPAparam!$H$3)))</f>
        <v>1084.12173811713</v>
      </c>
      <c r="DB7" s="53" t="n">
        <f aca="false">IF(OR($U7+D$52&lt;'Standard Settings'!$G2,$U7+D$52&gt;'Standard Settings'!$I2),-1,(EchelleFPAparam!$S$3/('cpmcfgWVLEN_Table.csv'!$U7+D$52))*(SIN('Standard Settings'!$F2)+SIN('Standard Settings'!$F2+EchelleFPAparam!$M$3+EchelleFPAparam!$H$3)))</f>
        <v>1063.66661098284</v>
      </c>
      <c r="DC7" s="53" t="n">
        <f aca="false">IF(OR($U7+E$52&lt;'Standard Settings'!$G2,$U7+E$52&gt;'Standard Settings'!$I2),-1,(EchelleFPAparam!$S$3/('cpmcfgWVLEN_Table.csv'!$U7+E$52))*(SIN('Standard Settings'!$F2)+SIN('Standard Settings'!$F2+EchelleFPAparam!$M$3+EchelleFPAparam!$H$3)))</f>
        <v>1043.96908114983</v>
      </c>
      <c r="DD7" s="53" t="n">
        <f aca="false">IF(OR($U7+F$52&lt;'Standard Settings'!$G2,$U7+F$52&gt;'Standard Settings'!$I2),-1,(EchelleFPAparam!$S$3/('cpmcfgWVLEN_Table.csv'!$U7+F$52))*(SIN('Standard Settings'!$F2)+SIN('Standard Settings'!$F2+EchelleFPAparam!$M$3+EchelleFPAparam!$H$3)))</f>
        <v>1024.98782512892</v>
      </c>
      <c r="DE7" s="53" t="n">
        <f aca="false">IF(OR($U7+G$52&lt;'Standard Settings'!$G2,$U7+G$52&gt;'Standard Settings'!$I2),-1,(EchelleFPAparam!$S$3/('cpmcfgWVLEN_Table.csv'!$U7+G$52))*(SIN('Standard Settings'!$F2)+SIN('Standard Settings'!$F2+EchelleFPAparam!$M$3+EchelleFPAparam!$H$3)))</f>
        <v>1006.68447110876</v>
      </c>
      <c r="DF7" s="53" t="n">
        <f aca="false">IF(OR($U7+H$52&lt;'Standard Settings'!$G2,$U7+H$52&gt;'Standard Settings'!$I2),-1,(EchelleFPAparam!$S$3/('cpmcfgWVLEN_Table.csv'!$U7+H$52))*(SIN('Standard Settings'!$F2)+SIN('Standard Settings'!$F2+EchelleFPAparam!$M$3+EchelleFPAparam!$H$3)))</f>
        <v>989.023340036678</v>
      </c>
      <c r="DG7" s="53" t="n">
        <f aca="false">IF(OR($U7+K$52&lt;'Standard Settings'!$G2,$U7+K$52&gt;'Standard Settings'!$I2),-1,(EchelleFPAparam!$S$3/('cpmcfgWVLEN_Table.csv'!$U7+K$52))*(SIN('Standard Settings'!$F2)+SIN('Standard Settings'!$F2+EchelleFPAparam!$M$3+EchelleFPAparam!$H$3)))</f>
        <v>971.971213484321</v>
      </c>
      <c r="DH7" s="53" t="n">
        <f aca="false">IF(OR($U7+L$52&lt;'Standard Settings'!$G2,$U7+L$52&gt;'Standard Settings'!$I2),-1,(EchelleFPAparam!$S$3/('cpmcfgWVLEN_Table.csv'!$U7+L$52))*(SIN('Standard Settings'!$F2)+SIN('Standard Settings'!$F2+EchelleFPAparam!$M$3+EchelleFPAparam!$H$3)))</f>
        <v>955.49712512018</v>
      </c>
      <c r="DI7" s="53" t="n">
        <f aca="false">IF(OR($U7+B$52&lt;'Standard Settings'!$G2,$U7+B$52&gt;'Standard Settings'!$I2),-1,(EchelleFPAparam!$S$3/('cpmcfgWVLEN_Table.csv'!$U7+B$52))*(SIN('Standard Settings'!$F2)+SIN('Standard Settings'!$F2+EchelleFPAparam!$M$3+EchelleFPAparam!$I$3)))</f>
        <v>1112.68958373304</v>
      </c>
      <c r="DJ7" s="53" t="n">
        <f aca="false">IF(OR($U7+C$52&lt;'Standard Settings'!$G2,$U7+C$52&gt;'Standard Settings'!$I2),-1,(EchelleFPAparam!$S$3/('cpmcfgWVLEN_Table.csv'!$U7+C$52))*(SIN('Standard Settings'!$F2)+SIN('Standard Settings'!$F2+EchelleFPAparam!$M$3+EchelleFPAparam!$I$3)))</f>
        <v>1091.29170712279</v>
      </c>
      <c r="DK7" s="53" t="n">
        <f aca="false">IF(OR($U7+D$52&lt;'Standard Settings'!$G2,$U7+D$52&gt;'Standard Settings'!$I2),-1,(EchelleFPAparam!$S$3/('cpmcfgWVLEN_Table.csv'!$U7+D$52))*(SIN('Standard Settings'!$F2)+SIN('Standard Settings'!$F2+EchelleFPAparam!$M$3+EchelleFPAparam!$I$3)))</f>
        <v>1070.70129755443</v>
      </c>
      <c r="DL7" s="53" t="n">
        <f aca="false">IF(OR($U7+E$52&lt;'Standard Settings'!$G2,$U7+E$52&gt;'Standard Settings'!$I2),-1,(EchelleFPAparam!$S$3/('cpmcfgWVLEN_Table.csv'!$U7+E$52))*(SIN('Standard Settings'!$F2)+SIN('Standard Settings'!$F2+EchelleFPAparam!$M$3+EchelleFPAparam!$I$3)))</f>
        <v>1050.87349574787</v>
      </c>
      <c r="DM7" s="53" t="n">
        <f aca="false">IF(OR($U7+F$52&lt;'Standard Settings'!$G2,$U7+F$52&gt;'Standard Settings'!$I2),-1,(EchelleFPAparam!$S$3/('cpmcfgWVLEN_Table.csv'!$U7+F$52))*(SIN('Standard Settings'!$F2)+SIN('Standard Settings'!$F2+EchelleFPAparam!$M$3+EchelleFPAparam!$I$3)))</f>
        <v>1031.76670491609</v>
      </c>
      <c r="DN7" s="53" t="n">
        <f aca="false">IF(OR($U7+G$52&lt;'Standard Settings'!$G2,$U7+G$52&gt;'Standard Settings'!$I2),-1,(EchelleFPAparam!$S$3/('cpmcfgWVLEN_Table.csv'!$U7+G$52))*(SIN('Standard Settings'!$F2)+SIN('Standard Settings'!$F2+EchelleFPAparam!$M$3+EchelleFPAparam!$I$3)))</f>
        <v>1013.34229947116</v>
      </c>
      <c r="DO7" s="53" t="n">
        <f aca="false">IF(OR($U7+H$52&lt;'Standard Settings'!$G2,$U7+H$52&gt;'Standard Settings'!$I2),-1,(EchelleFPAparam!$S$3/('cpmcfgWVLEN_Table.csv'!$U7+H$52))*(SIN('Standard Settings'!$F2)+SIN('Standard Settings'!$F2+EchelleFPAparam!$M$3+EchelleFPAparam!$I$3)))</f>
        <v>995.564364392719</v>
      </c>
      <c r="DP7" s="53" t="n">
        <f aca="false">IF(OR($U7+K$52&lt;'Standard Settings'!$G2,$U7+K$52&gt;'Standard Settings'!$I2),-1,(EchelleFPAparam!$S$3/('cpmcfgWVLEN_Table.csv'!$U7+K$52))*(SIN('Standard Settings'!$F2)+SIN('Standard Settings'!$F2+EchelleFPAparam!$M$3+EchelleFPAparam!$I$3)))</f>
        <v>978.399461558361</v>
      </c>
      <c r="DQ7" s="53" t="n">
        <f aca="false">IF(OR($U7+L$52&lt;'Standard Settings'!$G2,$U7+L$52&gt;'Standard Settings'!$I2),-1,(EchelleFPAparam!$S$3/('cpmcfgWVLEN_Table.csv'!$U7+L$52))*(SIN('Standard Settings'!$F2)+SIN('Standard Settings'!$F2+EchelleFPAparam!$M$3+EchelleFPAparam!$I$3)))</f>
        <v>961.816419837033</v>
      </c>
      <c r="DR7" s="53" t="n">
        <f aca="false">IF(OR($U7+B$52&lt;'Standard Settings'!$G2,$U7+B$52&gt;'Standard Settings'!$I2),-1,(EchelleFPAparam!$S$3/('cpmcfgWVLEN_Table.csv'!$U7+B$52))*(SIN('Standard Settings'!$F2)+SIN('Standard Settings'!$F2+EchelleFPAparam!$M$3+EchelleFPAparam!$J$3)))</f>
        <v>1113.07648302998</v>
      </c>
      <c r="DS7" s="53" t="n">
        <f aca="false">IF(OR($U7+C$52&lt;'Standard Settings'!$G2,$U7+C$52&gt;'Standard Settings'!$I2),-1,(EchelleFPAparam!$S$3/('cpmcfgWVLEN_Table.csv'!$U7+C$52))*(SIN('Standard Settings'!$F2)+SIN('Standard Settings'!$F2+EchelleFPAparam!$M$3+EchelleFPAparam!$J$3)))</f>
        <v>1091.67116604864</v>
      </c>
      <c r="DT7" s="53" t="n">
        <f aca="false">IF(OR($U7+D$52&lt;'Standard Settings'!$G2,$U7+D$52&gt;'Standard Settings'!$I2),-1,(EchelleFPAparam!$S$3/('cpmcfgWVLEN_Table.csv'!$U7+D$52))*(SIN('Standard Settings'!$F2)+SIN('Standard Settings'!$F2+EchelleFPAparam!$M$3+EchelleFPAparam!$J$3)))</f>
        <v>1071.07359687791</v>
      </c>
      <c r="DU7" s="53" t="n">
        <f aca="false">IF(OR($U7+E$52&lt;'Standard Settings'!$G2,$U7+E$52&gt;'Standard Settings'!$I2),-1,(EchelleFPAparam!$S$3/('cpmcfgWVLEN_Table.csv'!$U7+E$52))*(SIN('Standard Settings'!$F2)+SIN('Standard Settings'!$F2+EchelleFPAparam!$M$3+EchelleFPAparam!$J$3)))</f>
        <v>1051.23890063943</v>
      </c>
      <c r="DV7" s="53" t="n">
        <f aca="false">IF(OR($U7+F$52&lt;'Standard Settings'!$G2,$U7+F$52&gt;'Standard Settings'!$I2),-1,(EchelleFPAparam!$S$3/('cpmcfgWVLEN_Table.csv'!$U7+F$52))*(SIN('Standard Settings'!$F2)+SIN('Standard Settings'!$F2+EchelleFPAparam!$M$3+EchelleFPAparam!$J$3)))</f>
        <v>1032.12546608235</v>
      </c>
      <c r="DW7" s="53" t="n">
        <f aca="false">IF(OR($U7+G$52&lt;'Standard Settings'!$G2,$U7+G$52&gt;'Standard Settings'!$I2),-1,(EchelleFPAparam!$S$3/('cpmcfgWVLEN_Table.csv'!$U7+G$52))*(SIN('Standard Settings'!$F2)+SIN('Standard Settings'!$F2+EchelleFPAparam!$M$3+EchelleFPAparam!$J$3)))</f>
        <v>1013.69465418802</v>
      </c>
      <c r="DX7" s="53" t="n">
        <f aca="false">IF(OR($U7+H$52&lt;'Standard Settings'!$G2,$U7+H$52&gt;'Standard Settings'!$I2),-1,(EchelleFPAparam!$S$3/('cpmcfgWVLEN_Table.csv'!$U7+H$52))*(SIN('Standard Settings'!$F2)+SIN('Standard Settings'!$F2+EchelleFPAparam!$M$3+EchelleFPAparam!$J$3)))</f>
        <v>995.91053744788</v>
      </c>
      <c r="DY7" s="53" t="n">
        <f aca="false">IF(OR($U7+K$52&lt;'Standard Settings'!$G2,$U7+K$52&gt;'Standard Settings'!$I2),-1,(EchelleFPAparam!$S$3/('cpmcfgWVLEN_Table.csv'!$U7+K$52))*(SIN('Standard Settings'!$F2)+SIN('Standard Settings'!$F2+EchelleFPAparam!$M$3+EchelleFPAparam!$J$3)))</f>
        <v>978.739666112571</v>
      </c>
      <c r="DZ7" s="53" t="n">
        <f aca="false">IF(OR($U7+L$52&lt;'Standard Settings'!$G2,$U7+L$52&gt;'Standard Settings'!$I2),-1,(EchelleFPAparam!$S$3/('cpmcfgWVLEN_Table.csv'!$U7+L$52))*(SIN('Standard Settings'!$F2)+SIN('Standard Settings'!$F2+EchelleFPAparam!$M$3+EchelleFPAparam!$J$3)))</f>
        <v>962.150858212358</v>
      </c>
      <c r="EA7" s="53" t="n">
        <f aca="false">IF(OR($U7+B$52&lt;$S7,$U7+B$52&gt;$T7),-1,(EchelleFPAparam!$S$3/('cpmcfgWVLEN_Table.csv'!$U7+B$52))*(SIN('Standard Settings'!$F2)+SIN('Standard Settings'!$F2+EchelleFPAparam!$M$3+EchelleFPAparam!$K$3)))</f>
        <v>1120.02698515067</v>
      </c>
      <c r="EB7" s="53" t="n">
        <f aca="false">IF(OR($U7+C$52&lt;$S7,$U7+C$52&gt;$T7),-1,(EchelleFPAparam!$S$3/('cpmcfgWVLEN_Table.csv'!$U7+C$52))*(SIN('Standard Settings'!$F2)+SIN('Standard Settings'!$F2+EchelleFPAparam!$M$3+EchelleFPAparam!$K$3)))</f>
        <v>1098.488004667</v>
      </c>
      <c r="EC7" s="53" t="n">
        <f aca="false">IF(OR($U7+D$52&lt;$S7,$U7+D$52&gt;$T7),-1,(EchelleFPAparam!$S$3/('cpmcfgWVLEN_Table.csv'!$U7+D$52))*(SIN('Standard Settings'!$F2)+SIN('Standard Settings'!$F2+EchelleFPAparam!$M$3+EchelleFPAparam!$K$3)))</f>
        <v>1077.7618158997</v>
      </c>
      <c r="ED7" s="53" t="n">
        <f aca="false">IF(OR($U7+E$52&lt;$S7,$U7+E$52&gt;$T7),-1,(EchelleFPAparam!$S$3/('cpmcfgWVLEN_Table.csv'!$U7+E$52))*(SIN('Standard Settings'!$F2)+SIN('Standard Settings'!$F2+EchelleFPAparam!$M$3+EchelleFPAparam!$K$3)))</f>
        <v>1057.80326375341</v>
      </c>
      <c r="EE7" s="53" t="n">
        <f aca="false">IF(OR($U7+F$52&lt;$S7,$U7+F$52&gt;$T7),-1,(EchelleFPAparam!$S$3/('cpmcfgWVLEN_Table.csv'!$U7+F$52))*(SIN('Standard Settings'!$F2)+SIN('Standard Settings'!$F2+EchelleFPAparam!$M$3+EchelleFPAparam!$K$3)))</f>
        <v>1038.57047713971</v>
      </c>
      <c r="EF7" s="53" t="n">
        <f aca="false">IF(OR($U7+G$52&lt;$S7,$U7+G$52&gt;$T7),-1,(EchelleFPAparam!$S$3/('cpmcfgWVLEN_Table.csv'!$U7+G$52))*(SIN('Standard Settings'!$F2)+SIN('Standard Settings'!$F2+EchelleFPAparam!$M$3+EchelleFPAparam!$K$3)))</f>
        <v>1020.02457576222</v>
      </c>
      <c r="EG7" s="53" t="n">
        <f aca="false">IF(OR($U7+H$52&lt;$S7,$U7+H$52&gt;$T7),-1,(EchelleFPAparam!$S$3/('cpmcfgWVLEN_Table.csv'!$U7+H$52))*(SIN('Standard Settings'!$F2)+SIN('Standard Settings'!$F2+EchelleFPAparam!$M$3+EchelleFPAparam!$K$3)))</f>
        <v>1002.12940776639</v>
      </c>
      <c r="EH7" s="53" t="n">
        <f aca="false">IF(OR($U7+K$52&lt;$S7,$U7+K$52&gt;$T7),-1,(EchelleFPAparam!$S$3/('cpmcfgWVLEN_Table.csv'!$U7+K$52))*(SIN('Standard Settings'!$F2)+SIN('Standard Settings'!$F2+EchelleFPAparam!$M$3+EchelleFPAparam!$K$3)))</f>
        <v>984.851314529037</v>
      </c>
      <c r="EI7" s="53" t="n">
        <f aca="false">IF(OR($U7+L$52&lt;$S7,$U7+L$52&gt;$T7),-1,(EchelleFPAparam!$S$3/('cpmcfgWVLEN_Table.csv'!$U7+L$52))*(SIN('Standard Settings'!$F2)+SIN('Standard Settings'!$F2+EchelleFPAparam!$M$3+EchelleFPAparam!$K$3)))</f>
        <v>968.158919367528</v>
      </c>
      <c r="EJ7" s="54" t="n">
        <f aca="false">CP7</f>
        <v>948.519746563556</v>
      </c>
      <c r="EK7" s="54" t="n">
        <f aca="false">EA7</f>
        <v>1120.02698515067</v>
      </c>
      <c r="EL7" s="55"/>
      <c r="EM7" s="55"/>
      <c r="EN7" s="55"/>
      <c r="EO7" s="55"/>
      <c r="EP7" s="55"/>
      <c r="EQ7" s="55"/>
      <c r="ER7" s="55"/>
      <c r="ES7" s="55"/>
      <c r="ET7" s="55"/>
      <c r="EU7" s="55"/>
      <c r="EV7" s="55"/>
      <c r="EW7" s="55"/>
      <c r="EX7" s="55"/>
      <c r="EY7" s="55"/>
      <c r="EZ7" s="55"/>
      <c r="FA7" s="55"/>
      <c r="FB7" s="55"/>
      <c r="FC7" s="55"/>
      <c r="FD7" s="55"/>
      <c r="FE7" s="55"/>
      <c r="FF7" s="55"/>
      <c r="FG7" s="55"/>
      <c r="FH7" s="55"/>
      <c r="FI7" s="55"/>
      <c r="FJ7" s="56" t="n">
        <f aca="false">1/(F7*EchelleFPAparam!$Q$3)</f>
        <v>3638.71053312704</v>
      </c>
      <c r="FK7" s="56" t="n">
        <f aca="false">E7*FJ7</f>
        <v>12.0441314865119</v>
      </c>
      <c r="FL7" s="55"/>
      <c r="FM7" s="55"/>
      <c r="FN7" s="55"/>
      <c r="FO7" s="55"/>
      <c r="FP7" s="55"/>
      <c r="FQ7" s="55"/>
      <c r="FR7" s="55"/>
      <c r="FS7" s="55"/>
      <c r="FT7" s="55"/>
      <c r="FU7" s="55"/>
      <c r="FV7" s="55"/>
      <c r="FW7" s="55"/>
      <c r="FX7" s="55"/>
      <c r="FY7" s="55"/>
      <c r="FZ7" s="55"/>
      <c r="GA7" s="55"/>
      <c r="GB7" s="55"/>
      <c r="GC7" s="55"/>
      <c r="GD7" s="55"/>
      <c r="GE7" s="55"/>
      <c r="GF7" s="55"/>
      <c r="GG7" s="55"/>
      <c r="GH7" s="55"/>
      <c r="GI7" s="55"/>
      <c r="GJ7" s="55"/>
      <c r="GK7" s="55"/>
      <c r="GL7" s="55"/>
      <c r="GM7" s="55"/>
      <c r="GN7" s="55"/>
      <c r="GO7" s="55"/>
      <c r="GP7" s="55"/>
      <c r="GQ7" s="55"/>
      <c r="GR7" s="55"/>
      <c r="GS7" s="55"/>
      <c r="GT7" s="55"/>
      <c r="GU7" s="55"/>
      <c r="GV7" s="55"/>
      <c r="GW7" s="55"/>
      <c r="GX7" s="55"/>
      <c r="GY7" s="55"/>
      <c r="GZ7" s="55"/>
      <c r="HA7" s="55"/>
      <c r="HB7" s="55"/>
      <c r="HC7" s="55"/>
      <c r="HD7" s="55"/>
      <c r="HE7" s="55"/>
      <c r="HF7" s="55"/>
      <c r="HG7" s="55"/>
      <c r="HH7" s="55"/>
      <c r="HI7" s="55"/>
      <c r="HJ7" s="55"/>
      <c r="HK7" s="55"/>
      <c r="HL7" s="55"/>
      <c r="HM7" s="55"/>
      <c r="HN7" s="55"/>
      <c r="HO7" s="55"/>
      <c r="HP7" s="55"/>
      <c r="HQ7" s="55"/>
      <c r="HR7" s="55"/>
      <c r="HS7" s="55"/>
      <c r="HT7" s="55"/>
      <c r="HU7" s="55"/>
      <c r="HV7" s="55"/>
      <c r="HW7" s="55"/>
      <c r="HX7" s="55"/>
      <c r="HY7" s="55"/>
      <c r="HZ7" s="55"/>
      <c r="IA7" s="55"/>
      <c r="IB7" s="55"/>
      <c r="IC7" s="55"/>
      <c r="ID7" s="55"/>
      <c r="IE7" s="55"/>
      <c r="IF7" s="55"/>
      <c r="IG7" s="55"/>
      <c r="IH7" s="55"/>
      <c r="II7" s="55"/>
      <c r="IJ7" s="55"/>
      <c r="IK7" s="55"/>
      <c r="IL7" s="55"/>
      <c r="IM7" s="55"/>
      <c r="IN7" s="55"/>
      <c r="IO7" s="55"/>
      <c r="IP7" s="55"/>
      <c r="IQ7" s="55"/>
      <c r="IR7" s="55"/>
      <c r="IS7" s="55"/>
      <c r="IT7" s="55"/>
      <c r="IU7" s="55"/>
      <c r="IV7" s="55"/>
      <c r="IW7" s="55"/>
      <c r="IX7" s="55"/>
      <c r="IY7" s="55"/>
      <c r="IZ7" s="55"/>
      <c r="JA7" s="55"/>
      <c r="JB7" s="55"/>
      <c r="JC7" s="55"/>
      <c r="JD7" s="55"/>
      <c r="JE7" s="55"/>
      <c r="JF7" s="55"/>
      <c r="JG7" s="55"/>
      <c r="JH7" s="55"/>
      <c r="JI7" s="55"/>
      <c r="JJ7" s="55"/>
      <c r="JK7" s="55"/>
      <c r="JL7" s="55"/>
      <c r="JM7" s="55"/>
      <c r="JN7" s="55"/>
      <c r="JO7" s="55"/>
      <c r="JP7" s="55"/>
      <c r="JQ7" s="55"/>
      <c r="JR7" s="20"/>
    </row>
    <row r="8" customFormat="false" ht="15" hidden="false" customHeight="false" outlineLevel="0" collapsed="false">
      <c r="A8" s="39" t="n">
        <v>2</v>
      </c>
      <c r="B8" s="40" t="n">
        <f aca="false">AA8</f>
        <v>1032.87446060836</v>
      </c>
      <c r="C8" s="12" t="str">
        <f aca="false">'Standard Settings'!B3</f>
        <v>Y/2/2</v>
      </c>
      <c r="D8" s="12" t="n">
        <f aca="false">'Standard Settings'!H3</f>
        <v>55</v>
      </c>
      <c r="E8" s="41" t="n">
        <f aca="false">(DM8-DD8)/2048</f>
        <v>0.00325607153774976</v>
      </c>
      <c r="F8" s="37" t="n">
        <f aca="false">((EchelleFPAparam!$S$3/('cpmcfgWVLEN_Table.csv'!$U8+E$52))*(SIN('Standard Settings'!$F3+0.0005)+SIN('Standard Settings'!$F3+0.0005+EchelleFPAparam!$M$3))-(EchelleFPAparam!$S$3/('cpmcfgWVLEN_Table.csv'!$U8+E$52))*(SIN('Standard Settings'!$F3-0.0005)+SIN('Standard Settings'!$F3-0.0005+EchelleFPAparam!$M$3)))*1000*EchelleFPAparam!$O$3/180</f>
        <v>9.0008700763539</v>
      </c>
      <c r="G8" s="42" t="str">
        <f aca="false">'Standard Settings'!C3</f>
        <v>Y</v>
      </c>
      <c r="H8" s="43"/>
      <c r="I8" s="44" t="s">
        <v>656</v>
      </c>
      <c r="J8" s="45"/>
      <c r="K8" s="12" t="str">
        <f aca="false">'Standard Settings'!$D3</f>
        <v>YJ</v>
      </c>
      <c r="L8" s="43"/>
      <c r="M8" s="13" t="n">
        <v>0</v>
      </c>
      <c r="N8" s="13" t="n">
        <v>0</v>
      </c>
      <c r="O8" s="12" t="str">
        <f aca="false">'Standard Settings'!$D3</f>
        <v>YJ</v>
      </c>
      <c r="P8" s="43"/>
      <c r="Q8" s="12" t="n">
        <f aca="false">'Standard Settings'!$E3</f>
        <v>65.5</v>
      </c>
      <c r="R8" s="46"/>
      <c r="S8" s="47" t="n">
        <f aca="false">'Standard Settings'!$G3</f>
        <v>51</v>
      </c>
      <c r="T8" s="47" t="n">
        <f aca="false">'Standard Settings'!$I3</f>
        <v>59</v>
      </c>
      <c r="U8" s="48" t="n">
        <f aca="false">D8-4</f>
        <v>51</v>
      </c>
      <c r="V8" s="48" t="n">
        <f aca="false">D8+4</f>
        <v>59</v>
      </c>
      <c r="W8" s="49" t="n">
        <f aca="false">IF(OR($U8+B$52&lt;$S8,$U8+B$52&gt;$T8),-1,(EchelleFPAparam!$S$3/('cpmcfgWVLEN_Table.csv'!$U8+B$52))*(SIN('Standard Settings'!$F3)+SIN('Standard Settings'!$F3+EchelleFPAparam!$M$3)))</f>
        <v>1113.8842222247</v>
      </c>
      <c r="X8" s="49" t="n">
        <f aca="false">IF(OR($U8+C$52&lt;$S8,$U8+C$52&gt;$T8),-1,(EchelleFPAparam!$S$3/('cpmcfgWVLEN_Table.csv'!$U8+C$52))*(SIN('Standard Settings'!$F3)+SIN('Standard Settings'!$F3+EchelleFPAparam!$M$3)))</f>
        <v>1092.4633717973</v>
      </c>
      <c r="Y8" s="49" t="n">
        <f aca="false">IF(OR($U8+D$52&lt;$S8,$U8+D$52&gt;$T8),-1,(EchelleFPAparam!$S$3/('cpmcfgWVLEN_Table.csv'!$U8+D$52))*(SIN('Standard Settings'!$F3)+SIN('Standard Settings'!$F3+EchelleFPAparam!$M$3)))</f>
        <v>1071.8508553483</v>
      </c>
      <c r="Z8" s="49" t="n">
        <f aca="false">IF(OR($U8+E$52&lt;$S8,$U8+E$52&gt;$T8),-1,(EchelleFPAparam!$S$3/('cpmcfgWVLEN_Table.csv'!$U8+E$52))*(SIN('Standard Settings'!$F3)+SIN('Standard Settings'!$F3+EchelleFPAparam!$M$3)))</f>
        <v>1052.00176543444</v>
      </c>
      <c r="AA8" s="49" t="n">
        <f aca="false">IF(OR($U8+F$52&lt;$S8,$U8+F$52&gt;$T8),-1,(EchelleFPAparam!$S$3/('cpmcfgWVLEN_Table.csv'!$U8+F$52))*(SIN('Standard Settings'!$F3)+SIN('Standard Settings'!$F3+EchelleFPAparam!$M$3)))</f>
        <v>1032.87446060836</v>
      </c>
      <c r="AB8" s="49" t="n">
        <f aca="false">IF(OR($U8+G$52&lt;$S8,$U8+G$52&gt;$T8),-1,(EchelleFPAparam!$S$3/('cpmcfgWVLEN_Table.csv'!$U8+G$52))*(SIN('Standard Settings'!$F3)+SIN('Standard Settings'!$F3+EchelleFPAparam!$M$3)))</f>
        <v>1014.43027381178</v>
      </c>
      <c r="AC8" s="49" t="n">
        <f aca="false">IF(OR($U8+H$52&lt;$S8,$U8+H$52&gt;$T8),-1,(EchelleFPAparam!$S$3/('cpmcfgWVLEN_Table.csv'!$U8+H$52))*(SIN('Standard Settings'!$F3)+SIN('Standard Settings'!$F3+EchelleFPAparam!$M$3)))</f>
        <v>996.633251464206</v>
      </c>
      <c r="AD8" s="49" t="n">
        <f aca="false">IF(OR($U8+K$52&lt;$S8,$U8+K$52&gt;$T8),-1,(EchelleFPAparam!$S$3/('cpmcfgWVLEN_Table.csv'!$U8+K$52))*(SIN('Standard Settings'!$F3)+SIN('Standard Settings'!$F3+EchelleFPAparam!$M$3)))</f>
        <v>979.449919542409</v>
      </c>
      <c r="AE8" s="49" t="n">
        <f aca="false">IF(OR($U8+L$52&lt;$S8,$U8+L$52&gt;$T8),-1,(EchelleFPAparam!$S$3/('cpmcfgWVLEN_Table.csv'!$U8+L$52))*(SIN('Standard Settings'!$F3)+SIN('Standard Settings'!$F3+EchelleFPAparam!$M$3)))</f>
        <v>962.84907344847</v>
      </c>
      <c r="AF8" s="50" t="n">
        <v>2017.05568692693</v>
      </c>
      <c r="AG8" s="50" t="n">
        <v>1810.67408909999</v>
      </c>
      <c r="AH8" s="50" t="n">
        <v>1556.09473490686</v>
      </c>
      <c r="AI8" s="50" t="n">
        <v>1312.84674254226</v>
      </c>
      <c r="AJ8" s="50" t="n">
        <v>1079.87611164076</v>
      </c>
      <c r="AK8" s="50" t="n">
        <v>856.360781669305</v>
      </c>
      <c r="AL8" s="50" t="n">
        <v>641.554434151773</v>
      </c>
      <c r="AM8" s="50" t="n">
        <v>434.730512684775</v>
      </c>
      <c r="AN8" s="50" t="n">
        <v>235.279450859237</v>
      </c>
      <c r="AO8" s="50" t="n">
        <v>1883.45496120135</v>
      </c>
      <c r="AP8" s="50" t="n">
        <v>1626.40337100423</v>
      </c>
      <c r="AQ8" s="50" t="n">
        <v>1381.16374496732</v>
      </c>
      <c r="AR8" s="50" t="n">
        <v>1146.34720171537</v>
      </c>
      <c r="AS8" s="50" t="n">
        <v>921.143522843901</v>
      </c>
      <c r="AT8" s="50" t="n">
        <v>704.746760915658</v>
      </c>
      <c r="AU8" s="50" t="n">
        <v>496.515300976627</v>
      </c>
      <c r="AV8" s="50" t="n">
        <v>295.738371581748</v>
      </c>
      <c r="AW8" s="50" t="n">
        <v>101.895400872412</v>
      </c>
      <c r="AX8" s="50" t="n">
        <v>1954.74064931309</v>
      </c>
      <c r="AY8" s="50" t="n">
        <v>1696.44889241702</v>
      </c>
      <c r="AZ8" s="50" t="n">
        <v>1448.89623281091</v>
      </c>
      <c r="BA8" s="50" t="n">
        <v>1212.03173938071</v>
      </c>
      <c r="BB8" s="50" t="n">
        <v>984.898157785727</v>
      </c>
      <c r="BC8" s="50" t="n">
        <v>766.779896111321</v>
      </c>
      <c r="BD8" s="50" t="n">
        <v>556.920510983617</v>
      </c>
      <c r="BE8" s="50" t="n">
        <v>354.654510679911</v>
      </c>
      <c r="BF8" s="50" t="n">
        <v>158.851463266915</v>
      </c>
      <c r="BG8" s="51" t="n">
        <f aca="false">IF(OR($U8+B$52&lt;'Standard Settings'!$G3,$U8+B$52&gt;'Standard Settings'!$I3),-1,(EchelleFPAparam!$S$3/('cpmcfgWVLEN_Table.csv'!$U8+B$52))*(SIN(EchelleFPAparam!$T$3-EchelleFPAparam!$M$3/2)+SIN('Standard Settings'!$F3+EchelleFPAparam!$M$3)))</f>
        <v>1113.3214911183</v>
      </c>
      <c r="BH8" s="51" t="n">
        <f aca="false">IF(OR($U8+C$52&lt;'Standard Settings'!$G3,$U8+C$52&gt;'Standard Settings'!$I3),-1,(EchelleFPAparam!$S$3/('cpmcfgWVLEN_Table.csv'!$U8+C$52))*(SIN(EchelleFPAparam!$T$3-EchelleFPAparam!$M$3/2)+SIN('Standard Settings'!$F3+EchelleFPAparam!$M$3)))</f>
        <v>1091.91146244295</v>
      </c>
      <c r="BI8" s="51" t="n">
        <f aca="false">IF(OR($U8+D$52&lt;'Standard Settings'!$G3,$U8+D$52&gt;'Standard Settings'!$I3),-1,(EchelleFPAparam!$S$3/('cpmcfgWVLEN_Table.csv'!$U8+D$52))*(SIN(EchelleFPAparam!$T$3-EchelleFPAparam!$M$3/2)+SIN('Standard Settings'!$F3+EchelleFPAparam!$M$3)))</f>
        <v>1071.30935937799</v>
      </c>
      <c r="BJ8" s="51" t="n">
        <f aca="false">IF(OR($U8+E$52&lt;'Standard Settings'!$G3,$U8+E$52&gt;'Standard Settings'!$I3),-1,(EchelleFPAparam!$S$3/('cpmcfgWVLEN_Table.csv'!$U8+E$52))*(SIN(EchelleFPAparam!$T$3-EchelleFPAparam!$M$3/2)+SIN('Standard Settings'!$F3+EchelleFPAparam!$M$3)))</f>
        <v>1051.47029716729</v>
      </c>
      <c r="BK8" s="51" t="n">
        <f aca="false">IF(OR($U8+F$52&lt;'Standard Settings'!$G3,$U8+F$52&gt;'Standard Settings'!$I3),-1,(EchelleFPAparam!$S$3/('cpmcfgWVLEN_Table.csv'!$U8+F$52))*(SIN(EchelleFPAparam!$T$3-EchelleFPAparam!$M$3/2)+SIN('Standard Settings'!$F3+EchelleFPAparam!$M$3)))</f>
        <v>1032.35265540061</v>
      </c>
      <c r="BL8" s="51" t="n">
        <f aca="false">IF(OR($U8+G$52&lt;'Standard Settings'!$G3,$U8+G$52&gt;'Standard Settings'!$I3),-1,(EchelleFPAparam!$S$3/('cpmcfgWVLEN_Table.csv'!$U8+G$52))*(SIN(EchelleFPAparam!$T$3-EchelleFPAparam!$M$3/2)+SIN('Standard Settings'!$F3+EchelleFPAparam!$M$3)))</f>
        <v>1013.91778655417</v>
      </c>
      <c r="BM8" s="51" t="n">
        <f aca="false">IF(OR($U8+H$52&lt;'Standard Settings'!$G3,$U8+H$52&gt;'Standard Settings'!$I3),-1,(EchelleFPAparam!$S$3/('cpmcfgWVLEN_Table.csv'!$U8+H$52))*(SIN(EchelleFPAparam!$T$3-EchelleFPAparam!$M$3/2)+SIN('Standard Settings'!$F3+EchelleFPAparam!$M$3)))</f>
        <v>996.129755211112</v>
      </c>
      <c r="BN8" s="51" t="n">
        <f aca="false">IF(OR($U8+K$52&lt;'Standard Settings'!$G3,$U8+K$52&gt;'Standard Settings'!$I3),-1,(EchelleFPAparam!$S$3/('cpmcfgWVLEN_Table.csv'!$U8+K$52))*(SIN(EchelleFPAparam!$T$3-EchelleFPAparam!$M$3/2)+SIN('Standard Settings'!$F3+EchelleFPAparam!$M$3)))</f>
        <v>978.955104259196</v>
      </c>
      <c r="BO8" s="51" t="n">
        <f aca="false">IF(OR($U8+L$52&lt;'Standard Settings'!$G3,$U8+L$52&gt;'Standard Settings'!$I3),-1,(EchelleFPAparam!$S$3/('cpmcfgWVLEN_Table.csv'!$U8+L$52))*(SIN(EchelleFPAparam!$T$3-EchelleFPAparam!$M$3/2)+SIN('Standard Settings'!$F3+EchelleFPAparam!$M$3)))</f>
        <v>962.362644864973</v>
      </c>
      <c r="BP8" s="52" t="n">
        <f aca="false">IF(OR($U8+B$52&lt;'Standard Settings'!$G3,$U8+B$52&gt;'Standard Settings'!$I3),-1,BG8*(($D8+B$52)/($D8+B$52+0.5)))</f>
        <v>1103.29156777489</v>
      </c>
      <c r="BQ8" s="52" t="n">
        <f aca="false">IF(OR($U8+C$52&lt;'Standard Settings'!$G3,$U8+C$52&gt;'Standard Settings'!$I3),-1,BH8*(($D8+C$52)/($D8+C$52+0.5)))</f>
        <v>1082.24852914699</v>
      </c>
      <c r="BR8" s="52" t="n">
        <f aca="false">IF(OR($U8+D$52&lt;'Standard Settings'!$G3,$U8+D$52&gt;'Standard Settings'!$I3),-1,BI8*(($D8+D$52)/($D8+D$52+0.5)))</f>
        <v>1061.99362581818</v>
      </c>
      <c r="BS8" s="52" t="n">
        <f aca="false">IF(OR($U8+E$52&lt;'Standard Settings'!$G3,$U8+E$52&gt;'Standard Settings'!$I3),-1,BJ8*(($D8+E$52)/($D8+E$52+0.5)))</f>
        <v>1042.48337155047</v>
      </c>
      <c r="BT8" s="52" t="n">
        <f aca="false">IF(OR($U8+F$52&lt;'Standard Settings'!$G3,$U8+F$52&gt;'Standard Settings'!$I3),-1,BK8*(($D8+F$52)/($D8+F$52+0.5)))</f>
        <v>1023.67742300228</v>
      </c>
      <c r="BU8" s="52" t="n">
        <f aca="false">IF(OR($U8+G$52&lt;'Standard Settings'!$G3,$U8+G$52&gt;'Standard Settings'!$I3),-1,BL8*(($D8+G$52)/($D8+G$52+0.5)))</f>
        <v>1005.53830071488</v>
      </c>
      <c r="BV8" s="52" t="n">
        <f aca="false">IF(OR($U8+H$52&lt;'Standard Settings'!$G3,$U8+H$52&gt;'Standard Settings'!$I3),-1,BM8*(($D8+H$52)/($D8+H$52+0.5)))</f>
        <v>988.031139315087</v>
      </c>
      <c r="BW8" s="52" t="n">
        <f aca="false">IF(OR($U8+K$52&lt;'Standard Settings'!$G3,$U8+K$52&gt;'Standard Settings'!$I3),-1,BN8*(($D8+K$52)/($D8+K$52+0.5)))</f>
        <v>971.123463425123</v>
      </c>
      <c r="BX8" s="52" t="n">
        <f aca="false">IF(OR($U8+L$52&lt;'Standard Settings'!$G3,$U8+L$52&gt;'Standard Settings'!$I3),-1,BO8*(($D8+L$52)/($D8+L$52+0.5)))</f>
        <v>954.784986243989</v>
      </c>
      <c r="BY8" s="52" t="n">
        <f aca="false">IF(OR($U8+B$52&lt;'Standard Settings'!$G3,$U8+B$52&gt;'Standard Settings'!$I3),-1,BG8*(($D8+B$52)/($D8+B$52-0.5)))</f>
        <v>1123.53544975241</v>
      </c>
      <c r="BZ8" s="52" t="n">
        <f aca="false">IF(OR($U8+C$52&lt;'Standard Settings'!$G3,$U8+C$52&gt;'Standard Settings'!$I3),-1,BH8*(($D8+C$52)/($D8+C$52-0.5)))</f>
        <v>1101.74850264514</v>
      </c>
      <c r="CA8" s="52" t="n">
        <f aca="false">IF(OR($U8+D$52&lt;'Standard Settings'!$G3,$U8+D$52&gt;'Standard Settings'!$I3),-1,BI8*(($D8+D$52)/($D8+D$52-0.5)))</f>
        <v>1080.78997317779</v>
      </c>
      <c r="CB8" s="52" t="n">
        <f aca="false">IF(OR($U8+E$52&lt;'Standard Settings'!$G3,$U8+E$52&gt;'Standard Settings'!$I3),-1,BJ8*(($D8+E$52)/($D8+E$52-0.5)))</f>
        <v>1060.61351714265</v>
      </c>
      <c r="CC8" s="52" t="n">
        <f aca="false">IF(OR($U8+F$52&lt;'Standard Settings'!$G3,$U8+F$52&gt;'Standard Settings'!$I3),-1,BK8*(($D8+F$52)/($D8+F$52-0.5)))</f>
        <v>1041.17618236984</v>
      </c>
      <c r="CD8" s="52" t="n">
        <f aca="false">IF(OR($U8+G$52&lt;'Standard Settings'!$G3,$U8+G$52&gt;'Standard Settings'!$I3),-1,BL8*(($D8+G$52)/($D8+G$52-0.5)))</f>
        <v>1022.43810408824</v>
      </c>
      <c r="CE8" s="52" t="n">
        <f aca="false">IF(OR($U8+H$52&lt;'Standard Settings'!$G3,$U8+H$52&gt;'Standard Settings'!$I3),-1,BM8*(($D8+H$52)/($D8+H$52-0.5)))</f>
        <v>1004.36223252691</v>
      </c>
      <c r="CF8" s="52" t="n">
        <f aca="false">IF(OR($U8+K$52&lt;'Standard Settings'!$G3,$U8+K$52&gt;'Standard Settings'!$I3),-1,BN8*(($D8+K$52)/($D8+K$52-0.5)))</f>
        <v>986.914088846669</v>
      </c>
      <c r="CG8" s="52" t="n">
        <f aca="false">IF(OR($U8+L$52&lt;'Standard Settings'!$G3,$U8+L$52&gt;'Standard Settings'!$I3),-1,BO8*(($D8+L$52)/($D8+L$52-0.5)))</f>
        <v>970.061546023893</v>
      </c>
      <c r="CH8" s="53" t="n">
        <f aca="false">IF(OR($U8+B$52&lt;'Standard Settings'!$G3,$U8+B$52&gt;'Standard Settings'!$I3),-1,(EchelleFPAparam!$S$3/('cpmcfgWVLEN_Table.csv'!$U8+B$52))*(SIN('Standard Settings'!$F3)+SIN('Standard Settings'!$F3+EchelleFPAparam!$M$3+EchelleFPAparam!$F$3)))</f>
        <v>1102.29785581599</v>
      </c>
      <c r="CI8" s="53" t="n">
        <f aca="false">IF(OR($U8+C$52&lt;'Standard Settings'!$G3,$U8+C$52&gt;'Standard Settings'!$I3),-1,(EchelleFPAparam!$S$3/('cpmcfgWVLEN_Table.csv'!$U8+C$52))*(SIN('Standard Settings'!$F3)+SIN('Standard Settings'!$F3+EchelleFPAparam!$M$3+EchelleFPAparam!$F$3)))</f>
        <v>1081.09982012722</v>
      </c>
      <c r="CJ8" s="53" t="n">
        <f aca="false">IF(OR($U8+D$52&lt;'Standard Settings'!$G3,$U8+D$52&gt;'Standard Settings'!$I3),-1,(EchelleFPAparam!$S$3/('cpmcfgWVLEN_Table.csv'!$U8+D$52))*(SIN('Standard Settings'!$F3)+SIN('Standard Settings'!$F3+EchelleFPAparam!$M$3+EchelleFPAparam!$F$3)))</f>
        <v>1060.7017103135</v>
      </c>
      <c r="CK8" s="53" t="n">
        <f aca="false">IF(OR($U8+E$52&lt;'Standard Settings'!$G3,$U8+E$52&gt;'Standard Settings'!$I3),-1,(EchelleFPAparam!$S$3/('cpmcfgWVLEN_Table.csv'!$U8+E$52))*(SIN('Standard Settings'!$F3)+SIN('Standard Settings'!$F3+EchelleFPAparam!$M$3+EchelleFPAparam!$F$3)))</f>
        <v>1041.05908604844</v>
      </c>
      <c r="CL8" s="53" t="n">
        <f aca="false">IF(OR($U8+F$52&lt;'Standard Settings'!$G3,$U8+F$52&gt;'Standard Settings'!$I3),-1,(EchelleFPAparam!$S$3/('cpmcfgWVLEN_Table.csv'!$U8+F$52))*(SIN('Standard Settings'!$F3)+SIN('Standard Settings'!$F3+EchelleFPAparam!$M$3+EchelleFPAparam!$F$3)))</f>
        <v>1022.13073902937</v>
      </c>
      <c r="CM8" s="53" t="n">
        <f aca="false">IF(OR($U8+G$52&lt;'Standard Settings'!$G3,$U8+G$52&gt;'Standard Settings'!$I3),-1,(EchelleFPAparam!$S$3/('cpmcfgWVLEN_Table.csv'!$U8+G$52))*(SIN('Standard Settings'!$F3)+SIN('Standard Settings'!$F3+EchelleFPAparam!$M$3+EchelleFPAparam!$F$3)))</f>
        <v>1003.87840440385</v>
      </c>
      <c r="CN8" s="53" t="n">
        <f aca="false">IF(OR($U8+H$52&lt;'Standard Settings'!$G3,$U8+H$52&gt;'Standard Settings'!$I3),-1,(EchelleFPAparam!$S$3/('cpmcfgWVLEN_Table.csv'!$U8+H$52))*(SIN('Standard Settings'!$F3)+SIN('Standard Settings'!$F3+EchelleFPAparam!$M$3+EchelleFPAparam!$F$3)))</f>
        <v>986.266502572202</v>
      </c>
      <c r="CO8" s="53" t="n">
        <f aca="false">IF(OR($U8+K$52&lt;'Standard Settings'!$G3,$U8+K$52&gt;'Standard Settings'!$I3),-1,(EchelleFPAparam!$S$3/('cpmcfgWVLEN_Table.csv'!$U8+K$52))*(SIN('Standard Settings'!$F3)+SIN('Standard Settings'!$F3+EchelleFPAparam!$M$3+EchelleFPAparam!$F$3)))</f>
        <v>969.261907700267</v>
      </c>
      <c r="CP8" s="53" t="n">
        <f aca="false">IF(OR($U8+L$52&lt;'Standard Settings'!$G3,$U8+L$52&gt;'Standard Settings'!$I3),-1,(EchelleFPAparam!$S$3/('cpmcfgWVLEN_Table.csv'!$U8+L$52))*(SIN('Standard Settings'!$F3)+SIN('Standard Settings'!$F3+EchelleFPAparam!$M$3+EchelleFPAparam!$F$3)))</f>
        <v>952.833739773144</v>
      </c>
      <c r="CQ8" s="53" t="n">
        <f aca="false">IF(OR($U8+B$52&lt;'Standard Settings'!$G3,$U8+B$52&gt;'Standard Settings'!$I3),-1,(EchelleFPAparam!$S$3/('cpmcfgWVLEN_Table.csv'!$U8+B$52))*(SIN('Standard Settings'!$F3)+SIN('Standard Settings'!$F3+EchelleFPAparam!$M$3+EchelleFPAparam!$G$3)))</f>
        <v>1109.84602103845</v>
      </c>
      <c r="CR8" s="53" t="n">
        <f aca="false">IF(OR($U8+C$52&lt;'Standard Settings'!$G3,$U8+C$52&gt;'Standard Settings'!$I3),-1,(EchelleFPAparam!$S$3/('cpmcfgWVLEN_Table.csv'!$U8+C$52))*(SIN('Standard Settings'!$F3)+SIN('Standard Settings'!$F3+EchelleFPAparam!$M$3+EchelleFPAparam!$G$3)))</f>
        <v>1088.50282832617</v>
      </c>
      <c r="CS8" s="53" t="n">
        <f aca="false">IF(OR($U8+D$52&lt;'Standard Settings'!$G3,$U8+D$52&gt;'Standard Settings'!$I3),-1,(EchelleFPAparam!$S$3/('cpmcfgWVLEN_Table.csv'!$U8+D$52))*(SIN('Standard Settings'!$F3)+SIN('Standard Settings'!$F3+EchelleFPAparam!$M$3+EchelleFPAparam!$G$3)))</f>
        <v>1067.96503911247</v>
      </c>
      <c r="CT8" s="53" t="n">
        <f aca="false">IF(OR($U8+E$52&lt;'Standard Settings'!$G3,$U8+E$52&gt;'Standard Settings'!$I3),-1,(EchelleFPAparam!$S$3/('cpmcfgWVLEN_Table.csv'!$U8+E$52))*(SIN('Standard Settings'!$F3)+SIN('Standard Settings'!$F3+EchelleFPAparam!$M$3+EchelleFPAparam!$G$3)))</f>
        <v>1048.18790875854</v>
      </c>
      <c r="CU8" s="53" t="n">
        <f aca="false">IF(OR($U8+F$52&lt;'Standard Settings'!$G3,$U8+F$52&gt;'Standard Settings'!$I3),-1,(EchelleFPAparam!$S$3/('cpmcfgWVLEN_Table.csv'!$U8+F$52))*(SIN('Standard Settings'!$F3)+SIN('Standard Settings'!$F3+EchelleFPAparam!$M$3+EchelleFPAparam!$G$3)))</f>
        <v>1029.12994678111</v>
      </c>
      <c r="CV8" s="53" t="n">
        <f aca="false">IF(OR($U8+G$52&lt;'Standard Settings'!$G3,$U8+G$52&gt;'Standard Settings'!$I3),-1,(EchelleFPAparam!$S$3/('cpmcfgWVLEN_Table.csv'!$U8+G$52))*(SIN('Standard Settings'!$F3)+SIN('Standard Settings'!$F3+EchelleFPAparam!$M$3+EchelleFPAparam!$G$3)))</f>
        <v>1010.75262630287</v>
      </c>
      <c r="CW8" s="53" t="n">
        <f aca="false">IF(OR($U8+H$52&lt;'Standard Settings'!$G3,$U8+H$52&gt;'Standard Settings'!$I3),-1,(EchelleFPAparam!$S$3/('cpmcfgWVLEN_Table.csv'!$U8+H$52))*(SIN('Standard Settings'!$F3)+SIN('Standard Settings'!$F3+EchelleFPAparam!$M$3+EchelleFPAparam!$G$3)))</f>
        <v>993.020124087034</v>
      </c>
      <c r="CX8" s="53" t="n">
        <f aca="false">IF(OR($U8+K$52&lt;'Standard Settings'!$G3,$U8+K$52&gt;'Standard Settings'!$I3),-1,(EchelleFPAparam!$S$3/('cpmcfgWVLEN_Table.csv'!$U8+K$52))*(SIN('Standard Settings'!$F3)+SIN('Standard Settings'!$F3+EchelleFPAparam!$M$3+EchelleFPAparam!$G$3)))</f>
        <v>975.899087464844</v>
      </c>
      <c r="CY8" s="53" t="n">
        <f aca="false">IF(OR($U8+L$52&lt;'Standard Settings'!$G3,$U8+L$52&gt;'Standard Settings'!$I3),-1,(EchelleFPAparam!$S$3/('cpmcfgWVLEN_Table.csv'!$U8+L$52))*(SIN('Standard Settings'!$F3)+SIN('Standard Settings'!$F3+EchelleFPAparam!$M$3+EchelleFPAparam!$G$3)))</f>
        <v>959.35842496544</v>
      </c>
      <c r="CZ8" s="53" t="n">
        <f aca="false">IF(OR($U8+B$52&lt;'Standard Settings'!$G3,$U8+B$52&gt;'Standard Settings'!$I3),-1,(EchelleFPAparam!$S$3/('cpmcfgWVLEN_Table.csv'!$U8+B$52))*(SIN('Standard Settings'!$F3)+SIN('Standard Settings'!$F3+EchelleFPAparam!$M$3+EchelleFPAparam!$H$3)))</f>
        <v>1110.24590343644</v>
      </c>
      <c r="DA8" s="53" t="n">
        <f aca="false">IF(OR($U8+C$52&lt;'Standard Settings'!$G3,$U8+C$52&gt;'Standard Settings'!$I3),-1,(EchelleFPAparam!$S$3/('cpmcfgWVLEN_Table.csv'!$U8+C$52))*(SIN('Standard Settings'!$F3)+SIN('Standard Settings'!$F3+EchelleFPAparam!$M$3+EchelleFPAparam!$H$3)))</f>
        <v>1088.89502067805</v>
      </c>
      <c r="DB8" s="53" t="n">
        <f aca="false">IF(OR($U8+D$52&lt;'Standard Settings'!$G3,$U8+D$52&gt;'Standard Settings'!$I3),-1,(EchelleFPAparam!$S$3/('cpmcfgWVLEN_Table.csv'!$U8+D$52))*(SIN('Standard Settings'!$F3)+SIN('Standard Settings'!$F3+EchelleFPAparam!$M$3+EchelleFPAparam!$H$3)))</f>
        <v>1068.34983160865</v>
      </c>
      <c r="DC8" s="53" t="n">
        <f aca="false">IF(OR($U8+E$52&lt;'Standard Settings'!$G3,$U8+E$52&gt;'Standard Settings'!$I3),-1,(EchelleFPAparam!$S$3/('cpmcfgWVLEN_Table.csv'!$U8+E$52))*(SIN('Standard Settings'!$F3)+SIN('Standard Settings'!$F3+EchelleFPAparam!$M$3+EchelleFPAparam!$H$3)))</f>
        <v>1048.56557546775</v>
      </c>
      <c r="DD8" s="53" t="n">
        <f aca="false">IF(OR($U8+F$52&lt;'Standard Settings'!$G3,$U8+F$52&gt;'Standard Settings'!$I3),-1,(EchelleFPAparam!$S$3/('cpmcfgWVLEN_Table.csv'!$U8+F$52))*(SIN('Standard Settings'!$F3)+SIN('Standard Settings'!$F3+EchelleFPAparam!$M$3+EchelleFPAparam!$H$3)))</f>
        <v>1029.50074682288</v>
      </c>
      <c r="DE8" s="53" t="n">
        <f aca="false">IF(OR($U8+G$52&lt;'Standard Settings'!$G3,$U8+G$52&gt;'Standard Settings'!$I3),-1,(EchelleFPAparam!$S$3/('cpmcfgWVLEN_Table.csv'!$U8+G$52))*(SIN('Standard Settings'!$F3)+SIN('Standard Settings'!$F3+EchelleFPAparam!$M$3+EchelleFPAparam!$H$3)))</f>
        <v>1011.11680491533</v>
      </c>
      <c r="DF8" s="53" t="n">
        <f aca="false">IF(OR($U8+H$52&lt;'Standard Settings'!$G3,$U8+H$52&gt;'Standard Settings'!$I3),-1,(EchelleFPAparam!$S$3/('cpmcfgWVLEN_Table.csv'!$U8+H$52))*(SIN('Standard Settings'!$F3)+SIN('Standard Settings'!$F3+EchelleFPAparam!$M$3+EchelleFPAparam!$H$3)))</f>
        <v>993.377913601027</v>
      </c>
      <c r="DG8" s="53" t="n">
        <f aca="false">IF(OR($U8+K$52&lt;'Standard Settings'!$G3,$U8+K$52&gt;'Standard Settings'!$I3),-1,(EchelleFPAparam!$S$3/('cpmcfgWVLEN_Table.csv'!$U8+K$52))*(SIN('Standard Settings'!$F3)+SIN('Standard Settings'!$F3+EchelleFPAparam!$M$3+EchelleFPAparam!$H$3)))</f>
        <v>976.250708194113</v>
      </c>
      <c r="DH8" s="53" t="n">
        <f aca="false">IF(OR($U8+L$52&lt;'Standard Settings'!$G3,$U8+L$52&gt;'Standard Settings'!$I3),-1,(EchelleFPAparam!$S$3/('cpmcfgWVLEN_Table.csv'!$U8+L$52))*(SIN('Standard Settings'!$F3)+SIN('Standard Settings'!$F3+EchelleFPAparam!$M$3+EchelleFPAparam!$H$3)))</f>
        <v>959.704086021331</v>
      </c>
      <c r="DI8" s="53" t="n">
        <f aca="false">IF(OR($U8+B$52&lt;'Standard Settings'!$G3,$U8+B$52&gt;'Standard Settings'!$I3),-1,(EchelleFPAparam!$S$3/('cpmcfgWVLEN_Table.csv'!$U8+B$52))*(SIN('Standard Settings'!$F3)+SIN('Standard Settings'!$F3+EchelleFPAparam!$M$3+EchelleFPAparam!$I$3)))</f>
        <v>1117.43735241707</v>
      </c>
      <c r="DJ8" s="53" t="n">
        <f aca="false">IF(OR($U8+C$52&lt;'Standard Settings'!$G3,$U8+C$52&gt;'Standard Settings'!$I3),-1,(EchelleFPAparam!$S$3/('cpmcfgWVLEN_Table.csv'!$U8+C$52))*(SIN('Standard Settings'!$F3)+SIN('Standard Settings'!$F3+EchelleFPAparam!$M$3+EchelleFPAparam!$I$3)))</f>
        <v>1095.9481725629</v>
      </c>
      <c r="DK8" s="53" t="n">
        <f aca="false">IF(OR($U8+D$52&lt;'Standard Settings'!$G3,$U8+D$52&gt;'Standard Settings'!$I3),-1,(EchelleFPAparam!$S$3/('cpmcfgWVLEN_Table.csv'!$U8+D$52))*(SIN('Standard Settings'!$F3)+SIN('Standard Settings'!$F3+EchelleFPAparam!$M$3+EchelleFPAparam!$I$3)))</f>
        <v>1075.26990515605</v>
      </c>
      <c r="DL8" s="53" t="n">
        <f aca="false">IF(OR($U8+E$52&lt;'Standard Settings'!$G3,$U8+E$52&gt;'Standard Settings'!$I3),-1,(EchelleFPAparam!$S$3/('cpmcfgWVLEN_Table.csv'!$U8+E$52))*(SIN('Standard Settings'!$F3)+SIN('Standard Settings'!$F3+EchelleFPAparam!$M$3+EchelleFPAparam!$I$3)))</f>
        <v>1055.35749950501</v>
      </c>
      <c r="DM8" s="53" t="n">
        <f aca="false">IF(OR($U8+F$52&lt;'Standard Settings'!$G3,$U8+F$52&gt;'Standard Settings'!$I3),-1,(EchelleFPAparam!$S$3/('cpmcfgWVLEN_Table.csv'!$U8+F$52))*(SIN('Standard Settings'!$F3)+SIN('Standard Settings'!$F3+EchelleFPAparam!$M$3+EchelleFPAparam!$I$3)))</f>
        <v>1036.16918133219</v>
      </c>
      <c r="DN8" s="53" t="n">
        <f aca="false">IF(OR($U8+G$52&lt;'Standard Settings'!$G3,$U8+G$52&gt;'Standard Settings'!$I3),-1,(EchelleFPAparam!$S$3/('cpmcfgWVLEN_Table.csv'!$U8+G$52))*(SIN('Standard Settings'!$F3)+SIN('Standard Settings'!$F3+EchelleFPAparam!$M$3+EchelleFPAparam!$I$3)))</f>
        <v>1017.66616023698</v>
      </c>
      <c r="DO8" s="53" t="n">
        <f aca="false">IF(OR($U8+H$52&lt;'Standard Settings'!$G3,$U8+H$52&gt;'Standard Settings'!$I3),-1,(EchelleFPAparam!$S$3/('cpmcfgWVLEN_Table.csv'!$U8+H$52))*(SIN('Standard Settings'!$F3)+SIN('Standard Settings'!$F3+EchelleFPAparam!$M$3+EchelleFPAparam!$I$3)))</f>
        <v>999.812367952117</v>
      </c>
      <c r="DP8" s="53" t="n">
        <f aca="false">IF(OR($U8+K$52&lt;'Standard Settings'!$G3,$U8+K$52&gt;'Standard Settings'!$I3),-1,(EchelleFPAparam!$S$3/('cpmcfgWVLEN_Table.csv'!$U8+K$52))*(SIN('Standard Settings'!$F3)+SIN('Standard Settings'!$F3+EchelleFPAparam!$M$3+EchelleFPAparam!$I$3)))</f>
        <v>982.57422367708</v>
      </c>
      <c r="DQ8" s="53" t="n">
        <f aca="false">IF(OR($U8+L$52&lt;'Standard Settings'!$G3,$U8+L$52&gt;'Standard Settings'!$I3),-1,(EchelleFPAparam!$S$3/('cpmcfgWVLEN_Table.csv'!$U8+L$52))*(SIN('Standard Settings'!$F3)+SIN('Standard Settings'!$F3+EchelleFPAparam!$M$3+EchelleFPAparam!$I$3)))</f>
        <v>965.920423275774</v>
      </c>
      <c r="DR8" s="53" t="n">
        <f aca="false">IF(OR($U8+B$52&lt;'Standard Settings'!$G3,$U8+B$52&gt;'Standard Settings'!$I3),-1,(EchelleFPAparam!$S$3/('cpmcfgWVLEN_Table.csv'!$U8+B$52))*(SIN('Standard Settings'!$F3)+SIN('Standard Settings'!$F3+EchelleFPAparam!$M$3+EchelleFPAparam!$J$3)))</f>
        <v>1117.8177450263</v>
      </c>
      <c r="DS8" s="53" t="n">
        <f aca="false">IF(OR($U8+C$52&lt;'Standard Settings'!$G3,$U8+C$52&gt;'Standard Settings'!$I3),-1,(EchelleFPAparam!$S$3/('cpmcfgWVLEN_Table.csv'!$U8+C$52))*(SIN('Standard Settings'!$F3)+SIN('Standard Settings'!$F3+EchelleFPAparam!$M$3+EchelleFPAparam!$J$3)))</f>
        <v>1096.32124992965</v>
      </c>
      <c r="DT8" s="53" t="n">
        <f aca="false">IF(OR($U8+D$52&lt;'Standard Settings'!$G3,$U8+D$52&gt;'Standard Settings'!$I3),-1,(EchelleFPAparam!$S$3/('cpmcfgWVLEN_Table.csv'!$U8+D$52))*(SIN('Standard Settings'!$F3)+SIN('Standard Settings'!$F3+EchelleFPAparam!$M$3+EchelleFPAparam!$J$3)))</f>
        <v>1075.6359433272</v>
      </c>
      <c r="DU8" s="53" t="n">
        <f aca="false">IF(OR($U8+E$52&lt;'Standard Settings'!$G3,$U8+E$52&gt;'Standard Settings'!$I3),-1,(EchelleFPAparam!$S$3/('cpmcfgWVLEN_Table.csv'!$U8+E$52))*(SIN('Standard Settings'!$F3)+SIN('Standard Settings'!$F3+EchelleFPAparam!$M$3+EchelleFPAparam!$J$3)))</f>
        <v>1055.71675919151</v>
      </c>
      <c r="DV8" s="53" t="n">
        <f aca="false">IF(OR($U8+F$52&lt;'Standard Settings'!$G3,$U8+F$52&gt;'Standard Settings'!$I3),-1,(EchelleFPAparam!$S$3/('cpmcfgWVLEN_Table.csv'!$U8+F$52))*(SIN('Standard Settings'!$F3)+SIN('Standard Settings'!$F3+EchelleFPAparam!$M$3+EchelleFPAparam!$J$3)))</f>
        <v>1036.52190902439</v>
      </c>
      <c r="DW8" s="53" t="n">
        <f aca="false">IF(OR($U8+G$52&lt;'Standard Settings'!$G3,$U8+G$52&gt;'Standard Settings'!$I3),-1,(EchelleFPAparam!$S$3/('cpmcfgWVLEN_Table.csv'!$U8+G$52))*(SIN('Standard Settings'!$F3)+SIN('Standard Settings'!$F3+EchelleFPAparam!$M$3+EchelleFPAparam!$J$3)))</f>
        <v>1018.01258922038</v>
      </c>
      <c r="DX8" s="53" t="n">
        <f aca="false">IF(OR($U8+H$52&lt;'Standard Settings'!$G3,$U8+H$52&gt;'Standard Settings'!$I3),-1,(EchelleFPAparam!$S$3/('cpmcfgWVLEN_Table.csv'!$U8+H$52))*(SIN('Standard Settings'!$F3)+SIN('Standard Settings'!$F3+EchelleFPAparam!$M$3+EchelleFPAparam!$J$3)))</f>
        <v>1000.15271923406</v>
      </c>
      <c r="DY8" s="53" t="n">
        <f aca="false">IF(OR($U8+K$52&lt;'Standard Settings'!$G3,$U8+K$52&gt;'Standard Settings'!$I3),-1,(EchelleFPAparam!$S$3/('cpmcfgWVLEN_Table.csv'!$U8+K$52))*(SIN('Standard Settings'!$F3)+SIN('Standard Settings'!$F3+EchelleFPAparam!$M$3+EchelleFPAparam!$J$3)))</f>
        <v>982.908706833475</v>
      </c>
      <c r="DZ8" s="53" t="n">
        <f aca="false">IF(OR($U8+L$52&lt;'Standard Settings'!$G3,$U8+L$52&gt;'Standard Settings'!$I3),-1,(EchelleFPAparam!$S$3/('cpmcfgWVLEN_Table.csv'!$U8+L$52))*(SIN('Standard Settings'!$F3)+SIN('Standard Settings'!$F3+EchelleFPAparam!$M$3+EchelleFPAparam!$J$3)))</f>
        <v>966.249237226128</v>
      </c>
      <c r="EA8" s="53" t="n">
        <f aca="false">IF(OR($U8+B$52&lt;$S8,$U8+B$52&gt;$T8),-1,(EchelleFPAparam!$S$3/('cpmcfgWVLEN_Table.csv'!$U8+B$52))*(SIN('Standard Settings'!$F3)+SIN('Standard Settings'!$F3+EchelleFPAparam!$M$3+EchelleFPAparam!$K$3)))</f>
        <v>1124.64751912017</v>
      </c>
      <c r="EB8" s="53" t="n">
        <f aca="false">IF(OR($U8+C$52&lt;$S8,$U8+C$52&gt;$T8),-1,(EchelleFPAparam!$S$3/('cpmcfgWVLEN_Table.csv'!$U8+C$52))*(SIN('Standard Settings'!$F3)+SIN('Standard Settings'!$F3+EchelleFPAparam!$M$3+EchelleFPAparam!$K$3)))</f>
        <v>1103.01968221401</v>
      </c>
      <c r="EC8" s="53" t="n">
        <f aca="false">IF(OR($U8+D$52&lt;$S8,$U8+D$52&gt;$T8),-1,(EchelleFPAparam!$S$3/('cpmcfgWVLEN_Table.csv'!$U8+D$52))*(SIN('Standard Settings'!$F3)+SIN('Standard Settings'!$F3+EchelleFPAparam!$M$3+EchelleFPAparam!$K$3)))</f>
        <v>1082.20799009677</v>
      </c>
      <c r="ED8" s="53" t="n">
        <f aca="false">IF(OR($U8+E$52&lt;$S8,$U8+E$52&gt;$T8),-1,(EchelleFPAparam!$S$3/('cpmcfgWVLEN_Table.csv'!$U8+E$52))*(SIN('Standard Settings'!$F3)+SIN('Standard Settings'!$F3+EchelleFPAparam!$M$3+EchelleFPAparam!$K$3)))</f>
        <v>1062.16710139127</v>
      </c>
      <c r="EE8" s="53" t="n">
        <f aca="false">IF(OR($U8+F$52&lt;$S8,$U8+F$52&gt;$T8),-1,(EchelleFPAparam!$S$3/('cpmcfgWVLEN_Table.csv'!$U8+F$52))*(SIN('Standard Settings'!$F3)+SIN('Standard Settings'!$F3+EchelleFPAparam!$M$3+EchelleFPAparam!$K$3)))</f>
        <v>1042.85497227507</v>
      </c>
      <c r="EF8" s="53" t="n">
        <f aca="false">IF(OR($U8+G$52&lt;$S8,$U8+G$52&gt;$T8),-1,(EchelleFPAparam!$S$3/('cpmcfgWVLEN_Table.csv'!$U8+G$52))*(SIN('Standard Settings'!$F3)+SIN('Standard Settings'!$F3+EchelleFPAparam!$M$3+EchelleFPAparam!$K$3)))</f>
        <v>1024.23256205587</v>
      </c>
      <c r="EG8" s="53" t="n">
        <f aca="false">IF(OR($U8+H$52&lt;$S8,$U8+H$52&gt;$T8),-1,(EchelleFPAparam!$S$3/('cpmcfgWVLEN_Table.csv'!$U8+H$52))*(SIN('Standard Settings'!$F3)+SIN('Standard Settings'!$F3+EchelleFPAparam!$M$3+EchelleFPAparam!$K$3)))</f>
        <v>1006.2635697391</v>
      </c>
      <c r="EH8" s="53" t="n">
        <f aca="false">IF(OR($U8+K$52&lt;$S8,$U8+K$52&gt;$T8),-1,(EchelleFPAparam!$S$3/('cpmcfgWVLEN_Table.csv'!$U8+K$52))*(SIN('Standard Settings'!$F3)+SIN('Standard Settings'!$F3+EchelleFPAparam!$M$3+EchelleFPAparam!$K$3)))</f>
        <v>988.914197847045</v>
      </c>
      <c r="EI8" s="53" t="n">
        <f aca="false">IF(OR($U8+L$52&lt;$S8,$U8+L$52&gt;$T8),-1,(EchelleFPAparam!$S$3/('cpmcfgWVLEN_Table.csv'!$U8+L$52))*(SIN('Standard Settings'!$F3)+SIN('Standard Settings'!$F3+EchelleFPAparam!$M$3+EchelleFPAparam!$K$3)))</f>
        <v>972.152940256417</v>
      </c>
      <c r="EJ8" s="54" t="n">
        <f aca="false">CP8</f>
        <v>952.833739773144</v>
      </c>
      <c r="EK8" s="54" t="n">
        <f aca="false">EA8</f>
        <v>1124.64751912017</v>
      </c>
      <c r="EL8" s="55"/>
      <c r="EM8" s="55"/>
      <c r="EN8" s="55"/>
      <c r="EO8" s="55"/>
      <c r="EP8" s="55"/>
      <c r="EQ8" s="55"/>
      <c r="ER8" s="55"/>
      <c r="ES8" s="55"/>
      <c r="ET8" s="55"/>
      <c r="EU8" s="55"/>
      <c r="EV8" s="55"/>
      <c r="EW8" s="55"/>
      <c r="EX8" s="55"/>
      <c r="EY8" s="55"/>
      <c r="EZ8" s="55"/>
      <c r="FA8" s="55"/>
      <c r="FB8" s="55"/>
      <c r="FC8" s="55"/>
      <c r="FD8" s="55"/>
      <c r="FE8" s="55"/>
      <c r="FF8" s="55"/>
      <c r="FG8" s="55"/>
      <c r="FH8" s="55"/>
      <c r="FI8" s="55"/>
      <c r="FJ8" s="56" t="n">
        <f aca="false">1/(F8*EchelleFPAparam!$Q$3)</f>
        <v>3703.34568220277</v>
      </c>
      <c r="FK8" s="56" t="n">
        <f aca="false">E8*FJ8</f>
        <v>12.0583584702689</v>
      </c>
      <c r="FL8" s="55"/>
      <c r="FM8" s="55"/>
      <c r="FN8" s="55"/>
      <c r="FO8" s="55"/>
      <c r="FP8" s="55"/>
      <c r="FQ8" s="55"/>
      <c r="FR8" s="55"/>
      <c r="FS8" s="55"/>
      <c r="FT8" s="55"/>
      <c r="FU8" s="55"/>
      <c r="FV8" s="55"/>
      <c r="FW8" s="55"/>
      <c r="FX8" s="55"/>
      <c r="FY8" s="55"/>
      <c r="FZ8" s="55"/>
      <c r="GA8" s="55"/>
      <c r="GB8" s="55"/>
      <c r="GC8" s="55"/>
      <c r="GD8" s="55"/>
      <c r="GE8" s="55"/>
      <c r="GF8" s="55"/>
      <c r="GG8" s="55"/>
      <c r="GH8" s="55"/>
      <c r="GI8" s="55"/>
      <c r="GJ8" s="55"/>
      <c r="GK8" s="55"/>
      <c r="GL8" s="55"/>
      <c r="GM8" s="55"/>
      <c r="GN8" s="55"/>
      <c r="GO8" s="55"/>
      <c r="GP8" s="55"/>
      <c r="GQ8" s="55"/>
      <c r="GR8" s="55"/>
      <c r="GS8" s="55"/>
      <c r="GT8" s="55"/>
      <c r="GU8" s="55"/>
      <c r="GV8" s="55"/>
      <c r="GW8" s="55"/>
      <c r="GX8" s="55"/>
      <c r="GY8" s="55"/>
      <c r="GZ8" s="55"/>
      <c r="HA8" s="55"/>
      <c r="HB8" s="55"/>
      <c r="HC8" s="55"/>
      <c r="HD8" s="55"/>
      <c r="HE8" s="55"/>
      <c r="HF8" s="55"/>
      <c r="HG8" s="55"/>
      <c r="HH8" s="55"/>
      <c r="HI8" s="55"/>
      <c r="HJ8" s="55"/>
      <c r="HK8" s="55"/>
      <c r="HL8" s="55"/>
      <c r="HM8" s="55"/>
      <c r="HN8" s="55"/>
      <c r="HO8" s="55"/>
      <c r="HP8" s="55"/>
      <c r="HQ8" s="55"/>
      <c r="HR8" s="55"/>
      <c r="HS8" s="55"/>
      <c r="HT8" s="55"/>
      <c r="HU8" s="55"/>
      <c r="HV8" s="55"/>
      <c r="HW8" s="55"/>
      <c r="HX8" s="55"/>
      <c r="HY8" s="55"/>
      <c r="HZ8" s="55"/>
      <c r="IA8" s="55"/>
      <c r="IB8" s="55"/>
      <c r="IC8" s="55"/>
      <c r="ID8" s="55"/>
      <c r="IE8" s="55"/>
      <c r="IF8" s="55"/>
      <c r="IG8" s="55"/>
      <c r="IH8" s="55"/>
      <c r="II8" s="55"/>
      <c r="IJ8" s="55"/>
      <c r="IK8" s="55"/>
      <c r="IL8" s="55"/>
      <c r="IM8" s="55"/>
      <c r="IN8" s="55"/>
      <c r="IO8" s="55"/>
      <c r="IP8" s="55"/>
      <c r="IQ8" s="55"/>
      <c r="IR8" s="55"/>
      <c r="IS8" s="55"/>
      <c r="IT8" s="55"/>
      <c r="IU8" s="55"/>
      <c r="IV8" s="55"/>
      <c r="IW8" s="55"/>
      <c r="IX8" s="55"/>
      <c r="IY8" s="55"/>
      <c r="IZ8" s="55"/>
      <c r="JA8" s="55"/>
      <c r="JB8" s="55"/>
      <c r="JC8" s="55"/>
      <c r="JD8" s="55"/>
      <c r="JE8" s="55"/>
      <c r="JF8" s="55"/>
      <c r="JG8" s="55"/>
      <c r="JH8" s="55"/>
      <c r="JI8" s="55"/>
      <c r="JJ8" s="55"/>
      <c r="JK8" s="55"/>
      <c r="JL8" s="55"/>
      <c r="JM8" s="55"/>
      <c r="JN8" s="55"/>
      <c r="JO8" s="55"/>
      <c r="JP8" s="55"/>
      <c r="JQ8" s="55"/>
      <c r="JR8" s="20"/>
    </row>
    <row r="9" customFormat="false" ht="15" hidden="false" customHeight="false" outlineLevel="0" collapsed="false">
      <c r="A9" s="39" t="n">
        <v>3</v>
      </c>
      <c r="B9" s="40" t="n">
        <f aca="false">AA9</f>
        <v>1229.62851820751</v>
      </c>
      <c r="C9" s="12" t="str">
        <f aca="false">'Standard Settings'!B4</f>
        <v>J/1/2</v>
      </c>
      <c r="D9" s="12" t="n">
        <f aca="false">'Standard Settings'!H4</f>
        <v>46</v>
      </c>
      <c r="E9" s="41" t="n">
        <f aca="false">(DM9-DD9)/2048</f>
        <v>0.00395760857139871</v>
      </c>
      <c r="F9" s="37" t="n">
        <f aca="false">((EchelleFPAparam!$S$3/('cpmcfgWVLEN_Table.csv'!$U9+E$52))*(SIN('Standard Settings'!$F4+0.0005)+SIN('Standard Settings'!$F4+0.0005+EchelleFPAparam!$M$3))-(EchelleFPAparam!$S$3/('cpmcfgWVLEN_Table.csv'!$U9+E$52))*(SIN('Standard Settings'!$F4-0.0005)+SIN('Standard Settings'!$F4-0.0005+EchelleFPAparam!$M$3)))*1000*EchelleFPAparam!$O$3/180</f>
        <v>10.9929052162385</v>
      </c>
      <c r="G9" s="42" t="str">
        <f aca="false">'Standard Settings'!C4</f>
        <v>J</v>
      </c>
      <c r="H9" s="43"/>
      <c r="I9" s="44" t="s">
        <v>656</v>
      </c>
      <c r="J9" s="45"/>
      <c r="K9" s="12" t="str">
        <f aca="false">'Standard Settings'!$D4</f>
        <v>YJ</v>
      </c>
      <c r="L9" s="43"/>
      <c r="M9" s="13" t="n">
        <v>0</v>
      </c>
      <c r="N9" s="13" t="n">
        <v>0</v>
      </c>
      <c r="O9" s="12" t="str">
        <f aca="false">'Standard Settings'!$D4</f>
        <v>YJ</v>
      </c>
      <c r="P9" s="43"/>
      <c r="Q9" s="12" t="n">
        <f aca="false">'Standard Settings'!$E4</f>
        <v>65</v>
      </c>
      <c r="R9" s="46"/>
      <c r="S9" s="47" t="n">
        <f aca="false">'Standard Settings'!$G4</f>
        <v>42</v>
      </c>
      <c r="T9" s="47" t="n">
        <f aca="false">'Standard Settings'!$I4</f>
        <v>50</v>
      </c>
      <c r="U9" s="48" t="n">
        <f aca="false">D9-4</f>
        <v>42</v>
      </c>
      <c r="V9" s="48" t="n">
        <f aca="false">D9+4</f>
        <v>50</v>
      </c>
      <c r="W9" s="49" t="n">
        <f aca="false">IF(OR($U9+B$52&lt;$S9,$U9+B$52&gt;$T9),-1,(EchelleFPAparam!$S$3/('cpmcfgWVLEN_Table.csv'!$U9+B$52))*(SIN('Standard Settings'!$F4)+SIN('Standard Settings'!$F4+EchelleFPAparam!$M$3)))</f>
        <v>1346.73599613204</v>
      </c>
      <c r="X9" s="49" t="n">
        <f aca="false">IF(OR($U9+C$52&lt;$S9,$U9+C$52&gt;$T9),-1,(EchelleFPAparam!$S$3/('cpmcfgWVLEN_Table.csv'!$U9+C$52))*(SIN('Standard Settings'!$F4)+SIN('Standard Settings'!$F4+EchelleFPAparam!$M$3)))</f>
        <v>1315.41655436153</v>
      </c>
      <c r="Y9" s="49" t="n">
        <f aca="false">IF(OR($U9+D$52&lt;$S9,$U9+D$52&gt;$T9),-1,(EchelleFPAparam!$S$3/('cpmcfgWVLEN_Table.csv'!$U9+D$52))*(SIN('Standard Settings'!$F4)+SIN('Standard Settings'!$F4+EchelleFPAparam!$M$3)))</f>
        <v>1285.52072358058</v>
      </c>
      <c r="Z9" s="49" t="n">
        <f aca="false">IF(OR($U9+E$52&lt;$S9,$U9+E$52&gt;$T9),-1,(EchelleFPAparam!$S$3/('cpmcfgWVLEN_Table.csv'!$U9+E$52))*(SIN('Standard Settings'!$F4)+SIN('Standard Settings'!$F4+EchelleFPAparam!$M$3)))</f>
        <v>1256.9535963899</v>
      </c>
      <c r="AA9" s="49" t="n">
        <f aca="false">IF(OR($U9+F$52&lt;$S9,$U9+F$52&gt;$T9),-1,(EchelleFPAparam!$S$3/('cpmcfgWVLEN_Table.csv'!$U9+F$52))*(SIN('Standard Settings'!$F4)+SIN('Standard Settings'!$F4+EchelleFPAparam!$M$3)))</f>
        <v>1229.62851820751</v>
      </c>
      <c r="AB9" s="49" t="n">
        <f aca="false">IF(OR($U9+G$52&lt;$S9,$U9+G$52&gt;$T9),-1,(EchelleFPAparam!$S$3/('cpmcfgWVLEN_Table.csv'!$U9+G$52))*(SIN('Standard Settings'!$F4)+SIN('Standard Settings'!$F4+EchelleFPAparam!$M$3)))</f>
        <v>1203.46620930948</v>
      </c>
      <c r="AC9" s="49" t="n">
        <f aca="false">IF(OR($U9+H$52&lt;$S9,$U9+H$52&gt;$T9),-1,(EchelleFPAparam!$S$3/('cpmcfgWVLEN_Table.csv'!$U9+H$52))*(SIN('Standard Settings'!$F4)+SIN('Standard Settings'!$F4+EchelleFPAparam!$M$3)))</f>
        <v>1178.39399661554</v>
      </c>
      <c r="AD9" s="49" t="n">
        <f aca="false">IF(OR($U9+K$52&lt;$S9,$U9+K$52&gt;$T9),-1,(EchelleFPAparam!$S$3/('cpmcfgWVLEN_Table.csv'!$U9+K$52))*(SIN('Standard Settings'!$F4)+SIN('Standard Settings'!$F4+EchelleFPAparam!$M$3)))</f>
        <v>1154.34513954175</v>
      </c>
      <c r="AE9" s="49" t="n">
        <f aca="false">IF(OR($U9+L$52&lt;$S9,$U9+L$52&gt;$T9),-1,(EchelleFPAparam!$S$3/('cpmcfgWVLEN_Table.csv'!$U9+L$52))*(SIN('Standard Settings'!$F4)+SIN('Standard Settings'!$F4+EchelleFPAparam!$M$3)))</f>
        <v>1131.25823675091</v>
      </c>
      <c r="AF9" s="50" t="n">
        <v>1848.85927371191</v>
      </c>
      <c r="AG9" s="50" t="n">
        <v>1583.32954520304</v>
      </c>
      <c r="AH9" s="50" t="n">
        <v>1331.96765317979</v>
      </c>
      <c r="AI9" s="50" t="n">
        <v>1093.05479144966</v>
      </c>
      <c r="AJ9" s="50" t="n">
        <v>865.461606601922</v>
      </c>
      <c r="AK9" s="50" t="n">
        <v>648.178011014181</v>
      </c>
      <c r="AL9" s="50" t="n">
        <v>440.361787635281</v>
      </c>
      <c r="AM9" s="50" t="n">
        <v>241.301587755887</v>
      </c>
      <c r="AN9" s="50" t="n">
        <v>68.2512171888685</v>
      </c>
      <c r="AO9" s="50" t="n">
        <v>1909.63090935415</v>
      </c>
      <c r="AP9" s="50" t="n">
        <v>1642.45316205443</v>
      </c>
      <c r="AQ9" s="50" t="n">
        <v>1389.06602056113</v>
      </c>
      <c r="AR9" s="50" t="n">
        <v>1148.27717504261</v>
      </c>
      <c r="AS9" s="50" t="n">
        <v>919.012006138445</v>
      </c>
      <c r="AT9" s="50" t="n">
        <v>700.166636814655</v>
      </c>
      <c r="AU9" s="50" t="n">
        <v>490.97936969248</v>
      </c>
      <c r="AV9" s="50" t="n">
        <v>290.60051192501</v>
      </c>
      <c r="AW9" s="50" t="n">
        <v>98.2951374723363</v>
      </c>
      <c r="AX9" s="50" t="n">
        <v>1965.19479948075</v>
      </c>
      <c r="AY9" s="50" t="n">
        <v>1701.7994293824</v>
      </c>
      <c r="AZ9" s="50" t="n">
        <v>1446.1579779519</v>
      </c>
      <c r="BA9" s="50" t="n">
        <v>1203.3346887534</v>
      </c>
      <c r="BB9" s="50" t="n">
        <v>972.139692806256</v>
      </c>
      <c r="BC9" s="50" t="n">
        <v>751.600051075991</v>
      </c>
      <c r="BD9" s="50" t="n">
        <v>540.773194351793</v>
      </c>
      <c r="BE9" s="50" t="n">
        <v>338.868143975718</v>
      </c>
      <c r="BF9" s="50" t="n">
        <v>145.320622360176</v>
      </c>
      <c r="BG9" s="51" t="n">
        <f aca="false">IF(OR($U9+B$52&lt;'Standard Settings'!$G4,$U9+B$52&gt;'Standard Settings'!$I4),-1,(EchelleFPAparam!$S$3/('cpmcfgWVLEN_Table.csv'!$U9+B$52))*(SIN(EchelleFPAparam!$T$3-EchelleFPAparam!$M$3/2)+SIN('Standard Settings'!$F4+EchelleFPAparam!$M$3)))</f>
        <v>1348.80549281441</v>
      </c>
      <c r="BH9" s="51" t="n">
        <f aca="false">IF(OR($U9+C$52&lt;'Standard Settings'!$G4,$U9+C$52&gt;'Standard Settings'!$I4),-1,(EchelleFPAparam!$S$3/('cpmcfgWVLEN_Table.csv'!$U9+C$52))*(SIN(EchelleFPAparam!$T$3-EchelleFPAparam!$M$3/2)+SIN('Standard Settings'!$F4+EchelleFPAparam!$M$3)))</f>
        <v>1317.43792321408</v>
      </c>
      <c r="BI9" s="51" t="n">
        <f aca="false">IF(OR($U9+D$52&lt;'Standard Settings'!$G4,$U9+D$52&gt;'Standard Settings'!$I4),-1,(EchelleFPAparam!$S$3/('cpmcfgWVLEN_Table.csv'!$U9+D$52))*(SIN(EchelleFPAparam!$T$3-EchelleFPAparam!$M$3/2)+SIN('Standard Settings'!$F4+EchelleFPAparam!$M$3)))</f>
        <v>1287.49615223194</v>
      </c>
      <c r="BJ9" s="51" t="n">
        <f aca="false">IF(OR($U9+E$52&lt;'Standard Settings'!$G4,$U9+E$52&gt;'Standard Settings'!$I4),-1,(EchelleFPAparam!$S$3/('cpmcfgWVLEN_Table.csv'!$U9+E$52))*(SIN(EchelleFPAparam!$T$3-EchelleFPAparam!$M$3/2)+SIN('Standard Settings'!$F4+EchelleFPAparam!$M$3)))</f>
        <v>1258.88512662678</v>
      </c>
      <c r="BK9" s="51" t="n">
        <f aca="false">IF(OR($U9+F$52&lt;'Standard Settings'!$G4,$U9+F$52&gt;'Standard Settings'!$I4),-1,(EchelleFPAparam!$S$3/('cpmcfgWVLEN_Table.csv'!$U9+F$52))*(SIN(EchelleFPAparam!$T$3-EchelleFPAparam!$M$3/2)+SIN('Standard Settings'!$F4+EchelleFPAparam!$M$3)))</f>
        <v>1231.51805865664</v>
      </c>
      <c r="BL9" s="51" t="n">
        <f aca="false">IF(OR($U9+G$52&lt;'Standard Settings'!$G4,$U9+G$52&gt;'Standard Settings'!$I4),-1,(EchelleFPAparam!$S$3/('cpmcfgWVLEN_Table.csv'!$U9+G$52))*(SIN(EchelleFPAparam!$T$3-EchelleFPAparam!$M$3/2)+SIN('Standard Settings'!$F4+EchelleFPAparam!$M$3)))</f>
        <v>1205.31554677033</v>
      </c>
      <c r="BM9" s="51" t="n">
        <f aca="false">IF(OR($U9+H$52&lt;'Standard Settings'!$G4,$U9+H$52&gt;'Standard Settings'!$I4),-1,(EchelleFPAparam!$S$3/('cpmcfgWVLEN_Table.csv'!$U9+H$52))*(SIN(EchelleFPAparam!$T$3-EchelleFPAparam!$M$3/2)+SIN('Standard Settings'!$F4+EchelleFPAparam!$M$3)))</f>
        <v>1180.20480621261</v>
      </c>
      <c r="BN9" s="51" t="n">
        <f aca="false">IF(OR($U9+K$52&lt;'Standard Settings'!$G4,$U9+K$52&gt;'Standard Settings'!$I4),-1,(EchelleFPAparam!$S$3/('cpmcfgWVLEN_Table.csv'!$U9+K$52))*(SIN(EchelleFPAparam!$T$3-EchelleFPAparam!$M$3/2)+SIN('Standard Settings'!$F4+EchelleFPAparam!$M$3)))</f>
        <v>1156.11899384092</v>
      </c>
      <c r="BO9" s="51" t="n">
        <f aca="false">IF(OR($U9+L$52&lt;'Standard Settings'!$G4,$U9+L$52&gt;'Standard Settings'!$I4),-1,(EchelleFPAparam!$S$3/('cpmcfgWVLEN_Table.csv'!$U9+L$52))*(SIN(EchelleFPAparam!$T$3-EchelleFPAparam!$M$3/2)+SIN('Standard Settings'!$F4+EchelleFPAparam!$M$3)))</f>
        <v>1132.99661396411</v>
      </c>
      <c r="BP9" s="52" t="n">
        <f aca="false">IF(OR($U9+B$52&lt;'Standard Settings'!$G4,$U9+B$52&gt;'Standard Settings'!$I4),-1,BG9*(($D9+B$52)/($D9+B$52+0.5)))</f>
        <v>1334.30220794544</v>
      </c>
      <c r="BQ9" s="52" t="n">
        <f aca="false">IF(OR($U9+C$52&lt;'Standard Settings'!$G4,$U9+C$52&gt;'Standard Settings'!$I4),-1,BH9*(($D9+C$52)/($D9+C$52+0.5)))</f>
        <v>1303.5701556013</v>
      </c>
      <c r="BR9" s="52" t="n">
        <f aca="false">IF(OR($U9+D$52&lt;'Standard Settings'!$G4,$U9+D$52&gt;'Standard Settings'!$I4),-1,BI9*(($D9+D$52)/($D9+D$52+0.5)))</f>
        <v>1274.22299602336</v>
      </c>
      <c r="BS9" s="52" t="n">
        <f aca="false">IF(OR($U9+E$52&lt;'Standard Settings'!$G4,$U9+E$52&gt;'Standard Settings'!$I4),-1,BJ9*(($D9+E$52)/($D9+E$52+0.5)))</f>
        <v>1246.16911524672</v>
      </c>
      <c r="BT9" s="52" t="n">
        <f aca="false">IF(OR($U9+F$52&lt;'Standard Settings'!$G4,$U9+F$52&gt;'Standard Settings'!$I4),-1,BK9*(($D9+F$52)/($D9+F$52+0.5)))</f>
        <v>1219.32481055113</v>
      </c>
      <c r="BU9" s="52" t="n">
        <f aca="false">IF(OR($U9+G$52&lt;'Standard Settings'!$G4,$U9+G$52&gt;'Standard Settings'!$I4),-1,BL9*(($D9+G$52)/($D9+G$52+0.5)))</f>
        <v>1193.61345408324</v>
      </c>
      <c r="BV9" s="52" t="n">
        <f aca="false">IF(OR($U9+H$52&lt;'Standard Settings'!$G4,$U9+H$52&gt;'Standard Settings'!$I4),-1,BM9*(($D9+H$52)/($D9+H$52+0.5)))</f>
        <v>1168.96476043916</v>
      </c>
      <c r="BW9" s="52" t="n">
        <f aca="false">IF(OR($U9+K$52&lt;'Standard Settings'!$G4,$U9+K$52&gt;'Standard Settings'!$I4),-1,BN9*(($D9+K$52)/($D9+K$52+0.5)))</f>
        <v>1145.3141434312</v>
      </c>
      <c r="BX9" s="52" t="n">
        <f aca="false">IF(OR($U9+L$52&lt;'Standard Settings'!$G4,$U9+L$52&gt;'Standard Settings'!$I4),-1,BO9*(($D9+L$52)/($D9+L$52+0.5)))</f>
        <v>1122.60214961581</v>
      </c>
      <c r="BY9" s="52" t="n">
        <f aca="false">IF(OR($U9+B$52&lt;'Standard Settings'!$G4,$U9+B$52&gt;'Standard Settings'!$I4),-1,BG9*(($D9+B$52)/($D9+B$52-0.5)))</f>
        <v>1363.62753119699</v>
      </c>
      <c r="BZ9" s="52" t="n">
        <f aca="false">IF(OR($U9+C$52&lt;'Standard Settings'!$G4,$U9+C$52&gt;'Standard Settings'!$I4),-1,BH9*(($D9+C$52)/($D9+C$52-0.5)))</f>
        <v>1331.60392238842</v>
      </c>
      <c r="CA9" s="52" t="n">
        <f aca="false">IF(OR($U9+D$52&lt;'Standard Settings'!$G4,$U9+D$52&gt;'Standard Settings'!$I4),-1,BI9*(($D9+D$52)/($D9+D$52-0.5)))</f>
        <v>1301.04874330806</v>
      </c>
      <c r="CB9" s="52" t="n">
        <f aca="false">IF(OR($U9+E$52&lt;'Standard Settings'!$G4,$U9+E$52&gt;'Standard Settings'!$I4),-1,BJ9*(($D9+E$52)/($D9+E$52-0.5)))</f>
        <v>1271.8633238085</v>
      </c>
      <c r="CC9" s="52" t="n">
        <f aca="false">IF(OR($U9+F$52&lt;'Standard Settings'!$G4,$U9+F$52&gt;'Standard Settings'!$I4),-1,BK9*(($D9+F$52)/($D9+F$52-0.5)))</f>
        <v>1243.9576350067</v>
      </c>
      <c r="CD9" s="52" t="n">
        <f aca="false">IF(OR($U9+G$52&lt;'Standard Settings'!$G4,$U9+G$52&gt;'Standard Settings'!$I4),-1,BL9*(($D9+G$52)/($D9+G$52-0.5)))</f>
        <v>1217.24936406508</v>
      </c>
      <c r="CE9" s="52" t="n">
        <f aca="false">IF(OR($U9+H$52&lt;'Standard Settings'!$G4,$U9+H$52&gt;'Standard Settings'!$I4),-1,BM9*(($D9+H$52)/($D9+H$52-0.5)))</f>
        <v>1191.66310530205</v>
      </c>
      <c r="CF9" s="52" t="n">
        <f aca="false">IF(OR($U9+K$52&lt;'Standard Settings'!$G4,$U9+K$52&gt;'Standard Settings'!$I4),-1,BN9*(($D9+K$52)/($D9+K$52-0.5)))</f>
        <v>1167.12965092512</v>
      </c>
      <c r="CG9" s="52" t="n">
        <f aca="false">IF(OR($U9+L$52&lt;'Standard Settings'!$G4,$U9+L$52&gt;'Standard Settings'!$I4),-1,BO9*(($D9+L$52)/($D9+L$52-0.5)))</f>
        <v>1143.58536736564</v>
      </c>
      <c r="CH9" s="53" t="n">
        <f aca="false">IF(OR($U9+B$52&lt;'Standard Settings'!$G4,$U9+B$52&gt;'Standard Settings'!$I4),-1,(EchelleFPAparam!$S$3/('cpmcfgWVLEN_Table.csv'!$U9+B$52))*(SIN('Standard Settings'!$F4)+SIN('Standard Settings'!$F4+EchelleFPAparam!$M$3+EchelleFPAparam!$F$3)))</f>
        <v>1332.4444058869</v>
      </c>
      <c r="CI9" s="53" t="n">
        <f aca="false">IF(OR($U9+C$52&lt;'Standard Settings'!$G4,$U9+C$52&gt;'Standard Settings'!$I4),-1,(EchelleFPAparam!$S$3/('cpmcfgWVLEN_Table.csv'!$U9+C$52))*(SIN('Standard Settings'!$F4)+SIN('Standard Settings'!$F4+EchelleFPAparam!$M$3+EchelleFPAparam!$F$3)))</f>
        <v>1301.45732668023</v>
      </c>
      <c r="CJ9" s="53" t="n">
        <f aca="false">IF(OR($U9+D$52&lt;'Standard Settings'!$G4,$U9+D$52&gt;'Standard Settings'!$I4),-1,(EchelleFPAparam!$S$3/('cpmcfgWVLEN_Table.csv'!$U9+D$52))*(SIN('Standard Settings'!$F4)+SIN('Standard Settings'!$F4+EchelleFPAparam!$M$3+EchelleFPAparam!$F$3)))</f>
        <v>1271.87875107386</v>
      </c>
      <c r="CK9" s="53" t="n">
        <f aca="false">IF(OR($U9+E$52&lt;'Standard Settings'!$G4,$U9+E$52&gt;'Standard Settings'!$I4),-1,(EchelleFPAparam!$S$3/('cpmcfgWVLEN_Table.csv'!$U9+E$52))*(SIN('Standard Settings'!$F4)+SIN('Standard Settings'!$F4+EchelleFPAparam!$M$3+EchelleFPAparam!$F$3)))</f>
        <v>1243.61477882777</v>
      </c>
      <c r="CL9" s="53" t="n">
        <f aca="false">IF(OR($U9+F$52&lt;'Standard Settings'!$G4,$U9+F$52&gt;'Standard Settings'!$I4),-1,(EchelleFPAparam!$S$3/('cpmcfgWVLEN_Table.csv'!$U9+F$52))*(SIN('Standard Settings'!$F4)+SIN('Standard Settings'!$F4+EchelleFPAparam!$M$3+EchelleFPAparam!$F$3)))</f>
        <v>1216.57967494021</v>
      </c>
      <c r="CM9" s="53" t="n">
        <f aca="false">IF(OR($U9+G$52&lt;'Standard Settings'!$G4,$U9+G$52&gt;'Standard Settings'!$I4),-1,(EchelleFPAparam!$S$3/('cpmcfgWVLEN_Table.csv'!$U9+G$52))*(SIN('Standard Settings'!$F4)+SIN('Standard Settings'!$F4+EchelleFPAparam!$M$3+EchelleFPAparam!$F$3)))</f>
        <v>1190.69500100532</v>
      </c>
      <c r="CN9" s="53" t="n">
        <f aca="false">IF(OR($U9+H$52&lt;'Standard Settings'!$G4,$U9+H$52&gt;'Standard Settings'!$I4),-1,(EchelleFPAparam!$S$3/('cpmcfgWVLEN_Table.csv'!$U9+H$52))*(SIN('Standard Settings'!$F4)+SIN('Standard Settings'!$F4+EchelleFPAparam!$M$3+EchelleFPAparam!$F$3)))</f>
        <v>1165.88885515104</v>
      </c>
      <c r="CO9" s="53" t="n">
        <f aca="false">IF(OR($U9+K$52&lt;'Standard Settings'!$G4,$U9+K$52&gt;'Standard Settings'!$I4),-1,(EchelleFPAparam!$S$3/('cpmcfgWVLEN_Table.csv'!$U9+K$52))*(SIN('Standard Settings'!$F4)+SIN('Standard Settings'!$F4+EchelleFPAparam!$M$3+EchelleFPAparam!$F$3)))</f>
        <v>1142.09520504591</v>
      </c>
      <c r="CP9" s="53" t="n">
        <f aca="false">IF(OR($U9+L$52&lt;'Standard Settings'!$G4,$U9+L$52&gt;'Standard Settings'!$I4),-1,(EchelleFPAparam!$S$3/('cpmcfgWVLEN_Table.csv'!$U9+L$52))*(SIN('Standard Settings'!$F4)+SIN('Standard Settings'!$F4+EchelleFPAparam!$M$3+EchelleFPAparam!$F$3)))</f>
        <v>1119.253300945</v>
      </c>
      <c r="CQ9" s="53" t="n">
        <f aca="false">IF(OR($U9+B$52&lt;'Standard Settings'!$G4,$U9+B$52&gt;'Standard Settings'!$I4),-1,(EchelleFPAparam!$S$3/('cpmcfgWVLEN_Table.csv'!$U9+B$52))*(SIN('Standard Settings'!$F4)+SIN('Standard Settings'!$F4+EchelleFPAparam!$M$3+EchelleFPAparam!$G$3)))</f>
        <v>1341.75259848361</v>
      </c>
      <c r="CR9" s="53" t="n">
        <f aca="false">IF(OR($U9+C$52&lt;'Standard Settings'!$G4,$U9+C$52&gt;'Standard Settings'!$I4),-1,(EchelleFPAparam!$S$3/('cpmcfgWVLEN_Table.csv'!$U9+C$52))*(SIN('Standard Settings'!$F4)+SIN('Standard Settings'!$F4+EchelleFPAparam!$M$3+EchelleFPAparam!$G$3)))</f>
        <v>1310.54904968167</v>
      </c>
      <c r="CS9" s="53" t="n">
        <f aca="false">IF(OR($U9+D$52&lt;'Standard Settings'!$G4,$U9+D$52&gt;'Standard Settings'!$I4),-1,(EchelleFPAparam!$S$3/('cpmcfgWVLEN_Table.csv'!$U9+D$52))*(SIN('Standard Settings'!$F4)+SIN('Standard Settings'!$F4+EchelleFPAparam!$M$3+EchelleFPAparam!$G$3)))</f>
        <v>1280.76384400708</v>
      </c>
      <c r="CT9" s="53" t="n">
        <f aca="false">IF(OR($U9+E$52&lt;'Standard Settings'!$G4,$U9+E$52&gt;'Standard Settings'!$I4),-1,(EchelleFPAparam!$S$3/('cpmcfgWVLEN_Table.csv'!$U9+E$52))*(SIN('Standard Settings'!$F4)+SIN('Standard Settings'!$F4+EchelleFPAparam!$M$3+EchelleFPAparam!$G$3)))</f>
        <v>1252.30242525137</v>
      </c>
      <c r="CU9" s="53" t="n">
        <f aca="false">IF(OR($U9+F$52&lt;'Standard Settings'!$G4,$U9+F$52&gt;'Standard Settings'!$I4),-1,(EchelleFPAparam!$S$3/('cpmcfgWVLEN_Table.csv'!$U9+F$52))*(SIN('Standard Settings'!$F4)+SIN('Standard Settings'!$F4+EchelleFPAparam!$M$3+EchelleFPAparam!$G$3)))</f>
        <v>1225.07845948504</v>
      </c>
      <c r="CV9" s="53" t="n">
        <f aca="false">IF(OR($U9+G$52&lt;'Standard Settings'!$G4,$U9+G$52&gt;'Standard Settings'!$I4),-1,(EchelleFPAparam!$S$3/('cpmcfgWVLEN_Table.csv'!$U9+G$52))*(SIN('Standard Settings'!$F4)+SIN('Standard Settings'!$F4+EchelleFPAparam!$M$3+EchelleFPAparam!$G$3)))</f>
        <v>1199.01296034706</v>
      </c>
      <c r="CW9" s="53" t="n">
        <f aca="false">IF(OR($U9+H$52&lt;'Standard Settings'!$G4,$U9+H$52&gt;'Standard Settings'!$I4),-1,(EchelleFPAparam!$S$3/('cpmcfgWVLEN_Table.csv'!$U9+H$52))*(SIN('Standard Settings'!$F4)+SIN('Standard Settings'!$F4+EchelleFPAparam!$M$3+EchelleFPAparam!$G$3)))</f>
        <v>1174.03352367316</v>
      </c>
      <c r="CX9" s="53" t="n">
        <f aca="false">IF(OR($U9+K$52&lt;'Standard Settings'!$G4,$U9+K$52&gt;'Standard Settings'!$I4),-1,(EchelleFPAparam!$S$3/('cpmcfgWVLEN_Table.csv'!$U9+K$52))*(SIN('Standard Settings'!$F4)+SIN('Standard Settings'!$F4+EchelleFPAparam!$M$3+EchelleFPAparam!$G$3)))</f>
        <v>1150.0736558431</v>
      </c>
      <c r="CY9" s="53" t="n">
        <f aca="false">IF(OR($U9+L$52&lt;'Standard Settings'!$G4,$U9+L$52&gt;'Standard Settings'!$I4),-1,(EchelleFPAparam!$S$3/('cpmcfgWVLEN_Table.csv'!$U9+L$52))*(SIN('Standard Settings'!$F4)+SIN('Standard Settings'!$F4+EchelleFPAparam!$M$3+EchelleFPAparam!$G$3)))</f>
        <v>1127.07218272623</v>
      </c>
      <c r="CZ9" s="53" t="n">
        <f aca="false">IF(OR($U9+B$52&lt;'Standard Settings'!$G4,$U9+B$52&gt;'Standard Settings'!$I4),-1,(EchelleFPAparam!$S$3/('cpmcfgWVLEN_Table.csv'!$U9+B$52))*(SIN('Standard Settings'!$F4)+SIN('Standard Settings'!$F4+EchelleFPAparam!$M$3+EchelleFPAparam!$H$3)))</f>
        <v>1342.24596147835</v>
      </c>
      <c r="DA9" s="53" t="n">
        <f aca="false">IF(OR($U9+C$52&lt;'Standard Settings'!$G4,$U9+C$52&gt;'Standard Settings'!$I4),-1,(EchelleFPAparam!$S$3/('cpmcfgWVLEN_Table.csv'!$U9+C$52))*(SIN('Standard Settings'!$F4)+SIN('Standard Settings'!$F4+EchelleFPAparam!$M$3+EchelleFPAparam!$H$3)))</f>
        <v>1311.03093911839</v>
      </c>
      <c r="DB9" s="53" t="n">
        <f aca="false">IF(OR($U9+D$52&lt;'Standard Settings'!$G4,$U9+D$52&gt;'Standard Settings'!$I4),-1,(EchelleFPAparam!$S$3/('cpmcfgWVLEN_Table.csv'!$U9+D$52))*(SIN('Standard Settings'!$F4)+SIN('Standard Settings'!$F4+EchelleFPAparam!$M$3+EchelleFPAparam!$H$3)))</f>
        <v>1281.23478141115</v>
      </c>
      <c r="DC9" s="53" t="n">
        <f aca="false">IF(OR($U9+E$52&lt;'Standard Settings'!$G4,$U9+E$52&gt;'Standard Settings'!$I4),-1,(EchelleFPAparam!$S$3/('cpmcfgWVLEN_Table.csv'!$U9+E$52))*(SIN('Standard Settings'!$F4)+SIN('Standard Settings'!$F4+EchelleFPAparam!$M$3+EchelleFPAparam!$H$3)))</f>
        <v>1252.76289737979</v>
      </c>
      <c r="DD9" s="53" t="n">
        <f aca="false">IF(OR($U9+F$52&lt;'Standard Settings'!$G4,$U9+F$52&gt;'Standard Settings'!$I4),-1,(EchelleFPAparam!$S$3/('cpmcfgWVLEN_Table.csv'!$U9+F$52))*(SIN('Standard Settings'!$F4)+SIN('Standard Settings'!$F4+EchelleFPAparam!$M$3+EchelleFPAparam!$H$3)))</f>
        <v>1225.5289213498</v>
      </c>
      <c r="DE9" s="53" t="n">
        <f aca="false">IF(OR($U9+G$52&lt;'Standard Settings'!$G4,$U9+G$52&gt;'Standard Settings'!$I4),-1,(EchelleFPAparam!$S$3/('cpmcfgWVLEN_Table.csv'!$U9+G$52))*(SIN('Standard Settings'!$F4)+SIN('Standard Settings'!$F4+EchelleFPAparam!$M$3+EchelleFPAparam!$H$3)))</f>
        <v>1199.45383791682</v>
      </c>
      <c r="DF9" s="53" t="n">
        <f aca="false">IF(OR($U9+H$52&lt;'Standard Settings'!$G4,$U9+H$52&gt;'Standard Settings'!$I4),-1,(EchelleFPAparam!$S$3/('cpmcfgWVLEN_Table.csv'!$U9+H$52))*(SIN('Standard Settings'!$F4)+SIN('Standard Settings'!$F4+EchelleFPAparam!$M$3+EchelleFPAparam!$H$3)))</f>
        <v>1174.46521629355</v>
      </c>
      <c r="DG9" s="53" t="n">
        <f aca="false">IF(OR($U9+K$52&lt;'Standard Settings'!$G4,$U9+K$52&gt;'Standard Settings'!$I4),-1,(EchelleFPAparam!$S$3/('cpmcfgWVLEN_Table.csv'!$U9+K$52))*(SIN('Standard Settings'!$F4)+SIN('Standard Settings'!$F4+EchelleFPAparam!$M$3+EchelleFPAparam!$H$3)))</f>
        <v>1150.49653841001</v>
      </c>
      <c r="DH9" s="53" t="n">
        <f aca="false">IF(OR($U9+L$52&lt;'Standard Settings'!$G4,$U9+L$52&gt;'Standard Settings'!$I4),-1,(EchelleFPAparam!$S$3/('cpmcfgWVLEN_Table.csv'!$U9+L$52))*(SIN('Standard Settings'!$F4)+SIN('Standard Settings'!$F4+EchelleFPAparam!$M$3+EchelleFPAparam!$H$3)))</f>
        <v>1127.48660764181</v>
      </c>
      <c r="DI9" s="53" t="n">
        <f aca="false">IF(OR($U9+B$52&lt;'Standard Settings'!$G4,$U9+B$52&gt;'Standard Settings'!$I4),-1,(EchelleFPAparam!$S$3/('cpmcfgWVLEN_Table.csv'!$U9+B$52))*(SIN('Standard Settings'!$F4)+SIN('Standard Settings'!$F4+EchelleFPAparam!$M$3+EchelleFPAparam!$I$3)))</f>
        <v>1351.12306596155</v>
      </c>
      <c r="DJ9" s="53" t="n">
        <f aca="false">IF(OR($U9+C$52&lt;'Standard Settings'!$G4,$U9+C$52&gt;'Standard Settings'!$I4),-1,(EchelleFPAparam!$S$3/('cpmcfgWVLEN_Table.csv'!$U9+C$52))*(SIN('Standard Settings'!$F4)+SIN('Standard Settings'!$F4+EchelleFPAparam!$M$3+EchelleFPAparam!$I$3)))</f>
        <v>1319.70159931128</v>
      </c>
      <c r="DK9" s="53" t="n">
        <f aca="false">IF(OR($U9+D$52&lt;'Standard Settings'!$G4,$U9+D$52&gt;'Standard Settings'!$I4),-1,(EchelleFPAparam!$S$3/('cpmcfgWVLEN_Table.csv'!$U9+D$52))*(SIN('Standard Settings'!$F4)+SIN('Standard Settings'!$F4+EchelleFPAparam!$M$3+EchelleFPAparam!$I$3)))</f>
        <v>1289.70838114511</v>
      </c>
      <c r="DL9" s="53" t="n">
        <f aca="false">IF(OR($U9+E$52&lt;'Standard Settings'!$G4,$U9+E$52&gt;'Standard Settings'!$I4),-1,(EchelleFPAparam!$S$3/('cpmcfgWVLEN_Table.csv'!$U9+E$52))*(SIN('Standard Settings'!$F4)+SIN('Standard Settings'!$F4+EchelleFPAparam!$M$3+EchelleFPAparam!$I$3)))</f>
        <v>1261.04819489744</v>
      </c>
      <c r="DM9" s="53" t="n">
        <f aca="false">IF(OR($U9+F$52&lt;'Standard Settings'!$G4,$U9+F$52&gt;'Standard Settings'!$I4),-1,(EchelleFPAparam!$S$3/('cpmcfgWVLEN_Table.csv'!$U9+F$52))*(SIN('Standard Settings'!$F4)+SIN('Standard Settings'!$F4+EchelleFPAparam!$M$3+EchelleFPAparam!$I$3)))</f>
        <v>1233.63410370402</v>
      </c>
      <c r="DN9" s="53" t="n">
        <f aca="false">IF(OR($U9+G$52&lt;'Standard Settings'!$G4,$U9+G$52&gt;'Standard Settings'!$I4),-1,(EchelleFPAparam!$S$3/('cpmcfgWVLEN_Table.csv'!$U9+G$52))*(SIN('Standard Settings'!$F4)+SIN('Standard Settings'!$F4+EchelleFPAparam!$M$3+EchelleFPAparam!$I$3)))</f>
        <v>1207.38656958266</v>
      </c>
      <c r="DO9" s="53" t="n">
        <f aca="false">IF(OR($U9+H$52&lt;'Standard Settings'!$G4,$U9+H$52&gt;'Standard Settings'!$I4),-1,(EchelleFPAparam!$S$3/('cpmcfgWVLEN_Table.csv'!$U9+H$52))*(SIN('Standard Settings'!$F4)+SIN('Standard Settings'!$F4+EchelleFPAparam!$M$3+EchelleFPAparam!$I$3)))</f>
        <v>1182.23268271635</v>
      </c>
      <c r="DP9" s="53" t="n">
        <f aca="false">IF(OR($U9+K$52&lt;'Standard Settings'!$G4,$U9+K$52&gt;'Standard Settings'!$I4),-1,(EchelleFPAparam!$S$3/('cpmcfgWVLEN_Table.csv'!$U9+K$52))*(SIN('Standard Settings'!$F4)+SIN('Standard Settings'!$F4+EchelleFPAparam!$M$3+EchelleFPAparam!$I$3)))</f>
        <v>1158.1054851099</v>
      </c>
      <c r="DQ9" s="53" t="n">
        <f aca="false">IF(OR($U9+L$52&lt;'Standard Settings'!$G4,$U9+L$52&gt;'Standard Settings'!$I4),-1,(EchelleFPAparam!$S$3/('cpmcfgWVLEN_Table.csv'!$U9+L$52))*(SIN('Standard Settings'!$F4)+SIN('Standard Settings'!$F4+EchelleFPAparam!$M$3+EchelleFPAparam!$I$3)))</f>
        <v>1134.9433754077</v>
      </c>
      <c r="DR9" s="53" t="n">
        <f aca="false">IF(OR($U9+B$52&lt;'Standard Settings'!$G4,$U9+B$52&gt;'Standard Settings'!$I4),-1,(EchelleFPAparam!$S$3/('cpmcfgWVLEN_Table.csv'!$U9+B$52))*(SIN('Standard Settings'!$F4)+SIN('Standard Settings'!$F4+EchelleFPAparam!$M$3+EchelleFPAparam!$J$3)))</f>
        <v>1351.59287225069</v>
      </c>
      <c r="DS9" s="53" t="n">
        <f aca="false">IF(OR($U9+C$52&lt;'Standard Settings'!$G4,$U9+C$52&gt;'Standard Settings'!$I4),-1,(EchelleFPAparam!$S$3/('cpmcfgWVLEN_Table.csv'!$U9+C$52))*(SIN('Standard Settings'!$F4)+SIN('Standard Settings'!$F4+EchelleFPAparam!$M$3+EchelleFPAparam!$J$3)))</f>
        <v>1320.16047987277</v>
      </c>
      <c r="DT9" s="53" t="n">
        <f aca="false">IF(OR($U9+D$52&lt;'Standard Settings'!$G4,$U9+D$52&gt;'Standard Settings'!$I4),-1,(EchelleFPAparam!$S$3/('cpmcfgWVLEN_Table.csv'!$U9+D$52))*(SIN('Standard Settings'!$F4)+SIN('Standard Settings'!$F4+EchelleFPAparam!$M$3+EchelleFPAparam!$J$3)))</f>
        <v>1290.15683260294</v>
      </c>
      <c r="DU9" s="53" t="n">
        <f aca="false">IF(OR($U9+E$52&lt;'Standard Settings'!$G4,$U9+E$52&gt;'Standard Settings'!$I4),-1,(EchelleFPAparam!$S$3/('cpmcfgWVLEN_Table.csv'!$U9+E$52))*(SIN('Standard Settings'!$F4)+SIN('Standard Settings'!$F4+EchelleFPAparam!$M$3+EchelleFPAparam!$J$3)))</f>
        <v>1261.48668076731</v>
      </c>
      <c r="DV9" s="53" t="n">
        <f aca="false">IF(OR($U9+F$52&lt;'Standard Settings'!$G4,$U9+F$52&gt;'Standard Settings'!$I4),-1,(EchelleFPAparam!$S$3/('cpmcfgWVLEN_Table.csv'!$U9+F$52))*(SIN('Standard Settings'!$F4)+SIN('Standard Settings'!$F4+EchelleFPAparam!$M$3+EchelleFPAparam!$J$3)))</f>
        <v>1234.06305727237</v>
      </c>
      <c r="DW9" s="53" t="n">
        <f aca="false">IF(OR($U9+G$52&lt;'Standard Settings'!$G4,$U9+G$52&gt;'Standard Settings'!$I4),-1,(EchelleFPAparam!$S$3/('cpmcfgWVLEN_Table.csv'!$U9+G$52))*(SIN('Standard Settings'!$F4)+SIN('Standard Settings'!$F4+EchelleFPAparam!$M$3+EchelleFPAparam!$J$3)))</f>
        <v>1207.80639647934</v>
      </c>
      <c r="DX9" s="53" t="n">
        <f aca="false">IF(OR($U9+H$52&lt;'Standard Settings'!$G4,$U9+H$52&gt;'Standard Settings'!$I4),-1,(EchelleFPAparam!$S$3/('cpmcfgWVLEN_Table.csv'!$U9+H$52))*(SIN('Standard Settings'!$F4)+SIN('Standard Settings'!$F4+EchelleFPAparam!$M$3+EchelleFPAparam!$J$3)))</f>
        <v>1182.64376321936</v>
      </c>
      <c r="DY9" s="53" t="n">
        <f aca="false">IF(OR($U9+K$52&lt;'Standard Settings'!$G4,$U9+K$52&gt;'Standard Settings'!$I4),-1,(EchelleFPAparam!$S$3/('cpmcfgWVLEN_Table.csv'!$U9+K$52))*(SIN('Standard Settings'!$F4)+SIN('Standard Settings'!$F4+EchelleFPAparam!$M$3+EchelleFPAparam!$J$3)))</f>
        <v>1158.50817621488</v>
      </c>
      <c r="DZ9" s="53" t="n">
        <f aca="false">IF(OR($U9+L$52&lt;'Standard Settings'!$G4,$U9+L$52&gt;'Standard Settings'!$I4),-1,(EchelleFPAparam!$S$3/('cpmcfgWVLEN_Table.csv'!$U9+L$52))*(SIN('Standard Settings'!$F4)+SIN('Standard Settings'!$F4+EchelleFPAparam!$M$3+EchelleFPAparam!$J$3)))</f>
        <v>1135.33801269058</v>
      </c>
      <c r="EA9" s="53" t="n">
        <f aca="false">IF(OR($U9+B$52&lt;$S9,$U9+B$52&gt;$T9),-1,(EchelleFPAparam!$S$3/('cpmcfgWVLEN_Table.csv'!$U9+B$52))*(SIN('Standard Settings'!$F4)+SIN('Standard Settings'!$F4+EchelleFPAparam!$M$3+EchelleFPAparam!$K$3)))</f>
        <v>1360.03276768296</v>
      </c>
      <c r="EB9" s="53" t="n">
        <f aca="false">IF(OR($U9+C$52&lt;$S9,$U9+C$52&gt;$T9),-1,(EchelleFPAparam!$S$3/('cpmcfgWVLEN_Table.csv'!$U9+C$52))*(SIN('Standard Settings'!$F4)+SIN('Standard Settings'!$F4+EchelleFPAparam!$M$3+EchelleFPAparam!$K$3)))</f>
        <v>1328.40409866707</v>
      </c>
      <c r="EC9" s="53" t="n">
        <f aca="false">IF(OR($U9+D$52&lt;$S9,$U9+D$52&gt;$T9),-1,(EchelleFPAparam!$S$3/('cpmcfgWVLEN_Table.csv'!$U9+D$52))*(SIN('Standard Settings'!$F4)+SIN('Standard Settings'!$F4+EchelleFPAparam!$M$3+EchelleFPAparam!$K$3)))</f>
        <v>1298.21309642464</v>
      </c>
      <c r="ED9" s="53" t="n">
        <f aca="false">IF(OR($U9+E$52&lt;$S9,$U9+E$52&gt;$T9),-1,(EchelleFPAparam!$S$3/('cpmcfgWVLEN_Table.csv'!$U9+E$52))*(SIN('Standard Settings'!$F4)+SIN('Standard Settings'!$F4+EchelleFPAparam!$M$3+EchelleFPAparam!$K$3)))</f>
        <v>1269.36391650409</v>
      </c>
      <c r="EE9" s="53" t="n">
        <f aca="false">IF(OR($U9+F$52&lt;$S9,$U9+F$52&gt;$T9),-1,(EchelleFPAparam!$S$3/('cpmcfgWVLEN_Table.csv'!$U9+F$52))*(SIN('Standard Settings'!$F4)+SIN('Standard Settings'!$F4+EchelleFPAparam!$M$3+EchelleFPAparam!$K$3)))</f>
        <v>1241.769048754</v>
      </c>
      <c r="EF9" s="53" t="n">
        <f aca="false">IF(OR($U9+G$52&lt;$S9,$U9+G$52&gt;$T9),-1,(EchelleFPAparam!$S$3/('cpmcfgWVLEN_Table.csv'!$U9+G$52))*(SIN('Standard Settings'!$F4)+SIN('Standard Settings'!$F4+EchelleFPAparam!$M$3+EchelleFPAparam!$K$3)))</f>
        <v>1215.34843069541</v>
      </c>
      <c r="EG9" s="53" t="n">
        <f aca="false">IF(OR($U9+H$52&lt;$S9,$U9+H$52&gt;$T9),-1,(EchelleFPAparam!$S$3/('cpmcfgWVLEN_Table.csv'!$U9+H$52))*(SIN('Standard Settings'!$F4)+SIN('Standard Settings'!$F4+EchelleFPAparam!$M$3+EchelleFPAparam!$K$3)))</f>
        <v>1190.02867172259</v>
      </c>
      <c r="EH9" s="53" t="n">
        <f aca="false">IF(OR($U9+K$52&lt;$S9,$U9+K$52&gt;$T9),-1,(EchelleFPAparam!$S$3/('cpmcfgWVLEN_Table.csv'!$U9+K$52))*(SIN('Standard Settings'!$F4)+SIN('Standard Settings'!$F4+EchelleFPAparam!$M$3+EchelleFPAparam!$K$3)))</f>
        <v>1165.74237229968</v>
      </c>
      <c r="EI9" s="53" t="n">
        <f aca="false">IF(OR($U9+L$52&lt;$S9,$U9+L$52&gt;$T9),-1,(EchelleFPAparam!$S$3/('cpmcfgWVLEN_Table.csv'!$U9+L$52))*(SIN('Standard Settings'!$F4)+SIN('Standard Settings'!$F4+EchelleFPAparam!$M$3+EchelleFPAparam!$K$3)))</f>
        <v>1142.42752485368</v>
      </c>
      <c r="EJ9" s="54" t="n">
        <f aca="false">CP9</f>
        <v>1119.253300945</v>
      </c>
      <c r="EK9" s="54" t="n">
        <f aca="false">EA9</f>
        <v>1360.03276768296</v>
      </c>
      <c r="EL9" s="55"/>
      <c r="EM9" s="55"/>
      <c r="EN9" s="55"/>
      <c r="EO9" s="55"/>
      <c r="EP9" s="55"/>
      <c r="EQ9" s="55"/>
      <c r="ER9" s="55"/>
      <c r="ES9" s="55"/>
      <c r="ET9" s="55"/>
      <c r="EU9" s="55"/>
      <c r="EV9" s="55"/>
      <c r="EW9" s="55"/>
      <c r="EX9" s="55"/>
      <c r="EY9" s="55"/>
      <c r="EZ9" s="55"/>
      <c r="FA9" s="55"/>
      <c r="FB9" s="55"/>
      <c r="FC9" s="55"/>
      <c r="FD9" s="55"/>
      <c r="FE9" s="55"/>
      <c r="FF9" s="55"/>
      <c r="FG9" s="55"/>
      <c r="FH9" s="55"/>
      <c r="FI9" s="55"/>
      <c r="FJ9" s="56" t="n">
        <f aca="false">1/(F9*EchelleFPAparam!$Q$3)</f>
        <v>3032.25877760631</v>
      </c>
      <c r="FK9" s="56" t="n">
        <f aca="false">E9*FJ9</f>
        <v>12.0004933289537</v>
      </c>
      <c r="FL9" s="55"/>
      <c r="FM9" s="55"/>
      <c r="FN9" s="55"/>
      <c r="FO9" s="55"/>
      <c r="FP9" s="55"/>
      <c r="FQ9" s="55"/>
      <c r="FR9" s="55"/>
      <c r="FS9" s="55"/>
      <c r="FT9" s="55"/>
      <c r="FU9" s="55"/>
      <c r="FV9" s="55"/>
      <c r="FW9" s="55"/>
      <c r="FX9" s="55"/>
      <c r="FY9" s="55"/>
      <c r="FZ9" s="55"/>
      <c r="GA9" s="55"/>
      <c r="GB9" s="55"/>
      <c r="GC9" s="55"/>
      <c r="GD9" s="55"/>
      <c r="GE9" s="55"/>
      <c r="GF9" s="55"/>
      <c r="GG9" s="55"/>
      <c r="GH9" s="55"/>
      <c r="GI9" s="55"/>
      <c r="GJ9" s="55"/>
      <c r="GK9" s="55"/>
      <c r="GL9" s="55"/>
      <c r="GM9" s="55"/>
      <c r="GN9" s="55"/>
      <c r="GO9" s="55"/>
      <c r="GP9" s="55"/>
      <c r="GQ9" s="55"/>
      <c r="GR9" s="55"/>
      <c r="GS9" s="55"/>
      <c r="GT9" s="55"/>
      <c r="GU9" s="55"/>
      <c r="GV9" s="55"/>
      <c r="GW9" s="55"/>
      <c r="GX9" s="55"/>
      <c r="GY9" s="55"/>
      <c r="GZ9" s="55"/>
      <c r="HA9" s="55"/>
      <c r="HB9" s="55"/>
      <c r="HC9" s="55"/>
      <c r="HD9" s="55"/>
      <c r="HE9" s="55"/>
      <c r="HF9" s="55"/>
      <c r="HG9" s="55"/>
      <c r="HH9" s="55"/>
      <c r="HI9" s="55"/>
      <c r="HJ9" s="55"/>
      <c r="HK9" s="55"/>
      <c r="HL9" s="55"/>
      <c r="HM9" s="55"/>
      <c r="HN9" s="55"/>
      <c r="HO9" s="55"/>
      <c r="HP9" s="55"/>
      <c r="HQ9" s="55"/>
      <c r="HR9" s="55"/>
      <c r="HS9" s="55"/>
      <c r="HT9" s="55"/>
      <c r="HU9" s="55"/>
      <c r="HV9" s="55"/>
      <c r="HW9" s="55"/>
      <c r="HX9" s="55"/>
      <c r="HY9" s="55"/>
      <c r="HZ9" s="55"/>
      <c r="IA9" s="55"/>
      <c r="IB9" s="55"/>
      <c r="IC9" s="55"/>
      <c r="ID9" s="55"/>
      <c r="IE9" s="55"/>
      <c r="IF9" s="55"/>
      <c r="IG9" s="55"/>
      <c r="IH9" s="55"/>
      <c r="II9" s="55"/>
      <c r="IJ9" s="55"/>
      <c r="IK9" s="55"/>
      <c r="IL9" s="55"/>
      <c r="IM9" s="55"/>
      <c r="IN9" s="55"/>
      <c r="IO9" s="55"/>
      <c r="IP9" s="55"/>
      <c r="IQ9" s="55"/>
      <c r="IR9" s="55"/>
      <c r="IS9" s="55"/>
      <c r="IT9" s="55"/>
      <c r="IU9" s="55"/>
      <c r="IV9" s="55"/>
      <c r="IW9" s="55"/>
      <c r="IX9" s="55"/>
      <c r="IY9" s="55"/>
      <c r="IZ9" s="55"/>
      <c r="JA9" s="55"/>
      <c r="JB9" s="55"/>
      <c r="JC9" s="55"/>
      <c r="JD9" s="55"/>
      <c r="JE9" s="55"/>
      <c r="JF9" s="55"/>
      <c r="JG9" s="55"/>
      <c r="JH9" s="55"/>
      <c r="JI9" s="55"/>
      <c r="JJ9" s="55"/>
      <c r="JK9" s="55"/>
      <c r="JL9" s="55"/>
      <c r="JM9" s="55"/>
      <c r="JN9" s="55"/>
      <c r="JO9" s="55"/>
      <c r="JP9" s="55"/>
      <c r="JQ9" s="55"/>
      <c r="JR9" s="20"/>
    </row>
    <row r="10" customFormat="false" ht="15" hidden="false" customHeight="false" outlineLevel="0" collapsed="false">
      <c r="A10" s="39" t="n">
        <v>4</v>
      </c>
      <c r="B10" s="40" t="n">
        <f aca="false">AA10</f>
        <v>1234.95859420565</v>
      </c>
      <c r="C10" s="12" t="str">
        <f aca="false">'Standard Settings'!B5</f>
        <v>J/2/2</v>
      </c>
      <c r="D10" s="12" t="n">
        <f aca="false">'Standard Settings'!H5</f>
        <v>46</v>
      </c>
      <c r="E10" s="41" t="n">
        <f aca="false">(DM10-DD10)/2048</f>
        <v>0.00389312901252681</v>
      </c>
      <c r="F10" s="37" t="n">
        <f aca="false">((EchelleFPAparam!$S$3/('cpmcfgWVLEN_Table.csv'!$U10+E$52))*(SIN('Standard Settings'!$F5+0.0005)+SIN('Standard Settings'!$F5+0.0005+EchelleFPAparam!$M$3))-(EchelleFPAparam!$S$3/('cpmcfgWVLEN_Table.csv'!$U10+E$52))*(SIN('Standard Settings'!$F5-0.0005)+SIN('Standard Settings'!$F5-0.0005+EchelleFPAparam!$M$3)))*1000*EchelleFPAparam!$O$3/180</f>
        <v>10.8010440916263</v>
      </c>
      <c r="G10" s="42" t="str">
        <f aca="false">'Standard Settings'!C5</f>
        <v>J</v>
      </c>
      <c r="H10" s="43"/>
      <c r="I10" s="44" t="s">
        <v>656</v>
      </c>
      <c r="J10" s="45"/>
      <c r="K10" s="12" t="str">
        <f aca="false">'Standard Settings'!$D5</f>
        <v>YJ</v>
      </c>
      <c r="L10" s="43"/>
      <c r="M10" s="13" t="n">
        <v>0</v>
      </c>
      <c r="N10" s="13" t="n">
        <v>0</v>
      </c>
      <c r="O10" s="12" t="str">
        <f aca="false">'Standard Settings'!$D5</f>
        <v>YJ</v>
      </c>
      <c r="P10" s="43"/>
      <c r="Q10" s="12" t="n">
        <f aca="false">'Standard Settings'!$E5</f>
        <v>65.5</v>
      </c>
      <c r="R10" s="46"/>
      <c r="S10" s="47" t="n">
        <f aca="false">'Standard Settings'!$G5</f>
        <v>42</v>
      </c>
      <c r="T10" s="47" t="n">
        <f aca="false">'Standard Settings'!$I5</f>
        <v>50</v>
      </c>
      <c r="U10" s="48" t="n">
        <f aca="false">D10-4</f>
        <v>42</v>
      </c>
      <c r="V10" s="48" t="n">
        <f aca="false">D10+4</f>
        <v>50</v>
      </c>
      <c r="W10" s="49" t="n">
        <f aca="false">IF(OR($U10+B$52&lt;$S10,$U10+B$52&gt;$T10),-1,(EchelleFPAparam!$S$3/('cpmcfgWVLEN_Table.csv'!$U10+B$52))*(SIN('Standard Settings'!$F5)+SIN('Standard Settings'!$F5+EchelleFPAparam!$M$3)))</f>
        <v>1352.57369841571</v>
      </c>
      <c r="X10" s="49" t="n">
        <f aca="false">IF(OR($U10+C$52&lt;$S10,$U10+C$52&gt;$T10),-1,(EchelleFPAparam!$S$3/('cpmcfgWVLEN_Table.csv'!$U10+C$52))*(SIN('Standard Settings'!$F5)+SIN('Standard Settings'!$F5+EchelleFPAparam!$M$3)))</f>
        <v>1321.11849612697</v>
      </c>
      <c r="Y10" s="49" t="n">
        <f aca="false">IF(OR($U10+D$52&lt;$S10,$U10+D$52&gt;$T10),-1,(EchelleFPAparam!$S$3/('cpmcfgWVLEN_Table.csv'!$U10+D$52))*(SIN('Standard Settings'!$F5)+SIN('Standard Settings'!$F5+EchelleFPAparam!$M$3)))</f>
        <v>1291.09307576045</v>
      </c>
      <c r="Z10" s="49" t="n">
        <f aca="false">IF(OR($U10+E$52&lt;$S10,$U10+E$52&gt;$T10),-1,(EchelleFPAparam!$S$3/('cpmcfgWVLEN_Table.csv'!$U10+E$52))*(SIN('Standard Settings'!$F5)+SIN('Standard Settings'!$F5+EchelleFPAparam!$M$3)))</f>
        <v>1262.40211852133</v>
      </c>
      <c r="AA10" s="49" t="n">
        <f aca="false">IF(OR($U10+F$52&lt;$S10,$U10+F$52&gt;$T10),-1,(EchelleFPAparam!$S$3/('cpmcfgWVLEN_Table.csv'!$U10+F$52))*(SIN('Standard Settings'!$F5)+SIN('Standard Settings'!$F5+EchelleFPAparam!$M$3)))</f>
        <v>1234.95859420565</v>
      </c>
      <c r="AB10" s="49" t="n">
        <f aca="false">IF(OR($U10+G$52&lt;$S10,$U10+G$52&gt;$T10),-1,(EchelleFPAparam!$S$3/('cpmcfgWVLEN_Table.csv'!$U10+G$52))*(SIN('Standard Settings'!$F5)+SIN('Standard Settings'!$F5+EchelleFPAparam!$M$3)))</f>
        <v>1208.68287943531</v>
      </c>
      <c r="AC10" s="49" t="n">
        <f aca="false">IF(OR($U10+H$52&lt;$S10,$U10+H$52&gt;$T10),-1,(EchelleFPAparam!$S$3/('cpmcfgWVLEN_Table.csv'!$U10+H$52))*(SIN('Standard Settings'!$F5)+SIN('Standard Settings'!$F5+EchelleFPAparam!$M$3)))</f>
        <v>1183.50198611374</v>
      </c>
      <c r="AD10" s="49" t="n">
        <f aca="false">IF(OR($U10+K$52&lt;$S10,$U10+K$52&gt;$T10),-1,(EchelleFPAparam!$S$3/('cpmcfgWVLEN_Table.csv'!$U10+K$52))*(SIN('Standard Settings'!$F5)+SIN('Standard Settings'!$F5+EchelleFPAparam!$M$3)))</f>
        <v>1159.34888435632</v>
      </c>
      <c r="AE10" s="49" t="n">
        <f aca="false">IF(OR($U10+L$52&lt;$S10,$U10+L$52&gt;$T10),-1,(EchelleFPAparam!$S$3/('cpmcfgWVLEN_Table.csv'!$U10+L$52))*(SIN('Standard Settings'!$F5)+SIN('Standard Settings'!$F5+EchelleFPAparam!$M$3)))</f>
        <v>1136.16190666919</v>
      </c>
      <c r="AF10" s="50" t="n">
        <v>1900.02177842907</v>
      </c>
      <c r="AG10" s="50" t="n">
        <v>1633.40057058895</v>
      </c>
      <c r="AH10" s="50" t="n">
        <v>1380.6103627816</v>
      </c>
      <c r="AI10" s="50" t="n">
        <v>1140.41439317781</v>
      </c>
      <c r="AJ10" s="50" t="n">
        <v>911.579502021252</v>
      </c>
      <c r="AK10" s="50" t="n">
        <v>693.237464949856</v>
      </c>
      <c r="AL10" s="50" t="n">
        <v>484.415837362462</v>
      </c>
      <c r="AM10" s="50" t="n">
        <v>284.391079490933</v>
      </c>
      <c r="AN10" s="50" t="n">
        <v>92.3243859218892</v>
      </c>
      <c r="AO10" s="50" t="n">
        <v>1958.47848967595</v>
      </c>
      <c r="AP10" s="50" t="n">
        <v>1691.33053855015</v>
      </c>
      <c r="AQ10" s="50" t="n">
        <v>1436.51510856353</v>
      </c>
      <c r="AR10" s="50" t="n">
        <v>1194.4414721044</v>
      </c>
      <c r="AS10" s="50" t="n">
        <v>963.96701218224</v>
      </c>
      <c r="AT10" s="50" t="n">
        <v>744.075731751484</v>
      </c>
      <c r="AU10" s="50" t="n">
        <v>533.871174371788</v>
      </c>
      <c r="AV10" s="50" t="n">
        <v>332.494294705405</v>
      </c>
      <c r="AW10" s="50" t="n">
        <v>139.531558124755</v>
      </c>
      <c r="AX10" s="50" t="n">
        <v>1989.25092821348</v>
      </c>
      <c r="AY10" s="50" t="n">
        <v>1749.42790506435</v>
      </c>
      <c r="AZ10" s="50" t="n">
        <v>1492.45807210146</v>
      </c>
      <c r="BA10" s="50" t="n">
        <v>1248.33644571031</v>
      </c>
      <c r="BB10" s="50" t="n">
        <v>1015.97000661903</v>
      </c>
      <c r="BC10" s="50" t="n">
        <v>794.362780585462</v>
      </c>
      <c r="BD10" s="50" t="n">
        <v>582.58724790444</v>
      </c>
      <c r="BE10" s="50" t="n">
        <v>379.753011768849</v>
      </c>
      <c r="BF10" s="50" t="n">
        <v>185.416264976191</v>
      </c>
      <c r="BG10" s="51" t="n">
        <f aca="false">IF(OR($U10+B$52&lt;'Standard Settings'!$G5,$U10+B$52&gt;'Standard Settings'!$I5),-1,(EchelleFPAparam!$S$3/('cpmcfgWVLEN_Table.csv'!$U10+B$52))*(SIN(EchelleFPAparam!$T$3-EchelleFPAparam!$M$3/2)+SIN('Standard Settings'!$F5+EchelleFPAparam!$M$3)))</f>
        <v>1351.89038207222</v>
      </c>
      <c r="BH10" s="51" t="n">
        <f aca="false">IF(OR($U10+C$52&lt;'Standard Settings'!$G5,$U10+C$52&gt;'Standard Settings'!$I5),-1,(EchelleFPAparam!$S$3/('cpmcfgWVLEN_Table.csv'!$U10+C$52))*(SIN(EchelleFPAparam!$T$3-EchelleFPAparam!$M$3/2)+SIN('Standard Settings'!$F5+EchelleFPAparam!$M$3)))</f>
        <v>1320.45107086124</v>
      </c>
      <c r="BI10" s="51" t="n">
        <f aca="false">IF(OR($U10+D$52&lt;'Standard Settings'!$G5,$U10+D$52&gt;'Standard Settings'!$I5),-1,(EchelleFPAparam!$S$3/('cpmcfgWVLEN_Table.csv'!$U10+D$52))*(SIN(EchelleFPAparam!$T$3-EchelleFPAparam!$M$3/2)+SIN('Standard Settings'!$F5+EchelleFPAparam!$M$3)))</f>
        <v>1290.44081925076</v>
      </c>
      <c r="BJ10" s="51" t="n">
        <f aca="false">IF(OR($U10+E$52&lt;'Standard Settings'!$G5,$U10+E$52&gt;'Standard Settings'!$I5),-1,(EchelleFPAparam!$S$3/('cpmcfgWVLEN_Table.csv'!$U10+E$52))*(SIN(EchelleFPAparam!$T$3-EchelleFPAparam!$M$3/2)+SIN('Standard Settings'!$F5+EchelleFPAparam!$M$3)))</f>
        <v>1261.76435660074</v>
      </c>
      <c r="BK10" s="51" t="n">
        <f aca="false">IF(OR($U10+F$52&lt;'Standard Settings'!$G5,$U10+F$52&gt;'Standard Settings'!$I5),-1,(EchelleFPAparam!$S$3/('cpmcfgWVLEN_Table.csv'!$U10+F$52))*(SIN(EchelleFPAparam!$T$3-EchelleFPAparam!$M$3/2)+SIN('Standard Settings'!$F5+EchelleFPAparam!$M$3)))</f>
        <v>1234.33469667464</v>
      </c>
      <c r="BL10" s="51" t="n">
        <f aca="false">IF(OR($U10+G$52&lt;'Standard Settings'!$G5,$U10+G$52&gt;'Standard Settings'!$I5),-1,(EchelleFPAparam!$S$3/('cpmcfgWVLEN_Table.csv'!$U10+G$52))*(SIN(EchelleFPAparam!$T$3-EchelleFPAparam!$M$3/2)+SIN('Standard Settings'!$F5+EchelleFPAparam!$M$3)))</f>
        <v>1208.07225631986</v>
      </c>
      <c r="BM10" s="51" t="n">
        <f aca="false">IF(OR($U10+H$52&lt;'Standard Settings'!$G5,$U10+H$52&gt;'Standard Settings'!$I5),-1,(EchelleFPAparam!$S$3/('cpmcfgWVLEN_Table.csv'!$U10+H$52))*(SIN(EchelleFPAparam!$T$3-EchelleFPAparam!$M$3/2)+SIN('Standard Settings'!$F5+EchelleFPAparam!$M$3)))</f>
        <v>1182.9040843132</v>
      </c>
      <c r="BN10" s="51" t="n">
        <f aca="false">IF(OR($U10+K$52&lt;'Standard Settings'!$G5,$U10+K$52&gt;'Standard Settings'!$I5),-1,(EchelleFPAparam!$S$3/('cpmcfgWVLEN_Table.csv'!$U10+K$52))*(SIN(EchelleFPAparam!$T$3-EchelleFPAparam!$M$3/2)+SIN('Standard Settings'!$F5+EchelleFPAparam!$M$3)))</f>
        <v>1158.76318463333</v>
      </c>
      <c r="BO10" s="51" t="n">
        <f aca="false">IF(OR($U10+L$52&lt;'Standard Settings'!$G5,$U10+L$52&gt;'Standard Settings'!$I5),-1,(EchelleFPAparam!$S$3/('cpmcfgWVLEN_Table.csv'!$U10+L$52))*(SIN(EchelleFPAparam!$T$3-EchelleFPAparam!$M$3/2)+SIN('Standard Settings'!$F5+EchelleFPAparam!$M$3)))</f>
        <v>1135.58792094067</v>
      </c>
      <c r="BP10" s="52" t="n">
        <f aca="false">IF(OR($U10+B$52&lt;'Standard Settings'!$G5,$U10+B$52&gt;'Standard Settings'!$I5),-1,BG10*(($D10+B$52)/($D10+B$52+0.5)))</f>
        <v>1337.35392635102</v>
      </c>
      <c r="BQ10" s="52" t="n">
        <f aca="false">IF(OR($U10+C$52&lt;'Standard Settings'!$G5,$U10+C$52&gt;'Standard Settings'!$I5),-1,BH10*(($D10+C$52)/($D10+C$52+0.5)))</f>
        <v>1306.55158590481</v>
      </c>
      <c r="BR10" s="52" t="n">
        <f aca="false">IF(OR($U10+D$52&lt;'Standard Settings'!$G5,$U10+D$52&gt;'Standard Settings'!$I5),-1,BI10*(($D10+D$52)/($D10+D$52+0.5)))</f>
        <v>1277.13730565024</v>
      </c>
      <c r="BS10" s="52" t="n">
        <f aca="false">IF(OR($U10+E$52&lt;'Standard Settings'!$G5,$U10+E$52&gt;'Standard Settings'!$I5),-1,BJ10*(($D10+E$52)/($D10+E$52+0.5)))</f>
        <v>1249.01926208962</v>
      </c>
      <c r="BT10" s="52" t="n">
        <f aca="false">IF(OR($U10+F$52&lt;'Standard Settings'!$G5,$U10+F$52&gt;'Standard Settings'!$I5),-1,BK10*(($D10+F$52)/($D10+F$52+0.5)))</f>
        <v>1222.113561064</v>
      </c>
      <c r="BU10" s="52" t="n">
        <f aca="false">IF(OR($U10+G$52&lt;'Standard Settings'!$G5,$U10+G$52&gt;'Standard Settings'!$I5),-1,BL10*(($D10+G$52)/($D10+G$52+0.5)))</f>
        <v>1196.34339946238</v>
      </c>
      <c r="BV10" s="52" t="n">
        <f aca="false">IF(OR($U10+H$52&lt;'Standard Settings'!$G5,$U10+H$52&gt;'Standard Settings'!$I5),-1,BM10*(($D10+H$52)/($D10+H$52+0.5)))</f>
        <v>1171.63833112926</v>
      </c>
      <c r="BW10" s="52" t="n">
        <f aca="false">IF(OR($U10+K$52&lt;'Standard Settings'!$G5,$U10+K$52&gt;'Standard Settings'!$I5),-1,BN10*(($D10+K$52)/($D10+K$52+0.5)))</f>
        <v>1147.93362216013</v>
      </c>
      <c r="BX10" s="52" t="n">
        <f aca="false">IF(OR($U10+L$52&lt;'Standard Settings'!$G5,$U10+L$52&gt;'Standard Settings'!$I5),-1,BO10*(($D10+L$52)/($D10+L$52+0.5)))</f>
        <v>1125.16968313387</v>
      </c>
      <c r="BY10" s="52" t="n">
        <f aca="false">IF(OR($U10+B$52&lt;'Standard Settings'!$G5,$U10+B$52&gt;'Standard Settings'!$I5),-1,BG10*(($D10+B$52)/($D10+B$52-0.5)))</f>
        <v>1366.74632033675</v>
      </c>
      <c r="BZ10" s="52" t="n">
        <f aca="false">IF(OR($U10+C$52&lt;'Standard Settings'!$G5,$U10+C$52&gt;'Standard Settings'!$I5),-1,BH10*(($D10+C$52)/($D10+C$52-0.5)))</f>
        <v>1334.64946947265</v>
      </c>
      <c r="CA10" s="52" t="n">
        <f aca="false">IF(OR($U10+D$52&lt;'Standard Settings'!$G5,$U10+D$52&gt;'Standard Settings'!$I5),-1,BI10*(($D10+D$52)/($D10+D$52-0.5)))</f>
        <v>1304.02440682182</v>
      </c>
      <c r="CB10" s="52" t="n">
        <f aca="false">IF(OR($U10+E$52&lt;'Standard Settings'!$G5,$U10+E$52&gt;'Standard Settings'!$I5),-1,BJ10*(($D10+E$52)/($D10+E$52-0.5)))</f>
        <v>1274.7722365657</v>
      </c>
      <c r="CC10" s="52" t="n">
        <f aca="false">IF(OR($U10+F$52&lt;'Standard Settings'!$G5,$U10+F$52&gt;'Standard Settings'!$I5),-1,BK10*(($D10+F$52)/($D10+F$52-0.5)))</f>
        <v>1246.80272391378</v>
      </c>
      <c r="CD10" s="52" t="n">
        <f aca="false">IF(OR($U10+G$52&lt;'Standard Settings'!$G5,$U10+G$52&gt;'Standard Settings'!$I5),-1,BL10*(($D10+G$52)/($D10+G$52-0.5)))</f>
        <v>1220.03336776857</v>
      </c>
      <c r="CE10" s="52" t="n">
        <f aca="false">IF(OR($U10+H$52&lt;'Standard Settings'!$G5,$U10+H$52&gt;'Standard Settings'!$I5),-1,BM10*(($D10+H$52)/($D10+H$52-0.5)))</f>
        <v>1194.38858998614</v>
      </c>
      <c r="CF10" s="52" t="n">
        <f aca="false">IF(OR($U10+K$52&lt;'Standard Settings'!$G5,$U10+K$52&gt;'Standard Settings'!$I5),-1,BN10*(($D10+K$52)/($D10+K$52-0.5)))</f>
        <v>1169.79902448699</v>
      </c>
      <c r="CG10" s="52" t="n">
        <f aca="false">IF(OR($U10+L$52&lt;'Standard Settings'!$G5,$U10+L$52&gt;'Standard Settings'!$I5),-1,BO10*(($D10+L$52)/($D10+L$52-0.5)))</f>
        <v>1146.20089216441</v>
      </c>
      <c r="CH10" s="53" t="n">
        <f aca="false">IF(OR($U10+B$52&lt;'Standard Settings'!$G5,$U10+B$52&gt;'Standard Settings'!$I5),-1,(EchelleFPAparam!$S$3/('cpmcfgWVLEN_Table.csv'!$U10+B$52))*(SIN('Standard Settings'!$F5)+SIN('Standard Settings'!$F5+EchelleFPAparam!$M$3+EchelleFPAparam!$F$3)))</f>
        <v>1338.50453920513</v>
      </c>
      <c r="CI10" s="53" t="n">
        <f aca="false">IF(OR($U10+C$52&lt;'Standard Settings'!$G5,$U10+C$52&gt;'Standard Settings'!$I5),-1,(EchelleFPAparam!$S$3/('cpmcfgWVLEN_Table.csv'!$U10+C$52))*(SIN('Standard Settings'!$F5)+SIN('Standard Settings'!$F5+EchelleFPAparam!$M$3+EchelleFPAparam!$F$3)))</f>
        <v>1307.37652666548</v>
      </c>
      <c r="CJ10" s="53" t="n">
        <f aca="false">IF(OR($U10+D$52&lt;'Standard Settings'!$G5,$U10+D$52&gt;'Standard Settings'!$I5),-1,(EchelleFPAparam!$S$3/('cpmcfgWVLEN_Table.csv'!$U10+D$52))*(SIN('Standard Settings'!$F5)+SIN('Standard Settings'!$F5+EchelleFPAparam!$M$3+EchelleFPAparam!$F$3)))</f>
        <v>1277.66342378672</v>
      </c>
      <c r="CK10" s="53" t="n">
        <f aca="false">IF(OR($U10+E$52&lt;'Standard Settings'!$G5,$U10+E$52&gt;'Standard Settings'!$I5),-1,(EchelleFPAparam!$S$3/('cpmcfgWVLEN_Table.csv'!$U10+E$52))*(SIN('Standard Settings'!$F5)+SIN('Standard Settings'!$F5+EchelleFPAparam!$M$3+EchelleFPAparam!$F$3)))</f>
        <v>1249.27090325812</v>
      </c>
      <c r="CL10" s="53" t="n">
        <f aca="false">IF(OR($U10+F$52&lt;'Standard Settings'!$G5,$U10+F$52&gt;'Standard Settings'!$I5),-1,(EchelleFPAparam!$S$3/('cpmcfgWVLEN_Table.csv'!$U10+F$52))*(SIN('Standard Settings'!$F5)+SIN('Standard Settings'!$F5+EchelleFPAparam!$M$3+EchelleFPAparam!$F$3)))</f>
        <v>1222.11284014382</v>
      </c>
      <c r="CM10" s="53" t="n">
        <f aca="false">IF(OR($U10+G$52&lt;'Standard Settings'!$G5,$U10+G$52&gt;'Standard Settings'!$I5),-1,(EchelleFPAparam!$S$3/('cpmcfgWVLEN_Table.csv'!$U10+G$52))*(SIN('Standard Settings'!$F5)+SIN('Standard Settings'!$F5+EchelleFPAparam!$M$3+EchelleFPAparam!$F$3)))</f>
        <v>1196.11043928969</v>
      </c>
      <c r="CN10" s="53" t="n">
        <f aca="false">IF(OR($U10+H$52&lt;'Standard Settings'!$G5,$U10+H$52&gt;'Standard Settings'!$I5),-1,(EchelleFPAparam!$S$3/('cpmcfgWVLEN_Table.csv'!$U10+H$52))*(SIN('Standard Settings'!$F5)+SIN('Standard Settings'!$F5+EchelleFPAparam!$M$3+EchelleFPAparam!$F$3)))</f>
        <v>1171.19147180449</v>
      </c>
      <c r="CO10" s="53" t="n">
        <f aca="false">IF(OR($U10+K$52&lt;'Standard Settings'!$G5,$U10+K$52&gt;'Standard Settings'!$I5),-1,(EchelleFPAparam!$S$3/('cpmcfgWVLEN_Table.csv'!$U10+K$52))*(SIN('Standard Settings'!$F5)+SIN('Standard Settings'!$F5+EchelleFPAparam!$M$3+EchelleFPAparam!$F$3)))</f>
        <v>1147.28960503297</v>
      </c>
      <c r="CP10" s="53" t="n">
        <f aca="false">IF(OR($U10+L$52&lt;'Standard Settings'!$G5,$U10+L$52&gt;'Standard Settings'!$I5),-1,(EchelleFPAparam!$S$3/('cpmcfgWVLEN_Table.csv'!$U10+L$52))*(SIN('Standard Settings'!$F5)+SIN('Standard Settings'!$F5+EchelleFPAparam!$M$3+EchelleFPAparam!$F$3)))</f>
        <v>1124.34381293231</v>
      </c>
      <c r="CQ10" s="53" t="n">
        <f aca="false">IF(OR($U10+B$52&lt;'Standard Settings'!$G5,$U10+B$52&gt;'Standard Settings'!$I5),-1,(EchelleFPAparam!$S$3/('cpmcfgWVLEN_Table.csv'!$U10+B$52))*(SIN('Standard Settings'!$F5)+SIN('Standard Settings'!$F5+EchelleFPAparam!$M$3+EchelleFPAparam!$G$3)))</f>
        <v>1347.67016840383</v>
      </c>
      <c r="CR10" s="53" t="n">
        <f aca="false">IF(OR($U10+C$52&lt;'Standard Settings'!$G5,$U10+C$52&gt;'Standard Settings'!$I5),-1,(EchelleFPAparam!$S$3/('cpmcfgWVLEN_Table.csv'!$U10+C$52))*(SIN('Standard Settings'!$F5)+SIN('Standard Settings'!$F5+EchelleFPAparam!$M$3+EchelleFPAparam!$G$3)))</f>
        <v>1316.32900169677</v>
      </c>
      <c r="CS10" s="53" t="n">
        <f aca="false">IF(OR($U10+D$52&lt;'Standard Settings'!$G5,$U10+D$52&gt;'Standard Settings'!$I5),-1,(EchelleFPAparam!$S$3/('cpmcfgWVLEN_Table.csv'!$U10+D$52))*(SIN('Standard Settings'!$F5)+SIN('Standard Settings'!$F5+EchelleFPAparam!$M$3+EchelleFPAparam!$G$3)))</f>
        <v>1286.41243347639</v>
      </c>
      <c r="CT10" s="53" t="n">
        <f aca="false">IF(OR($U10+E$52&lt;'Standard Settings'!$G5,$U10+E$52&gt;'Standard Settings'!$I5),-1,(EchelleFPAparam!$S$3/('cpmcfgWVLEN_Table.csv'!$U10+E$52))*(SIN('Standard Settings'!$F5)+SIN('Standard Settings'!$F5+EchelleFPAparam!$M$3+EchelleFPAparam!$G$3)))</f>
        <v>1257.82549051024</v>
      </c>
      <c r="CU10" s="53" t="n">
        <f aca="false">IF(OR($U10+F$52&lt;'Standard Settings'!$G5,$U10+F$52&gt;'Standard Settings'!$I5),-1,(EchelleFPAparam!$S$3/('cpmcfgWVLEN_Table.csv'!$U10+F$52))*(SIN('Standard Settings'!$F5)+SIN('Standard Settings'!$F5+EchelleFPAparam!$M$3+EchelleFPAparam!$G$3)))</f>
        <v>1230.48145810785</v>
      </c>
      <c r="CV10" s="53" t="n">
        <f aca="false">IF(OR($U10+G$52&lt;'Standard Settings'!$G5,$U10+G$52&gt;'Standard Settings'!$I5),-1,(EchelleFPAparam!$S$3/('cpmcfgWVLEN_Table.csv'!$U10+G$52))*(SIN('Standard Settings'!$F5)+SIN('Standard Settings'!$F5+EchelleFPAparam!$M$3+EchelleFPAparam!$G$3)))</f>
        <v>1204.30100155236</v>
      </c>
      <c r="CW10" s="53" t="n">
        <f aca="false">IF(OR($U10+H$52&lt;'Standard Settings'!$G5,$U10+H$52&gt;'Standard Settings'!$I5),-1,(EchelleFPAparam!$S$3/('cpmcfgWVLEN_Table.csv'!$U10+H$52))*(SIN('Standard Settings'!$F5)+SIN('Standard Settings'!$F5+EchelleFPAparam!$M$3+EchelleFPAparam!$G$3)))</f>
        <v>1179.21139735335</v>
      </c>
      <c r="CX10" s="53" t="n">
        <f aca="false">IF(OR($U10+K$52&lt;'Standard Settings'!$G5,$U10+K$52&gt;'Standard Settings'!$I5),-1,(EchelleFPAparam!$S$3/('cpmcfgWVLEN_Table.csv'!$U10+K$52))*(SIN('Standard Settings'!$F5)+SIN('Standard Settings'!$F5+EchelleFPAparam!$M$3+EchelleFPAparam!$G$3)))</f>
        <v>1155.14585863186</v>
      </c>
      <c r="CY10" s="53" t="n">
        <f aca="false">IF(OR($U10+L$52&lt;'Standard Settings'!$G5,$U10+L$52&gt;'Standard Settings'!$I5),-1,(EchelleFPAparam!$S$3/('cpmcfgWVLEN_Table.csv'!$U10+L$52))*(SIN('Standard Settings'!$F5)+SIN('Standard Settings'!$F5+EchelleFPAparam!$M$3+EchelleFPAparam!$G$3)))</f>
        <v>1132.04294145922</v>
      </c>
      <c r="CZ10" s="53" t="n">
        <f aca="false">IF(OR($U10+B$52&lt;'Standard Settings'!$G5,$U10+B$52&gt;'Standard Settings'!$I5),-1,(EchelleFPAparam!$S$3/('cpmcfgWVLEN_Table.csv'!$U10+B$52))*(SIN('Standard Settings'!$F5)+SIN('Standard Settings'!$F5+EchelleFPAparam!$M$3+EchelleFPAparam!$H$3)))</f>
        <v>1348.15573988711</v>
      </c>
      <c r="DA10" s="53" t="n">
        <f aca="false">IF(OR($U10+C$52&lt;'Standard Settings'!$G5,$U10+C$52&gt;'Standard Settings'!$I5),-1,(EchelleFPAparam!$S$3/('cpmcfgWVLEN_Table.csv'!$U10+C$52))*(SIN('Standard Settings'!$F5)+SIN('Standard Settings'!$F5+EchelleFPAparam!$M$3+EchelleFPAparam!$H$3)))</f>
        <v>1316.80328081997</v>
      </c>
      <c r="DB10" s="53" t="n">
        <f aca="false">IF(OR($U10+D$52&lt;'Standard Settings'!$G5,$U10+D$52&gt;'Standard Settings'!$I5),-1,(EchelleFPAparam!$S$3/('cpmcfgWVLEN_Table.csv'!$U10+D$52))*(SIN('Standard Settings'!$F5)+SIN('Standard Settings'!$F5+EchelleFPAparam!$M$3+EchelleFPAparam!$H$3)))</f>
        <v>1286.8759335286</v>
      </c>
      <c r="DC10" s="53" t="n">
        <f aca="false">IF(OR($U10+E$52&lt;'Standard Settings'!$G5,$U10+E$52&gt;'Standard Settings'!$I5),-1,(EchelleFPAparam!$S$3/('cpmcfgWVLEN_Table.csv'!$U10+E$52))*(SIN('Standard Settings'!$F5)+SIN('Standard Settings'!$F5+EchelleFPAparam!$M$3+EchelleFPAparam!$H$3)))</f>
        <v>1258.2786905613</v>
      </c>
      <c r="DD10" s="53" t="n">
        <f aca="false">IF(OR($U10+F$52&lt;'Standard Settings'!$G5,$U10+F$52&gt;'Standard Settings'!$I5),-1,(EchelleFPAparam!$S$3/('cpmcfgWVLEN_Table.csv'!$U10+F$52))*(SIN('Standard Settings'!$F5)+SIN('Standard Settings'!$F5+EchelleFPAparam!$M$3+EchelleFPAparam!$H$3)))</f>
        <v>1230.92480598388</v>
      </c>
      <c r="DE10" s="53" t="n">
        <f aca="false">IF(OR($U10+G$52&lt;'Standard Settings'!$G5,$U10+G$52&gt;'Standard Settings'!$I5),-1,(EchelleFPAparam!$S$3/('cpmcfgWVLEN_Table.csv'!$U10+G$52))*(SIN('Standard Settings'!$F5)+SIN('Standard Settings'!$F5+EchelleFPAparam!$M$3+EchelleFPAparam!$H$3)))</f>
        <v>1204.73491649486</v>
      </c>
      <c r="DF10" s="53" t="n">
        <f aca="false">IF(OR($U10+H$52&lt;'Standard Settings'!$G5,$U10+H$52&gt;'Standard Settings'!$I5),-1,(EchelleFPAparam!$S$3/('cpmcfgWVLEN_Table.csv'!$U10+H$52))*(SIN('Standard Settings'!$F5)+SIN('Standard Settings'!$F5+EchelleFPAparam!$M$3+EchelleFPAparam!$H$3)))</f>
        <v>1179.63627240122</v>
      </c>
      <c r="DG10" s="53" t="n">
        <f aca="false">IF(OR($U10+K$52&lt;'Standard Settings'!$G5,$U10+K$52&gt;'Standard Settings'!$I5),-1,(EchelleFPAparam!$S$3/('cpmcfgWVLEN_Table.csv'!$U10+K$52))*(SIN('Standard Settings'!$F5)+SIN('Standard Settings'!$F5+EchelleFPAparam!$M$3+EchelleFPAparam!$H$3)))</f>
        <v>1155.56206276038</v>
      </c>
      <c r="DH10" s="53" t="n">
        <f aca="false">IF(OR($U10+L$52&lt;'Standard Settings'!$G5,$U10+L$52&gt;'Standard Settings'!$I5),-1,(EchelleFPAparam!$S$3/('cpmcfgWVLEN_Table.csv'!$U10+L$52))*(SIN('Standard Settings'!$F5)+SIN('Standard Settings'!$F5+EchelleFPAparam!$M$3+EchelleFPAparam!$H$3)))</f>
        <v>1132.45082150517</v>
      </c>
      <c r="DI10" s="53" t="n">
        <f aca="false">IF(OR($U10+B$52&lt;'Standard Settings'!$G5,$U10+B$52&gt;'Standard Settings'!$I5),-1,(EchelleFPAparam!$S$3/('cpmcfgWVLEN_Table.csv'!$U10+B$52))*(SIN('Standard Settings'!$F5)+SIN('Standard Settings'!$F5+EchelleFPAparam!$M$3+EchelleFPAparam!$I$3)))</f>
        <v>1356.8882136493</v>
      </c>
      <c r="DJ10" s="53" t="n">
        <f aca="false">IF(OR($U10+C$52&lt;'Standard Settings'!$G5,$U10+C$52&gt;'Standard Settings'!$I5),-1,(EchelleFPAparam!$S$3/('cpmcfgWVLEN_Table.csv'!$U10+C$52))*(SIN('Standard Settings'!$F5)+SIN('Standard Settings'!$F5+EchelleFPAparam!$M$3+EchelleFPAparam!$I$3)))</f>
        <v>1325.33267379699</v>
      </c>
      <c r="DK10" s="53" t="n">
        <f aca="false">IF(OR($U10+D$52&lt;'Standard Settings'!$G5,$U10+D$52&gt;'Standard Settings'!$I5),-1,(EchelleFPAparam!$S$3/('cpmcfgWVLEN_Table.csv'!$U10+D$52))*(SIN('Standard Settings'!$F5)+SIN('Standard Settings'!$F5+EchelleFPAparam!$M$3+EchelleFPAparam!$I$3)))</f>
        <v>1295.21147666524</v>
      </c>
      <c r="DL10" s="53" t="n">
        <f aca="false">IF(OR($U10+E$52&lt;'Standard Settings'!$G5,$U10+E$52&gt;'Standard Settings'!$I5),-1,(EchelleFPAparam!$S$3/('cpmcfgWVLEN_Table.csv'!$U10+E$52))*(SIN('Standard Settings'!$F5)+SIN('Standard Settings'!$F5+EchelleFPAparam!$M$3+EchelleFPAparam!$I$3)))</f>
        <v>1266.42899940601</v>
      </c>
      <c r="DM10" s="53" t="n">
        <f aca="false">IF(OR($U10+F$52&lt;'Standard Settings'!$G5,$U10+F$52&gt;'Standard Settings'!$I5),-1,(EchelleFPAparam!$S$3/('cpmcfgWVLEN_Table.csv'!$U10+F$52))*(SIN('Standard Settings'!$F5)+SIN('Standard Settings'!$F5+EchelleFPAparam!$M$3+EchelleFPAparam!$I$3)))</f>
        <v>1238.89793420154</v>
      </c>
      <c r="DN10" s="53" t="n">
        <f aca="false">IF(OR($U10+G$52&lt;'Standard Settings'!$G5,$U10+G$52&gt;'Standard Settings'!$I5),-1,(EchelleFPAparam!$S$3/('cpmcfgWVLEN_Table.csv'!$U10+G$52))*(SIN('Standard Settings'!$F5)+SIN('Standard Settings'!$F5+EchelleFPAparam!$M$3+EchelleFPAparam!$I$3)))</f>
        <v>1212.53840368661</v>
      </c>
      <c r="DO10" s="53" t="n">
        <f aca="false">IF(OR($U10+H$52&lt;'Standard Settings'!$G5,$U10+H$52&gt;'Standard Settings'!$I5),-1,(EchelleFPAparam!$S$3/('cpmcfgWVLEN_Table.csv'!$U10+H$52))*(SIN('Standard Settings'!$F5)+SIN('Standard Settings'!$F5+EchelleFPAparam!$M$3+EchelleFPAparam!$I$3)))</f>
        <v>1187.27718694314</v>
      </c>
      <c r="DP10" s="53" t="n">
        <f aca="false">IF(OR($U10+K$52&lt;'Standard Settings'!$G5,$U10+K$52&gt;'Standard Settings'!$I5),-1,(EchelleFPAparam!$S$3/('cpmcfgWVLEN_Table.csv'!$U10+K$52))*(SIN('Standard Settings'!$F5)+SIN('Standard Settings'!$F5+EchelleFPAparam!$M$3+EchelleFPAparam!$I$3)))</f>
        <v>1163.04704027083</v>
      </c>
      <c r="DQ10" s="53" t="n">
        <f aca="false">IF(OR($U10+L$52&lt;'Standard Settings'!$G5,$U10+L$52&gt;'Standard Settings'!$I5),-1,(EchelleFPAparam!$S$3/('cpmcfgWVLEN_Table.csv'!$U10+L$52))*(SIN('Standard Settings'!$F5)+SIN('Standard Settings'!$F5+EchelleFPAparam!$M$3+EchelleFPAparam!$I$3)))</f>
        <v>1139.78609946541</v>
      </c>
      <c r="DR10" s="53" t="n">
        <f aca="false">IF(OR($U10+B$52&lt;'Standard Settings'!$G5,$U10+B$52&gt;'Standard Settings'!$I5),-1,(EchelleFPAparam!$S$3/('cpmcfgWVLEN_Table.csv'!$U10+B$52))*(SIN('Standard Settings'!$F5)+SIN('Standard Settings'!$F5+EchelleFPAparam!$M$3+EchelleFPAparam!$J$3)))</f>
        <v>1357.35011896051</v>
      </c>
      <c r="DS10" s="53" t="n">
        <f aca="false">IF(OR($U10+C$52&lt;'Standard Settings'!$G5,$U10+C$52&gt;'Standard Settings'!$I5),-1,(EchelleFPAparam!$S$3/('cpmcfgWVLEN_Table.csv'!$U10+C$52))*(SIN('Standard Settings'!$F5)+SIN('Standard Settings'!$F5+EchelleFPAparam!$M$3+EchelleFPAparam!$J$3)))</f>
        <v>1325.78383712422</v>
      </c>
      <c r="DT10" s="53" t="n">
        <f aca="false">IF(OR($U10+D$52&lt;'Standard Settings'!$G5,$U10+D$52&gt;'Standard Settings'!$I5),-1,(EchelleFPAparam!$S$3/('cpmcfgWVLEN_Table.csv'!$U10+D$52))*(SIN('Standard Settings'!$F5)+SIN('Standard Settings'!$F5+EchelleFPAparam!$M$3+EchelleFPAparam!$J$3)))</f>
        <v>1295.65238628049</v>
      </c>
      <c r="DU10" s="53" t="n">
        <f aca="false">IF(OR($U10+E$52&lt;'Standard Settings'!$G5,$U10+E$52&gt;'Standard Settings'!$I5),-1,(EchelleFPAparam!$S$3/('cpmcfgWVLEN_Table.csv'!$U10+E$52))*(SIN('Standard Settings'!$F5)+SIN('Standard Settings'!$F5+EchelleFPAparam!$M$3+EchelleFPAparam!$J$3)))</f>
        <v>1266.86011102981</v>
      </c>
      <c r="DV10" s="53" t="n">
        <f aca="false">IF(OR($U10+F$52&lt;'Standard Settings'!$G5,$U10+F$52&gt;'Standard Settings'!$I5),-1,(EchelleFPAparam!$S$3/('cpmcfgWVLEN_Table.csv'!$U10+F$52))*(SIN('Standard Settings'!$F5)+SIN('Standard Settings'!$F5+EchelleFPAparam!$M$3+EchelleFPAparam!$J$3)))</f>
        <v>1239.31967383351</v>
      </c>
      <c r="DW10" s="53" t="n">
        <f aca="false">IF(OR($U10+G$52&lt;'Standard Settings'!$G5,$U10+G$52&gt;'Standard Settings'!$I5),-1,(EchelleFPAparam!$S$3/('cpmcfgWVLEN_Table.csv'!$U10+G$52))*(SIN('Standard Settings'!$F5)+SIN('Standard Settings'!$F5+EchelleFPAparam!$M$3+EchelleFPAparam!$J$3)))</f>
        <v>1212.95117013493</v>
      </c>
      <c r="DX10" s="53" t="n">
        <f aca="false">IF(OR($U10+H$52&lt;'Standard Settings'!$G5,$U10+H$52&gt;'Standard Settings'!$I5),-1,(EchelleFPAparam!$S$3/('cpmcfgWVLEN_Table.csv'!$U10+H$52))*(SIN('Standard Settings'!$F5)+SIN('Standard Settings'!$F5+EchelleFPAparam!$M$3+EchelleFPAparam!$J$3)))</f>
        <v>1187.68135409045</v>
      </c>
      <c r="DY10" s="53" t="n">
        <f aca="false">IF(OR($U10+K$52&lt;'Standard Settings'!$G5,$U10+K$52&gt;'Standard Settings'!$I5),-1,(EchelleFPAparam!$S$3/('cpmcfgWVLEN_Table.csv'!$U10+K$52))*(SIN('Standard Settings'!$F5)+SIN('Standard Settings'!$F5+EchelleFPAparam!$M$3+EchelleFPAparam!$J$3)))</f>
        <v>1163.44295910901</v>
      </c>
      <c r="DZ10" s="53" t="n">
        <f aca="false">IF(OR($U10+L$52&lt;'Standard Settings'!$G5,$U10+L$52&gt;'Standard Settings'!$I5),-1,(EchelleFPAparam!$S$3/('cpmcfgWVLEN_Table.csv'!$U10+L$52))*(SIN('Standard Settings'!$F5)+SIN('Standard Settings'!$F5+EchelleFPAparam!$M$3+EchelleFPAparam!$J$3)))</f>
        <v>1140.17409992683</v>
      </c>
      <c r="EA10" s="53" t="n">
        <f aca="false">IF(OR($U10+B$52&lt;$S10,$U10+B$52&gt;$T10),-1,(EchelleFPAparam!$S$3/('cpmcfgWVLEN_Table.csv'!$U10+B$52))*(SIN('Standard Settings'!$F5)+SIN('Standard Settings'!$F5+EchelleFPAparam!$M$3+EchelleFPAparam!$K$3)))</f>
        <v>1365.64341607449</v>
      </c>
      <c r="EB10" s="53" t="n">
        <f aca="false">IF(OR($U10+C$52&lt;$S10,$U10+C$52&gt;$T10),-1,(EchelleFPAparam!$S$3/('cpmcfgWVLEN_Table.csv'!$U10+C$52))*(SIN('Standard Settings'!$F5)+SIN('Standard Settings'!$F5+EchelleFPAparam!$M$3+EchelleFPAparam!$K$3)))</f>
        <v>1333.88426686346</v>
      </c>
      <c r="EC10" s="53" t="n">
        <f aca="false">IF(OR($U10+D$52&lt;$S10,$U10+D$52&gt;$T10),-1,(EchelleFPAparam!$S$3/('cpmcfgWVLEN_Table.csv'!$U10+D$52))*(SIN('Standard Settings'!$F5)+SIN('Standard Settings'!$F5+EchelleFPAparam!$M$3+EchelleFPAparam!$K$3)))</f>
        <v>1303.56871534383</v>
      </c>
      <c r="ED10" s="53" t="n">
        <f aca="false">IF(OR($U10+E$52&lt;$S10,$U10+E$52&gt;$T10),-1,(EchelleFPAparam!$S$3/('cpmcfgWVLEN_Table.csv'!$U10+E$52))*(SIN('Standard Settings'!$F5)+SIN('Standard Settings'!$F5+EchelleFPAparam!$M$3+EchelleFPAparam!$K$3)))</f>
        <v>1274.60052166952</v>
      </c>
      <c r="EE10" s="53" t="n">
        <f aca="false">IF(OR($U10+F$52&lt;$S10,$U10+F$52&gt;$T10),-1,(EchelleFPAparam!$S$3/('cpmcfgWVLEN_Table.csv'!$U10+F$52))*(SIN('Standard Settings'!$F5)+SIN('Standard Settings'!$F5+EchelleFPAparam!$M$3+EchelleFPAparam!$K$3)))</f>
        <v>1246.89181467671</v>
      </c>
      <c r="EF10" s="53" t="n">
        <f aca="false">IF(OR($U10+G$52&lt;$S10,$U10+G$52&gt;$T10),-1,(EchelleFPAparam!$S$3/('cpmcfgWVLEN_Table.csv'!$U10+G$52))*(SIN('Standard Settings'!$F5)+SIN('Standard Settings'!$F5+EchelleFPAparam!$M$3+EchelleFPAparam!$K$3)))</f>
        <v>1220.36220159848</v>
      </c>
      <c r="EG10" s="53" t="n">
        <f aca="false">IF(OR($U10+H$52&lt;$S10,$U10+H$52&gt;$T10),-1,(EchelleFPAparam!$S$3/('cpmcfgWVLEN_Table.csv'!$U10+H$52))*(SIN('Standard Settings'!$F5)+SIN('Standard Settings'!$F5+EchelleFPAparam!$M$3+EchelleFPAparam!$K$3)))</f>
        <v>1194.93798906518</v>
      </c>
      <c r="EH10" s="53" t="n">
        <f aca="false">IF(OR($U10+K$52&lt;$S10,$U10+K$52&gt;$T10),-1,(EchelleFPAparam!$S$3/('cpmcfgWVLEN_Table.csv'!$U10+K$52))*(SIN('Standard Settings'!$F5)+SIN('Standard Settings'!$F5+EchelleFPAparam!$M$3+EchelleFPAparam!$K$3)))</f>
        <v>1170.55149949242</v>
      </c>
      <c r="EI10" s="53" t="n">
        <f aca="false">IF(OR($U10+L$52&lt;$S10,$U10+L$52&gt;$T10),-1,(EchelleFPAparam!$S$3/('cpmcfgWVLEN_Table.csv'!$U10+L$52))*(SIN('Standard Settings'!$F5)+SIN('Standard Settings'!$F5+EchelleFPAparam!$M$3+EchelleFPAparam!$K$3)))</f>
        <v>1147.14046950257</v>
      </c>
      <c r="EJ10" s="54" t="n">
        <f aca="false">CP10</f>
        <v>1124.34381293231</v>
      </c>
      <c r="EK10" s="54" t="n">
        <f aca="false">EA10</f>
        <v>1365.64341607449</v>
      </c>
      <c r="EL10" s="55"/>
      <c r="EM10" s="55"/>
      <c r="EN10" s="55"/>
      <c r="EO10" s="55"/>
      <c r="EP10" s="55"/>
      <c r="EQ10" s="55"/>
      <c r="ER10" s="55"/>
      <c r="ES10" s="55"/>
      <c r="ET10" s="55"/>
      <c r="EU10" s="55"/>
      <c r="EV10" s="55"/>
      <c r="EW10" s="55"/>
      <c r="EX10" s="55"/>
      <c r="EY10" s="55"/>
      <c r="EZ10" s="55"/>
      <c r="FA10" s="55"/>
      <c r="FB10" s="55"/>
      <c r="FC10" s="55"/>
      <c r="FD10" s="55"/>
      <c r="FE10" s="55"/>
      <c r="FF10" s="55"/>
      <c r="FG10" s="55"/>
      <c r="FH10" s="55"/>
      <c r="FI10" s="55"/>
      <c r="FJ10" s="56" t="n">
        <f aca="false">1/(F10*EchelleFPAparam!$Q$3)</f>
        <v>3086.12140183519</v>
      </c>
      <c r="FK10" s="56" t="n">
        <f aca="false">E10*FJ10</f>
        <v>12.0146687656645</v>
      </c>
      <c r="FL10" s="55"/>
      <c r="FM10" s="55"/>
      <c r="FN10" s="55"/>
      <c r="FO10" s="55"/>
      <c r="FP10" s="55"/>
      <c r="FQ10" s="55"/>
      <c r="FR10" s="55"/>
      <c r="FS10" s="55"/>
      <c r="FT10" s="55"/>
      <c r="FU10" s="55"/>
      <c r="FV10" s="55"/>
      <c r="FW10" s="55"/>
      <c r="FX10" s="55"/>
      <c r="FY10" s="55"/>
      <c r="FZ10" s="55"/>
      <c r="GA10" s="55"/>
      <c r="GB10" s="55"/>
      <c r="GC10" s="55"/>
      <c r="GD10" s="55"/>
      <c r="GE10" s="55"/>
      <c r="GF10" s="55"/>
      <c r="GG10" s="55"/>
      <c r="GH10" s="55"/>
      <c r="GI10" s="55"/>
      <c r="GJ10" s="55"/>
      <c r="GK10" s="55"/>
      <c r="GL10" s="55"/>
      <c r="GM10" s="55"/>
      <c r="GN10" s="55"/>
      <c r="GO10" s="55"/>
      <c r="GP10" s="55"/>
      <c r="GQ10" s="55"/>
      <c r="GR10" s="55"/>
      <c r="GS10" s="55"/>
      <c r="GT10" s="55"/>
      <c r="GU10" s="55"/>
      <c r="GV10" s="55"/>
      <c r="GW10" s="55"/>
      <c r="GX10" s="55"/>
      <c r="GY10" s="55"/>
      <c r="GZ10" s="55"/>
      <c r="HA10" s="55"/>
      <c r="HB10" s="55"/>
      <c r="HC10" s="55"/>
      <c r="HD10" s="55"/>
      <c r="HE10" s="55"/>
      <c r="HF10" s="55"/>
      <c r="HG10" s="55"/>
      <c r="HH10" s="55"/>
      <c r="HI10" s="55"/>
      <c r="HJ10" s="55"/>
      <c r="HK10" s="55"/>
      <c r="HL10" s="55"/>
      <c r="HM10" s="55"/>
      <c r="HN10" s="55"/>
      <c r="HO10" s="55"/>
      <c r="HP10" s="55"/>
      <c r="HQ10" s="55"/>
      <c r="HR10" s="55"/>
      <c r="HS10" s="55"/>
      <c r="HT10" s="55"/>
      <c r="HU10" s="55"/>
      <c r="HV10" s="55"/>
      <c r="HW10" s="55"/>
      <c r="HX10" s="55"/>
      <c r="HY10" s="55"/>
      <c r="HZ10" s="55"/>
      <c r="IA10" s="55"/>
      <c r="IB10" s="55"/>
      <c r="IC10" s="55"/>
      <c r="ID10" s="55"/>
      <c r="IE10" s="55"/>
      <c r="IF10" s="55"/>
      <c r="IG10" s="55"/>
      <c r="IH10" s="55"/>
      <c r="II10" s="55"/>
      <c r="IJ10" s="55"/>
      <c r="IK10" s="55"/>
      <c r="IL10" s="55"/>
      <c r="IM10" s="55"/>
      <c r="IN10" s="55"/>
      <c r="IO10" s="55"/>
      <c r="IP10" s="55"/>
      <c r="IQ10" s="55"/>
      <c r="IR10" s="55"/>
      <c r="IS10" s="55"/>
      <c r="IT10" s="55"/>
      <c r="IU10" s="55"/>
      <c r="IV10" s="55"/>
      <c r="IW10" s="55"/>
      <c r="IX10" s="55"/>
      <c r="IY10" s="55"/>
      <c r="IZ10" s="55"/>
      <c r="JA10" s="55"/>
      <c r="JB10" s="55"/>
      <c r="JC10" s="55"/>
      <c r="JD10" s="55"/>
      <c r="JE10" s="55"/>
      <c r="JF10" s="55"/>
      <c r="JG10" s="55"/>
      <c r="JH10" s="55"/>
      <c r="JI10" s="55"/>
      <c r="JJ10" s="55"/>
      <c r="JK10" s="55"/>
      <c r="JL10" s="55"/>
      <c r="JM10" s="55"/>
      <c r="JN10" s="55"/>
      <c r="JO10" s="55"/>
      <c r="JP10" s="55"/>
      <c r="JQ10" s="55"/>
      <c r="JR10" s="20"/>
    </row>
    <row r="11" customFormat="false" ht="15" hidden="false" customHeight="false" outlineLevel="0" collapsed="false">
      <c r="A11" s="39" t="n">
        <v>5</v>
      </c>
      <c r="B11" s="40" t="n">
        <f aca="false">AA11</f>
        <v>1564.26169046599</v>
      </c>
      <c r="C11" s="12" t="str">
        <f aca="false">'Standard Settings'!B6</f>
        <v>H/1/4</v>
      </c>
      <c r="D11" s="12" t="n">
        <f aca="false">'Standard Settings'!H6</f>
        <v>36</v>
      </c>
      <c r="E11" s="41" t="n">
        <f aca="false">(DM11-DD11)/2048</f>
        <v>0.00513894972722606</v>
      </c>
      <c r="F11" s="37" t="n">
        <f aca="false">((EchelleFPAparam!$S$3/('cpmcfgWVLEN_Table.csv'!$U11+E$52))*(SIN('Standard Settings'!$F6+0.0005)+SIN('Standard Settings'!$F6+0.0005+EchelleFPAparam!$M$3))-(EchelleFPAparam!$S$3/('cpmcfgWVLEN_Table.csv'!$U11+E$52))*(SIN('Standard Settings'!$F6-0.0005)+SIN('Standard Settings'!$F6-0.0005+EchelleFPAparam!$M$3)))*1000*EchelleFPAparam!$O$3/180</f>
        <v>14.3793375281193</v>
      </c>
      <c r="G11" s="42" t="str">
        <f aca="false">'Standard Settings'!C6</f>
        <v>H</v>
      </c>
      <c r="H11" s="43"/>
      <c r="I11" s="44" t="s">
        <v>657</v>
      </c>
      <c r="J11" s="45"/>
      <c r="K11" s="12" t="str">
        <f aca="false">'Standard Settings'!$D6</f>
        <v>HK</v>
      </c>
      <c r="L11" s="43"/>
      <c r="M11" s="13" t="n">
        <v>0</v>
      </c>
      <c r="N11" s="13" t="n">
        <v>0</v>
      </c>
      <c r="O11" s="12" t="str">
        <f aca="false">'Standard Settings'!$D6</f>
        <v>HK</v>
      </c>
      <c r="P11" s="43"/>
      <c r="Q11" s="12" t="n">
        <f aca="false">'Standard Settings'!$E6</f>
        <v>64.5</v>
      </c>
      <c r="R11" s="46"/>
      <c r="S11" s="47" t="n">
        <f aca="false">'Standard Settings'!$G6</f>
        <v>32</v>
      </c>
      <c r="T11" s="47" t="n">
        <f aca="false">'Standard Settings'!$I6</f>
        <v>39</v>
      </c>
      <c r="U11" s="48" t="n">
        <f aca="false">D11-4</f>
        <v>32</v>
      </c>
      <c r="V11" s="48" t="n">
        <f aca="false">D11+4</f>
        <v>40</v>
      </c>
      <c r="W11" s="49" t="n">
        <f aca="false">IF(OR($U11+B$52&lt;$S11,$U11+B$52&gt;$T11),-1,(EchelleFPAparam!$S$3/('cpmcfgWVLEN_Table.csv'!$U11+B$52))*(SIN('Standard Settings'!$F6)+SIN('Standard Settings'!$F6+EchelleFPAparam!$M$3)))</f>
        <v>1759.79440177424</v>
      </c>
      <c r="X11" s="49" t="n">
        <f aca="false">IF(OR($U11+C$52&lt;$S11,$U11+C$52&gt;$T11),-1,(EchelleFPAparam!$S$3/('cpmcfgWVLEN_Table.csv'!$U11+C$52))*(SIN('Standard Settings'!$F6)+SIN('Standard Settings'!$F6+EchelleFPAparam!$M$3)))</f>
        <v>1706.46729869017</v>
      </c>
      <c r="Y11" s="49" t="n">
        <f aca="false">IF(OR($U11+D$52&lt;$S11,$U11+D$52&gt;$T11),-1,(EchelleFPAparam!$S$3/('cpmcfgWVLEN_Table.csv'!$U11+D$52))*(SIN('Standard Settings'!$F6)+SIN('Standard Settings'!$F6+EchelleFPAparam!$M$3)))</f>
        <v>1656.27708402282</v>
      </c>
      <c r="Z11" s="49" t="n">
        <f aca="false">IF(OR($U11+E$52&lt;$S11,$U11+E$52&gt;$T11),-1,(EchelleFPAparam!$S$3/('cpmcfgWVLEN_Table.csv'!$U11+E$52))*(SIN('Standard Settings'!$F6)+SIN('Standard Settings'!$F6+EchelleFPAparam!$M$3)))</f>
        <v>1608.95488162216</v>
      </c>
      <c r="AA11" s="49" t="n">
        <f aca="false">IF(OR($U11+F$52&lt;$S11,$U11+F$52&gt;$T11),-1,(EchelleFPAparam!$S$3/('cpmcfgWVLEN_Table.csv'!$U11+F$52))*(SIN('Standard Settings'!$F6)+SIN('Standard Settings'!$F6+EchelleFPAparam!$M$3)))</f>
        <v>1564.26169046599</v>
      </c>
      <c r="AB11" s="49" t="n">
        <f aca="false">IF(OR($U11+G$52&lt;$S11,$U11+G$52&gt;$T11),-1,(EchelleFPAparam!$S$3/('cpmcfgWVLEN_Table.csv'!$U11+G$52))*(SIN('Standard Settings'!$F6)+SIN('Standard Settings'!$F6+EchelleFPAparam!$M$3)))</f>
        <v>1521.98434748043</v>
      </c>
      <c r="AC11" s="49" t="n">
        <f aca="false">IF(OR($U11+H$52&lt;$S11,$U11+H$52&gt;$T11),-1,(EchelleFPAparam!$S$3/('cpmcfgWVLEN_Table.csv'!$U11+H$52))*(SIN('Standard Settings'!$F6)+SIN('Standard Settings'!$F6+EchelleFPAparam!$M$3)))</f>
        <v>1481.93212780989</v>
      </c>
      <c r="AD11" s="49" t="n">
        <f aca="false">IF(OR($U11+K$52&lt;$S11,$U11+K$52&gt;$T11),-1,(EchelleFPAparam!$S$3/('cpmcfgWVLEN_Table.csv'!$U11+K$52))*(SIN('Standard Settings'!$F6)+SIN('Standard Settings'!$F6+EchelleFPAparam!$M$3)))</f>
        <v>1443.93386812246</v>
      </c>
      <c r="AE11" s="49" t="n">
        <f aca="false">IF(OR($U11+L$52&lt;$S11,$U11+L$52&gt;$T11),-1,(EchelleFPAparam!$S$3/('cpmcfgWVLEN_Table.csv'!$U11+L$52))*(SIN('Standard Settings'!$F6)+SIN('Standard Settings'!$F6+EchelleFPAparam!$M$3)))</f>
        <v>-1</v>
      </c>
      <c r="AF11" s="50" t="n">
        <v>1941.15952915707</v>
      </c>
      <c r="AG11" s="50" t="n">
        <v>1637.74136505476</v>
      </c>
      <c r="AH11" s="50" t="n">
        <v>1353.78552669825</v>
      </c>
      <c r="AI11" s="50" t="n">
        <v>1087.96720437855</v>
      </c>
      <c r="AJ11" s="50" t="n">
        <v>838.412493802632</v>
      </c>
      <c r="AK11" s="50" t="n">
        <v>603.330426511564</v>
      </c>
      <c r="AL11" s="50" t="n">
        <v>381.372487811101</v>
      </c>
      <c r="AM11" s="50" t="n">
        <v>171.128640603958</v>
      </c>
      <c r="AN11" s="50" t="n">
        <v>29.2898400365061</v>
      </c>
      <c r="AO11" s="50" t="n">
        <v>1975.06160994631</v>
      </c>
      <c r="AP11" s="50" t="n">
        <v>1686.11552423817</v>
      </c>
      <c r="AQ11" s="50" t="n">
        <v>1399.91113809794</v>
      </c>
      <c r="AR11" s="50" t="n">
        <v>1132.15079168835</v>
      </c>
      <c r="AS11" s="50" t="n">
        <v>880.783748975897</v>
      </c>
      <c r="AT11" s="50" t="n">
        <v>644.040171112166</v>
      </c>
      <c r="AU11" s="50" t="n">
        <v>420.60551851558</v>
      </c>
      <c r="AV11" s="50" t="n">
        <v>208.999697404042</v>
      </c>
      <c r="AW11" s="50" t="n">
        <v>47.3091425695659</v>
      </c>
      <c r="AX11" s="50" t="n">
        <v>2000.66591510066</v>
      </c>
      <c r="AY11" s="50" t="n">
        <v>1735.30197995716</v>
      </c>
      <c r="AZ11" s="50" t="n">
        <v>1446.64019723214</v>
      </c>
      <c r="BA11" s="50" t="n">
        <v>1176.59322942068</v>
      </c>
      <c r="BB11" s="50" t="n">
        <v>923.18247303089</v>
      </c>
      <c r="BC11" s="50" t="n">
        <v>684.627759946125</v>
      </c>
      <c r="BD11" s="50" t="n">
        <v>459.517733966889</v>
      </c>
      <c r="BE11" s="50" t="n">
        <v>246.457145206601</v>
      </c>
      <c r="BF11" s="50" t="n">
        <v>65.3268599930125</v>
      </c>
      <c r="BG11" s="51" t="n">
        <f aca="false">IF(OR($U11+B$52&lt;'Standard Settings'!$G6,$U11+B$52&gt;'Standard Settings'!$I6),-1,(EchelleFPAparam!$S$3/('cpmcfgWVLEN_Table.csv'!$U11+B$52))*(SIN(EchelleFPAparam!$T$3-EchelleFPAparam!$M$3/2)+SIN('Standard Settings'!$F6+EchelleFPAparam!$M$3)))</f>
        <v>1766.19193859474</v>
      </c>
      <c r="BH11" s="51" t="n">
        <f aca="false">IF(OR($U11+C$52&lt;'Standard Settings'!$G6,$U11+C$52&gt;'Standard Settings'!$I6),-1,(EchelleFPAparam!$S$3/('cpmcfgWVLEN_Table.csv'!$U11+C$52))*(SIN(EchelleFPAparam!$T$3-EchelleFPAparam!$M$3/2)+SIN('Standard Settings'!$F6+EchelleFPAparam!$M$3)))</f>
        <v>1712.67097075854</v>
      </c>
      <c r="BI11" s="51" t="n">
        <f aca="false">IF(OR($U11+D$52&lt;'Standard Settings'!$G6,$U11+D$52&gt;'Standard Settings'!$I6),-1,(EchelleFPAparam!$S$3/('cpmcfgWVLEN_Table.csv'!$U11+D$52))*(SIN(EchelleFPAparam!$T$3-EchelleFPAparam!$M$3/2)+SIN('Standard Settings'!$F6+EchelleFPAparam!$M$3)))</f>
        <v>1662.29829514799</v>
      </c>
      <c r="BJ11" s="51" t="n">
        <f aca="false">IF(OR($U11+E$52&lt;'Standard Settings'!$G6,$U11+E$52&gt;'Standard Settings'!$I6),-1,(EchelleFPAparam!$S$3/('cpmcfgWVLEN_Table.csv'!$U11+E$52))*(SIN(EchelleFPAparam!$T$3-EchelleFPAparam!$M$3/2)+SIN('Standard Settings'!$F6+EchelleFPAparam!$M$3)))</f>
        <v>1614.80405814377</v>
      </c>
      <c r="BK11" s="51" t="n">
        <f aca="false">IF(OR($U11+F$52&lt;'Standard Settings'!$G6,$U11+F$52&gt;'Standard Settings'!$I6),-1,(EchelleFPAparam!$S$3/('cpmcfgWVLEN_Table.csv'!$U11+F$52))*(SIN(EchelleFPAparam!$T$3-EchelleFPAparam!$M$3/2)+SIN('Standard Settings'!$F6+EchelleFPAparam!$M$3)))</f>
        <v>1569.94838986199</v>
      </c>
      <c r="BL11" s="51" t="n">
        <f aca="false">IF(OR($U11+G$52&lt;'Standard Settings'!$G6,$U11+G$52&gt;'Standard Settings'!$I6),-1,(EchelleFPAparam!$S$3/('cpmcfgWVLEN_Table.csv'!$U11+G$52))*(SIN(EchelleFPAparam!$T$3-EchelleFPAparam!$M$3/2)+SIN('Standard Settings'!$F6+EchelleFPAparam!$M$3)))</f>
        <v>1527.51735229816</v>
      </c>
      <c r="BM11" s="51" t="n">
        <f aca="false">IF(OR($U11+H$52&lt;'Standard Settings'!$G6,$U11+H$52&gt;'Standard Settings'!$I6),-1,(EchelleFPAparam!$S$3/('cpmcfgWVLEN_Table.csv'!$U11+H$52))*(SIN(EchelleFPAparam!$T$3-EchelleFPAparam!$M$3/2)+SIN('Standard Settings'!$F6+EchelleFPAparam!$M$3)))</f>
        <v>1487.31952723768</v>
      </c>
      <c r="BN11" s="51" t="n">
        <f aca="false">IF(OR($U11+K$52&lt;'Standard Settings'!$G6,$U11+K$52&gt;'Standard Settings'!$I6),-1,(EchelleFPAparam!$S$3/('cpmcfgWVLEN_Table.csv'!$U11+K$52))*(SIN(EchelleFPAparam!$T$3-EchelleFPAparam!$M$3/2)+SIN('Standard Settings'!$F6+EchelleFPAparam!$M$3)))</f>
        <v>1449.18312910338</v>
      </c>
      <c r="BO11" s="51" t="n">
        <f aca="false">IF(OR($U11+L$52&lt;'Standard Settings'!$G6,$U11+L$52&gt;'Standard Settings'!$I6),-1,(EchelleFPAparam!$S$3/('cpmcfgWVLEN_Table.csv'!$U11+L$52))*(SIN(EchelleFPAparam!$T$3-EchelleFPAparam!$M$3/2)+SIN('Standard Settings'!$F6+EchelleFPAparam!$M$3)))</f>
        <v>-1</v>
      </c>
      <c r="BP11" s="52" t="n">
        <f aca="false">IF(OR($U11+B$52&lt;'Standard Settings'!$G6,$U11+B$52&gt;'Standard Settings'!$I6),-1,BG11*(($D11+B$52)/($D11+B$52+0.5)))</f>
        <v>1741.99752847701</v>
      </c>
      <c r="BQ11" s="52" t="n">
        <f aca="false">IF(OR($U11+C$52&lt;'Standard Settings'!$G6,$U11+C$52&gt;'Standard Settings'!$I6),-1,BH11*(($D11+C$52)/($D11+C$52+0.5)))</f>
        <v>1689.83535781509</v>
      </c>
      <c r="BR11" s="52" t="n">
        <f aca="false">IF(OR($U11+D$52&lt;'Standard Settings'!$G6,$U11+D$52&gt;'Standard Settings'!$I6),-1,BI11*(($D11+D$52)/($D11+D$52+0.5)))</f>
        <v>1640.71000560062</v>
      </c>
      <c r="BS11" s="52" t="n">
        <f aca="false">IF(OR($U11+E$52&lt;'Standard Settings'!$G6,$U11+E$52&gt;'Standard Settings'!$I6),-1,BJ11*(($D11+E$52)/($D11+E$52+0.5)))</f>
        <v>1594.36350044574</v>
      </c>
      <c r="BT11" s="52" t="n">
        <f aca="false">IF(OR($U11+F$52&lt;'Standard Settings'!$G6,$U11+F$52&gt;'Standard Settings'!$I6),-1,BK11*(($D11+F$52)/($D11+F$52+0.5)))</f>
        <v>1550.56631097481</v>
      </c>
      <c r="BU11" s="52" t="n">
        <f aca="false">IF(OR($U11+G$52&lt;'Standard Settings'!$G6,$U11+G$52&gt;'Standard Settings'!$I6),-1,BL11*(($D11+G$52)/($D11+G$52+0.5)))</f>
        <v>1509.11352877649</v>
      </c>
      <c r="BV11" s="52" t="n">
        <f aca="false">IF(OR($U11+H$52&lt;'Standard Settings'!$G6,$U11+H$52&gt;'Standard Settings'!$I6),-1,BM11*(($D11+H$52)/($D11+H$52+0.5)))</f>
        <v>1469.82165044665</v>
      </c>
      <c r="BW11" s="52" t="n">
        <f aca="false">IF(OR($U11+K$52&lt;'Standard Settings'!$G6,$U11+K$52&gt;'Standard Settings'!$I6),-1,BN11*(($D11+K$52)/($D11+K$52+0.5)))</f>
        <v>1432.52585175736</v>
      </c>
      <c r="BX11" s="52" t="n">
        <f aca="false">IF(OR($U11+L$52&lt;'Standard Settings'!$G6,$U11+L$52&gt;'Standard Settings'!$I6),-1,BO11*(($D11+L$52)/($D11+L$52+0.5)))</f>
        <v>-1</v>
      </c>
      <c r="BY11" s="52" t="n">
        <f aca="false">IF(OR($U11+B$52&lt;'Standard Settings'!$G6,$U11+B$52&gt;'Standard Settings'!$I6),-1,BG11*(($D11+B$52)/($D11+B$52-0.5)))</f>
        <v>1791.06788139185</v>
      </c>
      <c r="BZ11" s="52" t="n">
        <f aca="false">IF(OR($U11+C$52&lt;'Standard Settings'!$G6,$U11+C$52&gt;'Standard Settings'!$I6),-1,BH11*(($D11+C$52)/($D11+C$52-0.5)))</f>
        <v>1736.13221693331</v>
      </c>
      <c r="CA11" s="52" t="n">
        <f aca="false">IF(OR($U11+D$52&lt;'Standard Settings'!$G6,$U11+D$52&gt;'Standard Settings'!$I6),-1,BI11*(($D11+D$52)/($D11+D$52-0.5)))</f>
        <v>1684.46227241663</v>
      </c>
      <c r="CB11" s="52" t="n">
        <f aca="false">IF(OR($U11+E$52&lt;'Standard Settings'!$G6,$U11+E$52&gt;'Standard Settings'!$I6),-1,BJ11*(($D11+E$52)/($D11+E$52-0.5)))</f>
        <v>1635.77553941836</v>
      </c>
      <c r="CC11" s="52" t="n">
        <f aca="false">IF(OR($U11+F$52&lt;'Standard Settings'!$G6,$U11+F$52&gt;'Standard Settings'!$I6),-1,BK11*(($D11+F$52)/($D11+F$52-0.5)))</f>
        <v>1589.82115429063</v>
      </c>
      <c r="CD11" s="52" t="n">
        <f aca="false">IF(OR($U11+G$52&lt;'Standard Settings'!$G6,$U11+G$52&gt;'Standard Settings'!$I6),-1,BL11*(($D11+G$52)/($D11+G$52-0.5)))</f>
        <v>1546.37559121542</v>
      </c>
      <c r="CE11" s="52" t="n">
        <f aca="false">IF(OR($U11+H$52&lt;'Standard Settings'!$G6,$U11+H$52&gt;'Standard Settings'!$I6),-1,BM11*(($D11+H$52)/($D11+H$52-0.5)))</f>
        <v>1505.23903961404</v>
      </c>
      <c r="CF11" s="52" t="n">
        <f aca="false">IF(OR($U11+K$52&lt;'Standard Settings'!$G6,$U11+K$52&gt;'Standard Settings'!$I6),-1,BN11*(($D11+K$52)/($D11+K$52-0.5)))</f>
        <v>1466.23234238695</v>
      </c>
      <c r="CG11" s="52" t="n">
        <f aca="false">IF(OR($U11+L$52&lt;'Standard Settings'!$G6,$U11+L$52&gt;'Standard Settings'!$I6),-1,BO11*(($D11+L$52)/($D11+L$52-0.5)))</f>
        <v>-1</v>
      </c>
      <c r="CH11" s="53" t="n">
        <f aca="false">IF(OR($U11+B$52&lt;'Standard Settings'!$G6,$U11+B$52&gt;'Standard Settings'!$I6),-1,(EchelleFPAparam!$S$3/('cpmcfgWVLEN_Table.csv'!$U11+B$52))*(SIN('Standard Settings'!$F6)+SIN('Standard Settings'!$F6+EchelleFPAparam!$M$3+EchelleFPAparam!$F$3)))</f>
        <v>1740.74617731708</v>
      </c>
      <c r="CI11" s="53" t="n">
        <f aca="false">IF(OR($U11+C$52&lt;'Standard Settings'!$G6,$U11+C$52&gt;'Standard Settings'!$I6),-1,(EchelleFPAparam!$S$3/('cpmcfgWVLEN_Table.csv'!$U11+C$52))*(SIN('Standard Settings'!$F6)+SIN('Standard Settings'!$F6+EchelleFPAparam!$M$3+EchelleFPAparam!$F$3)))</f>
        <v>1687.99629315596</v>
      </c>
      <c r="CJ11" s="53" t="n">
        <f aca="false">IF(OR($U11+D$52&lt;'Standard Settings'!$G6,$U11+D$52&gt;'Standard Settings'!$I6),-1,(EchelleFPAparam!$S$3/('cpmcfgWVLEN_Table.csv'!$U11+D$52))*(SIN('Standard Settings'!$F6)+SIN('Standard Settings'!$F6+EchelleFPAparam!$M$3+EchelleFPAparam!$F$3)))</f>
        <v>1638.34934335725</v>
      </c>
      <c r="CK11" s="53" t="n">
        <f aca="false">IF(OR($U11+E$52&lt;'Standard Settings'!$G6,$U11+E$52&gt;'Standard Settings'!$I6),-1,(EchelleFPAparam!$S$3/('cpmcfgWVLEN_Table.csv'!$U11+E$52))*(SIN('Standard Settings'!$F6)+SIN('Standard Settings'!$F6+EchelleFPAparam!$M$3+EchelleFPAparam!$F$3)))</f>
        <v>1591.53936211847</v>
      </c>
      <c r="CL11" s="53" t="n">
        <f aca="false">IF(OR($U11+F$52&lt;'Standard Settings'!$G6,$U11+F$52&gt;'Standard Settings'!$I6),-1,(EchelleFPAparam!$S$3/('cpmcfgWVLEN_Table.csv'!$U11+F$52))*(SIN('Standard Settings'!$F6)+SIN('Standard Settings'!$F6+EchelleFPAparam!$M$3+EchelleFPAparam!$F$3)))</f>
        <v>1547.32993539296</v>
      </c>
      <c r="CM11" s="53" t="n">
        <f aca="false">IF(OR($U11+G$52&lt;'Standard Settings'!$G6,$U11+G$52&gt;'Standard Settings'!$I6),-1,(EchelleFPAparam!$S$3/('cpmcfgWVLEN_Table.csv'!$U11+G$52))*(SIN('Standard Settings'!$F6)+SIN('Standard Settings'!$F6+EchelleFPAparam!$M$3+EchelleFPAparam!$F$3)))</f>
        <v>1505.51020740937</v>
      </c>
      <c r="CN11" s="53" t="n">
        <f aca="false">IF(OR($U11+H$52&lt;'Standard Settings'!$G6,$U11+H$52&gt;'Standard Settings'!$I6),-1,(EchelleFPAparam!$S$3/('cpmcfgWVLEN_Table.csv'!$U11+H$52))*(SIN('Standard Settings'!$F6)+SIN('Standard Settings'!$F6+EchelleFPAparam!$M$3+EchelleFPAparam!$F$3)))</f>
        <v>1465.8915177407</v>
      </c>
      <c r="CO11" s="53" t="n">
        <f aca="false">IF(OR($U11+K$52&lt;'Standard Settings'!$G6,$U11+K$52&gt;'Standard Settings'!$I6),-1,(EchelleFPAparam!$S$3/('cpmcfgWVLEN_Table.csv'!$U11+K$52))*(SIN('Standard Settings'!$F6)+SIN('Standard Settings'!$F6+EchelleFPAparam!$M$3+EchelleFPAparam!$F$3)))</f>
        <v>1428.30455574735</v>
      </c>
      <c r="CP11" s="53" t="n">
        <f aca="false">IF(OR($U11+L$52&lt;'Standard Settings'!$G6,$U11+L$52&gt;'Standard Settings'!$I6),-1,(EchelleFPAparam!$S$3/('cpmcfgWVLEN_Table.csv'!$U11+L$52))*(SIN('Standard Settings'!$F6)+SIN('Standard Settings'!$F6+EchelleFPAparam!$M$3+EchelleFPAparam!$F$3)))</f>
        <v>-1</v>
      </c>
      <c r="CQ11" s="53" t="n">
        <f aca="false">IF(OR($U11+B$52&lt;'Standard Settings'!$G6,$U11+B$52&gt;'Standard Settings'!$I6),-1,(EchelleFPAparam!$S$3/('cpmcfgWVLEN_Table.csv'!$U11+B$52))*(SIN('Standard Settings'!$F6)+SIN('Standard Settings'!$F6+EchelleFPAparam!$M$3+EchelleFPAparam!$G$3)))</f>
        <v>1753.14936418806</v>
      </c>
      <c r="CR11" s="53" t="n">
        <f aca="false">IF(OR($U11+C$52&lt;'Standard Settings'!$G6,$U11+C$52&gt;'Standard Settings'!$I6),-1,(EchelleFPAparam!$S$3/('cpmcfgWVLEN_Table.csv'!$U11+C$52))*(SIN('Standard Settings'!$F6)+SIN('Standard Settings'!$F6+EchelleFPAparam!$M$3+EchelleFPAparam!$G$3)))</f>
        <v>1700.02362587933</v>
      </c>
      <c r="CS11" s="53" t="n">
        <f aca="false">IF(OR($U11+D$52&lt;'Standard Settings'!$G6,$U11+D$52&gt;'Standard Settings'!$I6),-1,(EchelleFPAparam!$S$3/('cpmcfgWVLEN_Table.csv'!$U11+D$52))*(SIN('Standard Settings'!$F6)+SIN('Standard Settings'!$F6+EchelleFPAparam!$M$3+EchelleFPAparam!$G$3)))</f>
        <v>1650.02293100053</v>
      </c>
      <c r="CT11" s="53" t="n">
        <f aca="false">IF(OR($U11+E$52&lt;'Standard Settings'!$G6,$U11+E$52&gt;'Standard Settings'!$I6),-1,(EchelleFPAparam!$S$3/('cpmcfgWVLEN_Table.csv'!$U11+E$52))*(SIN('Standard Settings'!$F6)+SIN('Standard Settings'!$F6+EchelleFPAparam!$M$3+EchelleFPAparam!$G$3)))</f>
        <v>1602.87941868623</v>
      </c>
      <c r="CU11" s="53" t="n">
        <f aca="false">IF(OR($U11+F$52&lt;'Standard Settings'!$G6,$U11+F$52&gt;'Standard Settings'!$I6),-1,(EchelleFPAparam!$S$3/('cpmcfgWVLEN_Table.csv'!$U11+F$52))*(SIN('Standard Settings'!$F6)+SIN('Standard Settings'!$F6+EchelleFPAparam!$M$3+EchelleFPAparam!$G$3)))</f>
        <v>1558.35499038939</v>
      </c>
      <c r="CV11" s="53" t="n">
        <f aca="false">IF(OR($U11+G$52&lt;'Standard Settings'!$G6,$U11+G$52&gt;'Standard Settings'!$I6),-1,(EchelleFPAparam!$S$3/('cpmcfgWVLEN_Table.csv'!$U11+G$52))*(SIN('Standard Settings'!$F6)+SIN('Standard Settings'!$F6+EchelleFPAparam!$M$3+EchelleFPAparam!$G$3)))</f>
        <v>1516.23728794643</v>
      </c>
      <c r="CW11" s="53" t="n">
        <f aca="false">IF(OR($U11+H$52&lt;'Standard Settings'!$G6,$U11+H$52&gt;'Standard Settings'!$I6),-1,(EchelleFPAparam!$S$3/('cpmcfgWVLEN_Table.csv'!$U11+H$52))*(SIN('Standard Settings'!$F6)+SIN('Standard Settings'!$F6+EchelleFPAparam!$M$3+EchelleFPAparam!$G$3)))</f>
        <v>1476.33630668468</v>
      </c>
      <c r="CX11" s="53" t="n">
        <f aca="false">IF(OR($U11+K$52&lt;'Standard Settings'!$G6,$U11+K$52&gt;'Standard Settings'!$I6),-1,(EchelleFPAparam!$S$3/('cpmcfgWVLEN_Table.csv'!$U11+K$52))*(SIN('Standard Settings'!$F6)+SIN('Standard Settings'!$F6+EchelleFPAparam!$M$3+EchelleFPAparam!$G$3)))</f>
        <v>1438.48152959021</v>
      </c>
      <c r="CY11" s="53" t="n">
        <f aca="false">IF(OR($U11+L$52&lt;'Standard Settings'!$G6,$U11+L$52&gt;'Standard Settings'!$I6),-1,(EchelleFPAparam!$S$3/('cpmcfgWVLEN_Table.csv'!$U11+L$52))*(SIN('Standard Settings'!$F6)+SIN('Standard Settings'!$F6+EchelleFPAparam!$M$3+EchelleFPAparam!$G$3)))</f>
        <v>-1</v>
      </c>
      <c r="CZ11" s="53" t="n">
        <f aca="false">IF(OR($U11+B$52&lt;'Standard Settings'!$G6,$U11+B$52&gt;'Standard Settings'!$I6),-1,(EchelleFPAparam!$S$3/('cpmcfgWVLEN_Table.csv'!$U11+B$52))*(SIN('Standard Settings'!$F6)+SIN('Standard Settings'!$F6+EchelleFPAparam!$M$3+EchelleFPAparam!$H$3)))</f>
        <v>1753.80708016485</v>
      </c>
      <c r="DA11" s="53" t="n">
        <f aca="false">IF(OR($U11+C$52&lt;'Standard Settings'!$G6,$U11+C$52&gt;'Standard Settings'!$I6),-1,(EchelleFPAparam!$S$3/('cpmcfgWVLEN_Table.csv'!$U11+C$52))*(SIN('Standard Settings'!$F6)+SIN('Standard Settings'!$F6+EchelleFPAparam!$M$3+EchelleFPAparam!$H$3)))</f>
        <v>1700.66141106894</v>
      </c>
      <c r="DB11" s="53" t="n">
        <f aca="false">IF(OR($U11+D$52&lt;'Standard Settings'!$G6,$U11+D$52&gt;'Standard Settings'!$I6),-1,(EchelleFPAparam!$S$3/('cpmcfgWVLEN_Table.csv'!$U11+D$52))*(SIN('Standard Settings'!$F6)+SIN('Standard Settings'!$F6+EchelleFPAparam!$M$3+EchelleFPAparam!$H$3)))</f>
        <v>1650.64195780221</v>
      </c>
      <c r="DC11" s="53" t="n">
        <f aca="false">IF(OR($U11+E$52&lt;'Standard Settings'!$G6,$U11+E$52&gt;'Standard Settings'!$I6),-1,(EchelleFPAparam!$S$3/('cpmcfgWVLEN_Table.csv'!$U11+E$52))*(SIN('Standard Settings'!$F6)+SIN('Standard Settings'!$F6+EchelleFPAparam!$M$3+EchelleFPAparam!$H$3)))</f>
        <v>1603.48075900786</v>
      </c>
      <c r="DD11" s="53" t="n">
        <f aca="false">IF(OR($U11+F$52&lt;'Standard Settings'!$G6,$U11+F$52&gt;'Standard Settings'!$I6),-1,(EchelleFPAparam!$S$3/('cpmcfgWVLEN_Table.csv'!$U11+F$52))*(SIN('Standard Settings'!$F6)+SIN('Standard Settings'!$F6+EchelleFPAparam!$M$3+EchelleFPAparam!$H$3)))</f>
        <v>1558.9396268132</v>
      </c>
      <c r="DE11" s="53" t="n">
        <f aca="false">IF(OR($U11+G$52&lt;'Standard Settings'!$G6,$U11+G$52&gt;'Standard Settings'!$I6),-1,(EchelleFPAparam!$S$3/('cpmcfgWVLEN_Table.csv'!$U11+G$52))*(SIN('Standard Settings'!$F6)+SIN('Standard Settings'!$F6+EchelleFPAparam!$M$3+EchelleFPAparam!$H$3)))</f>
        <v>1516.80612338582</v>
      </c>
      <c r="DF11" s="53" t="n">
        <f aca="false">IF(OR($U11+H$52&lt;'Standard Settings'!$G6,$U11+H$52&gt;'Standard Settings'!$I6),-1,(EchelleFPAparam!$S$3/('cpmcfgWVLEN_Table.csv'!$U11+H$52))*(SIN('Standard Settings'!$F6)+SIN('Standard Settings'!$F6+EchelleFPAparam!$M$3+EchelleFPAparam!$H$3)))</f>
        <v>1476.8901727704</v>
      </c>
      <c r="DG11" s="53" t="n">
        <f aca="false">IF(OR($U11+K$52&lt;'Standard Settings'!$G6,$U11+K$52&gt;'Standard Settings'!$I6),-1,(EchelleFPAparam!$S$3/('cpmcfgWVLEN_Table.csv'!$U11+K$52))*(SIN('Standard Settings'!$F6)+SIN('Standard Settings'!$F6+EchelleFPAparam!$M$3+EchelleFPAparam!$H$3)))</f>
        <v>1439.02119398142</v>
      </c>
      <c r="DH11" s="53" t="n">
        <f aca="false">IF(OR($U11+L$52&lt;'Standard Settings'!$G6,$U11+L$52&gt;'Standard Settings'!$I6),-1,(EchelleFPAparam!$S$3/('cpmcfgWVLEN_Table.csv'!$U11+L$52))*(SIN('Standard Settings'!$F6)+SIN('Standard Settings'!$F6+EchelleFPAparam!$M$3+EchelleFPAparam!$H$3)))</f>
        <v>-1</v>
      </c>
      <c r="DI11" s="53" t="n">
        <f aca="false">IF(OR($U11+B$52&lt;'Standard Settings'!$G6,$U11+B$52&gt;'Standard Settings'!$I6),-1,(EchelleFPAparam!$S$3/('cpmcfgWVLEN_Table.csv'!$U11+B$52))*(SIN('Standard Settings'!$F6)+SIN('Standard Settings'!$F6+EchelleFPAparam!$M$3+EchelleFPAparam!$I$3)))</f>
        <v>1765.64722033638</v>
      </c>
      <c r="DJ11" s="53" t="n">
        <f aca="false">IF(OR($U11+C$52&lt;'Standard Settings'!$G6,$U11+C$52&gt;'Standard Settings'!$I6),-1,(EchelleFPAparam!$S$3/('cpmcfgWVLEN_Table.csv'!$U11+C$52))*(SIN('Standard Settings'!$F6)+SIN('Standard Settings'!$F6+EchelleFPAparam!$M$3+EchelleFPAparam!$I$3)))</f>
        <v>1712.14275911406</v>
      </c>
      <c r="DK11" s="53" t="n">
        <f aca="false">IF(OR($U11+D$52&lt;'Standard Settings'!$G6,$U11+D$52&gt;'Standard Settings'!$I6),-1,(EchelleFPAparam!$S$3/('cpmcfgWVLEN_Table.csv'!$U11+D$52))*(SIN('Standard Settings'!$F6)+SIN('Standard Settings'!$F6+EchelleFPAparam!$M$3+EchelleFPAparam!$I$3)))</f>
        <v>1661.78561914012</v>
      </c>
      <c r="DL11" s="53" t="n">
        <f aca="false">IF(OR($U11+E$52&lt;'Standard Settings'!$G6,$U11+E$52&gt;'Standard Settings'!$I6),-1,(EchelleFPAparam!$S$3/('cpmcfgWVLEN_Table.csv'!$U11+E$52))*(SIN('Standard Settings'!$F6)+SIN('Standard Settings'!$F6+EchelleFPAparam!$M$3+EchelleFPAparam!$I$3)))</f>
        <v>1614.30603002183</v>
      </c>
      <c r="DM11" s="53" t="n">
        <f aca="false">IF(OR($U11+F$52&lt;'Standard Settings'!$G6,$U11+F$52&gt;'Standard Settings'!$I6),-1,(EchelleFPAparam!$S$3/('cpmcfgWVLEN_Table.csv'!$U11+F$52))*(SIN('Standard Settings'!$F6)+SIN('Standard Settings'!$F6+EchelleFPAparam!$M$3+EchelleFPAparam!$I$3)))</f>
        <v>1569.46419585456</v>
      </c>
      <c r="DN11" s="53" t="n">
        <f aca="false">IF(OR($U11+G$52&lt;'Standard Settings'!$G6,$U11+G$52&gt;'Standard Settings'!$I6),-1,(EchelleFPAparam!$S$3/('cpmcfgWVLEN_Table.csv'!$U11+G$52))*(SIN('Standard Settings'!$F6)+SIN('Standard Settings'!$F6+EchelleFPAparam!$M$3+EchelleFPAparam!$I$3)))</f>
        <v>1527.04624461525</v>
      </c>
      <c r="DO11" s="53" t="n">
        <f aca="false">IF(OR($U11+H$52&lt;'Standard Settings'!$G6,$U11+H$52&gt;'Standard Settings'!$I6),-1,(EchelleFPAparam!$S$3/('cpmcfgWVLEN_Table.csv'!$U11+H$52))*(SIN('Standard Settings'!$F6)+SIN('Standard Settings'!$F6+EchelleFPAparam!$M$3+EchelleFPAparam!$I$3)))</f>
        <v>1486.86081712537</v>
      </c>
      <c r="DP11" s="53" t="n">
        <f aca="false">IF(OR($U11+K$52&lt;'Standard Settings'!$G6,$U11+K$52&gt;'Standard Settings'!$I6),-1,(EchelleFPAparam!$S$3/('cpmcfgWVLEN_Table.csv'!$U11+K$52))*(SIN('Standard Settings'!$F6)+SIN('Standard Settings'!$F6+EchelleFPAparam!$M$3+EchelleFPAparam!$I$3)))</f>
        <v>1448.73618078882</v>
      </c>
      <c r="DQ11" s="53" t="n">
        <f aca="false">IF(OR($U11+L$52&lt;'Standard Settings'!$G6,$U11+L$52&gt;'Standard Settings'!$I6),-1,(EchelleFPAparam!$S$3/('cpmcfgWVLEN_Table.csv'!$U11+L$52))*(SIN('Standard Settings'!$F6)+SIN('Standard Settings'!$F6+EchelleFPAparam!$M$3+EchelleFPAparam!$I$3)))</f>
        <v>-1</v>
      </c>
      <c r="DR11" s="53" t="n">
        <f aca="false">IF(OR($U11+B$52&lt;'Standard Settings'!$G6,$U11+B$52&gt;'Standard Settings'!$I6),-1,(EchelleFPAparam!$S$3/('cpmcfgWVLEN_Table.csv'!$U11+B$52))*(SIN('Standard Settings'!$F6)+SIN('Standard Settings'!$F6+EchelleFPAparam!$M$3+EchelleFPAparam!$J$3)))</f>
        <v>1766.27416416637</v>
      </c>
      <c r="DS11" s="53" t="n">
        <f aca="false">IF(OR($U11+C$52&lt;'Standard Settings'!$G6,$U11+C$52&gt;'Standard Settings'!$I6),-1,(EchelleFPAparam!$S$3/('cpmcfgWVLEN_Table.csv'!$U11+C$52))*(SIN('Standard Settings'!$F6)+SIN('Standard Settings'!$F6+EchelleFPAparam!$M$3+EchelleFPAparam!$J$3)))</f>
        <v>1712.75070464617</v>
      </c>
      <c r="DT11" s="53" t="n">
        <f aca="false">IF(OR($U11+D$52&lt;'Standard Settings'!$G6,$U11+D$52&gt;'Standard Settings'!$I6),-1,(EchelleFPAparam!$S$3/('cpmcfgWVLEN_Table.csv'!$U11+D$52))*(SIN('Standard Settings'!$F6)+SIN('Standard Settings'!$F6+EchelleFPAparam!$M$3+EchelleFPAparam!$J$3)))</f>
        <v>1662.37568392129</v>
      </c>
      <c r="DU11" s="53" t="n">
        <f aca="false">IF(OR($U11+E$52&lt;'Standard Settings'!$G6,$U11+E$52&gt;'Standard Settings'!$I6),-1,(EchelleFPAparam!$S$3/('cpmcfgWVLEN_Table.csv'!$U11+E$52))*(SIN('Standard Settings'!$F6)+SIN('Standard Settings'!$F6+EchelleFPAparam!$M$3+EchelleFPAparam!$J$3)))</f>
        <v>1614.87923580925</v>
      </c>
      <c r="DV11" s="53" t="n">
        <f aca="false">IF(OR($U11+F$52&lt;'Standard Settings'!$G6,$U11+F$52&gt;'Standard Settings'!$I6),-1,(EchelleFPAparam!$S$3/('cpmcfgWVLEN_Table.csv'!$U11+F$52))*(SIN('Standard Settings'!$F6)+SIN('Standard Settings'!$F6+EchelleFPAparam!$M$3+EchelleFPAparam!$J$3)))</f>
        <v>1570.02147925899</v>
      </c>
      <c r="DW11" s="53" t="n">
        <f aca="false">IF(OR($U11+G$52&lt;'Standard Settings'!$G6,$U11+G$52&gt;'Standard Settings'!$I6),-1,(EchelleFPAparam!$S$3/('cpmcfgWVLEN_Table.csv'!$U11+G$52))*(SIN('Standard Settings'!$F6)+SIN('Standard Settings'!$F6+EchelleFPAparam!$M$3+EchelleFPAparam!$J$3)))</f>
        <v>1527.58846630605</v>
      </c>
      <c r="DX11" s="53" t="n">
        <f aca="false">IF(OR($U11+H$52&lt;'Standard Settings'!$G6,$U11+H$52&gt;'Standard Settings'!$I6),-1,(EchelleFPAparam!$S$3/('cpmcfgWVLEN_Table.csv'!$U11+H$52))*(SIN('Standard Settings'!$F6)+SIN('Standard Settings'!$F6+EchelleFPAparam!$M$3+EchelleFPAparam!$J$3)))</f>
        <v>1487.38876982431</v>
      </c>
      <c r="DY11" s="53" t="n">
        <f aca="false">IF(OR($U11+K$52&lt;'Standard Settings'!$G6,$U11+K$52&gt;'Standard Settings'!$I6),-1,(EchelleFPAparam!$S$3/('cpmcfgWVLEN_Table.csv'!$U11+K$52))*(SIN('Standard Settings'!$F6)+SIN('Standard Settings'!$F6+EchelleFPAparam!$M$3+EchelleFPAparam!$J$3)))</f>
        <v>1449.25059623907</v>
      </c>
      <c r="DZ11" s="53" t="n">
        <f aca="false">IF(OR($U11+L$52&lt;'Standard Settings'!$G6,$U11+L$52&gt;'Standard Settings'!$I6),-1,(EchelleFPAparam!$S$3/('cpmcfgWVLEN_Table.csv'!$U11+L$52))*(SIN('Standard Settings'!$F6)+SIN('Standard Settings'!$F6+EchelleFPAparam!$M$3+EchelleFPAparam!$J$3)))</f>
        <v>-1</v>
      </c>
      <c r="EA11" s="53" t="n">
        <f aca="false">IF(OR($U11+B$52&lt;$S11,$U11+B$52&gt;$T11),-1,(EchelleFPAparam!$S$3/('cpmcfgWVLEN_Table.csv'!$U11+B$52))*(SIN('Standard Settings'!$F6)+SIN('Standard Settings'!$F6+EchelleFPAparam!$M$3+EchelleFPAparam!$K$3)))</f>
        <v>1777.54309362987</v>
      </c>
      <c r="EB11" s="53" t="n">
        <f aca="false">IF(OR($U11+C$52&lt;$S11,$U11+C$52&gt;$T11),-1,(EchelleFPAparam!$S$3/('cpmcfgWVLEN_Table.csv'!$U11+C$52))*(SIN('Standard Settings'!$F6)+SIN('Standard Settings'!$F6+EchelleFPAparam!$M$3+EchelleFPAparam!$K$3)))</f>
        <v>1723.67815139866</v>
      </c>
      <c r="EC11" s="53" t="n">
        <f aca="false">IF(OR($U11+D$52&lt;$S11,$U11+D$52&gt;$T11),-1,(EchelleFPAparam!$S$3/('cpmcfgWVLEN_Table.csv'!$U11+D$52))*(SIN('Standard Settings'!$F6)+SIN('Standard Settings'!$F6+EchelleFPAparam!$M$3+EchelleFPAparam!$K$3)))</f>
        <v>1672.98173518106</v>
      </c>
      <c r="ED11" s="53" t="n">
        <f aca="false">IF(OR($U11+E$52&lt;$S11,$U11+E$52&gt;$T11),-1,(EchelleFPAparam!$S$3/('cpmcfgWVLEN_Table.csv'!$U11+E$52))*(SIN('Standard Settings'!$F6)+SIN('Standard Settings'!$F6+EchelleFPAparam!$M$3+EchelleFPAparam!$K$3)))</f>
        <v>1625.18225703303</v>
      </c>
      <c r="EE11" s="53" t="n">
        <f aca="false">IF(OR($U11+F$52&lt;$S11,$U11+F$52&gt;$T11),-1,(EchelleFPAparam!$S$3/('cpmcfgWVLEN_Table.csv'!$U11+F$52))*(SIN('Standard Settings'!$F6)+SIN('Standard Settings'!$F6+EchelleFPAparam!$M$3+EchelleFPAparam!$K$3)))</f>
        <v>1580.03830544878</v>
      </c>
      <c r="EF11" s="53" t="n">
        <f aca="false">IF(OR($U11+G$52&lt;$S11,$U11+G$52&gt;$T11),-1,(EchelleFPAparam!$S$3/('cpmcfgWVLEN_Table.csv'!$U11+G$52))*(SIN('Standard Settings'!$F6)+SIN('Standard Settings'!$F6+EchelleFPAparam!$M$3+EchelleFPAparam!$K$3)))</f>
        <v>1537.33456746367</v>
      </c>
      <c r="EG11" s="53" t="n">
        <f aca="false">IF(OR($U11+H$52&lt;$S11,$U11+H$52&gt;$T11),-1,(EchelleFPAparam!$S$3/('cpmcfgWVLEN_Table.csv'!$U11+H$52))*(SIN('Standard Settings'!$F6)+SIN('Standard Settings'!$F6+EchelleFPAparam!$M$3+EchelleFPAparam!$K$3)))</f>
        <v>1496.87839463568</v>
      </c>
      <c r="EH11" s="53" t="n">
        <f aca="false">IF(OR($U11+K$52&lt;$S11,$U11+K$52&gt;$T11),-1,(EchelleFPAparam!$S$3/('cpmcfgWVLEN_Table.csv'!$U11+K$52))*(SIN('Standard Settings'!$F6)+SIN('Standard Settings'!$F6+EchelleFPAparam!$M$3+EchelleFPAparam!$K$3)))</f>
        <v>1458.49689733733</v>
      </c>
      <c r="EI11" s="53" t="n">
        <f aca="false">IF(OR($U11+L$52&lt;$S11,$U11+L$52&gt;$T11),-1,(EchelleFPAparam!$S$3/('cpmcfgWVLEN_Table.csv'!$U11+L$52))*(SIN('Standard Settings'!$F6)+SIN('Standard Settings'!$F6+EchelleFPAparam!$M$3+EchelleFPAparam!$K$3)))</f>
        <v>-1</v>
      </c>
      <c r="EJ11" s="54" t="n">
        <f aca="false">CO11</f>
        <v>1428.30455574735</v>
      </c>
      <c r="EK11" s="54" t="n">
        <f aca="false">EA11</f>
        <v>1777.54309362987</v>
      </c>
      <c r="EL11" s="55"/>
      <c r="EM11" s="55"/>
      <c r="EN11" s="55"/>
      <c r="EO11" s="55"/>
      <c r="EP11" s="55"/>
      <c r="EQ11" s="55"/>
      <c r="ER11" s="55"/>
      <c r="ES11" s="55"/>
      <c r="ET11" s="55"/>
      <c r="EU11" s="55"/>
      <c r="EV11" s="55"/>
      <c r="EW11" s="55"/>
      <c r="EX11" s="55"/>
      <c r="EY11" s="55"/>
      <c r="EZ11" s="55"/>
      <c r="FA11" s="55"/>
      <c r="FB11" s="55"/>
      <c r="FC11" s="55"/>
      <c r="FD11" s="55"/>
      <c r="FE11" s="55"/>
      <c r="FF11" s="55"/>
      <c r="FG11" s="55"/>
      <c r="FH11" s="55"/>
      <c r="FI11" s="55"/>
      <c r="FJ11" s="56" t="n">
        <f aca="false">1/(F11*EchelleFPAparam!$Q$3)</f>
        <v>2318.14110129543</v>
      </c>
      <c r="FK11" s="56" t="n">
        <f aca="false">E11*FJ11</f>
        <v>11.9128105801737</v>
      </c>
      <c r="FL11" s="55"/>
      <c r="FM11" s="55"/>
      <c r="FN11" s="55"/>
      <c r="FO11" s="55"/>
      <c r="FP11" s="55"/>
      <c r="FQ11" s="55"/>
      <c r="FR11" s="55"/>
      <c r="FS11" s="55"/>
      <c r="FT11" s="55"/>
      <c r="FU11" s="55"/>
      <c r="FV11" s="55"/>
      <c r="FW11" s="55"/>
      <c r="FX11" s="55"/>
      <c r="FY11" s="55"/>
      <c r="FZ11" s="55"/>
      <c r="GA11" s="55"/>
      <c r="GB11" s="55"/>
      <c r="GC11" s="55"/>
      <c r="GD11" s="55"/>
      <c r="GE11" s="55"/>
      <c r="GF11" s="55"/>
      <c r="GG11" s="55"/>
      <c r="GH11" s="55"/>
      <c r="GI11" s="55"/>
      <c r="GJ11" s="55"/>
      <c r="GK11" s="55"/>
      <c r="GL11" s="55"/>
      <c r="GM11" s="55"/>
      <c r="GN11" s="55"/>
      <c r="GO11" s="55"/>
      <c r="GP11" s="55"/>
      <c r="GQ11" s="55"/>
      <c r="GR11" s="55"/>
      <c r="GS11" s="55"/>
      <c r="GT11" s="55"/>
      <c r="GU11" s="55"/>
      <c r="GV11" s="55"/>
      <c r="GW11" s="55"/>
      <c r="GX11" s="55"/>
      <c r="GY11" s="55"/>
      <c r="GZ11" s="55"/>
      <c r="HA11" s="55"/>
      <c r="HB11" s="55"/>
      <c r="HC11" s="55"/>
      <c r="HD11" s="55"/>
      <c r="HE11" s="55"/>
      <c r="HF11" s="55"/>
      <c r="HG11" s="55"/>
      <c r="HH11" s="55"/>
      <c r="HI11" s="55"/>
      <c r="HJ11" s="55"/>
      <c r="HK11" s="55"/>
      <c r="HL11" s="55"/>
      <c r="HM11" s="55"/>
      <c r="HN11" s="55"/>
      <c r="HO11" s="55"/>
      <c r="HP11" s="55"/>
      <c r="HQ11" s="55"/>
      <c r="HR11" s="55"/>
      <c r="HS11" s="55"/>
      <c r="HT11" s="55"/>
      <c r="HU11" s="55"/>
      <c r="HV11" s="55"/>
      <c r="HW11" s="55"/>
      <c r="HX11" s="55"/>
      <c r="HY11" s="55"/>
      <c r="HZ11" s="55"/>
      <c r="IA11" s="55"/>
      <c r="IB11" s="55"/>
      <c r="IC11" s="55"/>
      <c r="ID11" s="55"/>
      <c r="IE11" s="55"/>
      <c r="IF11" s="55"/>
      <c r="IG11" s="55"/>
      <c r="IH11" s="55"/>
      <c r="II11" s="55"/>
      <c r="IJ11" s="55"/>
      <c r="IK11" s="55"/>
      <c r="IL11" s="55"/>
      <c r="IM11" s="55"/>
      <c r="IN11" s="55"/>
      <c r="IO11" s="55"/>
      <c r="IP11" s="55"/>
      <c r="IQ11" s="55"/>
      <c r="IR11" s="55"/>
      <c r="IS11" s="55"/>
      <c r="IT11" s="55"/>
      <c r="IU11" s="55"/>
      <c r="IV11" s="55"/>
      <c r="IW11" s="55"/>
      <c r="IX11" s="55"/>
      <c r="IY11" s="55"/>
      <c r="IZ11" s="55"/>
      <c r="JA11" s="55"/>
      <c r="JB11" s="55"/>
      <c r="JC11" s="55"/>
      <c r="JD11" s="55"/>
      <c r="JE11" s="55"/>
      <c r="JF11" s="55"/>
      <c r="JG11" s="55"/>
      <c r="JH11" s="55"/>
      <c r="JI11" s="55"/>
      <c r="JJ11" s="55"/>
      <c r="JK11" s="55"/>
      <c r="JL11" s="55"/>
      <c r="JM11" s="55"/>
      <c r="JN11" s="55"/>
      <c r="JO11" s="55"/>
      <c r="JP11" s="55"/>
      <c r="JQ11" s="55"/>
      <c r="JR11" s="20"/>
    </row>
    <row r="12" customFormat="false" ht="15" hidden="false" customHeight="false" outlineLevel="0" collapsed="false">
      <c r="A12" s="39" t="n">
        <v>6</v>
      </c>
      <c r="B12" s="40" t="n">
        <f aca="false">AA12</f>
        <v>1571.19199548738</v>
      </c>
      <c r="C12" s="12" t="str">
        <f aca="false">'Standard Settings'!B7</f>
        <v>H/2/4</v>
      </c>
      <c r="D12" s="12" t="n">
        <f aca="false">'Standard Settings'!H7</f>
        <v>36</v>
      </c>
      <c r="E12" s="41" t="n">
        <f aca="false">(DM12-DD12)/2048</f>
        <v>0.00505694428567627</v>
      </c>
      <c r="F12" s="37" t="n">
        <f aca="false">((EchelleFPAparam!$S$3/('cpmcfgWVLEN_Table.csv'!$U12+E$52))*(SIN('Standard Settings'!$F7+0.0005)+SIN('Standard Settings'!$F7+0.0005+EchelleFPAparam!$M$3))-(EchelleFPAparam!$S$3/('cpmcfgWVLEN_Table.csv'!$U12+E$52))*(SIN('Standard Settings'!$F7-0.0005)+SIN('Standard Settings'!$F7-0.0005+EchelleFPAparam!$M$3)))*1000*EchelleFPAparam!$O$3/180</f>
        <v>14.1337352780209</v>
      </c>
      <c r="G12" s="42" t="str">
        <f aca="false">'Standard Settings'!C7</f>
        <v>H</v>
      </c>
      <c r="H12" s="43"/>
      <c r="I12" s="44" t="s">
        <v>657</v>
      </c>
      <c r="J12" s="45"/>
      <c r="K12" s="12" t="str">
        <f aca="false">'Standard Settings'!$D7</f>
        <v>HK</v>
      </c>
      <c r="L12" s="43"/>
      <c r="M12" s="13" t="n">
        <v>0</v>
      </c>
      <c r="N12" s="13" t="n">
        <v>0</v>
      </c>
      <c r="O12" s="12" t="str">
        <f aca="false">'Standard Settings'!$D7</f>
        <v>HK</v>
      </c>
      <c r="P12" s="43"/>
      <c r="Q12" s="12" t="n">
        <f aca="false">'Standard Settings'!$E7</f>
        <v>65</v>
      </c>
      <c r="R12" s="46"/>
      <c r="S12" s="47" t="n">
        <f aca="false">'Standard Settings'!$G7</f>
        <v>32</v>
      </c>
      <c r="T12" s="47" t="n">
        <f aca="false">'Standard Settings'!$I7</f>
        <v>39</v>
      </c>
      <c r="U12" s="48" t="n">
        <f aca="false">D12-4</f>
        <v>32</v>
      </c>
      <c r="V12" s="48" t="n">
        <f aca="false">D12+4</f>
        <v>40</v>
      </c>
      <c r="W12" s="49" t="n">
        <f aca="false">IF(OR($U12+B$52&lt;$S12,$U12+B$52&gt;$T12),-1,(EchelleFPAparam!$S$3/('cpmcfgWVLEN_Table.csv'!$U12+B$52))*(SIN('Standard Settings'!$F7)+SIN('Standard Settings'!$F7+EchelleFPAparam!$M$3)))</f>
        <v>1767.5909949233</v>
      </c>
      <c r="X12" s="49" t="n">
        <f aca="false">IF(OR($U12+C$52&lt;$S12,$U12+C$52&gt;$T12),-1,(EchelleFPAparam!$S$3/('cpmcfgWVLEN_Table.csv'!$U12+C$52))*(SIN('Standard Settings'!$F7)+SIN('Standard Settings'!$F7+EchelleFPAparam!$M$3)))</f>
        <v>1714.02763144078</v>
      </c>
      <c r="Y12" s="49" t="n">
        <f aca="false">IF(OR($U12+D$52&lt;$S12,$U12+D$52&gt;$T12),-1,(EchelleFPAparam!$S$3/('cpmcfgWVLEN_Table.csv'!$U12+D$52))*(SIN('Standard Settings'!$F7)+SIN('Standard Settings'!$F7+EchelleFPAparam!$M$3)))</f>
        <v>1663.61505404546</v>
      </c>
      <c r="Z12" s="49" t="n">
        <f aca="false">IF(OR($U12+E$52&lt;$S12,$U12+E$52&gt;$T12),-1,(EchelleFPAparam!$S$3/('cpmcfgWVLEN_Table.csv'!$U12+E$52))*(SIN('Standard Settings'!$F7)+SIN('Standard Settings'!$F7+EchelleFPAparam!$M$3)))</f>
        <v>1616.08319535845</v>
      </c>
      <c r="AA12" s="49" t="n">
        <f aca="false">IF(OR($U12+F$52&lt;$S12,$U12+F$52&gt;$T12),-1,(EchelleFPAparam!$S$3/('cpmcfgWVLEN_Table.csv'!$U12+F$52))*(SIN('Standard Settings'!$F7)+SIN('Standard Settings'!$F7+EchelleFPAparam!$M$3)))</f>
        <v>1571.19199548738</v>
      </c>
      <c r="AB12" s="49" t="n">
        <f aca="false">IF(OR($U12+G$52&lt;$S12,$U12+G$52&gt;$T12),-1,(EchelleFPAparam!$S$3/('cpmcfgWVLEN_Table.csv'!$U12+G$52))*(SIN('Standard Settings'!$F7)+SIN('Standard Settings'!$F7+EchelleFPAparam!$M$3)))</f>
        <v>1528.72734696069</v>
      </c>
      <c r="AC12" s="49" t="n">
        <f aca="false">IF(OR($U12+H$52&lt;$S12,$U12+H$52&gt;$T12),-1,(EchelleFPAparam!$S$3/('cpmcfgWVLEN_Table.csv'!$U12+H$52))*(SIN('Standard Settings'!$F7)+SIN('Standard Settings'!$F7+EchelleFPAparam!$M$3)))</f>
        <v>1488.49767993541</v>
      </c>
      <c r="AD12" s="49" t="n">
        <f aca="false">IF(OR($U12+K$52&lt;$S12,$U12+K$52&gt;$T12),-1,(EchelleFPAparam!$S$3/('cpmcfgWVLEN_Table.csv'!$U12+K$52))*(SIN('Standard Settings'!$F7)+SIN('Standard Settings'!$F7+EchelleFPAparam!$M$3)))</f>
        <v>1450.33107275758</v>
      </c>
      <c r="AE12" s="49" t="n">
        <f aca="false">IF(OR($U12+L$52&lt;$S12,$U12+L$52&gt;$T12),-1,(EchelleFPAparam!$S$3/('cpmcfgWVLEN_Table.csv'!$U12+L$52))*(SIN('Standard Settings'!$F7)+SIN('Standard Settings'!$F7+EchelleFPAparam!$M$3)))</f>
        <v>-1</v>
      </c>
      <c r="AF12" s="50" t="n">
        <v>1972.13406777436</v>
      </c>
      <c r="AG12" s="50" t="n">
        <v>1681.02040492305</v>
      </c>
      <c r="AH12" s="50" t="n">
        <v>1395.53215112669</v>
      </c>
      <c r="AI12" s="50" t="n">
        <v>1128.3495425942</v>
      </c>
      <c r="AJ12" s="50" t="n">
        <v>877.467510260723</v>
      </c>
      <c r="AK12" s="50" t="n">
        <v>641.250693336499</v>
      </c>
      <c r="AL12" s="50" t="n">
        <v>418.234350141325</v>
      </c>
      <c r="AM12" s="50" t="n">
        <v>207.094865834327</v>
      </c>
      <c r="AN12" s="50" t="n">
        <v>46.4799742526951</v>
      </c>
      <c r="AO12" s="50" t="n">
        <v>1996.79887992594</v>
      </c>
      <c r="AP12" s="50" t="n">
        <v>1728.39888067673</v>
      </c>
      <c r="AQ12" s="50" t="n">
        <v>1440.6716523492</v>
      </c>
      <c r="AR12" s="50" t="n">
        <v>1171.50390484898</v>
      </c>
      <c r="AS12" s="50" t="n">
        <v>918.834304916391</v>
      </c>
      <c r="AT12" s="50" t="n">
        <v>680.991541190949</v>
      </c>
      <c r="AU12" s="50" t="n">
        <v>456.479244607169</v>
      </c>
      <c r="AV12" s="50" t="n">
        <v>243.993848744851</v>
      </c>
      <c r="AW12" s="50" t="n">
        <v>64.2981681020832</v>
      </c>
      <c r="AX12" s="50" t="n">
        <v>2021.64640398496</v>
      </c>
      <c r="AY12" s="50" t="n">
        <v>1776.69937351094</v>
      </c>
      <c r="AZ12" s="50" t="n">
        <v>1486.40912483026</v>
      </c>
      <c r="BA12" s="50" t="n">
        <v>1215.00082803523</v>
      </c>
      <c r="BB12" s="50" t="n">
        <v>960.346995803727</v>
      </c>
      <c r="BC12" s="50" t="n">
        <v>720.68468168942</v>
      </c>
      <c r="BD12" s="50" t="n">
        <v>494.475925100229</v>
      </c>
      <c r="BE12" s="50" t="n">
        <v>280.521711661405</v>
      </c>
      <c r="BF12" s="50" t="n">
        <v>81.8507618364068</v>
      </c>
      <c r="BG12" s="51" t="n">
        <f aca="false">IF(OR($U12+B$52&lt;'Standard Settings'!$G7,$U12+B$52&gt;'Standard Settings'!$I7),-1,(EchelleFPAparam!$S$3/('cpmcfgWVLEN_Table.csv'!$U12+B$52))*(SIN(EchelleFPAparam!$T$3-EchelleFPAparam!$M$3/2)+SIN('Standard Settings'!$F7+EchelleFPAparam!$M$3)))</f>
        <v>1770.30720931892</v>
      </c>
      <c r="BH12" s="51" t="n">
        <f aca="false">IF(OR($U12+C$52&lt;'Standard Settings'!$G7,$U12+C$52&gt;'Standard Settings'!$I7),-1,(EchelleFPAparam!$S$3/('cpmcfgWVLEN_Table.csv'!$U12+C$52))*(SIN(EchelleFPAparam!$T$3-EchelleFPAparam!$M$3/2)+SIN('Standard Settings'!$F7+EchelleFPAparam!$M$3)))</f>
        <v>1716.66153630925</v>
      </c>
      <c r="BI12" s="51" t="n">
        <f aca="false">IF(OR($U12+D$52&lt;'Standard Settings'!$G7,$U12+D$52&gt;'Standard Settings'!$I7),-1,(EchelleFPAparam!$S$3/('cpmcfgWVLEN_Table.csv'!$U12+D$52))*(SIN(EchelleFPAparam!$T$3-EchelleFPAparam!$M$3/2)+SIN('Standard Settings'!$F7+EchelleFPAparam!$M$3)))</f>
        <v>1666.17149112369</v>
      </c>
      <c r="BJ12" s="51" t="n">
        <f aca="false">IF(OR($U12+E$52&lt;'Standard Settings'!$G7,$U12+E$52&gt;'Standard Settings'!$I7),-1,(EchelleFPAparam!$S$3/('cpmcfgWVLEN_Table.csv'!$U12+E$52))*(SIN(EchelleFPAparam!$T$3-EchelleFPAparam!$M$3/2)+SIN('Standard Settings'!$F7+EchelleFPAparam!$M$3)))</f>
        <v>1618.56659137729</v>
      </c>
      <c r="BK12" s="51" t="n">
        <f aca="false">IF(OR($U12+F$52&lt;'Standard Settings'!$G7,$U12+F$52&gt;'Standard Settings'!$I7),-1,(EchelleFPAparam!$S$3/('cpmcfgWVLEN_Table.csv'!$U12+F$52))*(SIN(EchelleFPAparam!$T$3-EchelleFPAparam!$M$3/2)+SIN('Standard Settings'!$F7+EchelleFPAparam!$M$3)))</f>
        <v>1573.60640828348</v>
      </c>
      <c r="BL12" s="51" t="n">
        <f aca="false">IF(OR($U12+G$52&lt;'Standard Settings'!$G7,$U12+G$52&gt;'Standard Settings'!$I7),-1,(EchelleFPAparam!$S$3/('cpmcfgWVLEN_Table.csv'!$U12+G$52))*(SIN(EchelleFPAparam!$T$3-EchelleFPAparam!$M$3/2)+SIN('Standard Settings'!$F7+EchelleFPAparam!$M$3)))</f>
        <v>1531.0765053569</v>
      </c>
      <c r="BM12" s="51" t="n">
        <f aca="false">IF(OR($U12+H$52&lt;'Standard Settings'!$G7,$U12+H$52&gt;'Standard Settings'!$I7),-1,(EchelleFPAparam!$S$3/('cpmcfgWVLEN_Table.csv'!$U12+H$52))*(SIN(EchelleFPAparam!$T$3-EchelleFPAparam!$M$3/2)+SIN('Standard Settings'!$F7+EchelleFPAparam!$M$3)))</f>
        <v>1490.78501837382</v>
      </c>
      <c r="BN12" s="51" t="n">
        <f aca="false">IF(OR($U12+K$52&lt;'Standard Settings'!$G7,$U12+K$52&gt;'Standard Settings'!$I7),-1,(EchelleFPAparam!$S$3/('cpmcfgWVLEN_Table.csv'!$U12+K$52))*(SIN(EchelleFPAparam!$T$3-EchelleFPAparam!$M$3/2)+SIN('Standard Settings'!$F7+EchelleFPAparam!$M$3)))</f>
        <v>1452.55976149244</v>
      </c>
      <c r="BO12" s="51" t="n">
        <f aca="false">IF(OR($U12+L$52&lt;'Standard Settings'!$G7,$U12+L$52&gt;'Standard Settings'!$I7),-1,(EchelleFPAparam!$S$3/('cpmcfgWVLEN_Table.csv'!$U12+L$52))*(SIN(EchelleFPAparam!$T$3-EchelleFPAparam!$M$3/2)+SIN('Standard Settings'!$F7+EchelleFPAparam!$M$3)))</f>
        <v>-1</v>
      </c>
      <c r="BP12" s="52" t="n">
        <f aca="false">IF(OR($U12+B$52&lt;'Standard Settings'!$G7,$U12+B$52&gt;'Standard Settings'!$I7),-1,BG12*(($D12+B$52)/($D12+B$52+0.5)))</f>
        <v>1746.05642562962</v>
      </c>
      <c r="BQ12" s="52" t="n">
        <f aca="false">IF(OR($U12+C$52&lt;'Standard Settings'!$G7,$U12+C$52&gt;'Standard Settings'!$I7),-1,BH12*(($D12+C$52)/($D12+C$52+0.5)))</f>
        <v>1693.77271582513</v>
      </c>
      <c r="BR12" s="52" t="n">
        <f aca="false">IF(OR($U12+D$52&lt;'Standard Settings'!$G7,$U12+D$52&gt;'Standard Settings'!$I7),-1,BI12*(($D12+D$52)/($D12+D$52+0.5)))</f>
        <v>1644.53290032987</v>
      </c>
      <c r="BS12" s="52" t="n">
        <f aca="false">IF(OR($U12+E$52&lt;'Standard Settings'!$G7,$U12+E$52&gt;'Standard Settings'!$I7),-1,BJ12*(($D12+E$52)/($D12+E$52+0.5)))</f>
        <v>1598.07840667632</v>
      </c>
      <c r="BT12" s="52" t="n">
        <f aca="false">IF(OR($U12+F$52&lt;'Standard Settings'!$G7,$U12+F$52&gt;'Standard Settings'!$I7),-1,BK12*(($D12+F$52)/($D12+F$52+0.5)))</f>
        <v>1554.17916867504</v>
      </c>
      <c r="BU12" s="52" t="n">
        <f aca="false">IF(OR($U12+G$52&lt;'Standard Settings'!$G7,$U12+G$52&gt;'Standard Settings'!$I7),-1,BL12*(($D12+G$52)/($D12+G$52+0.5)))</f>
        <v>1512.62980047308</v>
      </c>
      <c r="BV12" s="52" t="n">
        <f aca="false">IF(OR($U12+H$52&lt;'Standard Settings'!$G7,$U12+H$52&gt;'Standard Settings'!$I7),-1,BM12*(($D12+H$52)/($D12+H$52+0.5)))</f>
        <v>1473.24637109884</v>
      </c>
      <c r="BW12" s="52" t="n">
        <f aca="false">IF(OR($U12+K$52&lt;'Standard Settings'!$G7,$U12+K$52&gt;'Standard Settings'!$I7),-1,BN12*(($D12+K$52)/($D12+K$52+0.5)))</f>
        <v>1435.86367227989</v>
      </c>
      <c r="BX12" s="52" t="n">
        <f aca="false">IF(OR($U12+L$52&lt;'Standard Settings'!$G7,$U12+L$52&gt;'Standard Settings'!$I7),-1,BO12*(($D12+L$52)/($D12+L$52+0.5)))</f>
        <v>-1</v>
      </c>
      <c r="BY12" s="52" t="n">
        <f aca="false">IF(OR($U12+B$52&lt;'Standard Settings'!$G7,$U12+B$52&gt;'Standard Settings'!$I7),-1,BG12*(($D12+B$52)/($D12+B$52-0.5)))</f>
        <v>1795.24111367552</v>
      </c>
      <c r="BZ12" s="52" t="n">
        <f aca="false">IF(OR($U12+C$52&lt;'Standard Settings'!$G7,$U12+C$52&gt;'Standard Settings'!$I7),-1,BH12*(($D12+C$52)/($D12+C$52-0.5)))</f>
        <v>1740.17744776554</v>
      </c>
      <c r="CA12" s="52" t="n">
        <f aca="false">IF(OR($U12+D$52&lt;'Standard Settings'!$G7,$U12+D$52&gt;'Standard Settings'!$I7),-1,BI12*(($D12+D$52)/($D12+D$52-0.5)))</f>
        <v>1688.38711100533</v>
      </c>
      <c r="CB12" s="52" t="n">
        <f aca="false">IF(OR($U12+E$52&lt;'Standard Settings'!$G7,$U12+E$52&gt;'Standard Settings'!$I7),-1,BJ12*(($D12+E$52)/($D12+E$52-0.5)))</f>
        <v>1639.58693671986</v>
      </c>
      <c r="CC12" s="52" t="n">
        <f aca="false">IF(OR($U12+F$52&lt;'Standard Settings'!$G7,$U12+F$52&gt;'Standard Settings'!$I7),-1,BK12*(($D12+F$52)/($D12+F$52-0.5)))</f>
        <v>1593.52547674277</v>
      </c>
      <c r="CD12" s="52" t="n">
        <f aca="false">IF(OR($U12+G$52&lt;'Standard Settings'!$G7,$U12+G$52&gt;'Standard Settings'!$I7),-1,BL12*(($D12+G$52)/($D12+G$52-0.5)))</f>
        <v>1549.97868443538</v>
      </c>
      <c r="CE12" s="52" t="n">
        <f aca="false">IF(OR($U12+H$52&lt;'Standard Settings'!$G7,$U12+H$52&gt;'Standard Settings'!$I7),-1,BM12*(($D12+H$52)/($D12+H$52-0.5)))</f>
        <v>1508.74628365544</v>
      </c>
      <c r="CF12" s="52" t="n">
        <f aca="false">IF(OR($U12+K$52&lt;'Standard Settings'!$G7,$U12+K$52&gt;'Standard Settings'!$I7),-1,BN12*(($D12+K$52)/($D12+K$52-0.5)))</f>
        <v>1469.64869986294</v>
      </c>
      <c r="CG12" s="52" t="n">
        <f aca="false">IF(OR($U12+L$52&lt;'Standard Settings'!$G7,$U12+L$52&gt;'Standard Settings'!$I7),-1,BO12*(($D12+L$52)/($D12+L$52-0.5)))</f>
        <v>-1</v>
      </c>
      <c r="CH12" s="53" t="n">
        <f aca="false">IF(OR($U12+B$52&lt;'Standard Settings'!$G7,$U12+B$52&gt;'Standard Settings'!$I7),-1,(EchelleFPAparam!$S$3/('cpmcfgWVLEN_Table.csv'!$U12+B$52))*(SIN('Standard Settings'!$F7)+SIN('Standard Settings'!$F7+EchelleFPAparam!$M$3+EchelleFPAparam!$F$3)))</f>
        <v>1748.83328272656</v>
      </c>
      <c r="CI12" s="53" t="n">
        <f aca="false">IF(OR($U12+C$52&lt;'Standard Settings'!$G7,$U12+C$52&gt;'Standard Settings'!$I7),-1,(EchelleFPAparam!$S$3/('cpmcfgWVLEN_Table.csv'!$U12+C$52))*(SIN('Standard Settings'!$F7)+SIN('Standard Settings'!$F7+EchelleFPAparam!$M$3+EchelleFPAparam!$F$3)))</f>
        <v>1695.83833476515</v>
      </c>
      <c r="CJ12" s="53" t="n">
        <f aca="false">IF(OR($U12+D$52&lt;'Standard Settings'!$G7,$U12+D$52&gt;'Standard Settings'!$I7),-1,(EchelleFPAparam!$S$3/('cpmcfgWVLEN_Table.csv'!$U12+D$52))*(SIN('Standard Settings'!$F7)+SIN('Standard Settings'!$F7+EchelleFPAparam!$M$3+EchelleFPAparam!$F$3)))</f>
        <v>1645.96073668382</v>
      </c>
      <c r="CK12" s="53" t="n">
        <f aca="false">IF(OR($U12+E$52&lt;'Standard Settings'!$G7,$U12+E$52&gt;'Standard Settings'!$I7),-1,(EchelleFPAparam!$S$3/('cpmcfgWVLEN_Table.csv'!$U12+E$52))*(SIN('Standard Settings'!$F7)+SIN('Standard Settings'!$F7+EchelleFPAparam!$M$3+EchelleFPAparam!$F$3)))</f>
        <v>1598.93328706428</v>
      </c>
      <c r="CL12" s="53" t="n">
        <f aca="false">IF(OR($U12+F$52&lt;'Standard Settings'!$G7,$U12+F$52&gt;'Standard Settings'!$I7),-1,(EchelleFPAparam!$S$3/('cpmcfgWVLEN_Table.csv'!$U12+F$52))*(SIN('Standard Settings'!$F7)+SIN('Standard Settings'!$F7+EchelleFPAparam!$M$3+EchelleFPAparam!$F$3)))</f>
        <v>1554.51847353472</v>
      </c>
      <c r="CM12" s="53" t="n">
        <f aca="false">IF(OR($U12+G$52&lt;'Standard Settings'!$G7,$U12+G$52&gt;'Standard Settings'!$I7),-1,(EchelleFPAparam!$S$3/('cpmcfgWVLEN_Table.csv'!$U12+G$52))*(SIN('Standard Settings'!$F7)+SIN('Standard Settings'!$F7+EchelleFPAparam!$M$3+EchelleFPAparam!$F$3)))</f>
        <v>1512.50446073648</v>
      </c>
      <c r="CN12" s="53" t="n">
        <f aca="false">IF(OR($U12+H$52&lt;'Standard Settings'!$G7,$U12+H$52&gt;'Standard Settings'!$I7),-1,(EchelleFPAparam!$S$3/('cpmcfgWVLEN_Table.csv'!$U12+H$52))*(SIN('Standard Settings'!$F7)+SIN('Standard Settings'!$F7+EchelleFPAparam!$M$3+EchelleFPAparam!$F$3)))</f>
        <v>1472.70171176973</v>
      </c>
      <c r="CO12" s="53" t="n">
        <f aca="false">IF(OR($U12+K$52&lt;'Standard Settings'!$G7,$U12+K$52&gt;'Standard Settings'!$I7),-1,(EchelleFPAparam!$S$3/('cpmcfgWVLEN_Table.csv'!$U12+K$52))*(SIN('Standard Settings'!$F7)+SIN('Standard Settings'!$F7+EchelleFPAparam!$M$3+EchelleFPAparam!$F$3)))</f>
        <v>1434.94012941666</v>
      </c>
      <c r="CP12" s="53" t="n">
        <f aca="false">IF(OR($U12+L$52&lt;'Standard Settings'!$G7,$U12+L$52&gt;'Standard Settings'!$I7),-1,(EchelleFPAparam!$S$3/('cpmcfgWVLEN_Table.csv'!$U12+L$52))*(SIN('Standard Settings'!$F7)+SIN('Standard Settings'!$F7+EchelleFPAparam!$M$3+EchelleFPAparam!$F$3)))</f>
        <v>-1</v>
      </c>
      <c r="CQ12" s="53" t="n">
        <f aca="false">IF(OR($U12+B$52&lt;'Standard Settings'!$G7,$U12+B$52&gt;'Standard Settings'!$I7),-1,(EchelleFPAparam!$S$3/('cpmcfgWVLEN_Table.csv'!$U12+B$52))*(SIN('Standard Settings'!$F7)+SIN('Standard Settings'!$F7+EchelleFPAparam!$M$3+EchelleFPAparam!$G$3)))</f>
        <v>1761.05028550974</v>
      </c>
      <c r="CR12" s="53" t="n">
        <f aca="false">IF(OR($U12+C$52&lt;'Standard Settings'!$G7,$U12+C$52&gt;'Standard Settings'!$I7),-1,(EchelleFPAparam!$S$3/('cpmcfgWVLEN_Table.csv'!$U12+C$52))*(SIN('Standard Settings'!$F7)+SIN('Standard Settings'!$F7+EchelleFPAparam!$M$3+EchelleFPAparam!$G$3)))</f>
        <v>1707.68512534278</v>
      </c>
      <c r="CS12" s="53" t="n">
        <f aca="false">IF(OR($U12+D$52&lt;'Standard Settings'!$G7,$U12+D$52&gt;'Standard Settings'!$I7),-1,(EchelleFPAparam!$S$3/('cpmcfgWVLEN_Table.csv'!$U12+D$52))*(SIN('Standard Settings'!$F7)+SIN('Standard Settings'!$F7+EchelleFPAparam!$M$3+EchelleFPAparam!$G$3)))</f>
        <v>1657.45909224446</v>
      </c>
      <c r="CT12" s="53" t="n">
        <f aca="false">IF(OR($U12+E$52&lt;'Standard Settings'!$G7,$U12+E$52&gt;'Standard Settings'!$I7),-1,(EchelleFPAparam!$S$3/('cpmcfgWVLEN_Table.csv'!$U12+E$52))*(SIN('Standard Settings'!$F7)+SIN('Standard Settings'!$F7+EchelleFPAparam!$M$3+EchelleFPAparam!$G$3)))</f>
        <v>1610.10311818033</v>
      </c>
      <c r="CU12" s="53" t="n">
        <f aca="false">IF(OR($U12+F$52&lt;'Standard Settings'!$G7,$U12+F$52&gt;'Standard Settings'!$I7),-1,(EchelleFPAparam!$S$3/('cpmcfgWVLEN_Table.csv'!$U12+F$52))*(SIN('Standard Settings'!$F7)+SIN('Standard Settings'!$F7+EchelleFPAparam!$M$3+EchelleFPAparam!$G$3)))</f>
        <v>1565.37803156421</v>
      </c>
      <c r="CV12" s="53" t="n">
        <f aca="false">IF(OR($U12+G$52&lt;'Standard Settings'!$G7,$U12+G$52&gt;'Standard Settings'!$I7),-1,(EchelleFPAparam!$S$3/('cpmcfgWVLEN_Table.csv'!$U12+G$52))*(SIN('Standard Settings'!$F7)+SIN('Standard Settings'!$F7+EchelleFPAparam!$M$3+EchelleFPAparam!$G$3)))</f>
        <v>1523.07051719761</v>
      </c>
      <c r="CW12" s="53" t="n">
        <f aca="false">IF(OR($U12+H$52&lt;'Standard Settings'!$G7,$U12+H$52&gt;'Standard Settings'!$I7),-1,(EchelleFPAparam!$S$3/('cpmcfgWVLEN_Table.csv'!$U12+H$52))*(SIN('Standard Settings'!$F7)+SIN('Standard Settings'!$F7+EchelleFPAparam!$M$3+EchelleFPAparam!$G$3)))</f>
        <v>1482.98971411347</v>
      </c>
      <c r="CX12" s="53" t="n">
        <f aca="false">IF(OR($U12+K$52&lt;'Standard Settings'!$G7,$U12+K$52&gt;'Standard Settings'!$I7),-1,(EchelleFPAparam!$S$3/('cpmcfgWVLEN_Table.csv'!$U12+K$52))*(SIN('Standard Settings'!$F7)+SIN('Standard Settings'!$F7+EchelleFPAparam!$M$3+EchelleFPAparam!$G$3)))</f>
        <v>1444.9643368285</v>
      </c>
      <c r="CY12" s="53" t="n">
        <f aca="false">IF(OR($U12+L$52&lt;'Standard Settings'!$G7,$U12+L$52&gt;'Standard Settings'!$I7),-1,(EchelleFPAparam!$S$3/('cpmcfgWVLEN_Table.csv'!$U12+L$52))*(SIN('Standard Settings'!$F7)+SIN('Standard Settings'!$F7+EchelleFPAparam!$M$3+EchelleFPAparam!$G$3)))</f>
        <v>-1</v>
      </c>
      <c r="CZ12" s="53" t="n">
        <f aca="false">IF(OR($U12+B$52&lt;'Standard Settings'!$G7,$U12+B$52&gt;'Standard Settings'!$I7),-1,(EchelleFPAparam!$S$3/('cpmcfgWVLEN_Table.csv'!$U12+B$52))*(SIN('Standard Settings'!$F7)+SIN('Standard Settings'!$F7+EchelleFPAparam!$M$3+EchelleFPAparam!$H$3)))</f>
        <v>1761.69782444033</v>
      </c>
      <c r="DA12" s="53" t="n">
        <f aca="false">IF(OR($U12+C$52&lt;'Standard Settings'!$G7,$U12+C$52&gt;'Standard Settings'!$I7),-1,(EchelleFPAparam!$S$3/('cpmcfgWVLEN_Table.csv'!$U12+C$52))*(SIN('Standard Settings'!$F7)+SIN('Standard Settings'!$F7+EchelleFPAparam!$M$3+EchelleFPAparam!$H$3)))</f>
        <v>1708.31304188153</v>
      </c>
      <c r="DB12" s="53" t="n">
        <f aca="false">IF(OR($U12+D$52&lt;'Standard Settings'!$G7,$U12+D$52&gt;'Standard Settings'!$I7),-1,(EchelleFPAparam!$S$3/('cpmcfgWVLEN_Table.csv'!$U12+D$52))*(SIN('Standard Settings'!$F7)+SIN('Standard Settings'!$F7+EchelleFPAparam!$M$3+EchelleFPAparam!$H$3)))</f>
        <v>1658.06854064972</v>
      </c>
      <c r="DC12" s="53" t="n">
        <f aca="false">IF(OR($U12+E$52&lt;'Standard Settings'!$G7,$U12+E$52&gt;'Standard Settings'!$I7),-1,(EchelleFPAparam!$S$3/('cpmcfgWVLEN_Table.csv'!$U12+E$52))*(SIN('Standard Settings'!$F7)+SIN('Standard Settings'!$F7+EchelleFPAparam!$M$3+EchelleFPAparam!$H$3)))</f>
        <v>1610.69515377402</v>
      </c>
      <c r="DD12" s="53" t="n">
        <f aca="false">IF(OR($U12+F$52&lt;'Standard Settings'!$G7,$U12+F$52&gt;'Standard Settings'!$I7),-1,(EchelleFPAparam!$S$3/('cpmcfgWVLEN_Table.csv'!$U12+F$52))*(SIN('Standard Settings'!$F7)+SIN('Standard Settings'!$F7+EchelleFPAparam!$M$3+EchelleFPAparam!$H$3)))</f>
        <v>1565.95362172474</v>
      </c>
      <c r="DE12" s="53" t="n">
        <f aca="false">IF(OR($U12+G$52&lt;'Standard Settings'!$G7,$U12+G$52&gt;'Standard Settings'!$I7),-1,(EchelleFPAparam!$S$3/('cpmcfgWVLEN_Table.csv'!$U12+G$52))*(SIN('Standard Settings'!$F7)+SIN('Standard Settings'!$F7+EchelleFPAparam!$M$3+EchelleFPAparam!$H$3)))</f>
        <v>1523.63055086731</v>
      </c>
      <c r="DF12" s="53" t="n">
        <f aca="false">IF(OR($U12+H$52&lt;'Standard Settings'!$G7,$U12+H$52&gt;'Standard Settings'!$I7),-1,(EchelleFPAparam!$S$3/('cpmcfgWVLEN_Table.csv'!$U12+H$52))*(SIN('Standard Settings'!$F7)+SIN('Standard Settings'!$F7+EchelleFPAparam!$M$3+EchelleFPAparam!$H$3)))</f>
        <v>1483.53501005502</v>
      </c>
      <c r="DG12" s="53" t="n">
        <f aca="false">IF(OR($U12+K$52&lt;'Standard Settings'!$G7,$U12+K$52&gt;'Standard Settings'!$I7),-1,(EchelleFPAparam!$S$3/('cpmcfgWVLEN_Table.csv'!$U12+K$52))*(SIN('Standard Settings'!$F7)+SIN('Standard Settings'!$F7+EchelleFPAparam!$M$3+EchelleFPAparam!$H$3)))</f>
        <v>1445.49565082284</v>
      </c>
      <c r="DH12" s="53" t="n">
        <f aca="false">IF(OR($U12+L$52&lt;'Standard Settings'!$G7,$U12+L$52&gt;'Standard Settings'!$I7),-1,(EchelleFPAparam!$S$3/('cpmcfgWVLEN_Table.csv'!$U12+L$52))*(SIN('Standard Settings'!$F7)+SIN('Standard Settings'!$F7+EchelleFPAparam!$M$3+EchelleFPAparam!$H$3)))</f>
        <v>-1</v>
      </c>
      <c r="DI12" s="53" t="n">
        <f aca="false">IF(OR($U12+B$52&lt;'Standard Settings'!$G7,$U12+B$52&gt;'Standard Settings'!$I7),-1,(EchelleFPAparam!$S$3/('cpmcfgWVLEN_Table.csv'!$U12+B$52))*(SIN('Standard Settings'!$F7)+SIN('Standard Settings'!$F7+EchelleFPAparam!$M$3+EchelleFPAparam!$I$3)))</f>
        <v>1773.34902407453</v>
      </c>
      <c r="DJ12" s="53" t="n">
        <f aca="false">IF(OR($U12+C$52&lt;'Standard Settings'!$G7,$U12+C$52&gt;'Standard Settings'!$I7),-1,(EchelleFPAparam!$S$3/('cpmcfgWVLEN_Table.csv'!$U12+C$52))*(SIN('Standard Settings'!$F7)+SIN('Standard Settings'!$F7+EchelleFPAparam!$M$3+EchelleFPAparam!$I$3)))</f>
        <v>1719.61117486015</v>
      </c>
      <c r="DK12" s="53" t="n">
        <f aca="false">IF(OR($U12+D$52&lt;'Standard Settings'!$G7,$U12+D$52&gt;'Standard Settings'!$I7),-1,(EchelleFPAparam!$S$3/('cpmcfgWVLEN_Table.csv'!$U12+D$52))*(SIN('Standard Settings'!$F7)+SIN('Standard Settings'!$F7+EchelleFPAparam!$M$3+EchelleFPAparam!$I$3)))</f>
        <v>1669.03437559956</v>
      </c>
      <c r="DL12" s="53" t="n">
        <f aca="false">IF(OR($U12+E$52&lt;'Standard Settings'!$G7,$U12+E$52&gt;'Standard Settings'!$I7),-1,(EchelleFPAparam!$S$3/('cpmcfgWVLEN_Table.csv'!$U12+E$52))*(SIN('Standard Settings'!$F7)+SIN('Standard Settings'!$F7+EchelleFPAparam!$M$3+EchelleFPAparam!$I$3)))</f>
        <v>1621.34767915386</v>
      </c>
      <c r="DM12" s="53" t="n">
        <f aca="false">IF(OR($U12+F$52&lt;'Standard Settings'!$G7,$U12+F$52&gt;'Standard Settings'!$I7),-1,(EchelleFPAparam!$S$3/('cpmcfgWVLEN_Table.csv'!$U12+F$52))*(SIN('Standard Settings'!$F7)+SIN('Standard Settings'!$F7+EchelleFPAparam!$M$3+EchelleFPAparam!$I$3)))</f>
        <v>1576.3102436218</v>
      </c>
      <c r="DN12" s="53" t="n">
        <f aca="false">IF(OR($U12+G$52&lt;'Standard Settings'!$G7,$U12+G$52&gt;'Standard Settings'!$I7),-1,(EchelleFPAparam!$S$3/('cpmcfgWVLEN_Table.csv'!$U12+G$52))*(SIN('Standard Settings'!$F7)+SIN('Standard Settings'!$F7+EchelleFPAparam!$M$3+EchelleFPAparam!$I$3)))</f>
        <v>1533.70726406446</v>
      </c>
      <c r="DO12" s="53" t="n">
        <f aca="false">IF(OR($U12+H$52&lt;'Standard Settings'!$G7,$U12+H$52&gt;'Standard Settings'!$I7),-1,(EchelleFPAparam!$S$3/('cpmcfgWVLEN_Table.csv'!$U12+H$52))*(SIN('Standard Settings'!$F7)+SIN('Standard Settings'!$F7+EchelleFPAparam!$M$3+EchelleFPAparam!$I$3)))</f>
        <v>1493.34654658908</v>
      </c>
      <c r="DP12" s="53" t="n">
        <f aca="false">IF(OR($U12+K$52&lt;'Standard Settings'!$G7,$U12+K$52&gt;'Standard Settings'!$I7),-1,(EchelleFPAparam!$S$3/('cpmcfgWVLEN_Table.csv'!$U12+K$52))*(SIN('Standard Settings'!$F7)+SIN('Standard Settings'!$F7+EchelleFPAparam!$M$3+EchelleFPAparam!$I$3)))</f>
        <v>1455.05560949705</v>
      </c>
      <c r="DQ12" s="53" t="n">
        <f aca="false">IF(OR($U12+L$52&lt;'Standard Settings'!$G7,$U12+L$52&gt;'Standard Settings'!$I7),-1,(EchelleFPAparam!$S$3/('cpmcfgWVLEN_Table.csv'!$U12+L$52))*(SIN('Standard Settings'!$F7)+SIN('Standard Settings'!$F7+EchelleFPAparam!$M$3+EchelleFPAparam!$I$3)))</f>
        <v>-1</v>
      </c>
      <c r="DR12" s="53" t="n">
        <f aca="false">IF(OR($U12+B$52&lt;'Standard Settings'!$G7,$U12+B$52&gt;'Standard Settings'!$I7),-1,(EchelleFPAparam!$S$3/('cpmcfgWVLEN_Table.csv'!$U12+B$52))*(SIN('Standard Settings'!$F7)+SIN('Standard Settings'!$F7+EchelleFPAparam!$M$3+EchelleFPAparam!$J$3)))</f>
        <v>1773.96564482904</v>
      </c>
      <c r="DS12" s="53" t="n">
        <f aca="false">IF(OR($U12+C$52&lt;'Standard Settings'!$G7,$U12+C$52&gt;'Standard Settings'!$I7),-1,(EchelleFPAparam!$S$3/('cpmcfgWVLEN_Table.csv'!$U12+C$52))*(SIN('Standard Settings'!$F7)+SIN('Standard Settings'!$F7+EchelleFPAparam!$M$3+EchelleFPAparam!$J$3)))</f>
        <v>1720.20911013725</v>
      </c>
      <c r="DT12" s="53" t="n">
        <f aca="false">IF(OR($U12+D$52&lt;'Standard Settings'!$G7,$U12+D$52&gt;'Standard Settings'!$I7),-1,(EchelleFPAparam!$S$3/('cpmcfgWVLEN_Table.csv'!$U12+D$52))*(SIN('Standard Settings'!$F7)+SIN('Standard Settings'!$F7+EchelleFPAparam!$M$3+EchelleFPAparam!$J$3)))</f>
        <v>1669.61472454497</v>
      </c>
      <c r="DU12" s="53" t="n">
        <f aca="false">IF(OR($U12+E$52&lt;'Standard Settings'!$G7,$U12+E$52&gt;'Standard Settings'!$I7),-1,(EchelleFPAparam!$S$3/('cpmcfgWVLEN_Table.csv'!$U12+E$52))*(SIN('Standard Settings'!$F7)+SIN('Standard Settings'!$F7+EchelleFPAparam!$M$3+EchelleFPAparam!$J$3)))</f>
        <v>1621.91144670083</v>
      </c>
      <c r="DV12" s="53" t="n">
        <f aca="false">IF(OR($U12+F$52&lt;'Standard Settings'!$G7,$U12+F$52&gt;'Standard Settings'!$I7),-1,(EchelleFPAparam!$S$3/('cpmcfgWVLEN_Table.csv'!$U12+F$52))*(SIN('Standard Settings'!$F7)+SIN('Standard Settings'!$F7+EchelleFPAparam!$M$3+EchelleFPAparam!$J$3)))</f>
        <v>1576.85835095914</v>
      </c>
      <c r="DW12" s="53" t="n">
        <f aca="false">IF(OR($U12+G$52&lt;'Standard Settings'!$G7,$U12+G$52&gt;'Standard Settings'!$I7),-1,(EchelleFPAparam!$S$3/('cpmcfgWVLEN_Table.csv'!$U12+G$52))*(SIN('Standard Settings'!$F7)+SIN('Standard Settings'!$F7+EchelleFPAparam!$M$3+EchelleFPAparam!$J$3)))</f>
        <v>1534.24055768998</v>
      </c>
      <c r="DX12" s="53" t="n">
        <f aca="false">IF(OR($U12+H$52&lt;'Standard Settings'!$G7,$U12+H$52&gt;'Standard Settings'!$I7),-1,(EchelleFPAparam!$S$3/('cpmcfgWVLEN_Table.csv'!$U12+H$52))*(SIN('Standard Settings'!$F7)+SIN('Standard Settings'!$F7+EchelleFPAparam!$M$3+EchelleFPAparam!$J$3)))</f>
        <v>1493.86580617182</v>
      </c>
      <c r="DY12" s="53" t="n">
        <f aca="false">IF(OR($U12+K$52&lt;'Standard Settings'!$G7,$U12+K$52&gt;'Standard Settings'!$I7),-1,(EchelleFPAparam!$S$3/('cpmcfgWVLEN_Table.csv'!$U12+K$52))*(SIN('Standard Settings'!$F7)+SIN('Standard Settings'!$F7+EchelleFPAparam!$M$3+EchelleFPAparam!$J$3)))</f>
        <v>1455.56155473152</v>
      </c>
      <c r="DZ12" s="53" t="n">
        <f aca="false">IF(OR($U12+L$52&lt;'Standard Settings'!$G7,$U12+L$52&gt;'Standard Settings'!$I7),-1,(EchelleFPAparam!$S$3/('cpmcfgWVLEN_Table.csv'!$U12+L$52))*(SIN('Standard Settings'!$F7)+SIN('Standard Settings'!$F7+EchelleFPAparam!$M$3+EchelleFPAparam!$J$3)))</f>
        <v>-1</v>
      </c>
      <c r="EA12" s="53" t="n">
        <f aca="false">IF(OR($U12+B$52&lt;$S12,$U12+B$52&gt;$T12),-1,(EchelleFPAparam!$S$3/('cpmcfgWVLEN_Table.csv'!$U12+B$52))*(SIN('Standard Settings'!$F7)+SIN('Standard Settings'!$F7+EchelleFPAparam!$M$3+EchelleFPAparam!$K$3)))</f>
        <v>1785.04300758388</v>
      </c>
      <c r="EB12" s="53" t="n">
        <f aca="false">IF(OR($U12+C$52&lt;$S12,$U12+C$52&gt;$T12),-1,(EchelleFPAparam!$S$3/('cpmcfgWVLEN_Table.csv'!$U12+C$52))*(SIN('Standard Settings'!$F7)+SIN('Standard Settings'!$F7+EchelleFPAparam!$M$3+EchelleFPAparam!$K$3)))</f>
        <v>1730.95079523285</v>
      </c>
      <c r="EC12" s="53" t="n">
        <f aca="false">IF(OR($U12+D$52&lt;$S12,$U12+D$52&gt;$T12),-1,(EchelleFPAparam!$S$3/('cpmcfgWVLEN_Table.csv'!$U12+D$52))*(SIN('Standard Settings'!$F7)+SIN('Standard Settings'!$F7+EchelleFPAparam!$M$3+EchelleFPAparam!$K$3)))</f>
        <v>1680.040477726</v>
      </c>
      <c r="ED12" s="53" t="n">
        <f aca="false">IF(OR($U12+E$52&lt;$S12,$U12+E$52&gt;$T12),-1,(EchelleFPAparam!$S$3/('cpmcfgWVLEN_Table.csv'!$U12+E$52))*(SIN('Standard Settings'!$F7)+SIN('Standard Settings'!$F7+EchelleFPAparam!$M$3+EchelleFPAparam!$K$3)))</f>
        <v>1632.03932121955</v>
      </c>
      <c r="EE12" s="53" t="n">
        <f aca="false">IF(OR($U12+F$52&lt;$S12,$U12+F$52&gt;$T12),-1,(EchelleFPAparam!$S$3/('cpmcfgWVLEN_Table.csv'!$U12+F$52))*(SIN('Standard Settings'!$F7)+SIN('Standard Settings'!$F7+EchelleFPAparam!$M$3+EchelleFPAparam!$K$3)))</f>
        <v>1586.70489563012</v>
      </c>
      <c r="EF12" s="53" t="n">
        <f aca="false">IF(OR($U12+G$52&lt;$S12,$U12+G$52&gt;$T12),-1,(EchelleFPAparam!$S$3/('cpmcfgWVLEN_Table.csv'!$U12+G$52))*(SIN('Standard Settings'!$F7)+SIN('Standard Settings'!$F7+EchelleFPAparam!$M$3+EchelleFPAparam!$K$3)))</f>
        <v>1543.820979532</v>
      </c>
      <c r="EG12" s="53" t="n">
        <f aca="false">IF(OR($U12+H$52&lt;$S12,$U12+H$52&gt;$T12),-1,(EchelleFPAparam!$S$3/('cpmcfgWVLEN_Table.csv'!$U12+H$52))*(SIN('Standard Settings'!$F7)+SIN('Standard Settings'!$F7+EchelleFPAparam!$M$3+EchelleFPAparam!$K$3)))</f>
        <v>1503.19411164958</v>
      </c>
      <c r="EH12" s="53" t="n">
        <f aca="false">IF(OR($U12+K$52&lt;$S12,$U12+K$52&gt;$T12),-1,(EchelleFPAparam!$S$3/('cpmcfgWVLEN_Table.csv'!$U12+K$52))*(SIN('Standard Settings'!$F7)+SIN('Standard Settings'!$F7+EchelleFPAparam!$M$3+EchelleFPAparam!$K$3)))</f>
        <v>1464.65067288934</v>
      </c>
      <c r="EI12" s="53" t="n">
        <f aca="false">IF(OR($U12+L$52&lt;$S12,$U12+L$52&gt;$T12),-1,(EchelleFPAparam!$S$3/('cpmcfgWVLEN_Table.csv'!$U12+L$52))*(SIN('Standard Settings'!$F7)+SIN('Standard Settings'!$F7+EchelleFPAparam!$M$3+EchelleFPAparam!$K$3)))</f>
        <v>-1</v>
      </c>
      <c r="EJ12" s="54" t="n">
        <f aca="false">CO12</f>
        <v>1434.94012941666</v>
      </c>
      <c r="EK12" s="54" t="n">
        <f aca="false">EA12</f>
        <v>1785.04300758388</v>
      </c>
      <c r="EL12" s="55"/>
      <c r="EM12" s="55"/>
      <c r="EN12" s="55"/>
      <c r="EO12" s="55"/>
      <c r="EP12" s="55"/>
      <c r="EQ12" s="55"/>
      <c r="ER12" s="55"/>
      <c r="ES12" s="55"/>
      <c r="ET12" s="55"/>
      <c r="EU12" s="55"/>
      <c r="EV12" s="55"/>
      <c r="EW12" s="55"/>
      <c r="EX12" s="55"/>
      <c r="EY12" s="55"/>
      <c r="EZ12" s="55"/>
      <c r="FA12" s="55"/>
      <c r="FB12" s="55"/>
      <c r="FC12" s="55"/>
      <c r="FD12" s="55"/>
      <c r="FE12" s="55"/>
      <c r="FF12" s="55"/>
      <c r="FG12" s="55"/>
      <c r="FH12" s="55"/>
      <c r="FI12" s="55"/>
      <c r="FJ12" s="56" t="n">
        <f aca="false">1/(F12*EchelleFPAparam!$Q$3)</f>
        <v>2358.42349369379</v>
      </c>
      <c r="FK12" s="56" t="n">
        <f aca="false">E12*FJ12</f>
        <v>11.9264162096395</v>
      </c>
      <c r="FL12" s="55"/>
      <c r="FM12" s="55"/>
      <c r="FN12" s="55"/>
      <c r="FO12" s="55"/>
      <c r="FP12" s="55"/>
      <c r="FQ12" s="55"/>
      <c r="FR12" s="55"/>
      <c r="FS12" s="55"/>
      <c r="FT12" s="55"/>
      <c r="FU12" s="55"/>
      <c r="FV12" s="55"/>
      <c r="FW12" s="55"/>
      <c r="FX12" s="55"/>
      <c r="FY12" s="55"/>
      <c r="FZ12" s="55"/>
      <c r="GA12" s="55"/>
      <c r="GB12" s="55"/>
      <c r="GC12" s="55"/>
      <c r="GD12" s="55"/>
      <c r="GE12" s="55"/>
      <c r="GF12" s="55"/>
      <c r="GG12" s="55"/>
      <c r="GH12" s="55"/>
      <c r="GI12" s="55"/>
      <c r="GJ12" s="55"/>
      <c r="GK12" s="55"/>
      <c r="GL12" s="55"/>
      <c r="GM12" s="55"/>
      <c r="GN12" s="55"/>
      <c r="GO12" s="55"/>
      <c r="GP12" s="55"/>
      <c r="GQ12" s="55"/>
      <c r="GR12" s="55"/>
      <c r="GS12" s="55"/>
      <c r="GT12" s="55"/>
      <c r="GU12" s="55"/>
      <c r="GV12" s="55"/>
      <c r="GW12" s="55"/>
      <c r="GX12" s="55"/>
      <c r="GY12" s="55"/>
      <c r="GZ12" s="55"/>
      <c r="HA12" s="55"/>
      <c r="HB12" s="55"/>
      <c r="HC12" s="55"/>
      <c r="HD12" s="55"/>
      <c r="HE12" s="55"/>
      <c r="HF12" s="55"/>
      <c r="HG12" s="55"/>
      <c r="HH12" s="55"/>
      <c r="HI12" s="55"/>
      <c r="HJ12" s="55"/>
      <c r="HK12" s="55"/>
      <c r="HL12" s="55"/>
      <c r="HM12" s="55"/>
      <c r="HN12" s="55"/>
      <c r="HO12" s="55"/>
      <c r="HP12" s="55"/>
      <c r="HQ12" s="55"/>
      <c r="HR12" s="55"/>
      <c r="HS12" s="55"/>
      <c r="HT12" s="55"/>
      <c r="HU12" s="55"/>
      <c r="HV12" s="55"/>
      <c r="HW12" s="55"/>
      <c r="HX12" s="55"/>
      <c r="HY12" s="55"/>
      <c r="HZ12" s="55"/>
      <c r="IA12" s="55"/>
      <c r="IB12" s="55"/>
      <c r="IC12" s="55"/>
      <c r="ID12" s="55"/>
      <c r="IE12" s="55"/>
      <c r="IF12" s="55"/>
      <c r="IG12" s="55"/>
      <c r="IH12" s="55"/>
      <c r="II12" s="55"/>
      <c r="IJ12" s="55"/>
      <c r="IK12" s="55"/>
      <c r="IL12" s="55"/>
      <c r="IM12" s="55"/>
      <c r="IN12" s="55"/>
      <c r="IO12" s="55"/>
      <c r="IP12" s="55"/>
      <c r="IQ12" s="55"/>
      <c r="IR12" s="55"/>
      <c r="IS12" s="55"/>
      <c r="IT12" s="55"/>
      <c r="IU12" s="55"/>
      <c r="IV12" s="55"/>
      <c r="IW12" s="55"/>
      <c r="IX12" s="55"/>
      <c r="IY12" s="55"/>
      <c r="IZ12" s="55"/>
      <c r="JA12" s="55"/>
      <c r="JB12" s="55"/>
      <c r="JC12" s="55"/>
      <c r="JD12" s="55"/>
      <c r="JE12" s="55"/>
      <c r="JF12" s="55"/>
      <c r="JG12" s="55"/>
      <c r="JH12" s="55"/>
      <c r="JI12" s="55"/>
      <c r="JJ12" s="55"/>
      <c r="JK12" s="55"/>
      <c r="JL12" s="55"/>
      <c r="JM12" s="55"/>
      <c r="JN12" s="55"/>
      <c r="JO12" s="55"/>
      <c r="JP12" s="55"/>
      <c r="JQ12" s="55"/>
      <c r="JR12" s="20"/>
    </row>
    <row r="13" customFormat="false" ht="15" hidden="false" customHeight="false" outlineLevel="0" collapsed="false">
      <c r="A13" s="39" t="n">
        <v>7</v>
      </c>
      <c r="B13" s="40" t="n">
        <f aca="false">AA13</f>
        <v>1578.00264815166</v>
      </c>
      <c r="C13" s="12" t="str">
        <f aca="false">'Standard Settings'!B8</f>
        <v>H/3/4</v>
      </c>
      <c r="D13" s="12" t="n">
        <f aca="false">'Standard Settings'!H8</f>
        <v>36</v>
      </c>
      <c r="E13" s="41" t="n">
        <f aca="false">(DM13-DD13)/2048</f>
        <v>0.00497455373822875</v>
      </c>
      <c r="F13" s="37" t="n">
        <f aca="false">((EchelleFPAparam!$S$3/('cpmcfgWVLEN_Table.csv'!$U13+E$52))*(SIN('Standard Settings'!$F8+0.0005)+SIN('Standard Settings'!$F8+0.0005+EchelleFPAparam!$M$3))-(EchelleFPAparam!$S$3/('cpmcfgWVLEN_Table.csv'!$U13+E$52))*(SIN('Standard Settings'!$F8-0.0005)+SIN('Standard Settings'!$F8-0.0005+EchelleFPAparam!$M$3)))*1000*EchelleFPAparam!$O$3/180</f>
        <v>13.8870566892315</v>
      </c>
      <c r="G13" s="42" t="str">
        <f aca="false">'Standard Settings'!C8</f>
        <v>H</v>
      </c>
      <c r="H13" s="43"/>
      <c r="I13" s="44" t="s">
        <v>657</v>
      </c>
      <c r="J13" s="45"/>
      <c r="K13" s="12" t="str">
        <f aca="false">'Standard Settings'!$D8</f>
        <v>HK</v>
      </c>
      <c r="L13" s="43"/>
      <c r="M13" s="13" t="n">
        <v>0</v>
      </c>
      <c r="N13" s="13" t="n">
        <v>0</v>
      </c>
      <c r="O13" s="12" t="str">
        <f aca="false">'Standard Settings'!$D8</f>
        <v>HK</v>
      </c>
      <c r="P13" s="43"/>
      <c r="Q13" s="12" t="n">
        <f aca="false">'Standard Settings'!$E8</f>
        <v>65.5</v>
      </c>
      <c r="R13" s="46"/>
      <c r="S13" s="47" t="n">
        <f aca="false">'Standard Settings'!$G8</f>
        <v>32</v>
      </c>
      <c r="T13" s="47" t="n">
        <f aca="false">'Standard Settings'!$I8</f>
        <v>39</v>
      </c>
      <c r="U13" s="48" t="n">
        <f aca="false">D13-4</f>
        <v>32</v>
      </c>
      <c r="V13" s="48" t="n">
        <f aca="false">D13+4</f>
        <v>40</v>
      </c>
      <c r="W13" s="49" t="n">
        <f aca="false">IF(OR($U13+B$52&lt;$S13,$U13+B$52&gt;$T13),-1,(EchelleFPAparam!$S$3/('cpmcfgWVLEN_Table.csv'!$U13+B$52))*(SIN('Standard Settings'!$F8)+SIN('Standard Settings'!$F8+EchelleFPAparam!$M$3)))</f>
        <v>1775.25297917062</v>
      </c>
      <c r="X13" s="49" t="n">
        <f aca="false">IF(OR($U13+C$52&lt;$S13,$U13+C$52&gt;$T13),-1,(EchelleFPAparam!$S$3/('cpmcfgWVLEN_Table.csv'!$U13+C$52))*(SIN('Standard Settings'!$F8)+SIN('Standard Settings'!$F8+EchelleFPAparam!$M$3)))</f>
        <v>1721.45743434726</v>
      </c>
      <c r="Y13" s="49" t="n">
        <f aca="false">IF(OR($U13+D$52&lt;$S13,$U13+D$52&gt;$T13),-1,(EchelleFPAparam!$S$3/('cpmcfgWVLEN_Table.csv'!$U13+D$52))*(SIN('Standard Settings'!$F8)+SIN('Standard Settings'!$F8+EchelleFPAparam!$M$3)))</f>
        <v>1670.82633333705</v>
      </c>
      <c r="Z13" s="49" t="n">
        <f aca="false">IF(OR($U13+E$52&lt;$S13,$U13+E$52&gt;$T13),-1,(EchelleFPAparam!$S$3/('cpmcfgWVLEN_Table.csv'!$U13+E$52))*(SIN('Standard Settings'!$F8)+SIN('Standard Settings'!$F8+EchelleFPAparam!$M$3)))</f>
        <v>1623.08843809885</v>
      </c>
      <c r="AA13" s="49" t="n">
        <f aca="false">IF(OR($U13+F$52&lt;$S13,$U13+F$52&gt;$T13),-1,(EchelleFPAparam!$S$3/('cpmcfgWVLEN_Table.csv'!$U13+F$52))*(SIN('Standard Settings'!$F8)+SIN('Standard Settings'!$F8+EchelleFPAparam!$M$3)))</f>
        <v>1578.00264815166</v>
      </c>
      <c r="AB13" s="49" t="n">
        <f aca="false">IF(OR($U13+G$52&lt;$S13,$U13+G$52&gt;$T13),-1,(EchelleFPAparam!$S$3/('cpmcfgWVLEN_Table.csv'!$U13+G$52))*(SIN('Standard Settings'!$F8)+SIN('Standard Settings'!$F8+EchelleFPAparam!$M$3)))</f>
        <v>1535.35392793134</v>
      </c>
      <c r="AC13" s="49" t="n">
        <f aca="false">IF(OR($U13+H$52&lt;$S13,$U13+H$52&gt;$T13),-1,(EchelleFPAparam!$S$3/('cpmcfgWVLEN_Table.csv'!$U13+H$52))*(SIN('Standard Settings'!$F8)+SIN('Standard Settings'!$F8+EchelleFPAparam!$M$3)))</f>
        <v>1494.94987719631</v>
      </c>
      <c r="AD13" s="49" t="n">
        <f aca="false">IF(OR($U13+K$52&lt;$S13,$U13+K$52&gt;$T13),-1,(EchelleFPAparam!$S$3/('cpmcfgWVLEN_Table.csv'!$U13+K$52))*(SIN('Standard Settings'!$F8)+SIN('Standard Settings'!$F8+EchelleFPAparam!$M$3)))</f>
        <v>1456.61782906307</v>
      </c>
      <c r="AE13" s="49" t="n">
        <f aca="false">IF(OR($U13+L$52&lt;$S13,$U13+L$52&gt;$T13),-1,(EchelleFPAparam!$S$3/('cpmcfgWVLEN_Table.csv'!$U13+L$52))*(SIN('Standard Settings'!$F8)+SIN('Standard Settings'!$F8+EchelleFPAparam!$M$3)))</f>
        <v>-1</v>
      </c>
      <c r="AF13" s="50" t="n">
        <v>1994.0945859223</v>
      </c>
      <c r="AG13" s="50" t="n">
        <v>1723.67027599362</v>
      </c>
      <c r="AH13" s="50" t="n">
        <v>1436.61298619847</v>
      </c>
      <c r="AI13" s="50" t="n">
        <v>1168.0222016174</v>
      </c>
      <c r="AJ13" s="50" t="n">
        <v>915.893466522383</v>
      </c>
      <c r="AK13" s="50" t="n">
        <v>678.542785839296</v>
      </c>
      <c r="AL13" s="50" t="n">
        <v>454.468576982434</v>
      </c>
      <c r="AM13" s="50" t="n">
        <v>242.388497032926</v>
      </c>
      <c r="AN13" s="50" t="n">
        <v>63.5899165277783</v>
      </c>
      <c r="AO13" s="50" t="n">
        <v>2018.0570755656</v>
      </c>
      <c r="AP13" s="50" t="n">
        <v>1770.04696086048</v>
      </c>
      <c r="AQ13" s="50" t="n">
        <v>1480.75171325929</v>
      </c>
      <c r="AR13" s="50" t="n">
        <v>1210.18275026682</v>
      </c>
      <c r="AS13" s="50" t="n">
        <v>956.275380376416</v>
      </c>
      <c r="AT13" s="50" t="n">
        <v>717.273140090128</v>
      </c>
      <c r="AU13" s="50" t="n">
        <v>491.757005671922</v>
      </c>
      <c r="AV13" s="50" t="n">
        <v>278.375234443901</v>
      </c>
      <c r="AW13" s="50" t="n">
        <v>81.0207071683745</v>
      </c>
      <c r="AX13" s="50" t="n">
        <v>2042.01205193017</v>
      </c>
      <c r="AY13" s="50" t="n">
        <v>1817.54130184995</v>
      </c>
      <c r="AZ13" s="50" t="n">
        <v>1525.53919533325</v>
      </c>
      <c r="BA13" s="50" t="n">
        <v>1252.7575799307</v>
      </c>
      <c r="BB13" s="50" t="n">
        <v>996.849736034351</v>
      </c>
      <c r="BC13" s="50" t="n">
        <v>756.07335788267</v>
      </c>
      <c r="BD13" s="50" t="n">
        <v>528.877701239506</v>
      </c>
      <c r="BE13" s="50" t="n">
        <v>313.974067695104</v>
      </c>
      <c r="BF13" s="50" t="n">
        <v>109.803628718229</v>
      </c>
      <c r="BG13" s="51" t="n">
        <f aca="false">IF(OR($U13+B$52&lt;'Standard Settings'!$G8,$U13+B$52&gt;'Standard Settings'!$I8),-1,(EchelleFPAparam!$S$3/('cpmcfgWVLEN_Table.csv'!$U13+B$52))*(SIN(EchelleFPAparam!$T$3-EchelleFPAparam!$M$3/2)+SIN('Standard Settings'!$F8+EchelleFPAparam!$M$3)))</f>
        <v>1774.35612646979</v>
      </c>
      <c r="BH13" s="51" t="n">
        <f aca="false">IF(OR($U13+C$52&lt;'Standard Settings'!$G8,$U13+C$52&gt;'Standard Settings'!$I8),-1,(EchelleFPAparam!$S$3/('cpmcfgWVLEN_Table.csv'!$U13+C$52))*(SIN(EchelleFPAparam!$T$3-EchelleFPAparam!$M$3/2)+SIN('Standard Settings'!$F8+EchelleFPAparam!$M$3)))</f>
        <v>1720.58775900101</v>
      </c>
      <c r="BI13" s="51" t="n">
        <f aca="false">IF(OR($U13+D$52&lt;'Standard Settings'!$G8,$U13+D$52&gt;'Standard Settings'!$I8),-1,(EchelleFPAparam!$S$3/('cpmcfgWVLEN_Table.csv'!$U13+D$52))*(SIN(EchelleFPAparam!$T$3-EchelleFPAparam!$M$3/2)+SIN('Standard Settings'!$F8+EchelleFPAparam!$M$3)))</f>
        <v>1669.98223667745</v>
      </c>
      <c r="BJ13" s="51" t="n">
        <f aca="false">IF(OR($U13+E$52&lt;'Standard Settings'!$G8,$U13+E$52&gt;'Standard Settings'!$I8),-1,(EchelleFPAparam!$S$3/('cpmcfgWVLEN_Table.csv'!$U13+E$52))*(SIN(EchelleFPAparam!$T$3-EchelleFPAparam!$M$3/2)+SIN('Standard Settings'!$F8+EchelleFPAparam!$M$3)))</f>
        <v>1622.26845848667</v>
      </c>
      <c r="BK13" s="51" t="n">
        <f aca="false">IF(OR($U13+F$52&lt;'Standard Settings'!$G8,$U13+F$52&gt;'Standard Settings'!$I8),-1,(EchelleFPAparam!$S$3/('cpmcfgWVLEN_Table.csv'!$U13+F$52))*(SIN(EchelleFPAparam!$T$3-EchelleFPAparam!$M$3/2)+SIN('Standard Settings'!$F8+EchelleFPAparam!$M$3)))</f>
        <v>1577.20544575093</v>
      </c>
      <c r="BL13" s="51" t="n">
        <f aca="false">IF(OR($U13+G$52&lt;'Standard Settings'!$G8,$U13+G$52&gt;'Standard Settings'!$I8),-1,(EchelleFPAparam!$S$3/('cpmcfgWVLEN_Table.csv'!$U13+G$52))*(SIN(EchelleFPAparam!$T$3-EchelleFPAparam!$M$3/2)+SIN('Standard Settings'!$F8+EchelleFPAparam!$M$3)))</f>
        <v>1534.57827154144</v>
      </c>
      <c r="BM13" s="51" t="n">
        <f aca="false">IF(OR($U13+H$52&lt;'Standard Settings'!$G8,$U13+H$52&gt;'Standard Settings'!$I8),-1,(EchelleFPAparam!$S$3/('cpmcfgWVLEN_Table.csv'!$U13+H$52))*(SIN(EchelleFPAparam!$T$3-EchelleFPAparam!$M$3/2)+SIN('Standard Settings'!$F8+EchelleFPAparam!$M$3)))</f>
        <v>1494.19463281667</v>
      </c>
      <c r="BN13" s="51" t="n">
        <f aca="false">IF(OR($U13+K$52&lt;'Standard Settings'!$G8,$U13+K$52&gt;'Standard Settings'!$I8),-1,(EchelleFPAparam!$S$3/('cpmcfgWVLEN_Table.csv'!$U13+K$52))*(SIN(EchelleFPAparam!$T$3-EchelleFPAparam!$M$3/2)+SIN('Standard Settings'!$F8+EchelleFPAparam!$M$3)))</f>
        <v>1455.88194992393</v>
      </c>
      <c r="BO13" s="51" t="n">
        <f aca="false">IF(OR($U13+L$52&lt;'Standard Settings'!$G8,$U13+L$52&gt;'Standard Settings'!$I8),-1,(EchelleFPAparam!$S$3/('cpmcfgWVLEN_Table.csv'!$U13+L$52))*(SIN(EchelleFPAparam!$T$3-EchelleFPAparam!$M$3/2)+SIN('Standard Settings'!$F8+EchelleFPAparam!$M$3)))</f>
        <v>-1</v>
      </c>
      <c r="BP13" s="52" t="n">
        <f aca="false">IF(OR($U13+B$52&lt;'Standard Settings'!$G8,$U13+B$52&gt;'Standard Settings'!$I8),-1,BG13*(($D13+B$52)/($D13+B$52+0.5)))</f>
        <v>1750.04987816199</v>
      </c>
      <c r="BQ13" s="52" t="n">
        <f aca="false">IF(OR($U13+C$52&lt;'Standard Settings'!$G8,$U13+C$52&gt;'Standard Settings'!$I8),-1,BH13*(($D13+C$52)/($D13+C$52+0.5)))</f>
        <v>1697.646588881</v>
      </c>
      <c r="BR13" s="52" t="n">
        <f aca="false">IF(OR($U13+D$52&lt;'Standard Settings'!$G8,$U13+D$52&gt;'Standard Settings'!$I8),-1,BI13*(($D13+D$52)/($D13+D$52+0.5)))</f>
        <v>1648.29415568164</v>
      </c>
      <c r="BS13" s="52" t="n">
        <f aca="false">IF(OR($U13+E$52&lt;'Standard Settings'!$G8,$U13+E$52&gt;'Standard Settings'!$I8),-1,BJ13*(($D13+E$52)/($D13+E$52+0.5)))</f>
        <v>1601.73341470836</v>
      </c>
      <c r="BT13" s="52" t="n">
        <f aca="false">IF(OR($U13+F$52&lt;'Standard Settings'!$G8,$U13+F$52&gt;'Standard Settings'!$I8),-1,BK13*(($D13+F$52)/($D13+F$52+0.5)))</f>
        <v>1557.73377358116</v>
      </c>
      <c r="BU13" s="52" t="n">
        <f aca="false">IF(OR($U13+G$52&lt;'Standard Settings'!$G8,$U13+G$52&gt;'Standard Settings'!$I8),-1,BL13*(($D13+G$52)/($D13+G$52+0.5)))</f>
        <v>1516.08937670359</v>
      </c>
      <c r="BV13" s="52" t="n">
        <f aca="false">IF(OR($U13+H$52&lt;'Standard Settings'!$G8,$U13+H$52&gt;'Standard Settings'!$I8),-1,BM13*(($D13+H$52)/($D13+H$52+0.5)))</f>
        <v>1476.61587243059</v>
      </c>
      <c r="BW13" s="52" t="n">
        <f aca="false">IF(OR($U13+K$52&lt;'Standard Settings'!$G8,$U13+K$52&gt;'Standard Settings'!$I8),-1,BN13*(($D13+K$52)/($D13+K$52+0.5)))</f>
        <v>1439.14767463745</v>
      </c>
      <c r="BX13" s="52" t="n">
        <f aca="false">IF(OR($U13+L$52&lt;'Standard Settings'!$G8,$U13+L$52&gt;'Standard Settings'!$I8),-1,BO13*(($D13+L$52)/($D13+L$52+0.5)))</f>
        <v>-1</v>
      </c>
      <c r="BY13" s="52" t="n">
        <f aca="false">IF(OR($U13+B$52&lt;'Standard Settings'!$G8,$U13+B$52&gt;'Standard Settings'!$I8),-1,BG13*(($D13+B$52)/($D13+B$52-0.5)))</f>
        <v>1799.34705782852</v>
      </c>
      <c r="BZ13" s="52" t="n">
        <f aca="false">IF(OR($U13+C$52&lt;'Standard Settings'!$G8,$U13+C$52&gt;'Standard Settings'!$I8),-1,BH13*(($D13+C$52)/($D13+C$52-0.5)))</f>
        <v>1744.15745432979</v>
      </c>
      <c r="CA13" s="52" t="n">
        <f aca="false">IF(OR($U13+D$52&lt;'Standard Settings'!$G8,$U13+D$52&gt;'Standard Settings'!$I8),-1,BI13*(($D13+D$52)/($D13+D$52-0.5)))</f>
        <v>1692.24866649982</v>
      </c>
      <c r="CB13" s="52" t="n">
        <f aca="false">IF(OR($U13+E$52&lt;'Standard Settings'!$G8,$U13+E$52&gt;'Standard Settings'!$I8),-1,BJ13*(($D13+E$52)/($D13+E$52-0.5)))</f>
        <v>1643.33688002546</v>
      </c>
      <c r="CC13" s="52" t="n">
        <f aca="false">IF(OR($U13+F$52&lt;'Standard Settings'!$G8,$U13+F$52&gt;'Standard Settings'!$I8),-1,BK13*(($D13+F$52)/($D13+F$52-0.5)))</f>
        <v>1597.17007164651</v>
      </c>
      <c r="CD13" s="52" t="n">
        <f aca="false">IF(OR($U13+G$52&lt;'Standard Settings'!$G8,$U13+G$52&gt;'Standard Settings'!$I8),-1,BL13*(($D13+G$52)/($D13+G$52-0.5)))</f>
        <v>1553.52368230121</v>
      </c>
      <c r="CE13" s="52" t="n">
        <f aca="false">IF(OR($U13+H$52&lt;'Standard Settings'!$G8,$U13+H$52&gt;'Standard Settings'!$I8),-1,BM13*(($D13+H$52)/($D13+H$52-0.5)))</f>
        <v>1512.19697779036</v>
      </c>
      <c r="CF13" s="52" t="n">
        <f aca="false">IF(OR($U13+K$52&lt;'Standard Settings'!$G8,$U13+K$52&gt;'Standard Settings'!$I8),-1,BN13*(($D13+K$52)/($D13+K$52-0.5)))</f>
        <v>1473.00997286421</v>
      </c>
      <c r="CG13" s="52" t="n">
        <f aca="false">IF(OR($U13+L$52&lt;'Standard Settings'!$G8,$U13+L$52&gt;'Standard Settings'!$I8),-1,BO13*(($D13+L$52)/($D13+L$52-0.5)))</f>
        <v>-1</v>
      </c>
      <c r="CH13" s="53" t="n">
        <f aca="false">IF(OR($U13+B$52&lt;'Standard Settings'!$G8,$U13+B$52&gt;'Standard Settings'!$I8),-1,(EchelleFPAparam!$S$3/('cpmcfgWVLEN_Table.csv'!$U13+B$52))*(SIN('Standard Settings'!$F8)+SIN('Standard Settings'!$F8+EchelleFPAparam!$M$3+EchelleFPAparam!$F$3)))</f>
        <v>1756.78720770673</v>
      </c>
      <c r="CI13" s="53" t="n">
        <f aca="false">IF(OR($U13+C$52&lt;'Standard Settings'!$G8,$U13+C$52&gt;'Standard Settings'!$I8),-1,(EchelleFPAparam!$S$3/('cpmcfgWVLEN_Table.csv'!$U13+C$52))*(SIN('Standard Settings'!$F8)+SIN('Standard Settings'!$F8+EchelleFPAparam!$M$3+EchelleFPAparam!$F$3)))</f>
        <v>1703.55123171562</v>
      </c>
      <c r="CJ13" s="53" t="n">
        <f aca="false">IF(OR($U13+D$52&lt;'Standard Settings'!$G8,$U13+D$52&gt;'Standard Settings'!$I8),-1,(EchelleFPAparam!$S$3/('cpmcfgWVLEN_Table.csv'!$U13+D$52))*(SIN('Standard Settings'!$F8)+SIN('Standard Settings'!$F8+EchelleFPAparam!$M$3+EchelleFPAparam!$F$3)))</f>
        <v>1653.44678372399</v>
      </c>
      <c r="CK13" s="53" t="n">
        <f aca="false">IF(OR($U13+E$52&lt;'Standard Settings'!$G8,$U13+E$52&gt;'Standard Settings'!$I8),-1,(EchelleFPAparam!$S$3/('cpmcfgWVLEN_Table.csv'!$U13+E$52))*(SIN('Standard Settings'!$F8)+SIN('Standard Settings'!$F8+EchelleFPAparam!$M$3+EchelleFPAparam!$F$3)))</f>
        <v>1606.20544704616</v>
      </c>
      <c r="CL13" s="53" t="n">
        <f aca="false">IF(OR($U13+F$52&lt;'Standard Settings'!$G8,$U13+F$52&gt;'Standard Settings'!$I8),-1,(EchelleFPAparam!$S$3/('cpmcfgWVLEN_Table.csv'!$U13+F$52))*(SIN('Standard Settings'!$F8)+SIN('Standard Settings'!$F8+EchelleFPAparam!$M$3+EchelleFPAparam!$F$3)))</f>
        <v>1561.58862907265</v>
      </c>
      <c r="CM13" s="53" t="n">
        <f aca="false">IF(OR($U13+G$52&lt;'Standard Settings'!$G8,$U13+G$52&gt;'Standard Settings'!$I8),-1,(EchelleFPAparam!$S$3/('cpmcfgWVLEN_Table.csv'!$U13+G$52))*(SIN('Standard Settings'!$F8)+SIN('Standard Settings'!$F8+EchelleFPAparam!$M$3+EchelleFPAparam!$F$3)))</f>
        <v>1519.38353098961</v>
      </c>
      <c r="CN13" s="53" t="n">
        <f aca="false">IF(OR($U13+H$52&lt;'Standard Settings'!$G8,$U13+H$52&gt;'Standard Settings'!$I8),-1,(EchelleFPAparam!$S$3/('cpmcfgWVLEN_Table.csv'!$U13+H$52))*(SIN('Standard Settings'!$F8)+SIN('Standard Settings'!$F8+EchelleFPAparam!$M$3+EchelleFPAparam!$F$3)))</f>
        <v>1479.3997538583</v>
      </c>
      <c r="CO13" s="53" t="n">
        <f aca="false">IF(OR($U13+K$52&lt;'Standard Settings'!$G8,$U13+K$52&gt;'Standard Settings'!$I8),-1,(EchelleFPAparam!$S$3/('cpmcfgWVLEN_Table.csv'!$U13+K$52))*(SIN('Standard Settings'!$F8)+SIN('Standard Settings'!$F8+EchelleFPAparam!$M$3+EchelleFPAparam!$F$3)))</f>
        <v>1441.46642683629</v>
      </c>
      <c r="CP13" s="53" t="n">
        <f aca="false">IF(OR($U13+L$52&lt;'Standard Settings'!$G8,$U13+L$52&gt;'Standard Settings'!$I8),-1,(EchelleFPAparam!$S$3/('cpmcfgWVLEN_Table.csv'!$U13+L$52))*(SIN('Standard Settings'!$F8)+SIN('Standard Settings'!$F8+EchelleFPAparam!$M$3+EchelleFPAparam!$F$3)))</f>
        <v>-1</v>
      </c>
      <c r="CQ13" s="53" t="n">
        <f aca="false">IF(OR($U13+B$52&lt;'Standard Settings'!$G8,$U13+B$52&gt;'Standard Settings'!$I8),-1,(EchelleFPAparam!$S$3/('cpmcfgWVLEN_Table.csv'!$U13+B$52))*(SIN('Standard Settings'!$F8)+SIN('Standard Settings'!$F8+EchelleFPAparam!$M$3+EchelleFPAparam!$G$3)))</f>
        <v>1768.81709603003</v>
      </c>
      <c r="CR13" s="53" t="n">
        <f aca="false">IF(OR($U13+C$52&lt;'Standard Settings'!$G8,$U13+C$52&gt;'Standard Settings'!$I8),-1,(EchelleFPAparam!$S$3/('cpmcfgWVLEN_Table.csv'!$U13+C$52))*(SIN('Standard Settings'!$F8)+SIN('Standard Settings'!$F8+EchelleFPAparam!$M$3+EchelleFPAparam!$G$3)))</f>
        <v>1715.21657796851</v>
      </c>
      <c r="CS13" s="53" t="n">
        <f aca="false">IF(OR($U13+D$52&lt;'Standard Settings'!$G8,$U13+D$52&gt;'Standard Settings'!$I8),-1,(EchelleFPAparam!$S$3/('cpmcfgWVLEN_Table.csv'!$U13+D$52))*(SIN('Standard Settings'!$F8)+SIN('Standard Settings'!$F8+EchelleFPAparam!$M$3+EchelleFPAparam!$G$3)))</f>
        <v>1664.76903155768</v>
      </c>
      <c r="CT13" s="53" t="n">
        <f aca="false">IF(OR($U13+E$52&lt;'Standard Settings'!$G8,$U13+E$52&gt;'Standard Settings'!$I8),-1,(EchelleFPAparam!$S$3/('cpmcfgWVLEN_Table.csv'!$U13+E$52))*(SIN('Standard Settings'!$F8)+SIN('Standard Settings'!$F8+EchelleFPAparam!$M$3+EchelleFPAparam!$G$3)))</f>
        <v>1617.2042020846</v>
      </c>
      <c r="CU13" s="53" t="n">
        <f aca="false">IF(OR($U13+F$52&lt;'Standard Settings'!$G8,$U13+F$52&gt;'Standard Settings'!$I8),-1,(EchelleFPAparam!$S$3/('cpmcfgWVLEN_Table.csv'!$U13+F$52))*(SIN('Standard Settings'!$F8)+SIN('Standard Settings'!$F8+EchelleFPAparam!$M$3+EchelleFPAparam!$G$3)))</f>
        <v>1572.2818631378</v>
      </c>
      <c r="CV13" s="53" t="n">
        <f aca="false">IF(OR($U13+G$52&lt;'Standard Settings'!$G8,$U13+G$52&gt;'Standard Settings'!$I8),-1,(EchelleFPAparam!$S$3/('cpmcfgWVLEN_Table.csv'!$U13+G$52))*(SIN('Standard Settings'!$F8)+SIN('Standard Settings'!$F8+EchelleFPAparam!$M$3+EchelleFPAparam!$G$3)))</f>
        <v>1529.78775872867</v>
      </c>
      <c r="CW13" s="53" t="n">
        <f aca="false">IF(OR($U13+H$52&lt;'Standard Settings'!$G8,$U13+H$52&gt;'Standard Settings'!$I8),-1,(EchelleFPAparam!$S$3/('cpmcfgWVLEN_Table.csv'!$U13+H$52))*(SIN('Standard Settings'!$F8)+SIN('Standard Settings'!$F8+EchelleFPAparam!$M$3+EchelleFPAparam!$G$3)))</f>
        <v>1489.53018613055</v>
      </c>
      <c r="CX13" s="53" t="n">
        <f aca="false">IF(OR($U13+K$52&lt;'Standard Settings'!$G8,$U13+K$52&gt;'Standard Settings'!$I8),-1,(EchelleFPAparam!$S$3/('cpmcfgWVLEN_Table.csv'!$U13+K$52))*(SIN('Standard Settings'!$F8)+SIN('Standard Settings'!$F8+EchelleFPAparam!$M$3+EchelleFPAparam!$G$3)))</f>
        <v>1451.3371044349</v>
      </c>
      <c r="CY13" s="53" t="n">
        <f aca="false">IF(OR($U13+L$52&lt;'Standard Settings'!$G8,$U13+L$52&gt;'Standard Settings'!$I8),-1,(EchelleFPAparam!$S$3/('cpmcfgWVLEN_Table.csv'!$U13+L$52))*(SIN('Standard Settings'!$F8)+SIN('Standard Settings'!$F8+EchelleFPAparam!$M$3+EchelleFPAparam!$G$3)))</f>
        <v>-1</v>
      </c>
      <c r="CZ13" s="53" t="n">
        <f aca="false">IF(OR($U13+B$52&lt;'Standard Settings'!$G8,$U13+B$52&gt;'Standard Settings'!$I8),-1,(EchelleFPAparam!$S$3/('cpmcfgWVLEN_Table.csv'!$U13+B$52))*(SIN('Standard Settings'!$F8)+SIN('Standard Settings'!$F8+EchelleFPAparam!$M$3+EchelleFPAparam!$H$3)))</f>
        <v>1769.45440860183</v>
      </c>
      <c r="DA13" s="53" t="n">
        <f aca="false">IF(OR($U13+C$52&lt;'Standard Settings'!$G8,$U13+C$52&gt;'Standard Settings'!$I8),-1,(EchelleFPAparam!$S$3/('cpmcfgWVLEN_Table.csv'!$U13+C$52))*(SIN('Standard Settings'!$F8)+SIN('Standard Settings'!$F8+EchelleFPAparam!$M$3+EchelleFPAparam!$H$3)))</f>
        <v>1715.83457803814</v>
      </c>
      <c r="DB13" s="53" t="n">
        <f aca="false">IF(OR($U13+D$52&lt;'Standard Settings'!$G8,$U13+D$52&gt;'Standard Settings'!$I8),-1,(EchelleFPAparam!$S$3/('cpmcfgWVLEN_Table.csv'!$U13+D$52))*(SIN('Standard Settings'!$F8)+SIN('Standard Settings'!$F8+EchelleFPAparam!$M$3+EchelleFPAparam!$H$3)))</f>
        <v>1665.36885515466</v>
      </c>
      <c r="DC13" s="53" t="n">
        <f aca="false">IF(OR($U13+E$52&lt;'Standard Settings'!$G8,$U13+E$52&gt;'Standard Settings'!$I8),-1,(EchelleFPAparam!$S$3/('cpmcfgWVLEN_Table.csv'!$U13+E$52))*(SIN('Standard Settings'!$F8)+SIN('Standard Settings'!$F8+EchelleFPAparam!$M$3+EchelleFPAparam!$H$3)))</f>
        <v>1617.78688786453</v>
      </c>
      <c r="DD13" s="53" t="n">
        <f aca="false">IF(OR($U13+F$52&lt;'Standard Settings'!$G8,$U13+F$52&gt;'Standard Settings'!$I8),-1,(EchelleFPAparam!$S$3/('cpmcfgWVLEN_Table.csv'!$U13+F$52))*(SIN('Standard Settings'!$F8)+SIN('Standard Settings'!$F8+EchelleFPAparam!$M$3+EchelleFPAparam!$H$3)))</f>
        <v>1572.84836320163</v>
      </c>
      <c r="DE13" s="53" t="n">
        <f aca="false">IF(OR($U13+G$52&lt;'Standard Settings'!$G8,$U13+G$52&gt;'Standard Settings'!$I8),-1,(EchelleFPAparam!$S$3/('cpmcfgWVLEN_Table.csv'!$U13+G$52))*(SIN('Standard Settings'!$F8)+SIN('Standard Settings'!$F8+EchelleFPAparam!$M$3+EchelleFPAparam!$H$3)))</f>
        <v>1530.33894797996</v>
      </c>
      <c r="DF13" s="53" t="n">
        <f aca="false">IF(OR($U13+H$52&lt;'Standard Settings'!$G8,$U13+H$52&gt;'Standard Settings'!$I8),-1,(EchelleFPAparam!$S$3/('cpmcfgWVLEN_Table.csv'!$U13+H$52))*(SIN('Standard Settings'!$F8)+SIN('Standard Settings'!$F8+EchelleFPAparam!$M$3+EchelleFPAparam!$H$3)))</f>
        <v>1490.06687040154</v>
      </c>
      <c r="DG13" s="53" t="n">
        <f aca="false">IF(OR($U13+K$52&lt;'Standard Settings'!$G8,$U13+K$52&gt;'Standard Settings'!$I8),-1,(EchelleFPAparam!$S$3/('cpmcfgWVLEN_Table.csv'!$U13+K$52))*(SIN('Standard Settings'!$F8)+SIN('Standard Settings'!$F8+EchelleFPAparam!$M$3+EchelleFPAparam!$H$3)))</f>
        <v>1451.86002757073</v>
      </c>
      <c r="DH13" s="53" t="n">
        <f aca="false">IF(OR($U13+L$52&lt;'Standard Settings'!$G8,$U13+L$52&gt;'Standard Settings'!$I8),-1,(EchelleFPAparam!$S$3/('cpmcfgWVLEN_Table.csv'!$U13+L$52))*(SIN('Standard Settings'!$F8)+SIN('Standard Settings'!$F8+EchelleFPAparam!$M$3+EchelleFPAparam!$H$3)))</f>
        <v>-1</v>
      </c>
      <c r="DI13" s="53" t="n">
        <f aca="false">IF(OR($U13+B$52&lt;'Standard Settings'!$G8,$U13+B$52&gt;'Standard Settings'!$I8),-1,(EchelleFPAparam!$S$3/('cpmcfgWVLEN_Table.csv'!$U13+B$52))*(SIN('Standard Settings'!$F8)+SIN('Standard Settings'!$F8+EchelleFPAparam!$M$3+EchelleFPAparam!$I$3)))</f>
        <v>1780.91578041471</v>
      </c>
      <c r="DJ13" s="53" t="n">
        <f aca="false">IF(OR($U13+C$52&lt;'Standard Settings'!$G8,$U13+C$52&gt;'Standard Settings'!$I8),-1,(EchelleFPAparam!$S$3/('cpmcfgWVLEN_Table.csv'!$U13+C$52))*(SIN('Standard Settings'!$F8)+SIN('Standard Settings'!$F8+EchelleFPAparam!$M$3+EchelleFPAparam!$I$3)))</f>
        <v>1726.94863555366</v>
      </c>
      <c r="DK13" s="53" t="n">
        <f aca="false">IF(OR($U13+D$52&lt;'Standard Settings'!$G8,$U13+D$52&gt;'Standard Settings'!$I8),-1,(EchelleFPAparam!$S$3/('cpmcfgWVLEN_Table.csv'!$U13+D$52))*(SIN('Standard Settings'!$F8)+SIN('Standard Settings'!$F8+EchelleFPAparam!$M$3+EchelleFPAparam!$I$3)))</f>
        <v>1676.15602862561</v>
      </c>
      <c r="DL13" s="53" t="n">
        <f aca="false">IF(OR($U13+E$52&lt;'Standard Settings'!$G8,$U13+E$52&gt;'Standard Settings'!$I8),-1,(EchelleFPAparam!$S$3/('cpmcfgWVLEN_Table.csv'!$U13+E$52))*(SIN('Standard Settings'!$F8)+SIN('Standard Settings'!$F8+EchelleFPAparam!$M$3+EchelleFPAparam!$I$3)))</f>
        <v>1628.26585637916</v>
      </c>
      <c r="DM13" s="53" t="n">
        <f aca="false">IF(OR($U13+F$52&lt;'Standard Settings'!$G8,$U13+F$52&gt;'Standard Settings'!$I8),-1,(EchelleFPAparam!$S$3/('cpmcfgWVLEN_Table.csv'!$U13+F$52))*(SIN('Standard Settings'!$F8)+SIN('Standard Settings'!$F8+EchelleFPAparam!$M$3+EchelleFPAparam!$I$3)))</f>
        <v>1583.03624925752</v>
      </c>
      <c r="DN13" s="53" t="n">
        <f aca="false">IF(OR($U13+G$52&lt;'Standard Settings'!$G8,$U13+G$52&gt;'Standard Settings'!$I8),-1,(EchelleFPAparam!$S$3/('cpmcfgWVLEN_Table.csv'!$U13+G$52))*(SIN('Standard Settings'!$F8)+SIN('Standard Settings'!$F8+EchelleFPAparam!$M$3+EchelleFPAparam!$I$3)))</f>
        <v>1540.25148576407</v>
      </c>
      <c r="DO13" s="53" t="n">
        <f aca="false">IF(OR($U13+H$52&lt;'Standard Settings'!$G8,$U13+H$52&gt;'Standard Settings'!$I8),-1,(EchelleFPAparam!$S$3/('cpmcfgWVLEN_Table.csv'!$U13+H$52))*(SIN('Standard Settings'!$F8)+SIN('Standard Settings'!$F8+EchelleFPAparam!$M$3+EchelleFPAparam!$I$3)))</f>
        <v>1499.71855192818</v>
      </c>
      <c r="DP13" s="53" t="n">
        <f aca="false">IF(OR($U13+K$52&lt;'Standard Settings'!$G8,$U13+K$52&gt;'Standard Settings'!$I8),-1,(EchelleFPAparam!$S$3/('cpmcfgWVLEN_Table.csv'!$U13+K$52))*(SIN('Standard Settings'!$F8)+SIN('Standard Settings'!$F8+EchelleFPAparam!$M$3+EchelleFPAparam!$I$3)))</f>
        <v>1461.26423008386</v>
      </c>
      <c r="DQ13" s="53" t="n">
        <f aca="false">IF(OR($U13+L$52&lt;'Standard Settings'!$G8,$U13+L$52&gt;'Standard Settings'!$I8),-1,(EchelleFPAparam!$S$3/('cpmcfgWVLEN_Table.csv'!$U13+L$52))*(SIN('Standard Settings'!$F8)+SIN('Standard Settings'!$F8+EchelleFPAparam!$M$3+EchelleFPAparam!$I$3)))</f>
        <v>-1</v>
      </c>
      <c r="DR13" s="53" t="n">
        <f aca="false">IF(OR($U13+B$52&lt;'Standard Settings'!$G8,$U13+B$52&gt;'Standard Settings'!$I8),-1,(EchelleFPAparam!$S$3/('cpmcfgWVLEN_Table.csv'!$U13+B$52))*(SIN('Standard Settings'!$F8)+SIN('Standard Settings'!$F8+EchelleFPAparam!$M$3+EchelleFPAparam!$J$3)))</f>
        <v>1781.52203113567</v>
      </c>
      <c r="DS13" s="53" t="n">
        <f aca="false">IF(OR($U13+C$52&lt;'Standard Settings'!$G8,$U13+C$52&gt;'Standard Settings'!$I8),-1,(EchelleFPAparam!$S$3/('cpmcfgWVLEN_Table.csv'!$U13+C$52))*(SIN('Standard Settings'!$F8)+SIN('Standard Settings'!$F8+EchelleFPAparam!$M$3+EchelleFPAparam!$J$3)))</f>
        <v>1727.53651504065</v>
      </c>
      <c r="DT13" s="53" t="n">
        <f aca="false">IF(OR($U13+D$52&lt;'Standard Settings'!$G8,$U13+D$52&gt;'Standard Settings'!$I8),-1,(EchelleFPAparam!$S$3/('cpmcfgWVLEN_Table.csv'!$U13+D$52))*(SIN('Standard Settings'!$F8)+SIN('Standard Settings'!$F8+EchelleFPAparam!$M$3+EchelleFPAparam!$J$3)))</f>
        <v>1676.72661753946</v>
      </c>
      <c r="DU13" s="53" t="n">
        <f aca="false">IF(OR($U13+E$52&lt;'Standard Settings'!$G8,$U13+E$52&gt;'Standard Settings'!$I8),-1,(EchelleFPAparam!$S$3/('cpmcfgWVLEN_Table.csv'!$U13+E$52))*(SIN('Standard Settings'!$F8)+SIN('Standard Settings'!$F8+EchelleFPAparam!$M$3+EchelleFPAparam!$J$3)))</f>
        <v>1628.82014275262</v>
      </c>
      <c r="DV13" s="53" t="n">
        <f aca="false">IF(OR($U13+F$52&lt;'Standard Settings'!$G8,$U13+F$52&gt;'Standard Settings'!$I8),-1,(EchelleFPAparam!$S$3/('cpmcfgWVLEN_Table.csv'!$U13+F$52))*(SIN('Standard Settings'!$F8)+SIN('Standard Settings'!$F8+EchelleFPAparam!$M$3+EchelleFPAparam!$J$3)))</f>
        <v>1583.57513878727</v>
      </c>
      <c r="DW13" s="53" t="n">
        <f aca="false">IF(OR($U13+G$52&lt;'Standard Settings'!$G8,$U13+G$52&gt;'Standard Settings'!$I8),-1,(EchelleFPAparam!$S$3/('cpmcfgWVLEN_Table.csv'!$U13+G$52))*(SIN('Standard Settings'!$F8)+SIN('Standard Settings'!$F8+EchelleFPAparam!$M$3+EchelleFPAparam!$J$3)))</f>
        <v>1540.77581071193</v>
      </c>
      <c r="DX13" s="53" t="n">
        <f aca="false">IF(OR($U13+H$52&lt;'Standard Settings'!$G8,$U13+H$52&gt;'Standard Settings'!$I8),-1,(EchelleFPAparam!$S$3/('cpmcfgWVLEN_Table.csv'!$U13+H$52))*(SIN('Standard Settings'!$F8)+SIN('Standard Settings'!$F8+EchelleFPAparam!$M$3+EchelleFPAparam!$J$3)))</f>
        <v>1500.22907885109</v>
      </c>
      <c r="DY13" s="53" t="n">
        <f aca="false">IF(OR($U13+K$52&lt;'Standard Settings'!$G8,$U13+K$52&gt;'Standard Settings'!$I8),-1,(EchelleFPAparam!$S$3/('cpmcfgWVLEN_Table.csv'!$U13+K$52))*(SIN('Standard Settings'!$F8)+SIN('Standard Settings'!$F8+EchelleFPAparam!$M$3+EchelleFPAparam!$J$3)))</f>
        <v>1461.76166657286</v>
      </c>
      <c r="DZ13" s="53" t="n">
        <f aca="false">IF(OR($U13+L$52&lt;'Standard Settings'!$G8,$U13+L$52&gt;'Standard Settings'!$I8),-1,(EchelleFPAparam!$S$3/('cpmcfgWVLEN_Table.csv'!$U13+L$52))*(SIN('Standard Settings'!$F8)+SIN('Standard Settings'!$F8+EchelleFPAparam!$M$3+EchelleFPAparam!$J$3)))</f>
        <v>-1</v>
      </c>
      <c r="EA13" s="53" t="n">
        <f aca="false">IF(OR($U13+B$52&lt;$S13,$U13+B$52&gt;$T13),-1,(EchelleFPAparam!$S$3/('cpmcfgWVLEN_Table.csv'!$U13+B$52))*(SIN('Standard Settings'!$F8)+SIN('Standard Settings'!$F8+EchelleFPAparam!$M$3+EchelleFPAparam!$K$3)))</f>
        <v>1792.40698359777</v>
      </c>
      <c r="EB13" s="53" t="n">
        <f aca="false">IF(OR($U13+C$52&lt;$S13,$U13+C$52&gt;$T13),-1,(EchelleFPAparam!$S$3/('cpmcfgWVLEN_Table.csv'!$U13+C$52))*(SIN('Standard Settings'!$F8)+SIN('Standard Settings'!$F8+EchelleFPAparam!$M$3+EchelleFPAparam!$K$3)))</f>
        <v>1738.09162045844</v>
      </c>
      <c r="EC13" s="53" t="n">
        <f aca="false">IF(OR($U13+D$52&lt;$S13,$U13+D$52&gt;$T13),-1,(EchelleFPAparam!$S$3/('cpmcfgWVLEN_Table.csv'!$U13+D$52))*(SIN('Standard Settings'!$F8)+SIN('Standard Settings'!$F8+EchelleFPAparam!$M$3+EchelleFPAparam!$K$3)))</f>
        <v>1686.97127868025</v>
      </c>
      <c r="ED13" s="53" t="n">
        <f aca="false">IF(OR($U13+E$52&lt;$S13,$U13+E$52&gt;$T13),-1,(EchelleFPAparam!$S$3/('cpmcfgWVLEN_Table.csv'!$U13+E$52))*(SIN('Standard Settings'!$F8)+SIN('Standard Settings'!$F8+EchelleFPAparam!$M$3+EchelleFPAparam!$K$3)))</f>
        <v>1638.77209928939</v>
      </c>
      <c r="EE13" s="53" t="n">
        <f aca="false">IF(OR($U13+F$52&lt;$S13,$U13+F$52&gt;$T13),-1,(EchelleFPAparam!$S$3/('cpmcfgWVLEN_Table.csv'!$U13+F$52))*(SIN('Standard Settings'!$F8)+SIN('Standard Settings'!$F8+EchelleFPAparam!$M$3+EchelleFPAparam!$K$3)))</f>
        <v>1593.25065208691</v>
      </c>
      <c r="EF13" s="53" t="n">
        <f aca="false">IF(OR($U13+G$52&lt;$S13,$U13+G$52&gt;$T13),-1,(EchelleFPAparam!$S$3/('cpmcfgWVLEN_Table.csv'!$U13+G$52))*(SIN('Standard Settings'!$F8)+SIN('Standard Settings'!$F8+EchelleFPAparam!$M$3+EchelleFPAparam!$K$3)))</f>
        <v>1550.18982365212</v>
      </c>
      <c r="EG13" s="53" t="n">
        <f aca="false">IF(OR($U13+H$52&lt;$S13,$U13+H$52&gt;$T13),-1,(EchelleFPAparam!$S$3/('cpmcfgWVLEN_Table.csv'!$U13+H$52))*(SIN('Standard Settings'!$F8)+SIN('Standard Settings'!$F8+EchelleFPAparam!$M$3+EchelleFPAparam!$K$3)))</f>
        <v>1509.39535460865</v>
      </c>
      <c r="EH13" s="53" t="n">
        <f aca="false">IF(OR($U13+K$52&lt;$S13,$U13+K$52&gt;$T13),-1,(EchelleFPAparam!$S$3/('cpmcfgWVLEN_Table.csv'!$U13+K$52))*(SIN('Standard Settings'!$F8)+SIN('Standard Settings'!$F8+EchelleFPAparam!$M$3+EchelleFPAparam!$K$3)))</f>
        <v>1470.69290961868</v>
      </c>
      <c r="EI13" s="53" t="n">
        <f aca="false">IF(OR($U13+L$52&lt;$S13,$U13+L$52&gt;$T13),-1,(EchelleFPAparam!$S$3/('cpmcfgWVLEN_Table.csv'!$U13+L$52))*(SIN('Standard Settings'!$F8)+SIN('Standard Settings'!$F8+EchelleFPAparam!$M$3+EchelleFPAparam!$K$3)))</f>
        <v>-1</v>
      </c>
      <c r="EJ13" s="54" t="n">
        <f aca="false">CO13</f>
        <v>1441.46642683629</v>
      </c>
      <c r="EK13" s="54" t="n">
        <f aca="false">EA13</f>
        <v>1792.40698359777</v>
      </c>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6" t="n">
        <f aca="false">1/(F13*EchelleFPAparam!$Q$3)</f>
        <v>2400.31664587221</v>
      </c>
      <c r="FK13" s="56" t="n">
        <f aca="false">E13*FJ13</f>
        <v>11.9405041436563</v>
      </c>
      <c r="FL13" s="55"/>
      <c r="FM13" s="55"/>
      <c r="FN13" s="55"/>
      <c r="FO13" s="55"/>
      <c r="FP13" s="55"/>
      <c r="FQ13" s="55"/>
      <c r="FR13" s="55"/>
      <c r="FS13" s="55"/>
      <c r="FT13" s="55"/>
      <c r="FU13" s="55"/>
      <c r="FV13" s="55"/>
      <c r="FW13" s="55"/>
      <c r="FX13" s="55"/>
      <c r="FY13" s="55"/>
      <c r="FZ13" s="55"/>
      <c r="GA13" s="55"/>
      <c r="GB13" s="55"/>
      <c r="GC13" s="55"/>
      <c r="GD13" s="55"/>
      <c r="GE13" s="55"/>
      <c r="GF13" s="55"/>
      <c r="GG13" s="55"/>
      <c r="GH13" s="55"/>
      <c r="GI13" s="55"/>
      <c r="GJ13" s="55"/>
      <c r="GK13" s="55"/>
      <c r="GL13" s="55"/>
      <c r="GM13" s="55"/>
      <c r="GN13" s="55"/>
      <c r="GO13" s="55"/>
      <c r="GP13" s="55"/>
      <c r="GQ13" s="55"/>
      <c r="GR13" s="55"/>
      <c r="GS13" s="55"/>
      <c r="GT13" s="55"/>
      <c r="GU13" s="55"/>
      <c r="GV13" s="55"/>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c r="IH13" s="55"/>
      <c r="II13" s="55"/>
      <c r="IJ13" s="55"/>
      <c r="IK13" s="55"/>
      <c r="IL13" s="55"/>
      <c r="IM13" s="55"/>
      <c r="IN13" s="55"/>
      <c r="IO13" s="55"/>
      <c r="IP13" s="55"/>
      <c r="IQ13" s="55"/>
      <c r="IR13" s="55"/>
      <c r="IS13" s="55"/>
      <c r="IT13" s="55"/>
      <c r="IU13" s="55"/>
      <c r="IV13" s="55"/>
      <c r="IW13" s="55"/>
      <c r="IX13" s="55"/>
      <c r="IY13" s="55"/>
      <c r="IZ13" s="55"/>
      <c r="JA13" s="55"/>
      <c r="JB13" s="55"/>
      <c r="JC13" s="55"/>
      <c r="JD13" s="55"/>
      <c r="JE13" s="55"/>
      <c r="JF13" s="55"/>
      <c r="JG13" s="55"/>
      <c r="JH13" s="55"/>
      <c r="JI13" s="55"/>
      <c r="JJ13" s="55"/>
      <c r="JK13" s="55"/>
      <c r="JL13" s="55"/>
      <c r="JM13" s="55"/>
      <c r="JN13" s="55"/>
      <c r="JO13" s="55"/>
      <c r="JP13" s="55"/>
      <c r="JQ13" s="55"/>
      <c r="JR13" s="20"/>
    </row>
    <row r="14" customFormat="false" ht="15" hidden="false" customHeight="false" outlineLevel="0" collapsed="false">
      <c r="A14" s="39" t="n">
        <v>8</v>
      </c>
      <c r="B14" s="40" t="n">
        <f aca="false">AA14</f>
        <v>1584.69312980124</v>
      </c>
      <c r="C14" s="12" t="str">
        <f aca="false">'Standard Settings'!B9</f>
        <v>H/4/4</v>
      </c>
      <c r="D14" s="12" t="n">
        <f aca="false">'Standard Settings'!H9</f>
        <v>36</v>
      </c>
      <c r="E14" s="41" t="n">
        <f aca="false">(DM14-DD14)/2048</f>
        <v>0.00489178435924309</v>
      </c>
      <c r="F14" s="37" t="n">
        <f aca="false">((EchelleFPAparam!$S$3/('cpmcfgWVLEN_Table.csv'!$U14+E$52))*(SIN('Standard Settings'!$F9+0.0005)+SIN('Standard Settings'!$F9+0.0005+EchelleFPAparam!$M$3))-(EchelleFPAparam!$S$3/('cpmcfgWVLEN_Table.csv'!$U14+E$52))*(SIN('Standard Settings'!$F9-0.0005)+SIN('Standard Settings'!$F9-0.0005+EchelleFPAparam!$M$3)))*1000*EchelleFPAparam!$O$3/180</f>
        <v>13.639320547272</v>
      </c>
      <c r="G14" s="42" t="str">
        <f aca="false">'Standard Settings'!C9</f>
        <v>H</v>
      </c>
      <c r="H14" s="43"/>
      <c r="I14" s="44" t="s">
        <v>657</v>
      </c>
      <c r="J14" s="45"/>
      <c r="K14" s="12" t="str">
        <f aca="false">'Standard Settings'!$D9</f>
        <v>HK</v>
      </c>
      <c r="L14" s="43"/>
      <c r="M14" s="13" t="n">
        <v>0</v>
      </c>
      <c r="N14" s="13" t="n">
        <v>0</v>
      </c>
      <c r="O14" s="12" t="str">
        <f aca="false">'Standard Settings'!$D9</f>
        <v>HK</v>
      </c>
      <c r="P14" s="43"/>
      <c r="Q14" s="12" t="n">
        <f aca="false">'Standard Settings'!$E9</f>
        <v>66</v>
      </c>
      <c r="R14" s="46"/>
      <c r="S14" s="47" t="n">
        <f aca="false">'Standard Settings'!$G9</f>
        <v>32</v>
      </c>
      <c r="T14" s="47" t="n">
        <f aca="false">'Standard Settings'!$I9</f>
        <v>39</v>
      </c>
      <c r="U14" s="48" t="n">
        <f aca="false">D14-4</f>
        <v>32</v>
      </c>
      <c r="V14" s="48" t="n">
        <f aca="false">D14+4</f>
        <v>40</v>
      </c>
      <c r="W14" s="49" t="n">
        <f aca="false">IF(OR($U14+B$52&lt;$S14,$U14+B$52&gt;$T14),-1,(EchelleFPAparam!$S$3/('cpmcfgWVLEN_Table.csv'!$U14+B$52))*(SIN('Standard Settings'!$F9)+SIN('Standard Settings'!$F9+EchelleFPAparam!$M$3)))</f>
        <v>1782.7797710264</v>
      </c>
      <c r="X14" s="49" t="n">
        <f aca="false">IF(OR($U14+C$52&lt;$S14,$U14+C$52&gt;$T14),-1,(EchelleFPAparam!$S$3/('cpmcfgWVLEN_Table.csv'!$U14+C$52))*(SIN('Standard Settings'!$F9)+SIN('Standard Settings'!$F9+EchelleFPAparam!$M$3)))</f>
        <v>1728.75614160136</v>
      </c>
      <c r="Y14" s="49" t="n">
        <f aca="false">IF(OR($U14+D$52&lt;$S14,$U14+D$52&gt;$T14),-1,(EchelleFPAparam!$S$3/('cpmcfgWVLEN_Table.csv'!$U14+D$52))*(SIN('Standard Settings'!$F9)+SIN('Standard Settings'!$F9+EchelleFPAparam!$M$3)))</f>
        <v>1677.91037273073</v>
      </c>
      <c r="Z14" s="49" t="n">
        <f aca="false">IF(OR($U14+E$52&lt;$S14,$U14+E$52&gt;$T14),-1,(EchelleFPAparam!$S$3/('cpmcfgWVLEN_Table.csv'!$U14+E$52))*(SIN('Standard Settings'!$F9)+SIN('Standard Settings'!$F9+EchelleFPAparam!$M$3)))</f>
        <v>1629.97007636699</v>
      </c>
      <c r="AA14" s="49" t="n">
        <f aca="false">IF(OR($U14+F$52&lt;$S14,$U14+F$52&gt;$T14),-1,(EchelleFPAparam!$S$3/('cpmcfgWVLEN_Table.csv'!$U14+F$52))*(SIN('Standard Settings'!$F9)+SIN('Standard Settings'!$F9+EchelleFPAparam!$M$3)))</f>
        <v>1584.69312980124</v>
      </c>
      <c r="AB14" s="49" t="n">
        <f aca="false">IF(OR($U14+G$52&lt;$S14,$U14+G$52&gt;$T14),-1,(EchelleFPAparam!$S$3/('cpmcfgWVLEN_Table.csv'!$U14+G$52))*(SIN('Standard Settings'!$F9)+SIN('Standard Settings'!$F9+EchelleFPAparam!$M$3)))</f>
        <v>1541.86358575256</v>
      </c>
      <c r="AC14" s="49" t="n">
        <f aca="false">IF(OR($U14+H$52&lt;$S14,$U14+H$52&gt;$T14),-1,(EchelleFPAparam!$S$3/('cpmcfgWVLEN_Table.csv'!$U14+H$52))*(SIN('Standard Settings'!$F9)+SIN('Standard Settings'!$F9+EchelleFPAparam!$M$3)))</f>
        <v>1501.28822823276</v>
      </c>
      <c r="AD14" s="49" t="n">
        <f aca="false">IF(OR($U14+K$52&lt;$S14,$U14+K$52&gt;$T14),-1,(EchelleFPAparam!$S$3/('cpmcfgWVLEN_Table.csv'!$U14+K$52))*(SIN('Standard Settings'!$F9)+SIN('Standard Settings'!$F9+EchelleFPAparam!$M$3)))</f>
        <v>1462.79365827807</v>
      </c>
      <c r="AE14" s="49" t="n">
        <f aca="false">IF(OR($U14+L$52&lt;$S14,$U14+L$52&gt;$T14),-1,(EchelleFPAparam!$S$3/('cpmcfgWVLEN_Table.csv'!$U14+L$52))*(SIN('Standard Settings'!$F9)+SIN('Standard Settings'!$F9+EchelleFPAparam!$M$3)))</f>
        <v>-1</v>
      </c>
      <c r="AF14" s="50" t="n">
        <v>2015.57250902839</v>
      </c>
      <c r="AG14" s="50" t="n">
        <v>1765.6603342398</v>
      </c>
      <c r="AH14" s="50" t="n">
        <v>1477.00584734751</v>
      </c>
      <c r="AI14" s="50" t="n">
        <v>1207.05549062078</v>
      </c>
      <c r="AJ14" s="50" t="n">
        <v>953.651031006221</v>
      </c>
      <c r="AK14" s="50" t="n">
        <v>715.150913425572</v>
      </c>
      <c r="AL14" s="50" t="n">
        <v>490.064181148599</v>
      </c>
      <c r="AM14" s="50" t="n">
        <v>277.018482428515</v>
      </c>
      <c r="AN14" s="50" t="n">
        <v>80.4824537845475</v>
      </c>
      <c r="AO14" s="50" t="n">
        <v>2038.71350241144</v>
      </c>
      <c r="AP14" s="50" t="n">
        <v>1811.20626008432</v>
      </c>
      <c r="AQ14" s="50" t="n">
        <v>1520.14290071254</v>
      </c>
      <c r="AR14" s="50" t="n">
        <v>1248.19883835033</v>
      </c>
      <c r="AS14" s="50" t="n">
        <v>993.061393887032</v>
      </c>
      <c r="AT14" s="50" t="n">
        <v>752.956230214503</v>
      </c>
      <c r="AU14" s="50" t="n">
        <v>526.393310753268</v>
      </c>
      <c r="AV14" s="50" t="n">
        <v>312.078262568474</v>
      </c>
      <c r="AW14" s="50" t="n">
        <v>108.413717487351</v>
      </c>
      <c r="AX14" s="50" t="n">
        <v>1857.25974788385</v>
      </c>
      <c r="AY14" s="50" t="n">
        <v>1563.97309260494</v>
      </c>
      <c r="AZ14" s="50" t="n">
        <v>1289.81773527932</v>
      </c>
      <c r="BA14" s="50" t="n">
        <v>1032.69857984399</v>
      </c>
      <c r="BB14" s="50" t="n">
        <v>790.793954211859</v>
      </c>
      <c r="BC14" s="50" t="n">
        <v>562.58412889418</v>
      </c>
      <c r="BD14" s="50" t="n">
        <v>346.728947452771</v>
      </c>
      <c r="BE14" s="50" t="n">
        <v>141.410709260168</v>
      </c>
      <c r="BF14" s="50"/>
      <c r="BG14" s="51" t="n">
        <f aca="false">IF(OR($U14+B$52&lt;'Standard Settings'!$G9,$U14+B$52&gt;'Standard Settings'!$I9),-1,(EchelleFPAparam!$S$3/('cpmcfgWVLEN_Table.csv'!$U14+B$52))*(SIN(EchelleFPAparam!$T$3-EchelleFPAparam!$M$3/2)+SIN('Standard Settings'!$F9+EchelleFPAparam!$M$3)))</f>
        <v>1778.33838170665</v>
      </c>
      <c r="BH14" s="51" t="n">
        <f aca="false">IF(OR($U14+C$52&lt;'Standard Settings'!$G9,$U14+C$52&gt;'Standard Settings'!$I9),-1,(EchelleFPAparam!$S$3/('cpmcfgWVLEN_Table.csv'!$U14+C$52))*(SIN(EchelleFPAparam!$T$3-EchelleFPAparam!$M$3/2)+SIN('Standard Settings'!$F9+EchelleFPAparam!$M$3)))</f>
        <v>1724.44933983675</v>
      </c>
      <c r="BI14" s="51" t="n">
        <f aca="false">IF(OR($U14+D$52&lt;'Standard Settings'!$G9,$U14+D$52&gt;'Standard Settings'!$I9),-1,(EchelleFPAparam!$S$3/('cpmcfgWVLEN_Table.csv'!$U14+D$52))*(SIN(EchelleFPAparam!$T$3-EchelleFPAparam!$M$3/2)+SIN('Standard Settings'!$F9+EchelleFPAparam!$M$3)))</f>
        <v>1673.73024160626</v>
      </c>
      <c r="BJ14" s="51" t="n">
        <f aca="false">IF(OR($U14+E$52&lt;'Standard Settings'!$G9,$U14+E$52&gt;'Standard Settings'!$I9),-1,(EchelleFPAparam!$S$3/('cpmcfgWVLEN_Table.csv'!$U14+E$52))*(SIN(EchelleFPAparam!$T$3-EchelleFPAparam!$M$3/2)+SIN('Standard Settings'!$F9+EchelleFPAparam!$M$3)))</f>
        <v>1625.90937756037</v>
      </c>
      <c r="BK14" s="51" t="n">
        <f aca="false">IF(OR($U14+F$52&lt;'Standard Settings'!$G9,$U14+F$52&gt;'Standard Settings'!$I9),-1,(EchelleFPAparam!$S$3/('cpmcfgWVLEN_Table.csv'!$U14+F$52))*(SIN(EchelleFPAparam!$T$3-EchelleFPAparam!$M$3/2)+SIN('Standard Settings'!$F9+EchelleFPAparam!$M$3)))</f>
        <v>1580.74522818369</v>
      </c>
      <c r="BL14" s="51" t="n">
        <f aca="false">IF(OR($U14+G$52&lt;'Standard Settings'!$G9,$U14+G$52&gt;'Standard Settings'!$I9),-1,(EchelleFPAparam!$S$3/('cpmcfgWVLEN_Table.csv'!$U14+G$52))*(SIN(EchelleFPAparam!$T$3-EchelleFPAparam!$M$3/2)+SIN('Standard Settings'!$F9+EchelleFPAparam!$M$3)))</f>
        <v>1538.02238417872</v>
      </c>
      <c r="BM14" s="51" t="n">
        <f aca="false">IF(OR($U14+H$52&lt;'Standard Settings'!$G9,$U14+H$52&gt;'Standard Settings'!$I9),-1,(EchelleFPAparam!$S$3/('cpmcfgWVLEN_Table.csv'!$U14+H$52))*(SIN(EchelleFPAparam!$T$3-EchelleFPAparam!$M$3/2)+SIN('Standard Settings'!$F9+EchelleFPAparam!$M$3)))</f>
        <v>1497.54811091086</v>
      </c>
      <c r="BN14" s="51" t="n">
        <f aca="false">IF(OR($U14+K$52&lt;'Standard Settings'!$G9,$U14+K$52&gt;'Standard Settings'!$I9),-1,(EchelleFPAparam!$S$3/('cpmcfgWVLEN_Table.csv'!$U14+K$52))*(SIN(EchelleFPAparam!$T$3-EchelleFPAparam!$M$3/2)+SIN('Standard Settings'!$F9+EchelleFPAparam!$M$3)))</f>
        <v>1459.14944140033</v>
      </c>
      <c r="BO14" s="51" t="n">
        <f aca="false">IF(OR($U14+L$52&lt;'Standard Settings'!$G9,$U14+L$52&gt;'Standard Settings'!$I9),-1,(EchelleFPAparam!$S$3/('cpmcfgWVLEN_Table.csv'!$U14+L$52))*(SIN(EchelleFPAparam!$T$3-EchelleFPAparam!$M$3/2)+SIN('Standard Settings'!$F9+EchelleFPAparam!$M$3)))</f>
        <v>-1</v>
      </c>
      <c r="BP14" s="52" t="n">
        <f aca="false">IF(OR($U14+B$52&lt;'Standard Settings'!$G9,$U14+B$52&gt;'Standard Settings'!$I9),-1,BG14*(($D14+B$52)/($D14+B$52+0.5)))</f>
        <v>1753.97758195724</v>
      </c>
      <c r="BQ14" s="52" t="n">
        <f aca="false">IF(OR($U14+C$52&lt;'Standard Settings'!$G9,$U14+C$52&gt;'Standard Settings'!$I9),-1,BH14*(($D14+C$52)/($D14+C$52+0.5)))</f>
        <v>1701.45668197226</v>
      </c>
      <c r="BR14" s="52" t="n">
        <f aca="false">IF(OR($U14+D$52&lt;'Standard Settings'!$G9,$U14+D$52&gt;'Standard Settings'!$I9),-1,BI14*(($D14+D$52)/($D14+D$52+0.5)))</f>
        <v>1651.99348522176</v>
      </c>
      <c r="BS14" s="52" t="n">
        <f aca="false">IF(OR($U14+E$52&lt;'Standard Settings'!$G9,$U14+E$52&gt;'Standard Settings'!$I9),-1,BJ14*(($D14+E$52)/($D14+E$52+0.5)))</f>
        <v>1605.32824619884</v>
      </c>
      <c r="BT14" s="52" t="n">
        <f aca="false">IF(OR($U14+F$52&lt;'Standard Settings'!$G9,$U14+F$52&gt;'Standard Settings'!$I9),-1,BK14*(($D14+F$52)/($D14+F$52+0.5)))</f>
        <v>1561.22985499624</v>
      </c>
      <c r="BU14" s="52" t="n">
        <f aca="false">IF(OR($U14+G$52&lt;'Standard Settings'!$G9,$U14+G$52&gt;'Standard Settings'!$I9),-1,BL14*(($D14+G$52)/($D14+G$52+0.5)))</f>
        <v>1519.4919940079</v>
      </c>
      <c r="BV14" s="52" t="n">
        <f aca="false">IF(OR($U14+H$52&lt;'Standard Settings'!$G9,$U14+H$52&gt;'Standard Settings'!$I9),-1,BM14*(($D14+H$52)/($D14+H$52+0.5)))</f>
        <v>1479.92989784132</v>
      </c>
      <c r="BW14" s="52" t="n">
        <f aca="false">IF(OR($U14+K$52&lt;'Standard Settings'!$G9,$U14+K$52&gt;'Standard Settings'!$I9),-1,BN14*(($D14+K$52)/($D14+K$52+0.5)))</f>
        <v>1442.37760874055</v>
      </c>
      <c r="BX14" s="52" t="n">
        <f aca="false">IF(OR($U14+L$52&lt;'Standard Settings'!$G9,$U14+L$52&gt;'Standard Settings'!$I9),-1,BO14*(($D14+L$52)/($D14+L$52+0.5)))</f>
        <v>-1</v>
      </c>
      <c r="BY14" s="52" t="n">
        <f aca="false">IF(OR($U14+B$52&lt;'Standard Settings'!$G9,$U14+B$52&gt;'Standard Settings'!$I9),-1,BG14*(($D14+B$52)/($D14+B$52-0.5)))</f>
        <v>1803.38540116731</v>
      </c>
      <c r="BZ14" s="52" t="n">
        <f aca="false">IF(OR($U14+C$52&lt;'Standard Settings'!$G9,$U14+C$52&gt;'Standard Settings'!$I9),-1,BH14*(($D14+C$52)/($D14+C$52-0.5)))</f>
        <v>1748.07193353315</v>
      </c>
      <c r="CA14" s="52" t="n">
        <f aca="false">IF(OR($U14+D$52&lt;'Standard Settings'!$G9,$U14+D$52&gt;'Standard Settings'!$I9),-1,BI14*(($D14+D$52)/($D14+D$52-0.5)))</f>
        <v>1696.04664482768</v>
      </c>
      <c r="CB14" s="52" t="n">
        <f aca="false">IF(OR($U14+E$52&lt;'Standard Settings'!$G9,$U14+E$52&gt;'Standard Settings'!$I9),-1,BJ14*(($D14+E$52)/($D14+E$52-0.5)))</f>
        <v>1647.02508376245</v>
      </c>
      <c r="CC14" s="52" t="n">
        <f aca="false">IF(OR($U14+F$52&lt;'Standard Settings'!$G9,$U14+F$52&gt;'Standard Settings'!$I9),-1,BK14*(($D14+F$52)/($D14+F$52-0.5)))</f>
        <v>1600.75466145184</v>
      </c>
      <c r="CD14" s="52" t="n">
        <f aca="false">IF(OR($U14+G$52&lt;'Standard Settings'!$G9,$U14+G$52&gt;'Standard Settings'!$I9),-1,BL14*(($D14+G$52)/($D14+G$52-0.5)))</f>
        <v>1557.0103148476</v>
      </c>
      <c r="CE14" s="52" t="n">
        <f aca="false">IF(OR($U14+H$52&lt;'Standard Settings'!$G9,$U14+H$52&gt;'Standard Settings'!$I9),-1,BM14*(($D14+H$52)/($D14+H$52-0.5)))</f>
        <v>1515.59085923509</v>
      </c>
      <c r="CF14" s="52" t="n">
        <f aca="false">IF(OR($U14+K$52&lt;'Standard Settings'!$G9,$U14+K$52&gt;'Standard Settings'!$I9),-1,BN14*(($D14+K$52)/($D14+K$52-0.5)))</f>
        <v>1476.3159054168</v>
      </c>
      <c r="CG14" s="52" t="n">
        <f aca="false">IF(OR($U14+L$52&lt;'Standard Settings'!$G9,$U14+L$52&gt;'Standard Settings'!$I9),-1,BO14*(($D14+L$52)/($D14+L$52-0.5)))</f>
        <v>-1</v>
      </c>
      <c r="CH14" s="53" t="n">
        <f aca="false">IF(OR($U14+B$52&lt;'Standard Settings'!$G9,$U14+B$52&gt;'Standard Settings'!$I9),-1,(EchelleFPAparam!$S$3/('cpmcfgWVLEN_Table.csv'!$U14+B$52))*(SIN('Standard Settings'!$F9)+SIN('Standard Settings'!$F9+EchelleFPAparam!$M$3+EchelleFPAparam!$F$3)))</f>
        <v>1764.60734653541</v>
      </c>
      <c r="CI14" s="53" t="n">
        <f aca="false">IF(OR($U14+C$52&lt;'Standard Settings'!$G9,$U14+C$52&gt;'Standard Settings'!$I9),-1,(EchelleFPAparam!$S$3/('cpmcfgWVLEN_Table.csv'!$U14+C$52))*(SIN('Standard Settings'!$F9)+SIN('Standard Settings'!$F9+EchelleFPAparam!$M$3+EchelleFPAparam!$F$3)))</f>
        <v>1711.1343966404</v>
      </c>
      <c r="CJ14" s="53" t="n">
        <f aca="false">IF(OR($U14+D$52&lt;'Standard Settings'!$G9,$U14+D$52&gt;'Standard Settings'!$I9),-1,(EchelleFPAparam!$S$3/('cpmcfgWVLEN_Table.csv'!$U14+D$52))*(SIN('Standard Settings'!$F9)+SIN('Standard Settings'!$F9+EchelleFPAparam!$M$3+EchelleFPAparam!$F$3)))</f>
        <v>1660.80691438627</v>
      </c>
      <c r="CK14" s="53" t="n">
        <f aca="false">IF(OR($U14+E$52&lt;'Standard Settings'!$G9,$U14+E$52&gt;'Standard Settings'!$I9),-1,(EchelleFPAparam!$S$3/('cpmcfgWVLEN_Table.csv'!$U14+E$52))*(SIN('Standard Settings'!$F9)+SIN('Standard Settings'!$F9+EchelleFPAparam!$M$3+EchelleFPAparam!$F$3)))</f>
        <v>1613.35528826095</v>
      </c>
      <c r="CL14" s="53" t="n">
        <f aca="false">IF(OR($U14+F$52&lt;'Standard Settings'!$G9,$U14+F$52&gt;'Standard Settings'!$I9),-1,(EchelleFPAparam!$S$3/('cpmcfgWVLEN_Table.csv'!$U14+F$52))*(SIN('Standard Settings'!$F9)+SIN('Standard Settings'!$F9+EchelleFPAparam!$M$3+EchelleFPAparam!$F$3)))</f>
        <v>1568.53986358704</v>
      </c>
      <c r="CM14" s="53" t="n">
        <f aca="false">IF(OR($U14+G$52&lt;'Standard Settings'!$G9,$U14+G$52&gt;'Standard Settings'!$I9),-1,(EchelleFPAparam!$S$3/('cpmcfgWVLEN_Table.csv'!$U14+G$52))*(SIN('Standard Settings'!$F9)+SIN('Standard Settings'!$F9+EchelleFPAparam!$M$3+EchelleFPAparam!$F$3)))</f>
        <v>1526.1468943009</v>
      </c>
      <c r="CN14" s="53" t="n">
        <f aca="false">IF(OR($U14+H$52&lt;'Standard Settings'!$G9,$U14+H$52&gt;'Standard Settings'!$I9),-1,(EchelleFPAparam!$S$3/('cpmcfgWVLEN_Table.csv'!$U14+H$52))*(SIN('Standard Settings'!$F9)+SIN('Standard Settings'!$F9+EchelleFPAparam!$M$3+EchelleFPAparam!$F$3)))</f>
        <v>1485.98513392456</v>
      </c>
      <c r="CO14" s="53" t="n">
        <f aca="false">IF(OR($U14+K$52&lt;'Standard Settings'!$G9,$U14+K$52&gt;'Standard Settings'!$I9),-1,(EchelleFPAparam!$S$3/('cpmcfgWVLEN_Table.csv'!$U14+K$52))*(SIN('Standard Settings'!$F9)+SIN('Standard Settings'!$F9+EchelleFPAparam!$M$3+EchelleFPAparam!$F$3)))</f>
        <v>1447.88295100342</v>
      </c>
      <c r="CP14" s="53" t="n">
        <f aca="false">IF(OR($U14+L$52&lt;'Standard Settings'!$G9,$U14+L$52&gt;'Standard Settings'!$I9),-1,(EchelleFPAparam!$S$3/('cpmcfgWVLEN_Table.csv'!$U14+L$52))*(SIN('Standard Settings'!$F9)+SIN('Standard Settings'!$F9+EchelleFPAparam!$M$3+EchelleFPAparam!$F$3)))</f>
        <v>-1</v>
      </c>
      <c r="CQ14" s="53" t="n">
        <f aca="false">IF(OR($U14+B$52&lt;'Standard Settings'!$G9,$U14+B$52&gt;'Standard Settings'!$I9),-1,(EchelleFPAparam!$S$3/('cpmcfgWVLEN_Table.csv'!$U14+B$52))*(SIN('Standard Settings'!$F9)+SIN('Standard Settings'!$F9+EchelleFPAparam!$M$3+EchelleFPAparam!$G$3)))</f>
        <v>1776.44920427622</v>
      </c>
      <c r="CR14" s="53" t="n">
        <f aca="false">IF(OR($U14+C$52&lt;'Standard Settings'!$G9,$U14+C$52&gt;'Standard Settings'!$I9),-1,(EchelleFPAparam!$S$3/('cpmcfgWVLEN_Table.csv'!$U14+C$52))*(SIN('Standard Settings'!$F9)+SIN('Standard Settings'!$F9+EchelleFPAparam!$M$3+EchelleFPAparam!$G$3)))</f>
        <v>1722.61741020725</v>
      </c>
      <c r="CS14" s="53" t="n">
        <f aca="false">IF(OR($U14+D$52&lt;'Standard Settings'!$G9,$U14+D$52&gt;'Standard Settings'!$I9),-1,(EchelleFPAparam!$S$3/('cpmcfgWVLEN_Table.csv'!$U14+D$52))*(SIN('Standard Settings'!$F9)+SIN('Standard Settings'!$F9+EchelleFPAparam!$M$3+EchelleFPAparam!$G$3)))</f>
        <v>1671.95219225998</v>
      </c>
      <c r="CT14" s="53" t="n">
        <f aca="false">IF(OR($U14+E$52&lt;'Standard Settings'!$G9,$U14+E$52&gt;'Standard Settings'!$I9),-1,(EchelleFPAparam!$S$3/('cpmcfgWVLEN_Table.csv'!$U14+E$52))*(SIN('Standard Settings'!$F9)+SIN('Standard Settings'!$F9+EchelleFPAparam!$M$3+EchelleFPAparam!$G$3)))</f>
        <v>1624.18212962398</v>
      </c>
      <c r="CU14" s="53" t="n">
        <f aca="false">IF(OR($U14+F$52&lt;'Standard Settings'!$G9,$U14+F$52&gt;'Standard Settings'!$I9),-1,(EchelleFPAparam!$S$3/('cpmcfgWVLEN_Table.csv'!$U14+F$52))*(SIN('Standard Settings'!$F9)+SIN('Standard Settings'!$F9+EchelleFPAparam!$M$3+EchelleFPAparam!$G$3)))</f>
        <v>1579.06595935664</v>
      </c>
      <c r="CV14" s="53" t="n">
        <f aca="false">IF(OR($U14+G$52&lt;'Standard Settings'!$G9,$U14+G$52&gt;'Standard Settings'!$I9),-1,(EchelleFPAparam!$S$3/('cpmcfgWVLEN_Table.csv'!$U14+G$52))*(SIN('Standard Settings'!$F9)+SIN('Standard Settings'!$F9+EchelleFPAparam!$M$3+EchelleFPAparam!$G$3)))</f>
        <v>1536.38850099565</v>
      </c>
      <c r="CW14" s="53" t="n">
        <f aca="false">IF(OR($U14+H$52&lt;'Standard Settings'!$G9,$U14+H$52&gt;'Standard Settings'!$I9),-1,(EchelleFPAparam!$S$3/('cpmcfgWVLEN_Table.csv'!$U14+H$52))*(SIN('Standard Settings'!$F9)+SIN('Standard Settings'!$F9+EchelleFPAparam!$M$3+EchelleFPAparam!$G$3)))</f>
        <v>1495.95722465366</v>
      </c>
      <c r="CX14" s="53" t="n">
        <f aca="false">IF(OR($U14+K$52&lt;'Standard Settings'!$G9,$U14+K$52&gt;'Standard Settings'!$I9),-1,(EchelleFPAparam!$S$3/('cpmcfgWVLEN_Table.csv'!$U14+K$52))*(SIN('Standard Settings'!$F9)+SIN('Standard Settings'!$F9+EchelleFPAparam!$M$3+EchelleFPAparam!$G$3)))</f>
        <v>1457.59934709844</v>
      </c>
      <c r="CY14" s="53" t="n">
        <f aca="false">IF(OR($U14+L$52&lt;'Standard Settings'!$G9,$U14+L$52&gt;'Standard Settings'!$I9),-1,(EchelleFPAparam!$S$3/('cpmcfgWVLEN_Table.csv'!$U14+L$52))*(SIN('Standard Settings'!$F9)+SIN('Standard Settings'!$F9+EchelleFPAparam!$M$3+EchelleFPAparam!$G$3)))</f>
        <v>-1</v>
      </c>
      <c r="CZ14" s="53" t="n">
        <f aca="false">IF(OR($U14+B$52&lt;'Standard Settings'!$G9,$U14+B$52&gt;'Standard Settings'!$I9),-1,(EchelleFPAparam!$S$3/('cpmcfgWVLEN_Table.csv'!$U14+B$52))*(SIN('Standard Settings'!$F9)+SIN('Standard Settings'!$F9+EchelleFPAparam!$M$3+EchelleFPAparam!$H$3)))</f>
        <v>1777.07624195541</v>
      </c>
      <c r="DA14" s="53" t="n">
        <f aca="false">IF(OR($U14+C$52&lt;'Standard Settings'!$G9,$U14+C$52&gt;'Standard Settings'!$I9),-1,(EchelleFPAparam!$S$3/('cpmcfgWVLEN_Table.csv'!$U14+C$52))*(SIN('Standard Settings'!$F9)+SIN('Standard Settings'!$F9+EchelleFPAparam!$M$3+EchelleFPAparam!$H$3)))</f>
        <v>1723.22544674464</v>
      </c>
      <c r="DB14" s="53" t="n">
        <f aca="false">IF(OR($U14+D$52&lt;'Standard Settings'!$G9,$U14+D$52&gt;'Standard Settings'!$I9),-1,(EchelleFPAparam!$S$3/('cpmcfgWVLEN_Table.csv'!$U14+D$52))*(SIN('Standard Settings'!$F9)+SIN('Standard Settings'!$F9+EchelleFPAparam!$M$3+EchelleFPAparam!$H$3)))</f>
        <v>1672.5423453698</v>
      </c>
      <c r="DC14" s="53" t="n">
        <f aca="false">IF(OR($U14+E$52&lt;'Standard Settings'!$G9,$U14+E$52&gt;'Standard Settings'!$I9),-1,(EchelleFPAparam!$S$3/('cpmcfgWVLEN_Table.csv'!$U14+E$52))*(SIN('Standard Settings'!$F9)+SIN('Standard Settings'!$F9+EchelleFPAparam!$M$3+EchelleFPAparam!$H$3)))</f>
        <v>1624.75542121637</v>
      </c>
      <c r="DD14" s="53" t="n">
        <f aca="false">IF(OR($U14+F$52&lt;'Standard Settings'!$G9,$U14+F$52&gt;'Standard Settings'!$I9),-1,(EchelleFPAparam!$S$3/('cpmcfgWVLEN_Table.csv'!$U14+F$52))*(SIN('Standard Settings'!$F9)+SIN('Standard Settings'!$F9+EchelleFPAparam!$M$3+EchelleFPAparam!$H$3)))</f>
        <v>1579.62332618259</v>
      </c>
      <c r="DE14" s="53" t="n">
        <f aca="false">IF(OR($U14+G$52&lt;'Standard Settings'!$G9,$U14+G$52&gt;'Standard Settings'!$I9),-1,(EchelleFPAparam!$S$3/('cpmcfgWVLEN_Table.csv'!$U14+G$52))*(SIN('Standard Settings'!$F9)+SIN('Standard Settings'!$F9+EchelleFPAparam!$M$3+EchelleFPAparam!$H$3)))</f>
        <v>1536.93080385333</v>
      </c>
      <c r="DF14" s="53" t="n">
        <f aca="false">IF(OR($U14+H$52&lt;'Standard Settings'!$G9,$U14+H$52&gt;'Standard Settings'!$I9),-1,(EchelleFPAparam!$S$3/('cpmcfgWVLEN_Table.csv'!$U14+H$52))*(SIN('Standard Settings'!$F9)+SIN('Standard Settings'!$F9+EchelleFPAparam!$M$3+EchelleFPAparam!$H$3)))</f>
        <v>1496.4852563835</v>
      </c>
      <c r="DG14" s="53" t="n">
        <f aca="false">IF(OR($U14+K$52&lt;'Standard Settings'!$G9,$U14+K$52&gt;'Standard Settings'!$I9),-1,(EchelleFPAparam!$S$3/('cpmcfgWVLEN_Table.csv'!$U14+K$52))*(SIN('Standard Settings'!$F9)+SIN('Standard Settings'!$F9+EchelleFPAparam!$M$3+EchelleFPAparam!$H$3)))</f>
        <v>1458.11383955316</v>
      </c>
      <c r="DH14" s="53" t="n">
        <f aca="false">IF(OR($U14+L$52&lt;'Standard Settings'!$G9,$U14+L$52&gt;'Standard Settings'!$I9),-1,(EchelleFPAparam!$S$3/('cpmcfgWVLEN_Table.csv'!$U14+L$52))*(SIN('Standard Settings'!$F9)+SIN('Standard Settings'!$F9+EchelleFPAparam!$M$3+EchelleFPAparam!$H$3)))</f>
        <v>-1</v>
      </c>
      <c r="DI14" s="53" t="n">
        <f aca="false">IF(OR($U14+B$52&lt;'Standard Settings'!$G9,$U14+B$52&gt;'Standard Settings'!$I9),-1,(EchelleFPAparam!$S$3/('cpmcfgWVLEN_Table.csv'!$U14+B$52))*(SIN('Standard Settings'!$F9)+SIN('Standard Settings'!$F9+EchelleFPAparam!$M$3+EchelleFPAparam!$I$3)))</f>
        <v>1788.3469131191</v>
      </c>
      <c r="DJ14" s="53" t="n">
        <f aca="false">IF(OR($U14+C$52&lt;'Standard Settings'!$G9,$U14+C$52&gt;'Standard Settings'!$I9),-1,(EchelleFPAparam!$S$3/('cpmcfgWVLEN_Table.csv'!$U14+C$52))*(SIN('Standard Settings'!$F9)+SIN('Standard Settings'!$F9+EchelleFPAparam!$M$3+EchelleFPAparam!$I$3)))</f>
        <v>1734.15458241853</v>
      </c>
      <c r="DK14" s="53" t="n">
        <f aca="false">IF(OR($U14+D$52&lt;'Standard Settings'!$G9,$U14+D$52&gt;'Standard Settings'!$I9),-1,(EchelleFPAparam!$S$3/('cpmcfgWVLEN_Table.csv'!$U14+D$52))*(SIN('Standard Settings'!$F9)+SIN('Standard Settings'!$F9+EchelleFPAparam!$M$3+EchelleFPAparam!$I$3)))</f>
        <v>1683.1500358768</v>
      </c>
      <c r="DL14" s="53" t="n">
        <f aca="false">IF(OR($U14+E$52&lt;'Standard Settings'!$G9,$U14+E$52&gt;'Standard Settings'!$I9),-1,(EchelleFPAparam!$S$3/('cpmcfgWVLEN_Table.csv'!$U14+E$52))*(SIN('Standard Settings'!$F9)+SIN('Standard Settings'!$F9+EchelleFPAparam!$M$3+EchelleFPAparam!$I$3)))</f>
        <v>1635.06003485175</v>
      </c>
      <c r="DM14" s="53" t="n">
        <f aca="false">IF(OR($U14+F$52&lt;'Standard Settings'!$G9,$U14+F$52&gt;'Standard Settings'!$I9),-1,(EchelleFPAparam!$S$3/('cpmcfgWVLEN_Table.csv'!$U14+F$52))*(SIN('Standard Settings'!$F9)+SIN('Standard Settings'!$F9+EchelleFPAparam!$M$3+EchelleFPAparam!$I$3)))</f>
        <v>1589.64170055032</v>
      </c>
      <c r="DN14" s="53" t="n">
        <f aca="false">IF(OR($U14+G$52&lt;'Standard Settings'!$G9,$U14+G$52&gt;'Standard Settings'!$I9),-1,(EchelleFPAparam!$S$3/('cpmcfgWVLEN_Table.csv'!$U14+G$52))*(SIN('Standard Settings'!$F9)+SIN('Standard Settings'!$F9+EchelleFPAparam!$M$3+EchelleFPAparam!$I$3)))</f>
        <v>1546.67841134625</v>
      </c>
      <c r="DO14" s="53" t="n">
        <f aca="false">IF(OR($U14+H$52&lt;'Standard Settings'!$G9,$U14+H$52&gt;'Standard Settings'!$I9),-1,(EchelleFPAparam!$S$3/('cpmcfgWVLEN_Table.csv'!$U14+H$52))*(SIN('Standard Settings'!$F9)+SIN('Standard Settings'!$F9+EchelleFPAparam!$M$3+EchelleFPAparam!$I$3)))</f>
        <v>1505.97634788977</v>
      </c>
      <c r="DP14" s="53" t="n">
        <f aca="false">IF(OR($U14+K$52&lt;'Standard Settings'!$G9,$U14+K$52&gt;'Standard Settings'!$I9),-1,(EchelleFPAparam!$S$3/('cpmcfgWVLEN_Table.csv'!$U14+K$52))*(SIN('Standard Settings'!$F9)+SIN('Standard Settings'!$F9+EchelleFPAparam!$M$3+EchelleFPAparam!$I$3)))</f>
        <v>1467.36156973875</v>
      </c>
      <c r="DQ14" s="53" t="n">
        <f aca="false">IF(OR($U14+L$52&lt;'Standard Settings'!$G9,$U14+L$52&gt;'Standard Settings'!$I9),-1,(EchelleFPAparam!$S$3/('cpmcfgWVLEN_Table.csv'!$U14+L$52))*(SIN('Standard Settings'!$F9)+SIN('Standard Settings'!$F9+EchelleFPAparam!$M$3+EchelleFPAparam!$I$3)))</f>
        <v>-1</v>
      </c>
      <c r="DR14" s="53" t="n">
        <f aca="false">IF(OR($U14+B$52&lt;'Standard Settings'!$G9,$U14+B$52&gt;'Standard Settings'!$I9),-1,(EchelleFPAparam!$S$3/('cpmcfgWVLEN_Table.csv'!$U14+B$52))*(SIN('Standard Settings'!$F9)+SIN('Standard Settings'!$F9+EchelleFPAparam!$M$3+EchelleFPAparam!$J$3)))</f>
        <v>1788.94274763819</v>
      </c>
      <c r="DS14" s="53" t="n">
        <f aca="false">IF(OR($U14+C$52&lt;'Standard Settings'!$G9,$U14+C$52&gt;'Standard Settings'!$I9),-1,(EchelleFPAparam!$S$3/('cpmcfgWVLEN_Table.csv'!$U14+C$52))*(SIN('Standard Settings'!$F9)+SIN('Standard Settings'!$F9+EchelleFPAparam!$M$3+EchelleFPAparam!$J$3)))</f>
        <v>1734.73236134612</v>
      </c>
      <c r="DT14" s="53" t="n">
        <f aca="false">IF(OR($U14+D$52&lt;'Standard Settings'!$G9,$U14+D$52&gt;'Standard Settings'!$I9),-1,(EchelleFPAparam!$S$3/('cpmcfgWVLEN_Table.csv'!$U14+D$52))*(SIN('Standard Settings'!$F9)+SIN('Standard Settings'!$F9+EchelleFPAparam!$M$3+EchelleFPAparam!$J$3)))</f>
        <v>1683.71082130653</v>
      </c>
      <c r="DU14" s="53" t="n">
        <f aca="false">IF(OR($U14+E$52&lt;'Standard Settings'!$G9,$U14+E$52&gt;'Standard Settings'!$I9),-1,(EchelleFPAparam!$S$3/('cpmcfgWVLEN_Table.csv'!$U14+E$52))*(SIN('Standard Settings'!$F9)+SIN('Standard Settings'!$F9+EchelleFPAparam!$M$3+EchelleFPAparam!$J$3)))</f>
        <v>1635.60479784063</v>
      </c>
      <c r="DV14" s="53" t="n">
        <f aca="false">IF(OR($U14+F$52&lt;'Standard Settings'!$G9,$U14+F$52&gt;'Standard Settings'!$I9),-1,(EchelleFPAparam!$S$3/('cpmcfgWVLEN_Table.csv'!$U14+F$52))*(SIN('Standard Settings'!$F9)+SIN('Standard Settings'!$F9+EchelleFPAparam!$M$3+EchelleFPAparam!$J$3)))</f>
        <v>1590.17133123395</v>
      </c>
      <c r="DW14" s="53" t="n">
        <f aca="false">IF(OR($U14+G$52&lt;'Standard Settings'!$G9,$U14+G$52&gt;'Standard Settings'!$I9),-1,(EchelleFPAparam!$S$3/('cpmcfgWVLEN_Table.csv'!$U14+G$52))*(SIN('Standard Settings'!$F9)+SIN('Standard Settings'!$F9+EchelleFPAparam!$M$3+EchelleFPAparam!$J$3)))</f>
        <v>1547.19372768708</v>
      </c>
      <c r="DX14" s="53" t="n">
        <f aca="false">IF(OR($U14+H$52&lt;'Standard Settings'!$G9,$U14+H$52&gt;'Standard Settings'!$I9),-1,(EchelleFPAparam!$S$3/('cpmcfgWVLEN_Table.csv'!$U14+H$52))*(SIN('Standard Settings'!$F9)+SIN('Standard Settings'!$F9+EchelleFPAparam!$M$3+EchelleFPAparam!$J$3)))</f>
        <v>1506.47810327426</v>
      </c>
      <c r="DY14" s="53" t="n">
        <f aca="false">IF(OR($U14+K$52&lt;'Standard Settings'!$G9,$U14+K$52&gt;'Standard Settings'!$I9),-1,(EchelleFPAparam!$S$3/('cpmcfgWVLEN_Table.csv'!$U14+K$52))*(SIN('Standard Settings'!$F9)+SIN('Standard Settings'!$F9+EchelleFPAparam!$M$3+EchelleFPAparam!$J$3)))</f>
        <v>1467.85045960056</v>
      </c>
      <c r="DZ14" s="53" t="n">
        <f aca="false">IF(OR($U14+L$52&lt;'Standard Settings'!$G9,$U14+L$52&gt;'Standard Settings'!$I9),-1,(EchelleFPAparam!$S$3/('cpmcfgWVLEN_Table.csv'!$U14+L$52))*(SIN('Standard Settings'!$F9)+SIN('Standard Settings'!$F9+EchelleFPAparam!$M$3+EchelleFPAparam!$J$3)))</f>
        <v>-1</v>
      </c>
      <c r="EA14" s="53" t="n">
        <f aca="false">IF(OR($U14+B$52&lt;$S14,$U14+B$52&gt;$T14),-1,(EchelleFPAparam!$S$3/('cpmcfgWVLEN_Table.csv'!$U14+B$52))*(SIN('Standard Settings'!$F9)+SIN('Standard Settings'!$F9+EchelleFPAparam!$M$3+EchelleFPAparam!$K$3)))</f>
        <v>1799.63446087624</v>
      </c>
      <c r="EB14" s="53" t="n">
        <f aca="false">IF(OR($U14+C$52&lt;$S14,$U14+C$52&gt;$T14),-1,(EchelleFPAparam!$S$3/('cpmcfgWVLEN_Table.csv'!$U14+C$52))*(SIN('Standard Settings'!$F9)+SIN('Standard Settings'!$F9+EchelleFPAparam!$M$3+EchelleFPAparam!$K$3)))</f>
        <v>1745.10008327393</v>
      </c>
      <c r="EC14" s="53" t="n">
        <f aca="false">IF(OR($U14+D$52&lt;$S14,$U14+D$52&gt;$T14),-1,(EchelleFPAparam!$S$3/('cpmcfgWVLEN_Table.csv'!$U14+D$52))*(SIN('Standard Settings'!$F9)+SIN('Standard Settings'!$F9+EchelleFPAparam!$M$3+EchelleFPAparam!$K$3)))</f>
        <v>1693.77361023646</v>
      </c>
      <c r="ED14" s="53" t="n">
        <f aca="false">IF(OR($U14+E$52&lt;$S14,$U14+E$52&gt;$T14),-1,(EchelleFPAparam!$S$3/('cpmcfgWVLEN_Table.csv'!$U14+E$52))*(SIN('Standard Settings'!$F9)+SIN('Standard Settings'!$F9+EchelleFPAparam!$M$3+EchelleFPAparam!$K$3)))</f>
        <v>1645.38007851542</v>
      </c>
      <c r="EE14" s="53" t="n">
        <f aca="false">IF(OR($U14+F$52&lt;$S14,$U14+F$52&gt;$T14),-1,(EchelleFPAparam!$S$3/('cpmcfgWVLEN_Table.csv'!$U14+F$52))*(SIN('Standard Settings'!$F9)+SIN('Standard Settings'!$F9+EchelleFPAparam!$M$3+EchelleFPAparam!$K$3)))</f>
        <v>1599.67507633443</v>
      </c>
      <c r="EF14" s="53" t="n">
        <f aca="false">IF(OR($U14+G$52&lt;$S14,$U14+G$52&gt;$T14),-1,(EchelleFPAparam!$S$3/('cpmcfgWVLEN_Table.csv'!$U14+G$52))*(SIN('Standard Settings'!$F9)+SIN('Standard Settings'!$F9+EchelleFPAparam!$M$3+EchelleFPAparam!$K$3)))</f>
        <v>1556.44061481188</v>
      </c>
      <c r="EG14" s="53" t="n">
        <f aca="false">IF(OR($U14+H$52&lt;$S14,$U14+H$52&gt;$T14),-1,(EchelleFPAparam!$S$3/('cpmcfgWVLEN_Table.csv'!$U14+H$52))*(SIN('Standard Settings'!$F9)+SIN('Standard Settings'!$F9+EchelleFPAparam!$M$3+EchelleFPAparam!$K$3)))</f>
        <v>1515.4816512642</v>
      </c>
      <c r="EH14" s="53" t="n">
        <f aca="false">IF(OR($U14+K$52&lt;$S14,$U14+K$52&gt;$T14),-1,(EchelleFPAparam!$S$3/('cpmcfgWVLEN_Table.csv'!$U14+K$52))*(SIN('Standard Settings'!$F9)+SIN('Standard Settings'!$F9+EchelleFPAparam!$M$3+EchelleFPAparam!$K$3)))</f>
        <v>1476.62314738563</v>
      </c>
      <c r="EI14" s="53" t="n">
        <f aca="false">IF(OR($U14+L$52&lt;$S14,$U14+L$52&gt;$T14),-1,(EchelleFPAparam!$S$3/('cpmcfgWVLEN_Table.csv'!$U14+L$52))*(SIN('Standard Settings'!$F9)+SIN('Standard Settings'!$F9+EchelleFPAparam!$M$3+EchelleFPAparam!$K$3)))</f>
        <v>-1</v>
      </c>
      <c r="EJ14" s="54" t="n">
        <f aca="false">CO14</f>
        <v>1447.88295100342</v>
      </c>
      <c r="EK14" s="54" t="n">
        <f aca="false">EA14</f>
        <v>1799.63446087624</v>
      </c>
      <c r="EL14" s="55"/>
      <c r="EM14" s="55"/>
      <c r="EN14" s="55"/>
      <c r="EO14" s="55"/>
      <c r="EP14" s="55"/>
      <c r="EQ14" s="55"/>
      <c r="ER14" s="55"/>
      <c r="ES14" s="55"/>
      <c r="ET14" s="55"/>
      <c r="EU14" s="55"/>
      <c r="EV14" s="55"/>
      <c r="EW14" s="55"/>
      <c r="EX14" s="55"/>
      <c r="EY14" s="55"/>
      <c r="EZ14" s="55"/>
      <c r="FA14" s="55"/>
      <c r="FB14" s="55"/>
      <c r="FC14" s="55"/>
      <c r="FD14" s="55"/>
      <c r="FE14" s="55"/>
      <c r="FF14" s="55"/>
      <c r="FG14" s="55"/>
      <c r="FH14" s="55"/>
      <c r="FI14" s="55"/>
      <c r="FJ14" s="56" t="n">
        <f aca="false">1/(F14*EchelleFPAparam!$Q$3)</f>
        <v>2443.91450569731</v>
      </c>
      <c r="FK14" s="56" t="n">
        <f aca="false">E14*FJ14</f>
        <v>11.9551027542974</v>
      </c>
      <c r="FL14" s="55"/>
      <c r="FM14" s="55"/>
      <c r="FN14" s="55"/>
      <c r="FO14" s="55"/>
      <c r="FP14" s="55"/>
      <c r="FQ14" s="55"/>
      <c r="FR14" s="55"/>
      <c r="FS14" s="55"/>
      <c r="FT14" s="55"/>
      <c r="FU14" s="55"/>
      <c r="FV14" s="55"/>
      <c r="FW14" s="55"/>
      <c r="FX14" s="55"/>
      <c r="FY14" s="55"/>
      <c r="FZ14" s="55"/>
      <c r="GA14" s="55"/>
      <c r="GB14" s="55"/>
      <c r="GC14" s="55"/>
      <c r="GD14" s="55"/>
      <c r="GE14" s="55"/>
      <c r="GF14" s="55"/>
      <c r="GG14" s="55"/>
      <c r="GH14" s="55"/>
      <c r="GI14" s="55"/>
      <c r="GJ14" s="55"/>
      <c r="GK14" s="55"/>
      <c r="GL14" s="55"/>
      <c r="GM14" s="55"/>
      <c r="GN14" s="55"/>
      <c r="GO14" s="55"/>
      <c r="GP14" s="55"/>
      <c r="GQ14" s="55"/>
      <c r="GR14" s="55"/>
      <c r="GS14" s="55"/>
      <c r="GT14" s="55"/>
      <c r="GU14" s="55"/>
      <c r="GV14" s="55"/>
      <c r="GW14" s="55"/>
      <c r="GX14" s="55"/>
      <c r="GY14" s="55"/>
      <c r="GZ14" s="55"/>
      <c r="HA14" s="55"/>
      <c r="HB14" s="55"/>
      <c r="HC14" s="55"/>
      <c r="HD14" s="55"/>
      <c r="HE14" s="55"/>
      <c r="HF14" s="55"/>
      <c r="HG14" s="55"/>
      <c r="HH14" s="55"/>
      <c r="HI14" s="55"/>
      <c r="HJ14" s="55"/>
      <c r="HK14" s="55"/>
      <c r="HL14" s="55"/>
      <c r="HM14" s="55"/>
      <c r="HN14" s="55"/>
      <c r="HO14" s="55"/>
      <c r="HP14" s="55"/>
      <c r="HQ14" s="55"/>
      <c r="HR14" s="55"/>
      <c r="HS14" s="55"/>
      <c r="HT14" s="55"/>
      <c r="HU14" s="55"/>
      <c r="HV14" s="55"/>
      <c r="HW14" s="55"/>
      <c r="HX14" s="55"/>
      <c r="HY14" s="55"/>
      <c r="HZ14" s="55"/>
      <c r="IA14" s="55"/>
      <c r="IB14" s="55"/>
      <c r="IC14" s="55"/>
      <c r="ID14" s="55"/>
      <c r="IE14" s="55"/>
      <c r="IF14" s="55"/>
      <c r="IG14" s="55"/>
      <c r="IH14" s="55"/>
      <c r="II14" s="55"/>
      <c r="IJ14" s="55"/>
      <c r="IK14" s="55"/>
      <c r="IL14" s="55"/>
      <c r="IM14" s="55"/>
      <c r="IN14" s="55"/>
      <c r="IO14" s="55"/>
      <c r="IP14" s="55"/>
      <c r="IQ14" s="55"/>
      <c r="IR14" s="55"/>
      <c r="IS14" s="55"/>
      <c r="IT14" s="55"/>
      <c r="IU14" s="55"/>
      <c r="IV14" s="55"/>
      <c r="IW14" s="55"/>
      <c r="IX14" s="55"/>
      <c r="IY14" s="55"/>
      <c r="IZ14" s="55"/>
      <c r="JA14" s="55"/>
      <c r="JB14" s="55"/>
      <c r="JC14" s="55"/>
      <c r="JD14" s="55"/>
      <c r="JE14" s="55"/>
      <c r="JF14" s="55"/>
      <c r="JG14" s="55"/>
      <c r="JH14" s="55"/>
      <c r="JI14" s="55"/>
      <c r="JJ14" s="55"/>
      <c r="JK14" s="55"/>
      <c r="JL14" s="55"/>
      <c r="JM14" s="55"/>
      <c r="JN14" s="55"/>
      <c r="JO14" s="55"/>
      <c r="JP14" s="55"/>
      <c r="JQ14" s="55"/>
      <c r="JR14" s="20"/>
    </row>
    <row r="15" customFormat="false" ht="15" hidden="false" customHeight="false" outlineLevel="0" collapsed="false">
      <c r="A15" s="39" t="n">
        <v>9</v>
      </c>
      <c r="B15" s="40" t="n">
        <f aca="false">AA15</f>
        <v>2156.14005349441</v>
      </c>
      <c r="C15" s="12" t="str">
        <f aca="false">'Standard Settings'!B10</f>
        <v>K/1/4</v>
      </c>
      <c r="D15" s="12" t="n">
        <f aca="false">'Standard Settings'!H10</f>
        <v>26</v>
      </c>
      <c r="E15" s="41" t="n">
        <f aca="false">(DM15-DD15)/2048</f>
        <v>0.00722847297855656</v>
      </c>
      <c r="F15" s="37" t="n">
        <f aca="false">((EchelleFPAparam!$S$3/('cpmcfgWVLEN_Table.csv'!$U15+E$52))*(SIN('Standard Settings'!$F10+0.0005)+SIN('Standard Settings'!$F10+0.0005+EchelleFPAparam!$M$3))-(EchelleFPAparam!$S$3/('cpmcfgWVLEN_Table.csv'!$U15+E$52))*(SIN('Standard Settings'!$F10-0.0005)+SIN('Standard Settings'!$F10-0.0005+EchelleFPAparam!$M$3)))*1000*EchelleFPAparam!$O$3/180</f>
        <v>20.4733826303432</v>
      </c>
      <c r="G15" s="42" t="str">
        <f aca="false">'Standard Settings'!C10</f>
        <v>K</v>
      </c>
      <c r="H15" s="43"/>
      <c r="I15" s="44" t="s">
        <v>658</v>
      </c>
      <c r="J15" s="45"/>
      <c r="K15" s="12" t="str">
        <f aca="false">'Standard Settings'!$D10</f>
        <v>HK</v>
      </c>
      <c r="L15" s="43"/>
      <c r="M15" s="13" t="n">
        <v>0</v>
      </c>
      <c r="N15" s="13" t="n">
        <v>0</v>
      </c>
      <c r="O15" s="12" t="str">
        <f aca="false">'Standard Settings'!$D10</f>
        <v>HK</v>
      </c>
      <c r="P15" s="43"/>
      <c r="Q15" s="12" t="n">
        <f aca="false">'Standard Settings'!$E10</f>
        <v>64</v>
      </c>
      <c r="R15" s="46"/>
      <c r="S15" s="47" t="n">
        <f aca="false">'Standard Settings'!$G10</f>
        <v>23</v>
      </c>
      <c r="T15" s="47" t="n">
        <f aca="false">'Standard Settings'!$I10</f>
        <v>29</v>
      </c>
      <c r="U15" s="48" t="n">
        <f aca="false">D15-4</f>
        <v>22</v>
      </c>
      <c r="V15" s="48" t="n">
        <f aca="false">D15+4</f>
        <v>30</v>
      </c>
      <c r="W15" s="49" t="n">
        <f aca="false">IF(OR($U15+B$52&lt;$S15,$U15+B$52&gt;$T15),-1,(EchelleFPAparam!$S$3/('cpmcfgWVLEN_Table.csv'!$U15+B$52))*(SIN('Standard Settings'!$F10)+SIN('Standard Settings'!$F10+EchelleFPAparam!$M$3)))</f>
        <v>-1</v>
      </c>
      <c r="X15" s="49" t="n">
        <f aca="false">IF(OR($U15+C$52&lt;$S15,$U15+C$52&gt;$T15),-1,(EchelleFPAparam!$S$3/('cpmcfgWVLEN_Table.csv'!$U15+C$52))*(SIN('Standard Settings'!$F10)+SIN('Standard Settings'!$F10+EchelleFPAparam!$M$3)))</f>
        <v>2437.37571264585</v>
      </c>
      <c r="Y15" s="49" t="n">
        <f aca="false">IF(OR($U15+D$52&lt;$S15,$U15+D$52&gt;$T15),-1,(EchelleFPAparam!$S$3/('cpmcfgWVLEN_Table.csv'!$U15+D$52))*(SIN('Standard Settings'!$F10)+SIN('Standard Settings'!$F10+EchelleFPAparam!$M$3)))</f>
        <v>2335.81839128561</v>
      </c>
      <c r="Z15" s="49" t="n">
        <f aca="false">IF(OR($U15+E$52&lt;$S15,$U15+E$52&gt;$T15),-1,(EchelleFPAparam!$S$3/('cpmcfgWVLEN_Table.csv'!$U15+E$52))*(SIN('Standard Settings'!$F10)+SIN('Standard Settings'!$F10+EchelleFPAparam!$M$3)))</f>
        <v>2242.38565563418</v>
      </c>
      <c r="AA15" s="49" t="n">
        <f aca="false">IF(OR($U15+F$52&lt;$S15,$U15+F$52&gt;$T15),-1,(EchelleFPAparam!$S$3/('cpmcfgWVLEN_Table.csv'!$U15+F$52))*(SIN('Standard Settings'!$F10)+SIN('Standard Settings'!$F10+EchelleFPAparam!$M$3)))</f>
        <v>2156.14005349441</v>
      </c>
      <c r="AB15" s="49" t="n">
        <f aca="false">IF(OR($U15+G$52&lt;$S15,$U15+G$52&gt;$T15),-1,(EchelleFPAparam!$S$3/('cpmcfgWVLEN_Table.csv'!$U15+G$52))*(SIN('Standard Settings'!$F10)+SIN('Standard Settings'!$F10+EchelleFPAparam!$M$3)))</f>
        <v>2076.2830144761</v>
      </c>
      <c r="AC15" s="49" t="n">
        <f aca="false">IF(OR($U15+H$52&lt;$S15,$U15+H$52&gt;$T15),-1,(EchelleFPAparam!$S$3/('cpmcfgWVLEN_Table.csv'!$U15+H$52))*(SIN('Standard Settings'!$F10)+SIN('Standard Settings'!$F10+EchelleFPAparam!$M$3)))</f>
        <v>2002.13004967338</v>
      </c>
      <c r="AD15" s="49" t="n">
        <f aca="false">IF(OR($U15+K$52&lt;$S15,$U15+K$52&gt;$T15),-1,(EchelleFPAparam!$S$3/('cpmcfgWVLEN_Table.csv'!$U15+K$52))*(SIN('Standard Settings'!$F10)+SIN('Standard Settings'!$F10+EchelleFPAparam!$M$3)))</f>
        <v>1933.09108244326</v>
      </c>
      <c r="AE15" s="49" t="n">
        <f aca="false">IF(OR($U15+L$52&lt;$S15,$U15+L$52&gt;$T15),-1,(EchelleFPAparam!$S$3/('cpmcfgWVLEN_Table.csv'!$U15+L$52))*(SIN('Standard Settings'!$F10)+SIN('Standard Settings'!$F10+EchelleFPAparam!$M$3)))</f>
        <v>-1</v>
      </c>
      <c r="AF15" s="50" t="n">
        <v>1910.99671961351</v>
      </c>
      <c r="AG15" s="50" t="n">
        <v>1580.17300126286</v>
      </c>
      <c r="AH15" s="50" t="n">
        <v>1278.12126107281</v>
      </c>
      <c r="AI15" s="50" t="n">
        <v>1001.52017941297</v>
      </c>
      <c r="AJ15" s="50" t="n">
        <v>746.946113988274</v>
      </c>
      <c r="AK15" s="50" t="n">
        <v>511.638869909884</v>
      </c>
      <c r="AL15" s="50" t="n">
        <v>293.332845612974</v>
      </c>
      <c r="AM15" s="50" t="n">
        <v>89.762762923448</v>
      </c>
      <c r="AN15" s="50"/>
      <c r="AO15" s="50" t="n">
        <v>1946.82391862311</v>
      </c>
      <c r="AP15" s="50" t="n">
        <v>1614.20579738746</v>
      </c>
      <c r="AQ15" s="50" t="n">
        <v>1309.89556480834</v>
      </c>
      <c r="AR15" s="50" t="n">
        <v>1031.28554151885</v>
      </c>
      <c r="AS15" s="50" t="n">
        <v>774.905067981543</v>
      </c>
      <c r="AT15" s="50" t="n">
        <v>538.056295729927</v>
      </c>
      <c r="AU15" s="50" t="n">
        <v>318.296616499159</v>
      </c>
      <c r="AV15" s="50" t="n">
        <v>113.431177358284</v>
      </c>
      <c r="AW15" s="50" t="n">
        <v>4.53868451264693</v>
      </c>
      <c r="AX15" s="50" t="n">
        <v>1971.61958262492</v>
      </c>
      <c r="AY15" s="50" t="n">
        <v>1649.650337326</v>
      </c>
      <c r="AZ15" s="50" t="n">
        <v>1342.80064787619</v>
      </c>
      <c r="BA15" s="50" t="n">
        <v>1061.92812286188</v>
      </c>
      <c r="BB15" s="50" t="n">
        <v>803.546502482748</v>
      </c>
      <c r="BC15" s="50" t="n">
        <v>564.925191394138</v>
      </c>
      <c r="BD15" s="50" t="n">
        <v>343.544902292406</v>
      </c>
      <c r="BE15" s="50" t="n">
        <v>137.222539972268</v>
      </c>
      <c r="BF15" s="50" t="n">
        <v>15.6854332263679</v>
      </c>
      <c r="BG15" s="51" t="n">
        <f aca="false">IF(OR($U15+B$52&lt;'Standard Settings'!$G10,$U15+B$52&gt;'Standard Settings'!$I10),-1,(EchelleFPAparam!$S$3/('cpmcfgWVLEN_Table.csv'!$U15+B$52))*(SIN(EchelleFPAparam!$T$3-EchelleFPAparam!$M$3/2)+SIN('Standard Settings'!$F10+EchelleFPAparam!$M$3)))</f>
        <v>-1</v>
      </c>
      <c r="BH15" s="51" t="n">
        <f aca="false">IF(OR($U15+C$52&lt;'Standard Settings'!$G10,$U15+C$52&gt;'Standard Settings'!$I10),-1,(EchelleFPAparam!$S$3/('cpmcfgWVLEN_Table.csv'!$U15+C$52))*(SIN(EchelleFPAparam!$T$3-EchelleFPAparam!$M$3/2)+SIN('Standard Settings'!$F10+EchelleFPAparam!$M$3)))</f>
        <v>2451.49304722238</v>
      </c>
      <c r="BI15" s="51" t="n">
        <f aca="false">IF(OR($U15+D$52&lt;'Standard Settings'!$G10,$U15+D$52&gt;'Standard Settings'!$I10),-1,(EchelleFPAparam!$S$3/('cpmcfgWVLEN_Table.csv'!$U15+D$52))*(SIN(EchelleFPAparam!$T$3-EchelleFPAparam!$M$3/2)+SIN('Standard Settings'!$F10+EchelleFPAparam!$M$3)))</f>
        <v>2349.34750358811</v>
      </c>
      <c r="BJ15" s="51" t="n">
        <f aca="false">IF(OR($U15+E$52&lt;'Standard Settings'!$G10,$U15+E$52&gt;'Standard Settings'!$I10),-1,(EchelleFPAparam!$S$3/('cpmcfgWVLEN_Table.csv'!$U15+E$52))*(SIN(EchelleFPAparam!$T$3-EchelleFPAparam!$M$3/2)+SIN('Standard Settings'!$F10+EchelleFPAparam!$M$3)))</f>
        <v>2255.37360344459</v>
      </c>
      <c r="BK15" s="51" t="n">
        <f aca="false">IF(OR($U15+F$52&lt;'Standard Settings'!$G10,$U15+F$52&gt;'Standard Settings'!$I10),-1,(EchelleFPAparam!$S$3/('cpmcfgWVLEN_Table.csv'!$U15+F$52))*(SIN(EchelleFPAparam!$T$3-EchelleFPAparam!$M$3/2)+SIN('Standard Settings'!$F10+EchelleFPAparam!$M$3)))</f>
        <v>2168.62846485057</v>
      </c>
      <c r="BL15" s="51" t="n">
        <f aca="false">IF(OR($U15+G$52&lt;'Standard Settings'!$G10,$U15+G$52&gt;'Standard Settings'!$I10),-1,(EchelleFPAparam!$S$3/('cpmcfgWVLEN_Table.csv'!$U15+G$52))*(SIN(EchelleFPAparam!$T$3-EchelleFPAparam!$M$3/2)+SIN('Standard Settings'!$F10+EchelleFPAparam!$M$3)))</f>
        <v>2088.30889207832</v>
      </c>
      <c r="BM15" s="51" t="n">
        <f aca="false">IF(OR($U15+H$52&lt;'Standard Settings'!$G10,$U15+H$52&gt;'Standard Settings'!$I10),-1,(EchelleFPAparam!$S$3/('cpmcfgWVLEN_Table.csv'!$U15+H$52))*(SIN(EchelleFPAparam!$T$3-EchelleFPAparam!$M$3/2)+SIN('Standard Settings'!$F10+EchelleFPAparam!$M$3)))</f>
        <v>2013.72643164695</v>
      </c>
      <c r="BN15" s="51" t="n">
        <f aca="false">IF(OR($U15+K$52&lt;'Standard Settings'!$G10,$U15+K$52&gt;'Standard Settings'!$I10),-1,(EchelleFPAparam!$S$3/('cpmcfgWVLEN_Table.csv'!$U15+K$52))*(SIN(EchelleFPAparam!$T$3-EchelleFPAparam!$M$3/2)+SIN('Standard Settings'!$F10+EchelleFPAparam!$M$3)))</f>
        <v>1944.28758917637</v>
      </c>
      <c r="BO15" s="51" t="n">
        <f aca="false">IF(OR($U15+L$52&lt;'Standard Settings'!$G10,$U15+L$52&gt;'Standard Settings'!$I10),-1,(EchelleFPAparam!$S$3/('cpmcfgWVLEN_Table.csv'!$U15+L$52))*(SIN(EchelleFPAparam!$T$3-EchelleFPAparam!$M$3/2)+SIN('Standard Settings'!$F10+EchelleFPAparam!$M$3)))</f>
        <v>-1</v>
      </c>
      <c r="BP15" s="52" t="n">
        <f aca="false">IF(OR($U15+B$52&lt;'Standard Settings'!$G10,$U15+B$52&gt;'Standard Settings'!$I10),-1,BG15*(($D15+B$52)/($D15+B$52+0.5)))</f>
        <v>-1</v>
      </c>
      <c r="BQ15" s="52" t="n">
        <f aca="false">IF(OR($U15+C$52&lt;'Standard Settings'!$G10,$U15+C$52&gt;'Standard Settings'!$I10),-1,BH15*(($D15+C$52)/($D15+C$52+0.5)))</f>
        <v>2406.92044636379</v>
      </c>
      <c r="BR15" s="52" t="n">
        <f aca="false">IF(OR($U15+D$52&lt;'Standard Settings'!$G10,$U15+D$52&gt;'Standard Settings'!$I10),-1,BI15*(($D15+D$52)/($D15+D$52+0.5)))</f>
        <v>2308.13088071815</v>
      </c>
      <c r="BS15" s="52" t="n">
        <f aca="false">IF(OR($U15+E$52&lt;'Standard Settings'!$G10,$U15+E$52&gt;'Standard Settings'!$I10),-1,BJ15*(($D15+E$52)/($D15+E$52+0.5)))</f>
        <v>2217.14693219976</v>
      </c>
      <c r="BT15" s="52" t="n">
        <f aca="false">IF(OR($U15+F$52&lt;'Standard Settings'!$G10,$U15+F$52&gt;'Standard Settings'!$I10),-1,BK15*(($D15+F$52)/($D15+F$52+0.5)))</f>
        <v>2133.07717854154</v>
      </c>
      <c r="BU15" s="52" t="n">
        <f aca="false">IF(OR($U15+G$52&lt;'Standard Settings'!$G10,$U15+G$52&gt;'Standard Settings'!$I10),-1,BL15*(($D15+G$52)/($D15+G$52+0.5)))</f>
        <v>2055.1611318866</v>
      </c>
      <c r="BV15" s="52" t="n">
        <f aca="false">IF(OR($U15+H$52&lt;'Standard Settings'!$G10,$U15+H$52&gt;'Standard Settings'!$I10),-1,BM15*(($D15+H$52)/($D15+H$52+0.5)))</f>
        <v>1982.74602500623</v>
      </c>
      <c r="BW15" s="52" t="n">
        <f aca="false">IF(OR($U15+K$52&lt;'Standard Settings'!$G10,$U15+K$52&gt;'Standard Settings'!$I10),-1,BN15*(($D15+K$52)/($D15+K$52+0.5)))</f>
        <v>1915.26837142747</v>
      </c>
      <c r="BX15" s="52" t="n">
        <f aca="false">IF(OR($U15+L$52&lt;'Standard Settings'!$G10,$U15+L$52&gt;'Standard Settings'!$I10),-1,BO15*(($D15+L$52)/($D15+L$52+0.5)))</f>
        <v>-1</v>
      </c>
      <c r="BY15" s="52" t="n">
        <f aca="false">IF(OR($U15+B$52&lt;'Standard Settings'!$G10,$U15+B$52&gt;'Standard Settings'!$I10),-1,BG15*(($D15+B$52)/($D15+B$52-0.5)))</f>
        <v>-1</v>
      </c>
      <c r="BZ15" s="52" t="n">
        <f aca="false">IF(OR($U15+C$52&lt;'Standard Settings'!$G10,$U15+C$52&gt;'Standard Settings'!$I10),-1,BH15*(($D15+C$52)/($D15+C$52-0.5)))</f>
        <v>2497.74763301903</v>
      </c>
      <c r="CA15" s="52" t="n">
        <f aca="false">IF(OR($U15+D$52&lt;'Standard Settings'!$G10,$U15+D$52&gt;'Standard Settings'!$I10),-1,BI15*(($D15+D$52)/($D15+D$52-0.5)))</f>
        <v>2392.06291274426</v>
      </c>
      <c r="CB15" s="52" t="n">
        <f aca="false">IF(OR($U15+E$52&lt;'Standard Settings'!$G10,$U15+E$52&gt;'Standard Settings'!$I10),-1,BJ15*(($D15+E$52)/($D15+E$52-0.5)))</f>
        <v>2294.94156139976</v>
      </c>
      <c r="CC15" s="52" t="n">
        <f aca="false">IF(OR($U15+F$52&lt;'Standard Settings'!$G10,$U15+F$52&gt;'Standard Settings'!$I10),-1,BK15*(($D15+F$52)/($D15+F$52-0.5)))</f>
        <v>2205.38487950905</v>
      </c>
      <c r="CD15" s="52" t="n">
        <f aca="false">IF(OR($U15+G$52&lt;'Standard Settings'!$G10,$U15+G$52&gt;'Standard Settings'!$I10),-1,BL15*(($D15+G$52)/($D15+G$52-0.5)))</f>
        <v>2122.54346407961</v>
      </c>
      <c r="CE15" s="52" t="n">
        <f aca="false">IF(OR($U15+H$52&lt;'Standard Settings'!$G10,$U15+H$52&gt;'Standard Settings'!$I10),-1,BM15*(($D15+H$52)/($D15+H$52-0.5)))</f>
        <v>2045.6903432604</v>
      </c>
      <c r="CF15" s="52" t="n">
        <f aca="false">IF(OR($U15+K$52&lt;'Standard Settings'!$G10,$U15+K$52&gt;'Standard Settings'!$I10),-1,BN15*(($D15+K$52)/($D15+K$52-0.5)))</f>
        <v>1974.19970593293</v>
      </c>
      <c r="CG15" s="52" t="n">
        <f aca="false">IF(OR($U15+L$52&lt;'Standard Settings'!$G10,$U15+L$52&gt;'Standard Settings'!$I10),-1,BO15*(($D15+L$52)/($D15+L$52-0.5)))</f>
        <v>-1</v>
      </c>
      <c r="CH15" s="53" t="n">
        <f aca="false">IF(OR($U15+B$52&lt;'Standard Settings'!$G10,$U15+B$52&gt;'Standard Settings'!$I10),-1,(EchelleFPAparam!$S$3/('cpmcfgWVLEN_Table.csv'!$U15+B$52))*(SIN('Standard Settings'!$F10)+SIN('Standard Settings'!$F10+EchelleFPAparam!$M$3+EchelleFPAparam!$F$3)))</f>
        <v>-1</v>
      </c>
      <c r="CI15" s="53" t="n">
        <f aca="false">IF(OR($U15+C$52&lt;'Standard Settings'!$G10,$U15+C$52&gt;'Standard Settings'!$I10),-1,(EchelleFPAparam!$S$3/('cpmcfgWVLEN_Table.csv'!$U15+C$52))*(SIN('Standard Settings'!$F10)+SIN('Standard Settings'!$F10+EchelleFPAparam!$M$3+EchelleFPAparam!$F$3)))</f>
        <v>2410.47166238986</v>
      </c>
      <c r="CJ15" s="53" t="n">
        <f aca="false">IF(OR($U15+D$52&lt;'Standard Settings'!$G10,$U15+D$52&gt;'Standard Settings'!$I10),-1,(EchelleFPAparam!$S$3/('cpmcfgWVLEN_Table.csv'!$U15+D$52))*(SIN('Standard Settings'!$F10)+SIN('Standard Settings'!$F10+EchelleFPAparam!$M$3+EchelleFPAparam!$F$3)))</f>
        <v>2310.03534312362</v>
      </c>
      <c r="CK15" s="53" t="n">
        <f aca="false">IF(OR($U15+E$52&lt;'Standard Settings'!$G10,$U15+E$52&gt;'Standard Settings'!$I10),-1,(EchelleFPAparam!$S$3/('cpmcfgWVLEN_Table.csv'!$U15+E$52))*(SIN('Standard Settings'!$F10)+SIN('Standard Settings'!$F10+EchelleFPAparam!$M$3+EchelleFPAparam!$F$3)))</f>
        <v>2217.63392939867</v>
      </c>
      <c r="CL15" s="53" t="n">
        <f aca="false">IF(OR($U15+F$52&lt;'Standard Settings'!$G10,$U15+F$52&gt;'Standard Settings'!$I10),-1,(EchelleFPAparam!$S$3/('cpmcfgWVLEN_Table.csv'!$U15+F$52))*(SIN('Standard Settings'!$F10)+SIN('Standard Settings'!$F10+EchelleFPAparam!$M$3+EchelleFPAparam!$F$3)))</f>
        <v>2132.34031672949</v>
      </c>
      <c r="CM15" s="53" t="n">
        <f aca="false">IF(OR($U15+G$52&lt;'Standard Settings'!$G10,$U15+G$52&gt;'Standard Settings'!$I10),-1,(EchelleFPAparam!$S$3/('cpmcfgWVLEN_Table.csv'!$U15+G$52))*(SIN('Standard Settings'!$F10)+SIN('Standard Settings'!$F10+EchelleFPAparam!$M$3+EchelleFPAparam!$F$3)))</f>
        <v>2053.36474944322</v>
      </c>
      <c r="CN15" s="53" t="n">
        <f aca="false">IF(OR($U15+H$52&lt;'Standard Settings'!$G10,$U15+H$52&gt;'Standard Settings'!$I10),-1,(EchelleFPAparam!$S$3/('cpmcfgWVLEN_Table.csv'!$U15+H$52))*(SIN('Standard Settings'!$F10)+SIN('Standard Settings'!$F10+EchelleFPAparam!$M$3+EchelleFPAparam!$F$3)))</f>
        <v>1980.03029410596</v>
      </c>
      <c r="CO15" s="53" t="n">
        <f aca="false">IF(OR($U15+K$52&lt;'Standard Settings'!$G10,$U15+K$52&gt;'Standard Settings'!$I10),-1,(EchelleFPAparam!$S$3/('cpmcfgWVLEN_Table.csv'!$U15+K$52))*(SIN('Standard Settings'!$F10)+SIN('Standard Settings'!$F10+EchelleFPAparam!$M$3+EchelleFPAparam!$F$3)))</f>
        <v>1911.75338741265</v>
      </c>
      <c r="CP15" s="53" t="n">
        <f aca="false">IF(OR($U15+L$52&lt;'Standard Settings'!$G10,$U15+L$52&gt;'Standard Settings'!$I10),-1,(EchelleFPAparam!$S$3/('cpmcfgWVLEN_Table.csv'!$U15+L$52))*(SIN('Standard Settings'!$F10)+SIN('Standard Settings'!$F10+EchelleFPAparam!$M$3+EchelleFPAparam!$F$3)))</f>
        <v>-1</v>
      </c>
      <c r="CQ15" s="53" t="n">
        <f aca="false">IF(OR($U15+B$52&lt;'Standard Settings'!$G10,$U15+B$52&gt;'Standard Settings'!$I10),-1,(EchelleFPAparam!$S$3/('cpmcfgWVLEN_Table.csv'!$U15+B$52))*(SIN('Standard Settings'!$F10)+SIN('Standard Settings'!$F10+EchelleFPAparam!$M$3+EchelleFPAparam!$G$3)))</f>
        <v>-1</v>
      </c>
      <c r="CR15" s="53" t="n">
        <f aca="false">IF(OR($U15+C$52&lt;'Standard Settings'!$G10,$U15+C$52&gt;'Standard Settings'!$I10),-1,(EchelleFPAparam!$S$3/('cpmcfgWVLEN_Table.csv'!$U15+C$52))*(SIN('Standard Settings'!$F10)+SIN('Standard Settings'!$F10+EchelleFPAparam!$M$3+EchelleFPAparam!$G$3)))</f>
        <v>2427.98599478367</v>
      </c>
      <c r="CS15" s="53" t="n">
        <f aca="false">IF(OR($U15+D$52&lt;'Standard Settings'!$G10,$U15+D$52&gt;'Standard Settings'!$I10),-1,(EchelleFPAparam!$S$3/('cpmcfgWVLEN_Table.csv'!$U15+D$52))*(SIN('Standard Settings'!$F10)+SIN('Standard Settings'!$F10+EchelleFPAparam!$M$3+EchelleFPAparam!$G$3)))</f>
        <v>2326.81991166769</v>
      </c>
      <c r="CT15" s="53" t="n">
        <f aca="false">IF(OR($U15+E$52&lt;'Standard Settings'!$G10,$U15+E$52&gt;'Standard Settings'!$I10),-1,(EchelleFPAparam!$S$3/('cpmcfgWVLEN_Table.csv'!$U15+E$52))*(SIN('Standard Settings'!$F10)+SIN('Standard Settings'!$F10+EchelleFPAparam!$M$3+EchelleFPAparam!$G$3)))</f>
        <v>2233.74711520098</v>
      </c>
      <c r="CU15" s="53" t="n">
        <f aca="false">IF(OR($U15+F$52&lt;'Standard Settings'!$G10,$U15+F$52&gt;'Standard Settings'!$I10),-1,(EchelleFPAparam!$S$3/('cpmcfgWVLEN_Table.csv'!$U15+F$52))*(SIN('Standard Settings'!$F10)+SIN('Standard Settings'!$F10+EchelleFPAparam!$M$3+EchelleFPAparam!$G$3)))</f>
        <v>2147.83376461632</v>
      </c>
      <c r="CV15" s="53" t="n">
        <f aca="false">IF(OR($U15+G$52&lt;'Standard Settings'!$G10,$U15+G$52&gt;'Standard Settings'!$I10),-1,(EchelleFPAparam!$S$3/('cpmcfgWVLEN_Table.csv'!$U15+G$52))*(SIN('Standard Settings'!$F10)+SIN('Standard Settings'!$F10+EchelleFPAparam!$M$3+EchelleFPAparam!$G$3)))</f>
        <v>2068.28436592683</v>
      </c>
      <c r="CW15" s="53" t="n">
        <f aca="false">IF(OR($U15+H$52&lt;'Standard Settings'!$G10,$U15+H$52&gt;'Standard Settings'!$I10),-1,(EchelleFPAparam!$S$3/('cpmcfgWVLEN_Table.csv'!$U15+H$52))*(SIN('Standard Settings'!$F10)+SIN('Standard Settings'!$F10+EchelleFPAparam!$M$3+EchelleFPAparam!$G$3)))</f>
        <v>1994.41706714373</v>
      </c>
      <c r="CX15" s="53" t="n">
        <f aca="false">IF(OR($U15+K$52&lt;'Standard Settings'!$G10,$U15+K$52&gt;'Standard Settings'!$I10),-1,(EchelleFPAparam!$S$3/('cpmcfgWVLEN_Table.csv'!$U15+K$52))*(SIN('Standard Settings'!$F10)+SIN('Standard Settings'!$F10+EchelleFPAparam!$M$3+EchelleFPAparam!$G$3)))</f>
        <v>1925.64406482843</v>
      </c>
      <c r="CY15" s="53" t="n">
        <f aca="false">IF(OR($U15+L$52&lt;'Standard Settings'!$G10,$U15+L$52&gt;'Standard Settings'!$I10),-1,(EchelleFPAparam!$S$3/('cpmcfgWVLEN_Table.csv'!$U15+L$52))*(SIN('Standard Settings'!$F10)+SIN('Standard Settings'!$F10+EchelleFPAparam!$M$3+EchelleFPAparam!$G$3)))</f>
        <v>-1</v>
      </c>
      <c r="CZ15" s="53" t="n">
        <f aca="false">IF(OR($U15+B$52&lt;'Standard Settings'!$G10,$U15+B$52&gt;'Standard Settings'!$I10),-1,(EchelleFPAparam!$S$3/('cpmcfgWVLEN_Table.csv'!$U15+B$52))*(SIN('Standard Settings'!$F10)+SIN('Standard Settings'!$F10+EchelleFPAparam!$M$3+EchelleFPAparam!$H$3)))</f>
        <v>-1</v>
      </c>
      <c r="DA15" s="53" t="n">
        <f aca="false">IF(OR($U15+C$52&lt;'Standard Settings'!$G10,$U15+C$52&gt;'Standard Settings'!$I10),-1,(EchelleFPAparam!$S$3/('cpmcfgWVLEN_Table.csv'!$U15+C$52))*(SIN('Standard Settings'!$F10)+SIN('Standard Settings'!$F10+EchelleFPAparam!$M$3+EchelleFPAparam!$H$3)))</f>
        <v>2428.91516756331</v>
      </c>
      <c r="DB15" s="53" t="n">
        <f aca="false">IF(OR($U15+D$52&lt;'Standard Settings'!$G10,$U15+D$52&gt;'Standard Settings'!$I10),-1,(EchelleFPAparam!$S$3/('cpmcfgWVLEN_Table.csv'!$U15+D$52))*(SIN('Standard Settings'!$F10)+SIN('Standard Settings'!$F10+EchelleFPAparam!$M$3+EchelleFPAparam!$H$3)))</f>
        <v>2327.71036891484</v>
      </c>
      <c r="DC15" s="53" t="n">
        <f aca="false">IF(OR($U15+E$52&lt;'Standard Settings'!$G10,$U15+E$52&gt;'Standard Settings'!$I10),-1,(EchelleFPAparam!$S$3/('cpmcfgWVLEN_Table.csv'!$U15+E$52))*(SIN('Standard Settings'!$F10)+SIN('Standard Settings'!$F10+EchelleFPAparam!$M$3+EchelleFPAparam!$H$3)))</f>
        <v>2234.60195415824</v>
      </c>
      <c r="DD15" s="53" t="n">
        <f aca="false">IF(OR($U15+F$52&lt;'Standard Settings'!$G10,$U15+F$52&gt;'Standard Settings'!$I10),-1,(EchelleFPAparam!$S$3/('cpmcfgWVLEN_Table.csv'!$U15+F$52))*(SIN('Standard Settings'!$F10)+SIN('Standard Settings'!$F10+EchelleFPAparam!$M$3+EchelleFPAparam!$H$3)))</f>
        <v>2148.65572515216</v>
      </c>
      <c r="DE15" s="53" t="n">
        <f aca="false">IF(OR($U15+G$52&lt;'Standard Settings'!$G10,$U15+G$52&gt;'Standard Settings'!$I10),-1,(EchelleFPAparam!$S$3/('cpmcfgWVLEN_Table.csv'!$U15+G$52))*(SIN('Standard Settings'!$F10)+SIN('Standard Settings'!$F10+EchelleFPAparam!$M$3+EchelleFPAparam!$H$3)))</f>
        <v>2069.07588347985</v>
      </c>
      <c r="DF15" s="53" t="n">
        <f aca="false">IF(OR($U15+H$52&lt;'Standard Settings'!$G10,$U15+H$52&gt;'Standard Settings'!$I10),-1,(EchelleFPAparam!$S$3/('cpmcfgWVLEN_Table.csv'!$U15+H$52))*(SIN('Standard Settings'!$F10)+SIN('Standard Settings'!$F10+EchelleFPAparam!$M$3+EchelleFPAparam!$H$3)))</f>
        <v>1995.18031621272</v>
      </c>
      <c r="DG15" s="53" t="n">
        <f aca="false">IF(OR($U15+K$52&lt;'Standard Settings'!$G10,$U15+K$52&gt;'Standard Settings'!$I10),-1,(EchelleFPAparam!$S$3/('cpmcfgWVLEN_Table.csv'!$U15+K$52))*(SIN('Standard Settings'!$F10)+SIN('Standard Settings'!$F10+EchelleFPAparam!$M$3+EchelleFPAparam!$H$3)))</f>
        <v>1926.380994964</v>
      </c>
      <c r="DH15" s="53" t="n">
        <f aca="false">IF(OR($U15+L$52&lt;'Standard Settings'!$G10,$U15+L$52&gt;'Standard Settings'!$I10),-1,(EchelleFPAparam!$S$3/('cpmcfgWVLEN_Table.csv'!$U15+L$52))*(SIN('Standard Settings'!$F10)+SIN('Standard Settings'!$F10+EchelleFPAparam!$M$3+EchelleFPAparam!$H$3)))</f>
        <v>-1</v>
      </c>
      <c r="DI15" s="53" t="n">
        <f aca="false">IF(OR($U15+B$52&lt;'Standard Settings'!$G10,$U15+B$52&gt;'Standard Settings'!$I10),-1,(EchelleFPAparam!$S$3/('cpmcfgWVLEN_Table.csv'!$U15+B$52))*(SIN('Standard Settings'!$F10)+SIN('Standard Settings'!$F10+EchelleFPAparam!$M$3+EchelleFPAparam!$I$3)))</f>
        <v>-1</v>
      </c>
      <c r="DJ15" s="53" t="n">
        <f aca="false">IF(OR($U15+C$52&lt;'Standard Settings'!$G10,$U15+C$52&gt;'Standard Settings'!$I10),-1,(EchelleFPAparam!$S$3/('cpmcfgWVLEN_Table.csv'!$U15+C$52))*(SIN('Standard Settings'!$F10)+SIN('Standard Settings'!$F10+EchelleFPAparam!$M$3+EchelleFPAparam!$I$3)))</f>
        <v>2445.65002535297</v>
      </c>
      <c r="DK15" s="53" t="n">
        <f aca="false">IF(OR($U15+D$52&lt;'Standard Settings'!$G10,$U15+D$52&gt;'Standard Settings'!$I10),-1,(EchelleFPAparam!$S$3/('cpmcfgWVLEN_Table.csv'!$U15+D$52))*(SIN('Standard Settings'!$F10)+SIN('Standard Settings'!$F10+EchelleFPAparam!$M$3+EchelleFPAparam!$I$3)))</f>
        <v>2343.74794096326</v>
      </c>
      <c r="DL15" s="53" t="n">
        <f aca="false">IF(OR($U15+E$52&lt;'Standard Settings'!$G10,$U15+E$52&gt;'Standard Settings'!$I10),-1,(EchelleFPAparam!$S$3/('cpmcfgWVLEN_Table.csv'!$U15+E$52))*(SIN('Standard Settings'!$F10)+SIN('Standard Settings'!$F10+EchelleFPAparam!$M$3+EchelleFPAparam!$I$3)))</f>
        <v>2249.99802332473</v>
      </c>
      <c r="DM15" s="53" t="n">
        <f aca="false">IF(OR($U15+F$52&lt;'Standard Settings'!$G10,$U15+F$52&gt;'Standard Settings'!$I10),-1,(EchelleFPAparam!$S$3/('cpmcfgWVLEN_Table.csv'!$U15+F$52))*(SIN('Standard Settings'!$F10)+SIN('Standard Settings'!$F10+EchelleFPAparam!$M$3+EchelleFPAparam!$I$3)))</f>
        <v>2163.45963781224</v>
      </c>
      <c r="DN15" s="53" t="n">
        <f aca="false">IF(OR($U15+G$52&lt;'Standard Settings'!$G10,$U15+G$52&gt;'Standard Settings'!$I10),-1,(EchelleFPAparam!$S$3/('cpmcfgWVLEN_Table.csv'!$U15+G$52))*(SIN('Standard Settings'!$F10)+SIN('Standard Settings'!$F10+EchelleFPAparam!$M$3+EchelleFPAparam!$I$3)))</f>
        <v>2083.33150307845</v>
      </c>
      <c r="DO15" s="53" t="n">
        <f aca="false">IF(OR($U15+H$52&lt;'Standard Settings'!$G10,$U15+H$52&gt;'Standard Settings'!$I10),-1,(EchelleFPAparam!$S$3/('cpmcfgWVLEN_Table.csv'!$U15+H$52))*(SIN('Standard Settings'!$F10)+SIN('Standard Settings'!$F10+EchelleFPAparam!$M$3+EchelleFPAparam!$I$3)))</f>
        <v>2008.92680653994</v>
      </c>
      <c r="DP15" s="53" t="n">
        <f aca="false">IF(OR($U15+K$52&lt;'Standard Settings'!$G10,$U15+K$52&gt;'Standard Settings'!$I10),-1,(EchelleFPAparam!$S$3/('cpmcfgWVLEN_Table.csv'!$U15+K$52))*(SIN('Standard Settings'!$F10)+SIN('Standard Settings'!$F10+EchelleFPAparam!$M$3+EchelleFPAparam!$I$3)))</f>
        <v>1939.65346838339</v>
      </c>
      <c r="DQ15" s="53" t="n">
        <f aca="false">IF(OR($U15+L$52&lt;'Standard Settings'!$G10,$U15+L$52&gt;'Standard Settings'!$I10),-1,(EchelleFPAparam!$S$3/('cpmcfgWVLEN_Table.csv'!$U15+L$52))*(SIN('Standard Settings'!$F10)+SIN('Standard Settings'!$F10+EchelleFPAparam!$M$3+EchelleFPAparam!$I$3)))</f>
        <v>-1</v>
      </c>
      <c r="DR15" s="53" t="n">
        <f aca="false">IF(OR($U15+B$52&lt;'Standard Settings'!$G10,$U15+B$52&gt;'Standard Settings'!$I10),-1,(EchelleFPAparam!$S$3/('cpmcfgWVLEN_Table.csv'!$U15+B$52))*(SIN('Standard Settings'!$F10)+SIN('Standard Settings'!$F10+EchelleFPAparam!$M$3+EchelleFPAparam!$J$3)))</f>
        <v>-1</v>
      </c>
      <c r="DS15" s="53" t="n">
        <f aca="false">IF(OR($U15+C$52&lt;'Standard Settings'!$G10,$U15+C$52&gt;'Standard Settings'!$I10),-1,(EchelleFPAparam!$S$3/('cpmcfgWVLEN_Table.csv'!$U15+C$52))*(SIN('Standard Settings'!$F10)+SIN('Standard Settings'!$F10+EchelleFPAparam!$M$3+EchelleFPAparam!$J$3)))</f>
        <v>2446.53659114255</v>
      </c>
      <c r="DT15" s="53" t="n">
        <f aca="false">IF(OR($U15+D$52&lt;'Standard Settings'!$G10,$U15+D$52&gt;'Standard Settings'!$I10),-1,(EchelleFPAparam!$S$3/('cpmcfgWVLEN_Table.csv'!$U15+D$52))*(SIN('Standard Settings'!$F10)+SIN('Standard Settings'!$F10+EchelleFPAparam!$M$3+EchelleFPAparam!$J$3)))</f>
        <v>2344.59756651161</v>
      </c>
      <c r="DU15" s="53" t="n">
        <f aca="false">IF(OR($U15+E$52&lt;'Standard Settings'!$G10,$U15+E$52&gt;'Standard Settings'!$I10),-1,(EchelleFPAparam!$S$3/('cpmcfgWVLEN_Table.csv'!$U15+E$52))*(SIN('Standard Settings'!$F10)+SIN('Standard Settings'!$F10+EchelleFPAparam!$M$3+EchelleFPAparam!$J$3)))</f>
        <v>2250.81366385115</v>
      </c>
      <c r="DV15" s="53" t="n">
        <f aca="false">IF(OR($U15+F$52&lt;'Standard Settings'!$G10,$U15+F$52&gt;'Standard Settings'!$I10),-1,(EchelleFPAparam!$S$3/('cpmcfgWVLEN_Table.csv'!$U15+F$52))*(SIN('Standard Settings'!$F10)+SIN('Standard Settings'!$F10+EchelleFPAparam!$M$3+EchelleFPAparam!$J$3)))</f>
        <v>2164.24390754918</v>
      </c>
      <c r="DW15" s="53" t="n">
        <f aca="false">IF(OR($U15+G$52&lt;'Standard Settings'!$G10,$U15+G$52&gt;'Standard Settings'!$I10),-1,(EchelleFPAparam!$S$3/('cpmcfgWVLEN_Table.csv'!$U15+G$52))*(SIN('Standard Settings'!$F10)+SIN('Standard Settings'!$F10+EchelleFPAparam!$M$3+EchelleFPAparam!$J$3)))</f>
        <v>2084.0867257881</v>
      </c>
      <c r="DX15" s="53" t="n">
        <f aca="false">IF(OR($U15+H$52&lt;'Standard Settings'!$G10,$U15+H$52&gt;'Standard Settings'!$I10),-1,(EchelleFPAparam!$S$3/('cpmcfgWVLEN_Table.csv'!$U15+H$52))*(SIN('Standard Settings'!$F10)+SIN('Standard Settings'!$F10+EchelleFPAparam!$M$3+EchelleFPAparam!$J$3)))</f>
        <v>2009.65505700996</v>
      </c>
      <c r="DY15" s="53" t="n">
        <f aca="false">IF(OR($U15+K$52&lt;'Standard Settings'!$G10,$U15+K$52&gt;'Standard Settings'!$I10),-1,(EchelleFPAparam!$S$3/('cpmcfgWVLEN_Table.csv'!$U15+K$52))*(SIN('Standard Settings'!$F10)+SIN('Standard Settings'!$F10+EchelleFPAparam!$M$3+EchelleFPAparam!$J$3)))</f>
        <v>1940.35660676823</v>
      </c>
      <c r="DZ15" s="53" t="n">
        <f aca="false">IF(OR($U15+L$52&lt;'Standard Settings'!$G10,$U15+L$52&gt;'Standard Settings'!$I10),-1,(EchelleFPAparam!$S$3/('cpmcfgWVLEN_Table.csv'!$U15+L$52))*(SIN('Standard Settings'!$F10)+SIN('Standard Settings'!$F10+EchelleFPAparam!$M$3+EchelleFPAparam!$J$3)))</f>
        <v>-1</v>
      </c>
      <c r="EA15" s="53" t="n">
        <f aca="false">IF(OR($U15+B$52&lt;$S15,$U15+B$52&gt;$T15),-1,(EchelleFPAparam!$S$3/('cpmcfgWVLEN_Table.csv'!$U15+B$52))*(SIN('Standard Settings'!$F10)+SIN('Standard Settings'!$F10+EchelleFPAparam!$M$3+EchelleFPAparam!$K$3)))</f>
        <v>-1</v>
      </c>
      <c r="EB15" s="53" t="n">
        <f aca="false">IF(OR($U15+C$52&lt;$S15,$U15+C$52&gt;$T15),-1,(EchelleFPAparam!$S$3/('cpmcfgWVLEN_Table.csv'!$U15+C$52))*(SIN('Standard Settings'!$F10)+SIN('Standard Settings'!$F10+EchelleFPAparam!$M$3+EchelleFPAparam!$K$3)))</f>
        <v>2462.48043531582</v>
      </c>
      <c r="EC15" s="53" t="n">
        <f aca="false">IF(OR($U15+D$52&lt;$S15,$U15+D$52&gt;$T15),-1,(EchelleFPAparam!$S$3/('cpmcfgWVLEN_Table.csv'!$U15+D$52))*(SIN('Standard Settings'!$F10)+SIN('Standard Settings'!$F10+EchelleFPAparam!$M$3+EchelleFPAparam!$K$3)))</f>
        <v>2359.87708384433</v>
      </c>
      <c r="ED15" s="53" t="n">
        <f aca="false">IF(OR($U15+E$52&lt;$S15,$U15+E$52&gt;$T15),-1,(EchelleFPAparam!$S$3/('cpmcfgWVLEN_Table.csv'!$U15+E$52))*(SIN('Standard Settings'!$F10)+SIN('Standard Settings'!$F10+EchelleFPAparam!$M$3+EchelleFPAparam!$K$3)))</f>
        <v>2265.48200049056</v>
      </c>
      <c r="EE15" s="53" t="n">
        <f aca="false">IF(OR($U15+F$52&lt;$S15,$U15+F$52&gt;$T15),-1,(EchelleFPAparam!$S$3/('cpmcfgWVLEN_Table.csv'!$U15+F$52))*(SIN('Standard Settings'!$F10)+SIN('Standard Settings'!$F10+EchelleFPAparam!$M$3+EchelleFPAparam!$K$3)))</f>
        <v>2178.34807739477</v>
      </c>
      <c r="EF15" s="53" t="n">
        <f aca="false">IF(OR($U15+G$52&lt;$S15,$U15+G$52&gt;$T15),-1,(EchelleFPAparam!$S$3/('cpmcfgWVLEN_Table.csv'!$U15+G$52))*(SIN('Standard Settings'!$F10)+SIN('Standard Settings'!$F10+EchelleFPAparam!$M$3+EchelleFPAparam!$K$3)))</f>
        <v>2097.66851897274</v>
      </c>
      <c r="EG15" s="53" t="n">
        <f aca="false">IF(OR($U15+H$52&lt;$S15,$U15+H$52&gt;$T15),-1,(EchelleFPAparam!$S$3/('cpmcfgWVLEN_Table.csv'!$U15+H$52))*(SIN('Standard Settings'!$F10)+SIN('Standard Settings'!$F10+EchelleFPAparam!$M$3+EchelleFPAparam!$K$3)))</f>
        <v>2022.75178615228</v>
      </c>
      <c r="EH15" s="53" t="n">
        <f aca="false">IF(OR($U15+K$52&lt;$S15,$U15+K$52&gt;$T15),-1,(EchelleFPAparam!$S$3/('cpmcfgWVLEN_Table.csv'!$U15+K$52))*(SIN('Standard Settings'!$F10)+SIN('Standard Settings'!$F10+EchelleFPAparam!$M$3+EchelleFPAparam!$K$3)))</f>
        <v>1953.00172456082</v>
      </c>
      <c r="EI15" s="53" t="n">
        <f aca="false">IF(OR($U15+L$52&lt;$S15,$U15+L$52&gt;$T15),-1,(EchelleFPAparam!$S$3/('cpmcfgWVLEN_Table.csv'!$U15+L$52))*(SIN('Standard Settings'!$F10)+SIN('Standard Settings'!$F10+EchelleFPAparam!$M$3+EchelleFPAparam!$K$3)))</f>
        <v>-1</v>
      </c>
      <c r="EJ15" s="54" t="n">
        <f aca="false">CO15</f>
        <v>1911.75338741265</v>
      </c>
      <c r="EK15" s="54" t="n">
        <f aca="false">EB15</f>
        <v>2462.48043531582</v>
      </c>
      <c r="EL15" s="55"/>
      <c r="EM15" s="55"/>
      <c r="EN15" s="55"/>
      <c r="EO15" s="55"/>
      <c r="EP15" s="55"/>
      <c r="EQ15" s="55"/>
      <c r="ER15" s="55"/>
      <c r="ES15" s="55"/>
      <c r="ET15" s="55"/>
      <c r="EU15" s="55"/>
      <c r="EV15" s="55"/>
      <c r="EW15" s="55"/>
      <c r="EX15" s="55"/>
      <c r="EY15" s="55"/>
      <c r="EZ15" s="55"/>
      <c r="FA15" s="55"/>
      <c r="FB15" s="55"/>
      <c r="FC15" s="55"/>
      <c r="FD15" s="55"/>
      <c r="FE15" s="55"/>
      <c r="FF15" s="55"/>
      <c r="FG15" s="55"/>
      <c r="FH15" s="55"/>
      <c r="FI15" s="55"/>
      <c r="FJ15" s="56" t="n">
        <f aca="false">1/(F15*EchelleFPAparam!$Q$3)</f>
        <v>1628.13023793785</v>
      </c>
      <c r="FK15" s="56" t="n">
        <f aca="false">E15*FJ15</f>
        <v>11.7688954305046</v>
      </c>
      <c r="FL15" s="55"/>
      <c r="FM15" s="55"/>
      <c r="FN15" s="55"/>
      <c r="FO15" s="55"/>
      <c r="FP15" s="55"/>
      <c r="FQ15" s="55"/>
      <c r="FR15" s="55"/>
      <c r="FS15" s="55"/>
      <c r="FT15" s="55"/>
      <c r="FU15" s="55"/>
      <c r="FV15" s="55"/>
      <c r="FW15" s="55"/>
      <c r="FX15" s="55"/>
      <c r="FY15" s="55"/>
      <c r="FZ15" s="55"/>
      <c r="GA15" s="55"/>
      <c r="GB15" s="55"/>
      <c r="GC15" s="55"/>
      <c r="GD15" s="55"/>
      <c r="GE15" s="55"/>
      <c r="GF15" s="55"/>
      <c r="GG15" s="55"/>
      <c r="GH15" s="55"/>
      <c r="GI15" s="55"/>
      <c r="GJ15" s="55"/>
      <c r="GK15" s="55"/>
      <c r="GL15" s="55"/>
      <c r="GM15" s="55"/>
      <c r="GN15" s="55"/>
      <c r="GO15" s="55"/>
      <c r="GP15" s="55"/>
      <c r="GQ15" s="55"/>
      <c r="GR15" s="55"/>
      <c r="GS15" s="55"/>
      <c r="GT15" s="55"/>
      <c r="GU15" s="55"/>
      <c r="GV15" s="55"/>
      <c r="GW15" s="55"/>
      <c r="GX15" s="55"/>
      <c r="GY15" s="55"/>
      <c r="GZ15" s="55"/>
      <c r="HA15" s="55"/>
      <c r="HB15" s="55"/>
      <c r="HC15" s="55"/>
      <c r="HD15" s="55"/>
      <c r="HE15" s="55"/>
      <c r="HF15" s="55"/>
      <c r="HG15" s="55"/>
      <c r="HH15" s="55"/>
      <c r="HI15" s="55"/>
      <c r="HJ15" s="55"/>
      <c r="HK15" s="55"/>
      <c r="HL15" s="55"/>
      <c r="HM15" s="55"/>
      <c r="HN15" s="55"/>
      <c r="HO15" s="55"/>
      <c r="HP15" s="55"/>
      <c r="HQ15" s="55"/>
      <c r="HR15" s="55"/>
      <c r="HS15" s="55"/>
      <c r="HT15" s="55"/>
      <c r="HU15" s="55"/>
      <c r="HV15" s="55"/>
      <c r="HW15" s="55"/>
      <c r="HX15" s="55"/>
      <c r="HY15" s="55"/>
      <c r="HZ15" s="55"/>
      <c r="IA15" s="55"/>
      <c r="IB15" s="55"/>
      <c r="IC15" s="55"/>
      <c r="ID15" s="55"/>
      <c r="IE15" s="55"/>
      <c r="IF15" s="55"/>
      <c r="IG15" s="55"/>
      <c r="IH15" s="55"/>
      <c r="II15" s="55"/>
      <c r="IJ15" s="55"/>
      <c r="IK15" s="55"/>
      <c r="IL15" s="55"/>
      <c r="IM15" s="55"/>
      <c r="IN15" s="55"/>
      <c r="IO15" s="55"/>
      <c r="IP15" s="55"/>
      <c r="IQ15" s="55"/>
      <c r="IR15" s="55"/>
      <c r="IS15" s="55"/>
      <c r="IT15" s="55"/>
      <c r="IU15" s="55"/>
      <c r="IV15" s="55"/>
      <c r="IW15" s="55"/>
      <c r="IX15" s="55"/>
      <c r="IY15" s="55"/>
      <c r="IZ15" s="55"/>
      <c r="JA15" s="55"/>
      <c r="JB15" s="55"/>
      <c r="JC15" s="55"/>
      <c r="JD15" s="55"/>
      <c r="JE15" s="55"/>
      <c r="JF15" s="55"/>
      <c r="JG15" s="55"/>
      <c r="JH15" s="55"/>
      <c r="JI15" s="55"/>
      <c r="JJ15" s="55"/>
      <c r="JK15" s="55"/>
      <c r="JL15" s="55"/>
      <c r="JM15" s="55"/>
      <c r="JN15" s="55"/>
      <c r="JO15" s="55"/>
      <c r="JP15" s="55"/>
      <c r="JQ15" s="55"/>
      <c r="JR15" s="20"/>
    </row>
    <row r="16" customFormat="false" ht="15" hidden="false" customHeight="false" outlineLevel="0" collapsed="false">
      <c r="A16" s="39" t="n">
        <v>10</v>
      </c>
      <c r="B16" s="40" t="n">
        <f aca="false">AA16</f>
        <v>2165.90080218368</v>
      </c>
      <c r="C16" s="12" t="str">
        <f aca="false">'Standard Settings'!B11</f>
        <v>K/2/4</v>
      </c>
      <c r="D16" s="12" t="n">
        <f aca="false">'Standard Settings'!H11</f>
        <v>26</v>
      </c>
      <c r="E16" s="41" t="n">
        <f aca="false">(DM16-DD16)/2048</f>
        <v>0.00711546885308234</v>
      </c>
      <c r="F16" s="37" t="n">
        <f aca="false">((EchelleFPAparam!$S$3/('cpmcfgWVLEN_Table.csv'!$U16+E$52))*(SIN('Standard Settings'!$F11+0.0005)+SIN('Standard Settings'!$F11+0.0005+EchelleFPAparam!$M$3))-(EchelleFPAparam!$S$3/('cpmcfgWVLEN_Table.csv'!$U16+E$52))*(SIN('Standard Settings'!$F11-0.0005)+SIN('Standard Settings'!$F11-0.0005+EchelleFPAparam!$M$3)))*1000*EchelleFPAparam!$O$3/180</f>
        <v>20.1310725393639</v>
      </c>
      <c r="G16" s="42" t="str">
        <f aca="false">'Standard Settings'!C11</f>
        <v>K</v>
      </c>
      <c r="H16" s="43"/>
      <c r="I16" s="44" t="s">
        <v>658</v>
      </c>
      <c r="J16" s="45"/>
      <c r="K16" s="12" t="str">
        <f aca="false">'Standard Settings'!$D11</f>
        <v>HK</v>
      </c>
      <c r="L16" s="43"/>
      <c r="M16" s="13" t="n">
        <v>0</v>
      </c>
      <c r="N16" s="13" t="n">
        <v>0</v>
      </c>
      <c r="O16" s="12" t="str">
        <f aca="false">'Standard Settings'!$D11</f>
        <v>HK</v>
      </c>
      <c r="P16" s="43"/>
      <c r="Q16" s="12" t="n">
        <f aca="false">'Standard Settings'!$E11</f>
        <v>64.5</v>
      </c>
      <c r="R16" s="46"/>
      <c r="S16" s="47" t="n">
        <f aca="false">'Standard Settings'!$G11</f>
        <v>23</v>
      </c>
      <c r="T16" s="47" t="n">
        <f aca="false">'Standard Settings'!$I11</f>
        <v>29</v>
      </c>
      <c r="U16" s="48" t="n">
        <f aca="false">D16-4</f>
        <v>22</v>
      </c>
      <c r="V16" s="48" t="n">
        <f aca="false">D16+4</f>
        <v>30</v>
      </c>
      <c r="W16" s="49" t="n">
        <f aca="false">IF(OR($U16+B$52&lt;$S16,$U16+B$52&gt;$T16),-1,(EchelleFPAparam!$S$3/('cpmcfgWVLEN_Table.csv'!$U16+B$52))*(SIN('Standard Settings'!$F11)+SIN('Standard Settings'!$F11+EchelleFPAparam!$M$3)))</f>
        <v>-1</v>
      </c>
      <c r="X16" s="49" t="n">
        <f aca="false">IF(OR($U16+C$52&lt;$S16,$U16+C$52&gt;$T16),-1,(EchelleFPAparam!$S$3/('cpmcfgWVLEN_Table.csv'!$U16+C$52))*(SIN('Standard Settings'!$F11)+SIN('Standard Settings'!$F11+EchelleFPAparam!$M$3)))</f>
        <v>2448.40960246851</v>
      </c>
      <c r="Y16" s="49" t="n">
        <f aca="false">IF(OR($U16+D$52&lt;$S16,$U16+D$52&gt;$T16),-1,(EchelleFPAparam!$S$3/('cpmcfgWVLEN_Table.csv'!$U16+D$52))*(SIN('Standard Settings'!$F11)+SIN('Standard Settings'!$F11+EchelleFPAparam!$M$3)))</f>
        <v>2346.39253569899</v>
      </c>
      <c r="Z16" s="49" t="n">
        <f aca="false">IF(OR($U16+E$52&lt;$S16,$U16+E$52&gt;$T16),-1,(EchelleFPAparam!$S$3/('cpmcfgWVLEN_Table.csv'!$U16+E$52))*(SIN('Standard Settings'!$F11)+SIN('Standard Settings'!$F11+EchelleFPAparam!$M$3)))</f>
        <v>2252.53683427103</v>
      </c>
      <c r="AA16" s="49" t="n">
        <f aca="false">IF(OR($U16+F$52&lt;$S16,$U16+F$52&gt;$T16),-1,(EchelleFPAparam!$S$3/('cpmcfgWVLEN_Table.csv'!$U16+F$52))*(SIN('Standard Settings'!$F11)+SIN('Standard Settings'!$F11+EchelleFPAparam!$M$3)))</f>
        <v>2165.90080218368</v>
      </c>
      <c r="AB16" s="49" t="n">
        <f aca="false">IF(OR($U16+G$52&lt;$S16,$U16+G$52&gt;$T16),-1,(EchelleFPAparam!$S$3/('cpmcfgWVLEN_Table.csv'!$U16+G$52))*(SIN('Standard Settings'!$F11)+SIN('Standard Settings'!$F11+EchelleFPAparam!$M$3)))</f>
        <v>2085.68225395466</v>
      </c>
      <c r="AC16" s="49" t="n">
        <f aca="false">IF(OR($U16+H$52&lt;$S16,$U16+H$52&gt;$T16),-1,(EchelleFPAparam!$S$3/('cpmcfgWVLEN_Table.csv'!$U16+H$52))*(SIN('Standard Settings'!$F11)+SIN('Standard Settings'!$F11+EchelleFPAparam!$M$3)))</f>
        <v>2011.19360202771</v>
      </c>
      <c r="AD16" s="49" t="n">
        <f aca="false">IF(OR($U16+K$52&lt;$S16,$U16+K$52&gt;$T16),-1,(EchelleFPAparam!$S$3/('cpmcfgWVLEN_Table.csv'!$U16+K$52))*(SIN('Standard Settings'!$F11)+SIN('Standard Settings'!$F11+EchelleFPAparam!$M$3)))</f>
        <v>1941.84209850951</v>
      </c>
      <c r="AE16" s="49" t="n">
        <f aca="false">IF(OR($U16+L$52&lt;$S16,$U16+L$52&gt;$T16),-1,(EchelleFPAparam!$S$3/('cpmcfgWVLEN_Table.csv'!$U16+L$52))*(SIN('Standard Settings'!$F11)+SIN('Standard Settings'!$F11+EchelleFPAparam!$M$3)))</f>
        <v>-1</v>
      </c>
      <c r="AF16" s="50" t="n">
        <v>1946.4302937249</v>
      </c>
      <c r="AG16" s="50" t="n">
        <v>1614.39112154833</v>
      </c>
      <c r="AH16" s="50" t="n">
        <v>1310.72625224546</v>
      </c>
      <c r="AI16" s="50" t="n">
        <v>1032.7270059259</v>
      </c>
      <c r="AJ16" s="50" t="n">
        <v>776.876428075666</v>
      </c>
      <c r="AK16" s="50" t="n">
        <v>540.467250125025</v>
      </c>
      <c r="AL16" s="50" t="n">
        <v>321.130749928852</v>
      </c>
      <c r="AM16" s="50" t="n">
        <v>116.734165121037</v>
      </c>
      <c r="AN16" s="50" t="n">
        <v>6.30294706303272</v>
      </c>
      <c r="AO16" s="50" t="n">
        <v>1970.17869652354</v>
      </c>
      <c r="AP16" s="50" t="n">
        <v>1647.64413300806</v>
      </c>
      <c r="AQ16" s="50" t="n">
        <v>1341.7103844529</v>
      </c>
      <c r="AR16" s="50" t="n">
        <v>1061.71604600182</v>
      </c>
      <c r="AS16" s="50" t="n">
        <v>804.097437575907</v>
      </c>
      <c r="AT16" s="50" t="n">
        <v>566.122422568226</v>
      </c>
      <c r="AU16" s="50" t="n">
        <v>345.397162876144</v>
      </c>
      <c r="AV16" s="50" t="n">
        <v>139.673380531343</v>
      </c>
      <c r="AW16" s="50" t="n">
        <v>17.0967002922758</v>
      </c>
      <c r="AX16" s="50" t="n">
        <v>1988.52906909307</v>
      </c>
      <c r="AY16" s="50" t="n">
        <v>1682.26814992541</v>
      </c>
      <c r="AZ16" s="50" t="n">
        <v>1373.8669070626</v>
      </c>
      <c r="BA16" s="50" t="n">
        <v>1091.63688643952</v>
      </c>
      <c r="BB16" s="50" t="n">
        <v>832.091926798957</v>
      </c>
      <c r="BC16" s="50" t="n">
        <v>592.33419862943</v>
      </c>
      <c r="BD16" s="50" t="n">
        <v>369.984581394745</v>
      </c>
      <c r="BE16" s="50" t="n">
        <v>162.76250224313</v>
      </c>
      <c r="BF16" s="50" t="n">
        <v>28.0003434748064</v>
      </c>
      <c r="BG16" s="51" t="n">
        <f aca="false">IF(OR($U16+B$52&lt;'Standard Settings'!$G11,$U16+B$52&gt;'Standard Settings'!$I11),-1,(EchelleFPAparam!$S$3/('cpmcfgWVLEN_Table.csv'!$U16+B$52))*(SIN(EchelleFPAparam!$T$3-EchelleFPAparam!$M$3/2)+SIN('Standard Settings'!$F11+EchelleFPAparam!$M$3)))</f>
        <v>-1</v>
      </c>
      <c r="BH16" s="51" t="n">
        <f aca="false">IF(OR($U16+C$52&lt;'Standard Settings'!$G11,$U16+C$52&gt;'Standard Settings'!$I11),-1,(EchelleFPAparam!$S$3/('cpmcfgWVLEN_Table.csv'!$U16+C$52))*(SIN(EchelleFPAparam!$T$3-EchelleFPAparam!$M$3/2)+SIN('Standard Settings'!$F11+EchelleFPAparam!$M$3)))</f>
        <v>2457.31052326225</v>
      </c>
      <c r="BI16" s="51" t="n">
        <f aca="false">IF(OR($U16+D$52&lt;'Standard Settings'!$G11,$U16+D$52&gt;'Standard Settings'!$I11),-1,(EchelleFPAparam!$S$3/('cpmcfgWVLEN_Table.csv'!$U16+D$52))*(SIN(EchelleFPAparam!$T$3-EchelleFPAparam!$M$3/2)+SIN('Standard Settings'!$F11+EchelleFPAparam!$M$3)))</f>
        <v>2354.92258479299</v>
      </c>
      <c r="BJ16" s="51" t="n">
        <f aca="false">IF(OR($U16+E$52&lt;'Standard Settings'!$G11,$U16+E$52&gt;'Standard Settings'!$I11),-1,(EchelleFPAparam!$S$3/('cpmcfgWVLEN_Table.csv'!$U16+E$52))*(SIN(EchelleFPAparam!$T$3-EchelleFPAparam!$M$3/2)+SIN('Standard Settings'!$F11+EchelleFPAparam!$M$3)))</f>
        <v>2260.72568140127</v>
      </c>
      <c r="BK16" s="51" t="n">
        <f aca="false">IF(OR($U16+F$52&lt;'Standard Settings'!$G11,$U16+F$52&gt;'Standard Settings'!$I11),-1,(EchelleFPAparam!$S$3/('cpmcfgWVLEN_Table.csv'!$U16+F$52))*(SIN(EchelleFPAparam!$T$3-EchelleFPAparam!$M$3/2)+SIN('Standard Settings'!$F11+EchelleFPAparam!$M$3)))</f>
        <v>2173.77469365507</v>
      </c>
      <c r="BL16" s="51" t="n">
        <f aca="false">IF(OR($U16+G$52&lt;'Standard Settings'!$G11,$U16+G$52&gt;'Standard Settings'!$I11),-1,(EchelleFPAparam!$S$3/('cpmcfgWVLEN_Table.csv'!$U16+G$52))*(SIN(EchelleFPAparam!$T$3-EchelleFPAparam!$M$3/2)+SIN('Standard Settings'!$F11+EchelleFPAparam!$M$3)))</f>
        <v>2093.26451981599</v>
      </c>
      <c r="BM16" s="51" t="n">
        <f aca="false">IF(OR($U16+H$52&lt;'Standard Settings'!$G11,$U16+H$52&gt;'Standard Settings'!$I11),-1,(EchelleFPAparam!$S$3/('cpmcfgWVLEN_Table.csv'!$U16+H$52))*(SIN(EchelleFPAparam!$T$3-EchelleFPAparam!$M$3/2)+SIN('Standard Settings'!$F11+EchelleFPAparam!$M$3)))</f>
        <v>2018.50507267971</v>
      </c>
      <c r="BN16" s="51" t="n">
        <f aca="false">IF(OR($U16+K$52&lt;'Standard Settings'!$G11,$U16+K$52&gt;'Standard Settings'!$I11),-1,(EchelleFPAparam!$S$3/('cpmcfgWVLEN_Table.csv'!$U16+K$52))*(SIN(EchelleFPAparam!$T$3-EchelleFPAparam!$M$3/2)+SIN('Standard Settings'!$F11+EchelleFPAparam!$M$3)))</f>
        <v>1948.90144948386</v>
      </c>
      <c r="BO16" s="51" t="n">
        <f aca="false">IF(OR($U16+L$52&lt;'Standard Settings'!$G11,$U16+L$52&gt;'Standard Settings'!$I11),-1,(EchelleFPAparam!$S$3/('cpmcfgWVLEN_Table.csv'!$U16+L$52))*(SIN(EchelleFPAparam!$T$3-EchelleFPAparam!$M$3/2)+SIN('Standard Settings'!$F11+EchelleFPAparam!$M$3)))</f>
        <v>-1</v>
      </c>
      <c r="BP16" s="52" t="n">
        <f aca="false">IF(OR($U16+B$52&lt;'Standard Settings'!$G11,$U16+B$52&gt;'Standard Settings'!$I11),-1,BG16*(($D16+B$52)/($D16+B$52+0.5)))</f>
        <v>-1</v>
      </c>
      <c r="BQ16" s="52" t="n">
        <f aca="false">IF(OR($U16+C$52&lt;'Standard Settings'!$G11,$U16+C$52&gt;'Standard Settings'!$I11),-1,BH16*(($D16+C$52)/($D16+C$52+0.5)))</f>
        <v>2412.63215011203</v>
      </c>
      <c r="BR16" s="52" t="n">
        <f aca="false">IF(OR($U16+D$52&lt;'Standard Settings'!$G11,$U16+D$52&gt;'Standard Settings'!$I11),-1,BI16*(($D16+D$52)/($D16+D$52+0.5)))</f>
        <v>2313.60815348083</v>
      </c>
      <c r="BS16" s="52" t="n">
        <f aca="false">IF(OR($U16+E$52&lt;'Standard Settings'!$G11,$U16+E$52&gt;'Standard Settings'!$I11),-1,BJ16*(($D16+E$52)/($D16+E$52+0.5)))</f>
        <v>2222.40829697074</v>
      </c>
      <c r="BT16" s="52" t="n">
        <f aca="false">IF(OR($U16+F$52&lt;'Standard Settings'!$G11,$U16+F$52&gt;'Standard Settings'!$I11),-1,BK16*(($D16+F$52)/($D16+F$52+0.5)))</f>
        <v>2138.13904293941</v>
      </c>
      <c r="BU16" s="52" t="n">
        <f aca="false">IF(OR($U16+G$52&lt;'Standard Settings'!$G11,$U16+G$52&gt;'Standard Settings'!$I11),-1,BL16*(($D16+G$52)/($D16+G$52+0.5)))</f>
        <v>2060.03809886653</v>
      </c>
      <c r="BV16" s="52" t="n">
        <f aca="false">IF(OR($U16+H$52&lt;'Standard Settings'!$G11,$U16+H$52&gt;'Standard Settings'!$I11),-1,BM16*(($D16+H$52)/($D16+H$52+0.5)))</f>
        <v>1987.45114848464</v>
      </c>
      <c r="BW16" s="52" t="n">
        <f aca="false">IF(OR($U16+K$52&lt;'Standard Settings'!$G11,$U16+K$52&gt;'Standard Settings'!$I11),-1,BN16*(($D16+K$52)/($D16+K$52+0.5)))</f>
        <v>1919.81336814828</v>
      </c>
      <c r="BX16" s="52" t="n">
        <f aca="false">IF(OR($U16+L$52&lt;'Standard Settings'!$G11,$U16+L$52&gt;'Standard Settings'!$I11),-1,BO16*(($D16+L$52)/($D16+L$52+0.5)))</f>
        <v>-1</v>
      </c>
      <c r="BY16" s="52" t="n">
        <f aca="false">IF(OR($U16+B$52&lt;'Standard Settings'!$G11,$U16+B$52&gt;'Standard Settings'!$I11),-1,BG16*(($D16+B$52)/($D16+B$52-0.5)))</f>
        <v>-1</v>
      </c>
      <c r="BZ16" s="52" t="n">
        <f aca="false">IF(OR($U16+C$52&lt;'Standard Settings'!$G11,$U16+C$52&gt;'Standard Settings'!$I11),-1,BH16*(($D16+C$52)/($D16+C$52-0.5)))</f>
        <v>2503.67487275777</v>
      </c>
      <c r="CA16" s="52" t="n">
        <f aca="false">IF(OR($U16+D$52&lt;'Standard Settings'!$G11,$U16+D$52&gt;'Standard Settings'!$I11),-1,BI16*(($D16+D$52)/($D16+D$52-0.5)))</f>
        <v>2397.73935906196</v>
      </c>
      <c r="CB16" s="52" t="n">
        <f aca="false">IF(OR($U16+E$52&lt;'Standard Settings'!$G11,$U16+E$52&gt;'Standard Settings'!$I11),-1,BJ16*(($D16+E$52)/($D16+E$52-0.5)))</f>
        <v>2300.38753546094</v>
      </c>
      <c r="CC16" s="52" t="n">
        <f aca="false">IF(OR($U16+F$52&lt;'Standard Settings'!$G11,$U16+F$52&gt;'Standard Settings'!$I11),-1,BK16*(($D16+F$52)/($D16+F$52-0.5)))</f>
        <v>2210.61833253058</v>
      </c>
      <c r="CD16" s="52" t="n">
        <f aca="false">IF(OR($U16+G$52&lt;'Standard Settings'!$G11,$U16+G$52&gt;'Standard Settings'!$I11),-1,BL16*(($D16+G$52)/($D16+G$52-0.5)))</f>
        <v>2127.58033161625</v>
      </c>
      <c r="CE16" s="52" t="n">
        <f aca="false">IF(OR($U16+H$52&lt;'Standard Settings'!$G11,$U16+H$52&gt;'Standard Settings'!$I11),-1,BM16*(($D16+H$52)/($D16+H$52-0.5)))</f>
        <v>2050.54483573812</v>
      </c>
      <c r="CF16" s="52" t="n">
        <f aca="false">IF(OR($U16+K$52&lt;'Standard Settings'!$G11,$U16+K$52&gt;'Standard Settings'!$I11),-1,BN16*(($D16+K$52)/($D16+K$52-0.5)))</f>
        <v>1978.88454870668</v>
      </c>
      <c r="CG16" s="52" t="n">
        <f aca="false">IF(OR($U16+L$52&lt;'Standard Settings'!$G11,$U16+L$52&gt;'Standard Settings'!$I11),-1,BO16*(($D16+L$52)/($D16+L$52-0.5)))</f>
        <v>-1</v>
      </c>
      <c r="CH16" s="53" t="n">
        <f aca="false">IF(OR($U16+B$52&lt;'Standard Settings'!$G11,$U16+B$52&gt;'Standard Settings'!$I11),-1,(EchelleFPAparam!$S$3/('cpmcfgWVLEN_Table.csv'!$U16+B$52))*(SIN('Standard Settings'!$F11)+SIN('Standard Settings'!$F11+EchelleFPAparam!$M$3+EchelleFPAparam!$F$3)))</f>
        <v>-1</v>
      </c>
      <c r="CI16" s="53" t="n">
        <f aca="false">IF(OR($U16+C$52&lt;'Standard Settings'!$G11,$U16+C$52&gt;'Standard Settings'!$I11),-1,(EchelleFPAparam!$S$3/('cpmcfgWVLEN_Table.csv'!$U16+C$52))*(SIN('Standard Settings'!$F11)+SIN('Standard Settings'!$F11+EchelleFPAparam!$M$3+EchelleFPAparam!$F$3)))</f>
        <v>2421.90772496289</v>
      </c>
      <c r="CJ16" s="53" t="n">
        <f aca="false">IF(OR($U16+D$52&lt;'Standard Settings'!$G11,$U16+D$52&gt;'Standard Settings'!$I11),-1,(EchelleFPAparam!$S$3/('cpmcfgWVLEN_Table.csv'!$U16+D$52))*(SIN('Standard Settings'!$F11)+SIN('Standard Settings'!$F11+EchelleFPAparam!$M$3+EchelleFPAparam!$F$3)))</f>
        <v>2320.99490308944</v>
      </c>
      <c r="CK16" s="53" t="n">
        <f aca="false">IF(OR($U16+E$52&lt;'Standard Settings'!$G11,$U16+E$52&gt;'Standard Settings'!$I11),-1,(EchelleFPAparam!$S$3/('cpmcfgWVLEN_Table.csv'!$U16+E$52))*(SIN('Standard Settings'!$F11)+SIN('Standard Settings'!$F11+EchelleFPAparam!$M$3+EchelleFPAparam!$F$3)))</f>
        <v>2228.15510696586</v>
      </c>
      <c r="CL16" s="53" t="n">
        <f aca="false">IF(OR($U16+F$52&lt;'Standard Settings'!$G11,$U16+F$52&gt;'Standard Settings'!$I11),-1,(EchelleFPAparam!$S$3/('cpmcfgWVLEN_Table.csv'!$U16+F$52))*(SIN('Standard Settings'!$F11)+SIN('Standard Settings'!$F11+EchelleFPAparam!$M$3+EchelleFPAparam!$F$3)))</f>
        <v>2142.45683362102</v>
      </c>
      <c r="CM16" s="53" t="n">
        <f aca="false">IF(OR($U16+G$52&lt;'Standard Settings'!$G11,$U16+G$52&gt;'Standard Settings'!$I11),-1,(EchelleFPAparam!$S$3/('cpmcfgWVLEN_Table.csv'!$U16+G$52))*(SIN('Standard Settings'!$F11)+SIN('Standard Settings'!$F11+EchelleFPAparam!$M$3+EchelleFPAparam!$F$3)))</f>
        <v>2063.10658052395</v>
      </c>
      <c r="CN16" s="53" t="n">
        <f aca="false">IF(OR($U16+H$52&lt;'Standard Settings'!$G11,$U16+H$52&gt;'Standard Settings'!$I11),-1,(EchelleFPAparam!$S$3/('cpmcfgWVLEN_Table.csv'!$U16+H$52))*(SIN('Standard Settings'!$F11)+SIN('Standard Settings'!$F11+EchelleFPAparam!$M$3+EchelleFPAparam!$F$3)))</f>
        <v>1989.42420264809</v>
      </c>
      <c r="CO16" s="53" t="n">
        <f aca="false">IF(OR($U16+K$52&lt;'Standard Settings'!$G11,$U16+K$52&gt;'Standard Settings'!$I11),-1,(EchelleFPAparam!$S$3/('cpmcfgWVLEN_Table.csv'!$U16+K$52))*(SIN('Standard Settings'!$F11)+SIN('Standard Settings'!$F11+EchelleFPAparam!$M$3+EchelleFPAparam!$F$3)))</f>
        <v>1920.82336807402</v>
      </c>
      <c r="CP16" s="53" t="n">
        <f aca="false">IF(OR($U16+L$52&lt;'Standard Settings'!$G11,$U16+L$52&gt;'Standard Settings'!$I11),-1,(EchelleFPAparam!$S$3/('cpmcfgWVLEN_Table.csv'!$U16+L$52))*(SIN('Standard Settings'!$F11)+SIN('Standard Settings'!$F11+EchelleFPAparam!$M$3+EchelleFPAparam!$F$3)))</f>
        <v>-1</v>
      </c>
      <c r="CQ16" s="53" t="n">
        <f aca="false">IF(OR($U16+B$52&lt;'Standard Settings'!$G11,$U16+B$52&gt;'Standard Settings'!$I11),-1,(EchelleFPAparam!$S$3/('cpmcfgWVLEN_Table.csv'!$U16+B$52))*(SIN('Standard Settings'!$F11)+SIN('Standard Settings'!$F11+EchelleFPAparam!$M$3+EchelleFPAparam!$G$3)))</f>
        <v>-1</v>
      </c>
      <c r="CR16" s="53" t="n">
        <f aca="false">IF(OR($U16+C$52&lt;'Standard Settings'!$G11,$U16+C$52&gt;'Standard Settings'!$I11),-1,(EchelleFPAparam!$S$3/('cpmcfgWVLEN_Table.csv'!$U16+C$52))*(SIN('Standard Settings'!$F11)+SIN('Standard Settings'!$F11+EchelleFPAparam!$M$3+EchelleFPAparam!$G$3)))</f>
        <v>2439.16433278339</v>
      </c>
      <c r="CS16" s="53" t="n">
        <f aca="false">IF(OR($U16+D$52&lt;'Standard Settings'!$G11,$U16+D$52&gt;'Standard Settings'!$I11),-1,(EchelleFPAparam!$S$3/('cpmcfgWVLEN_Table.csv'!$U16+D$52))*(SIN('Standard Settings'!$F11)+SIN('Standard Settings'!$F11+EchelleFPAparam!$M$3+EchelleFPAparam!$G$3)))</f>
        <v>2337.53248558408</v>
      </c>
      <c r="CT16" s="53" t="n">
        <f aca="false">IF(OR($U16+E$52&lt;'Standard Settings'!$G11,$U16+E$52&gt;'Standard Settings'!$I11),-1,(EchelleFPAparam!$S$3/('cpmcfgWVLEN_Table.csv'!$U16+E$52))*(SIN('Standard Settings'!$F11)+SIN('Standard Settings'!$F11+EchelleFPAparam!$M$3+EchelleFPAparam!$G$3)))</f>
        <v>2244.03118616072</v>
      </c>
      <c r="CU16" s="53" t="n">
        <f aca="false">IF(OR($U16+F$52&lt;'Standard Settings'!$G11,$U16+F$52&gt;'Standard Settings'!$I11),-1,(EchelleFPAparam!$S$3/('cpmcfgWVLEN_Table.csv'!$U16+F$52))*(SIN('Standard Settings'!$F11)+SIN('Standard Settings'!$F11+EchelleFPAparam!$M$3+EchelleFPAparam!$G$3)))</f>
        <v>2157.72229438531</v>
      </c>
      <c r="CV16" s="53" t="n">
        <f aca="false">IF(OR($U16+G$52&lt;'Standard Settings'!$G11,$U16+G$52&gt;'Standard Settings'!$I11),-1,(EchelleFPAparam!$S$3/('cpmcfgWVLEN_Table.csv'!$U16+G$52))*(SIN('Standard Settings'!$F11)+SIN('Standard Settings'!$F11+EchelleFPAparam!$M$3+EchelleFPAparam!$G$3)))</f>
        <v>2077.80665385252</v>
      </c>
      <c r="CW16" s="53" t="n">
        <f aca="false">IF(OR($U16+H$52&lt;'Standard Settings'!$G11,$U16+H$52&gt;'Standard Settings'!$I11),-1,(EchelleFPAparam!$S$3/('cpmcfgWVLEN_Table.csv'!$U16+H$52))*(SIN('Standard Settings'!$F11)+SIN('Standard Settings'!$F11+EchelleFPAparam!$M$3+EchelleFPAparam!$G$3)))</f>
        <v>2003.59927335779</v>
      </c>
      <c r="CX16" s="53" t="n">
        <f aca="false">IF(OR($U16+K$52&lt;'Standard Settings'!$G11,$U16+K$52&gt;'Standard Settings'!$I11),-1,(EchelleFPAparam!$S$3/('cpmcfgWVLEN_Table.csv'!$U16+K$52))*(SIN('Standard Settings'!$F11)+SIN('Standard Settings'!$F11+EchelleFPAparam!$M$3+EchelleFPAparam!$G$3)))</f>
        <v>1934.509643242</v>
      </c>
      <c r="CY16" s="53" t="n">
        <f aca="false">IF(OR($U16+L$52&lt;'Standard Settings'!$G11,$U16+L$52&gt;'Standard Settings'!$I11),-1,(EchelleFPAparam!$S$3/('cpmcfgWVLEN_Table.csv'!$U16+L$52))*(SIN('Standard Settings'!$F11)+SIN('Standard Settings'!$F11+EchelleFPAparam!$M$3+EchelleFPAparam!$G$3)))</f>
        <v>-1</v>
      </c>
      <c r="CZ16" s="53" t="n">
        <f aca="false">IF(OR($U16+B$52&lt;'Standard Settings'!$G11,$U16+B$52&gt;'Standard Settings'!$I11),-1,(EchelleFPAparam!$S$3/('cpmcfgWVLEN_Table.csv'!$U16+B$52))*(SIN('Standard Settings'!$F11)+SIN('Standard Settings'!$F11+EchelleFPAparam!$M$3+EchelleFPAparam!$H$3)))</f>
        <v>-1</v>
      </c>
      <c r="DA16" s="53" t="n">
        <f aca="false">IF(OR($U16+C$52&lt;'Standard Settings'!$G11,$U16+C$52&gt;'Standard Settings'!$I11),-1,(EchelleFPAparam!$S$3/('cpmcfgWVLEN_Table.csv'!$U16+C$52))*(SIN('Standard Settings'!$F11)+SIN('Standard Settings'!$F11+EchelleFPAparam!$M$3+EchelleFPAparam!$H$3)))</f>
        <v>2440.07941588153</v>
      </c>
      <c r="DB16" s="53" t="n">
        <f aca="false">IF(OR($U16+D$52&lt;'Standard Settings'!$G11,$U16+D$52&gt;'Standard Settings'!$I11),-1,(EchelleFPAparam!$S$3/('cpmcfgWVLEN_Table.csv'!$U16+D$52))*(SIN('Standard Settings'!$F11)+SIN('Standard Settings'!$F11+EchelleFPAparam!$M$3+EchelleFPAparam!$H$3)))</f>
        <v>2338.4094402198</v>
      </c>
      <c r="DC16" s="53" t="n">
        <f aca="false">IF(OR($U16+E$52&lt;'Standard Settings'!$G11,$U16+E$52&gt;'Standard Settings'!$I11),-1,(EchelleFPAparam!$S$3/('cpmcfgWVLEN_Table.csv'!$U16+E$52))*(SIN('Standard Settings'!$F11)+SIN('Standard Settings'!$F11+EchelleFPAparam!$M$3+EchelleFPAparam!$H$3)))</f>
        <v>2244.87306261101</v>
      </c>
      <c r="DD16" s="53" t="n">
        <f aca="false">IF(OR($U16+F$52&lt;'Standard Settings'!$G11,$U16+F$52&gt;'Standard Settings'!$I11),-1,(EchelleFPAparam!$S$3/('cpmcfgWVLEN_Table.csv'!$U16+F$52))*(SIN('Standard Settings'!$F11)+SIN('Standard Settings'!$F11+EchelleFPAparam!$M$3+EchelleFPAparam!$H$3)))</f>
        <v>2158.53179097212</v>
      </c>
      <c r="DE16" s="53" t="n">
        <f aca="false">IF(OR($U16+G$52&lt;'Standard Settings'!$G11,$U16+G$52&gt;'Standard Settings'!$I11),-1,(EchelleFPAparam!$S$3/('cpmcfgWVLEN_Table.csv'!$U16+G$52))*(SIN('Standard Settings'!$F11)+SIN('Standard Settings'!$F11+EchelleFPAparam!$M$3+EchelleFPAparam!$H$3)))</f>
        <v>2078.58616908427</v>
      </c>
      <c r="DF16" s="53" t="n">
        <f aca="false">IF(OR($U16+H$52&lt;'Standard Settings'!$G11,$U16+H$52&gt;'Standard Settings'!$I11),-1,(EchelleFPAparam!$S$3/('cpmcfgWVLEN_Table.csv'!$U16+H$52))*(SIN('Standard Settings'!$F11)+SIN('Standard Settings'!$F11+EchelleFPAparam!$M$3+EchelleFPAparam!$H$3)))</f>
        <v>2004.35094875983</v>
      </c>
      <c r="DG16" s="53" t="n">
        <f aca="false">IF(OR($U16+K$52&lt;'Standard Settings'!$G11,$U16+K$52&gt;'Standard Settings'!$I11),-1,(EchelleFPAparam!$S$3/('cpmcfgWVLEN_Table.csv'!$U16+K$52))*(SIN('Standard Settings'!$F11)+SIN('Standard Settings'!$F11+EchelleFPAparam!$M$3+EchelleFPAparam!$H$3)))</f>
        <v>1935.23539880259</v>
      </c>
      <c r="DH16" s="53" t="n">
        <f aca="false">IF(OR($U16+L$52&lt;'Standard Settings'!$G11,$U16+L$52&gt;'Standard Settings'!$I11),-1,(EchelleFPAparam!$S$3/('cpmcfgWVLEN_Table.csv'!$U16+L$52))*(SIN('Standard Settings'!$F11)+SIN('Standard Settings'!$F11+EchelleFPAparam!$M$3+EchelleFPAparam!$H$3)))</f>
        <v>-1</v>
      </c>
      <c r="DI16" s="53" t="n">
        <f aca="false">IF(OR($U16+B$52&lt;'Standard Settings'!$G11,$U16+B$52&gt;'Standard Settings'!$I11),-1,(EchelleFPAparam!$S$3/('cpmcfgWVLEN_Table.csv'!$U16+B$52))*(SIN('Standard Settings'!$F11)+SIN('Standard Settings'!$F11+EchelleFPAparam!$M$3+EchelleFPAparam!$I$3)))</f>
        <v>-1</v>
      </c>
      <c r="DJ16" s="53" t="n">
        <f aca="false">IF(OR($U16+C$52&lt;'Standard Settings'!$G11,$U16+C$52&gt;'Standard Settings'!$I11),-1,(EchelleFPAparam!$S$3/('cpmcfgWVLEN_Table.csv'!$U16+C$52))*(SIN('Standard Settings'!$F11)+SIN('Standard Settings'!$F11+EchelleFPAparam!$M$3+EchelleFPAparam!$I$3)))</f>
        <v>2456.55265438105</v>
      </c>
      <c r="DK16" s="53" t="n">
        <f aca="false">IF(OR($U16+D$52&lt;'Standard Settings'!$G11,$U16+D$52&gt;'Standard Settings'!$I11),-1,(EchelleFPAparam!$S$3/('cpmcfgWVLEN_Table.csv'!$U16+D$52))*(SIN('Standard Settings'!$F11)+SIN('Standard Settings'!$F11+EchelleFPAparam!$M$3+EchelleFPAparam!$I$3)))</f>
        <v>2354.19629378184</v>
      </c>
      <c r="DL16" s="53" t="n">
        <f aca="false">IF(OR($U16+E$52&lt;'Standard Settings'!$G11,$U16+E$52&gt;'Standard Settings'!$I11),-1,(EchelleFPAparam!$S$3/('cpmcfgWVLEN_Table.csv'!$U16+E$52))*(SIN('Standard Settings'!$F11)+SIN('Standard Settings'!$F11+EchelleFPAparam!$M$3+EchelleFPAparam!$I$3)))</f>
        <v>2260.02844203056</v>
      </c>
      <c r="DM16" s="53" t="n">
        <f aca="false">IF(OR($U16+F$52&lt;'Standard Settings'!$G11,$U16+F$52&gt;'Standard Settings'!$I11),-1,(EchelleFPAparam!$S$3/('cpmcfgWVLEN_Table.csv'!$U16+F$52))*(SIN('Standard Settings'!$F11)+SIN('Standard Settings'!$F11+EchelleFPAparam!$M$3+EchelleFPAparam!$I$3)))</f>
        <v>2173.10427118324</v>
      </c>
      <c r="DN16" s="53" t="n">
        <f aca="false">IF(OR($U16+G$52&lt;'Standard Settings'!$G11,$U16+G$52&gt;'Standard Settings'!$I11),-1,(EchelleFPAparam!$S$3/('cpmcfgWVLEN_Table.csv'!$U16+G$52))*(SIN('Standard Settings'!$F11)+SIN('Standard Settings'!$F11+EchelleFPAparam!$M$3+EchelleFPAparam!$I$3)))</f>
        <v>2092.61892780608</v>
      </c>
      <c r="DO16" s="53" t="n">
        <f aca="false">IF(OR($U16+H$52&lt;'Standard Settings'!$G11,$U16+H$52&gt;'Standard Settings'!$I11),-1,(EchelleFPAparam!$S$3/('cpmcfgWVLEN_Table.csv'!$U16+H$52))*(SIN('Standard Settings'!$F11)+SIN('Standard Settings'!$F11+EchelleFPAparam!$M$3+EchelleFPAparam!$I$3)))</f>
        <v>2017.88253752729</v>
      </c>
      <c r="DP16" s="53" t="n">
        <f aca="false">IF(OR($U16+K$52&lt;'Standard Settings'!$G11,$U16+K$52&gt;'Standard Settings'!$I11),-1,(EchelleFPAparam!$S$3/('cpmcfgWVLEN_Table.csv'!$U16+K$52))*(SIN('Standard Settings'!$F11)+SIN('Standard Settings'!$F11+EchelleFPAparam!$M$3+EchelleFPAparam!$I$3)))</f>
        <v>1948.30038106083</v>
      </c>
      <c r="DQ16" s="53" t="n">
        <f aca="false">IF(OR($U16+L$52&lt;'Standard Settings'!$G11,$U16+L$52&gt;'Standard Settings'!$I11),-1,(EchelleFPAparam!$S$3/('cpmcfgWVLEN_Table.csv'!$U16+L$52))*(SIN('Standard Settings'!$F11)+SIN('Standard Settings'!$F11+EchelleFPAparam!$M$3+EchelleFPAparam!$I$3)))</f>
        <v>-1</v>
      </c>
      <c r="DR16" s="53" t="n">
        <f aca="false">IF(OR($U16+B$52&lt;'Standard Settings'!$G11,$U16+B$52&gt;'Standard Settings'!$I11),-1,(EchelleFPAparam!$S$3/('cpmcfgWVLEN_Table.csv'!$U16+B$52))*(SIN('Standard Settings'!$F11)+SIN('Standard Settings'!$F11+EchelleFPAparam!$M$3+EchelleFPAparam!$J$3)))</f>
        <v>-1</v>
      </c>
      <c r="DS16" s="53" t="n">
        <f aca="false">IF(OR($U16+C$52&lt;'Standard Settings'!$G11,$U16+C$52&gt;'Standard Settings'!$I11),-1,(EchelleFPAparam!$S$3/('cpmcfgWVLEN_Table.csv'!$U16+C$52))*(SIN('Standard Settings'!$F11)+SIN('Standard Settings'!$F11+EchelleFPAparam!$M$3+EchelleFPAparam!$J$3)))</f>
        <v>2457.42492405755</v>
      </c>
      <c r="DT16" s="53" t="n">
        <f aca="false">IF(OR($U16+D$52&lt;'Standard Settings'!$G11,$U16+D$52&gt;'Standard Settings'!$I11),-1,(EchelleFPAparam!$S$3/('cpmcfgWVLEN_Table.csv'!$U16+D$52))*(SIN('Standard Settings'!$F11)+SIN('Standard Settings'!$F11+EchelleFPAparam!$M$3+EchelleFPAparam!$J$3)))</f>
        <v>2355.03221888849</v>
      </c>
      <c r="DU16" s="53" t="n">
        <f aca="false">IF(OR($U16+E$52&lt;'Standard Settings'!$G11,$U16+E$52&gt;'Standard Settings'!$I11),-1,(EchelleFPAparam!$S$3/('cpmcfgWVLEN_Table.csv'!$U16+E$52))*(SIN('Standard Settings'!$F11)+SIN('Standard Settings'!$F11+EchelleFPAparam!$M$3+EchelleFPAparam!$J$3)))</f>
        <v>2260.83093013295</v>
      </c>
      <c r="DV16" s="53" t="n">
        <f aca="false">IF(OR($U16+F$52&lt;'Standard Settings'!$G11,$U16+F$52&gt;'Standard Settings'!$I11),-1,(EchelleFPAparam!$S$3/('cpmcfgWVLEN_Table.csv'!$U16+F$52))*(SIN('Standard Settings'!$F11)+SIN('Standard Settings'!$F11+EchelleFPAparam!$M$3+EchelleFPAparam!$J$3)))</f>
        <v>2173.8758943586</v>
      </c>
      <c r="DW16" s="53" t="n">
        <f aca="false">IF(OR($U16+G$52&lt;'Standard Settings'!$G11,$U16+G$52&gt;'Standard Settings'!$I11),-1,(EchelleFPAparam!$S$3/('cpmcfgWVLEN_Table.csv'!$U16+G$52))*(SIN('Standard Settings'!$F11)+SIN('Standard Settings'!$F11+EchelleFPAparam!$M$3+EchelleFPAparam!$J$3)))</f>
        <v>2093.36197234532</v>
      </c>
      <c r="DX16" s="53" t="n">
        <f aca="false">IF(OR($U16+H$52&lt;'Standard Settings'!$G11,$U16+H$52&gt;'Standard Settings'!$I11),-1,(EchelleFPAparam!$S$3/('cpmcfgWVLEN_Table.csv'!$U16+H$52))*(SIN('Standard Settings'!$F11)+SIN('Standard Settings'!$F11+EchelleFPAparam!$M$3+EchelleFPAparam!$J$3)))</f>
        <v>2018.59904476156</v>
      </c>
      <c r="DY16" s="53" t="n">
        <f aca="false">IF(OR($U16+K$52&lt;'Standard Settings'!$G11,$U16+K$52&gt;'Standard Settings'!$I11),-1,(EchelleFPAparam!$S$3/('cpmcfgWVLEN_Table.csv'!$U16+K$52))*(SIN('Standard Settings'!$F11)+SIN('Standard Settings'!$F11+EchelleFPAparam!$M$3+EchelleFPAparam!$J$3)))</f>
        <v>1948.99218114909</v>
      </c>
      <c r="DZ16" s="53" t="n">
        <f aca="false">IF(OR($U16+L$52&lt;'Standard Settings'!$G11,$U16+L$52&gt;'Standard Settings'!$I11),-1,(EchelleFPAparam!$S$3/('cpmcfgWVLEN_Table.csv'!$U16+L$52))*(SIN('Standard Settings'!$F11)+SIN('Standard Settings'!$F11+EchelleFPAparam!$M$3+EchelleFPAparam!$J$3)))</f>
        <v>-1</v>
      </c>
      <c r="EA16" s="53" t="n">
        <f aca="false">IF(OR($U16+B$52&lt;$S16,$U16+B$52&gt;$T16),-1,(EchelleFPAparam!$S$3/('cpmcfgWVLEN_Table.csv'!$U16+B$52))*(SIN('Standard Settings'!$F11)+SIN('Standard Settings'!$F11+EchelleFPAparam!$M$3+EchelleFPAparam!$K$3)))</f>
        <v>-1</v>
      </c>
      <c r="EB16" s="53" t="n">
        <f aca="false">IF(OR($U16+C$52&lt;$S16,$U16+C$52&gt;$T16),-1,(EchelleFPAparam!$S$3/('cpmcfgWVLEN_Table.csv'!$U16+C$52))*(SIN('Standard Settings'!$F11)+SIN('Standard Settings'!$F11+EchelleFPAparam!$M$3+EchelleFPAparam!$K$3)))</f>
        <v>2473.10343461547</v>
      </c>
      <c r="EC16" s="53" t="n">
        <f aca="false">IF(OR($U16+D$52&lt;$S16,$U16+D$52&gt;$T16),-1,(EchelleFPAparam!$S$3/('cpmcfgWVLEN_Table.csv'!$U16+D$52))*(SIN('Standard Settings'!$F11)+SIN('Standard Settings'!$F11+EchelleFPAparam!$M$3+EchelleFPAparam!$K$3)))</f>
        <v>2370.05745817316</v>
      </c>
      <c r="ED16" s="53" t="n">
        <f aca="false">IF(OR($U16+E$52&lt;$S16,$U16+E$52&gt;$T16),-1,(EchelleFPAparam!$S$3/('cpmcfgWVLEN_Table.csv'!$U16+E$52))*(SIN('Standard Settings'!$F11)+SIN('Standard Settings'!$F11+EchelleFPAparam!$M$3+EchelleFPAparam!$K$3)))</f>
        <v>2275.25515984624</v>
      </c>
      <c r="EE16" s="53" t="n">
        <f aca="false">IF(OR($U16+F$52&lt;$S16,$U16+F$52&gt;$T16),-1,(EchelleFPAparam!$S$3/('cpmcfgWVLEN_Table.csv'!$U16+F$52))*(SIN('Standard Settings'!$F11)+SIN('Standard Settings'!$F11+EchelleFPAparam!$M$3+EchelleFPAparam!$K$3)))</f>
        <v>2187.745346006</v>
      </c>
      <c r="EF16" s="53" t="n">
        <f aca="false">IF(OR($U16+G$52&lt;$S16,$U16+G$52&gt;$T16),-1,(EchelleFPAparam!$S$3/('cpmcfgWVLEN_Table.csv'!$U16+G$52))*(SIN('Standard Settings'!$F11)+SIN('Standard Settings'!$F11+EchelleFPAparam!$M$3+EchelleFPAparam!$K$3)))</f>
        <v>2106.71774059837</v>
      </c>
      <c r="EG16" s="53" t="n">
        <f aca="false">IF(OR($U16+H$52&lt;$S16,$U16+H$52&gt;$T16),-1,(EchelleFPAparam!$S$3/('cpmcfgWVLEN_Table.csv'!$U16+H$52))*(SIN('Standard Settings'!$F11)+SIN('Standard Settings'!$F11+EchelleFPAparam!$M$3+EchelleFPAparam!$K$3)))</f>
        <v>2031.47782129128</v>
      </c>
      <c r="EH16" s="53" t="n">
        <f aca="false">IF(OR($U16+K$52&lt;$S16,$U16+K$52&gt;$T16),-1,(EchelleFPAparam!$S$3/('cpmcfgWVLEN_Table.csv'!$U16+K$52))*(SIN('Standard Settings'!$F11)+SIN('Standard Settings'!$F11+EchelleFPAparam!$M$3+EchelleFPAparam!$K$3)))</f>
        <v>1961.42686193641</v>
      </c>
      <c r="EI16" s="53" t="n">
        <f aca="false">IF(OR($U16+L$52&lt;$S16,$U16+L$52&gt;$T16),-1,(EchelleFPAparam!$S$3/('cpmcfgWVLEN_Table.csv'!$U16+L$52))*(SIN('Standard Settings'!$F11)+SIN('Standard Settings'!$F11+EchelleFPAparam!$M$3+EchelleFPAparam!$K$3)))</f>
        <v>-1</v>
      </c>
      <c r="EJ16" s="54" t="n">
        <f aca="false">CO16</f>
        <v>1920.82336807402</v>
      </c>
      <c r="EK16" s="54" t="n">
        <f aca="false">EB16</f>
        <v>2473.10343461547</v>
      </c>
      <c r="EL16" s="55"/>
      <c r="EM16" s="55"/>
      <c r="EN16" s="55"/>
      <c r="EO16" s="55"/>
      <c r="EP16" s="55"/>
      <c r="EQ16" s="55"/>
      <c r="ER16" s="55"/>
      <c r="ES16" s="55"/>
      <c r="ET16" s="55"/>
      <c r="EU16" s="55"/>
      <c r="EV16" s="55"/>
      <c r="EW16" s="55"/>
      <c r="EX16" s="55"/>
      <c r="EY16" s="55"/>
      <c r="EZ16" s="55"/>
      <c r="FA16" s="55"/>
      <c r="FB16" s="55"/>
      <c r="FC16" s="55"/>
      <c r="FD16" s="55"/>
      <c r="FE16" s="55"/>
      <c r="FF16" s="55"/>
      <c r="FG16" s="55"/>
      <c r="FH16" s="55"/>
      <c r="FI16" s="55"/>
      <c r="FJ16" s="56" t="n">
        <f aca="false">1/(F16*EchelleFPAparam!$Q$3)</f>
        <v>1655.81507235414</v>
      </c>
      <c r="FK16" s="56" t="n">
        <f aca="false">E16*FJ16</f>
        <v>11.7819005738002</v>
      </c>
      <c r="FL16" s="55"/>
      <c r="FM16" s="55"/>
      <c r="FN16" s="55"/>
      <c r="FO16" s="55"/>
      <c r="FP16" s="55"/>
      <c r="FQ16" s="55"/>
      <c r="FR16" s="55"/>
      <c r="FS16" s="55"/>
      <c r="FT16" s="55"/>
      <c r="FU16" s="55"/>
      <c r="FV16" s="55"/>
      <c r="FW16" s="55"/>
      <c r="FX16" s="55"/>
      <c r="FY16" s="55"/>
      <c r="FZ16" s="55"/>
      <c r="GA16" s="55"/>
      <c r="GB16" s="55"/>
      <c r="GC16" s="55"/>
      <c r="GD16" s="55"/>
      <c r="GE16" s="55"/>
      <c r="GF16" s="55"/>
      <c r="GG16" s="55"/>
      <c r="GH16" s="55"/>
      <c r="GI16" s="55"/>
      <c r="GJ16" s="55"/>
      <c r="GK16" s="55"/>
      <c r="GL16" s="55"/>
      <c r="GM16" s="55"/>
      <c r="GN16" s="55"/>
      <c r="GO16" s="55"/>
      <c r="GP16" s="55"/>
      <c r="GQ16" s="55"/>
      <c r="GR16" s="55"/>
      <c r="GS16" s="55"/>
      <c r="GT16" s="55"/>
      <c r="GU16" s="55"/>
      <c r="GV16" s="55"/>
      <c r="GW16" s="55"/>
      <c r="GX16" s="55"/>
      <c r="GY16" s="55"/>
      <c r="GZ16" s="55"/>
      <c r="HA16" s="55"/>
      <c r="HB16" s="55"/>
      <c r="HC16" s="55"/>
      <c r="HD16" s="55"/>
      <c r="HE16" s="55"/>
      <c r="HF16" s="55"/>
      <c r="HG16" s="55"/>
      <c r="HH16" s="55"/>
      <c r="HI16" s="55"/>
      <c r="HJ16" s="55"/>
      <c r="HK16" s="55"/>
      <c r="HL16" s="55"/>
      <c r="HM16" s="55"/>
      <c r="HN16" s="55"/>
      <c r="HO16" s="55"/>
      <c r="HP16" s="55"/>
      <c r="HQ16" s="55"/>
      <c r="HR16" s="55"/>
      <c r="HS16" s="55"/>
      <c r="HT16" s="55"/>
      <c r="HU16" s="55"/>
      <c r="HV16" s="55"/>
      <c r="HW16" s="55"/>
      <c r="HX16" s="55"/>
      <c r="HY16" s="55"/>
      <c r="HZ16" s="55"/>
      <c r="IA16" s="55"/>
      <c r="IB16" s="55"/>
      <c r="IC16" s="55"/>
      <c r="ID16" s="55"/>
      <c r="IE16" s="55"/>
      <c r="IF16" s="55"/>
      <c r="IG16" s="55"/>
      <c r="IH16" s="55"/>
      <c r="II16" s="55"/>
      <c r="IJ16" s="55"/>
      <c r="IK16" s="55"/>
      <c r="IL16" s="55"/>
      <c r="IM16" s="55"/>
      <c r="IN16" s="55"/>
      <c r="IO16" s="55"/>
      <c r="IP16" s="55"/>
      <c r="IQ16" s="55"/>
      <c r="IR16" s="55"/>
      <c r="IS16" s="55"/>
      <c r="IT16" s="55"/>
      <c r="IU16" s="55"/>
      <c r="IV16" s="55"/>
      <c r="IW16" s="55"/>
      <c r="IX16" s="55"/>
      <c r="IY16" s="55"/>
      <c r="IZ16" s="55"/>
      <c r="JA16" s="55"/>
      <c r="JB16" s="55"/>
      <c r="JC16" s="55"/>
      <c r="JD16" s="55"/>
      <c r="JE16" s="55"/>
      <c r="JF16" s="55"/>
      <c r="JG16" s="55"/>
      <c r="JH16" s="55"/>
      <c r="JI16" s="55"/>
      <c r="JJ16" s="55"/>
      <c r="JK16" s="55"/>
      <c r="JL16" s="55"/>
      <c r="JM16" s="55"/>
      <c r="JN16" s="55"/>
      <c r="JO16" s="55"/>
      <c r="JP16" s="55"/>
      <c r="JQ16" s="55"/>
      <c r="JR16" s="20"/>
    </row>
    <row r="17" customFormat="false" ht="15" hidden="false" customHeight="false" outlineLevel="0" collapsed="false">
      <c r="A17" s="39" t="n">
        <v>11</v>
      </c>
      <c r="B17" s="40" t="n">
        <f aca="false">AA17</f>
        <v>2203.2871351339</v>
      </c>
      <c r="C17" s="12" t="str">
        <f aca="false">'Standard Settings'!B12</f>
        <v>K/3/4</v>
      </c>
      <c r="D17" s="12" t="n">
        <f aca="false">'Standard Settings'!H12</f>
        <v>26</v>
      </c>
      <c r="E17" s="41" t="n">
        <f aca="false">(DM17-DD17)/2048</f>
        <v>0.00665812031805446</v>
      </c>
      <c r="F17" s="37" t="n">
        <f aca="false">((EchelleFPAparam!$S$3/('cpmcfgWVLEN_Table.csv'!$U17+E$52))*(SIN('Standard Settings'!$F12+0.0005)+SIN('Standard Settings'!$F12+0.0005+EchelleFPAparam!$M$3))-(EchelleFPAparam!$S$3/('cpmcfgWVLEN_Table.csv'!$U17+E$52))*(SIN('Standard Settings'!$F12-0.0005)+SIN('Standard Settings'!$F12-0.0005+EchelleFPAparam!$M$3)))*1000*EchelleFPAparam!$O$3/180</f>
        <v>18.7467640055188</v>
      </c>
      <c r="G17" s="42" t="str">
        <f aca="false">'Standard Settings'!C12</f>
        <v>K</v>
      </c>
      <c r="H17" s="43"/>
      <c r="I17" s="44" t="s">
        <v>658</v>
      </c>
      <c r="J17" s="45"/>
      <c r="K17" s="12" t="str">
        <f aca="false">'Standard Settings'!$D12</f>
        <v>HK</v>
      </c>
      <c r="L17" s="43"/>
      <c r="M17" s="13" t="n">
        <v>0</v>
      </c>
      <c r="N17" s="13" t="n">
        <v>0</v>
      </c>
      <c r="O17" s="12" t="str">
        <f aca="false">'Standard Settings'!$D12</f>
        <v>HK</v>
      </c>
      <c r="P17" s="43"/>
      <c r="Q17" s="12" t="n">
        <f aca="false">'Standard Settings'!$E12</f>
        <v>66.5</v>
      </c>
      <c r="R17" s="46"/>
      <c r="S17" s="47" t="n">
        <f aca="false">'Standard Settings'!$G12</f>
        <v>23</v>
      </c>
      <c r="T17" s="47" t="n">
        <f aca="false">'Standard Settings'!$I12</f>
        <v>29</v>
      </c>
      <c r="U17" s="48" t="n">
        <f aca="false">D17-4</f>
        <v>22</v>
      </c>
      <c r="V17" s="48" t="n">
        <f aca="false">D17+4</f>
        <v>30</v>
      </c>
      <c r="W17" s="49" t="n">
        <f aca="false">IF(OR($U17+B$52&lt;$S17,$U17+B$52&gt;$T17),-1,(EchelleFPAparam!$S$3/('cpmcfgWVLEN_Table.csv'!$U17+B$52))*(SIN('Standard Settings'!$F12)+SIN('Standard Settings'!$F12+EchelleFPAparam!$M$3)))</f>
        <v>-1</v>
      </c>
      <c r="X17" s="49" t="n">
        <f aca="false">IF(OR($U17+C$52&lt;$S17,$U17+C$52&gt;$T17),-1,(EchelleFPAparam!$S$3/('cpmcfgWVLEN_Table.csv'!$U17+C$52))*(SIN('Standard Settings'!$F12)+SIN('Standard Settings'!$F12+EchelleFPAparam!$M$3)))</f>
        <v>2490.67241362963</v>
      </c>
      <c r="Y17" s="49" t="n">
        <f aca="false">IF(OR($U17+D$52&lt;$S17,$U17+D$52&gt;$T17),-1,(EchelleFPAparam!$S$3/('cpmcfgWVLEN_Table.csv'!$U17+D$52))*(SIN('Standard Settings'!$F12)+SIN('Standard Settings'!$F12+EchelleFPAparam!$M$3)))</f>
        <v>2386.89439639506</v>
      </c>
      <c r="Z17" s="49" t="n">
        <f aca="false">IF(OR($U17+E$52&lt;$S17,$U17+E$52&gt;$T17),-1,(EchelleFPAparam!$S$3/('cpmcfgWVLEN_Table.csv'!$U17+E$52))*(SIN('Standard Settings'!$F12)+SIN('Standard Settings'!$F12+EchelleFPAparam!$M$3)))</f>
        <v>2291.41862053926</v>
      </c>
      <c r="AA17" s="49" t="n">
        <f aca="false">IF(OR($U17+F$52&lt;$S17,$U17+F$52&gt;$T17),-1,(EchelleFPAparam!$S$3/('cpmcfgWVLEN_Table.csv'!$U17+F$52))*(SIN('Standard Settings'!$F12)+SIN('Standard Settings'!$F12+EchelleFPAparam!$M$3)))</f>
        <v>2203.2871351339</v>
      </c>
      <c r="AB17" s="49" t="n">
        <f aca="false">IF(OR($U17+G$52&lt;$S17,$U17+G$52&gt;$T17),-1,(EchelleFPAparam!$S$3/('cpmcfgWVLEN_Table.csv'!$U17+G$52))*(SIN('Standard Settings'!$F12)+SIN('Standard Settings'!$F12+EchelleFPAparam!$M$3)))</f>
        <v>2121.68390790672</v>
      </c>
      <c r="AC17" s="49" t="n">
        <f aca="false">IF(OR($U17+H$52&lt;$S17,$U17+H$52&gt;$T17),-1,(EchelleFPAparam!$S$3/('cpmcfgWVLEN_Table.csv'!$U17+H$52))*(SIN('Standard Settings'!$F12)+SIN('Standard Settings'!$F12+EchelleFPAparam!$M$3)))</f>
        <v>2045.90948262434</v>
      </c>
      <c r="AD17" s="49" t="n">
        <f aca="false">IF(OR($U17+K$52&lt;$S17,$U17+K$52&gt;$T17),-1,(EchelleFPAparam!$S$3/('cpmcfgWVLEN_Table.csv'!$U17+K$52))*(SIN('Standard Settings'!$F12)+SIN('Standard Settings'!$F12+EchelleFPAparam!$M$3)))</f>
        <v>1975.36087977522</v>
      </c>
      <c r="AE17" s="49" t="n">
        <f aca="false">IF(OR($U17+L$52&lt;$S17,$U17+L$52&gt;$T17),-1,(EchelleFPAparam!$S$3/('cpmcfgWVLEN_Table.csv'!$U17+L$52))*(SIN('Standard Settings'!$F12)+SIN('Standard Settings'!$F12+EchelleFPAparam!$M$3)))</f>
        <v>-1</v>
      </c>
      <c r="AF17" s="50" t="n">
        <v>2020.53068637277</v>
      </c>
      <c r="AG17" s="50" t="n">
        <v>1745.82245950762</v>
      </c>
      <c r="AH17" s="50" t="n">
        <v>1435.96757176584</v>
      </c>
      <c r="AI17" s="50" t="n">
        <v>1152.4254569703</v>
      </c>
      <c r="AJ17" s="50" t="n">
        <v>891.703975536617</v>
      </c>
      <c r="AK17" s="50" t="n">
        <v>650.907796711186</v>
      </c>
      <c r="AL17" s="50" t="n">
        <v>427.593944422379</v>
      </c>
      <c r="AM17" s="50" t="n">
        <v>219.637894843828</v>
      </c>
      <c r="AN17" s="50" t="n">
        <v>55.7852214289411</v>
      </c>
      <c r="AO17" s="50" t="n">
        <v>2035.97250870231</v>
      </c>
      <c r="AP17" s="50" t="n">
        <v>1775.87961592166</v>
      </c>
      <c r="AQ17" s="50" t="n">
        <v>1463.82922832322</v>
      </c>
      <c r="AR17" s="50" t="n">
        <v>1178.38469189686</v>
      </c>
      <c r="AS17" s="50" t="n">
        <v>915.987737274265</v>
      </c>
      <c r="AT17" s="50" t="n">
        <v>673.664687466225</v>
      </c>
      <c r="AU17" s="50" t="n">
        <v>449.015842121603</v>
      </c>
      <c r="AV17" s="50" t="n">
        <v>239.870208359669</v>
      </c>
      <c r="AW17" s="50" t="n">
        <v>65.4832652896797</v>
      </c>
      <c r="AX17" s="50" t="n">
        <v>1807.48655860346</v>
      </c>
      <c r="AY17" s="50" t="n">
        <v>1492.9135607461</v>
      </c>
      <c r="AZ17" s="50" t="n">
        <v>1205.35482627035</v>
      </c>
      <c r="BA17" s="50" t="n">
        <v>941.061853245938</v>
      </c>
      <c r="BB17" s="50" t="n">
        <v>697.045719337731</v>
      </c>
      <c r="BC17" s="50" t="n">
        <v>470.825297059178</v>
      </c>
      <c r="BD17" s="50" t="n">
        <v>260.257311000236</v>
      </c>
      <c r="BE17" s="50" t="n">
        <v>75.344364400545</v>
      </c>
      <c r="BF17" s="50"/>
      <c r="BG17" s="51" t="n">
        <f aca="false">IF(OR($U17+B$52&lt;'Standard Settings'!$G12,$U17+B$52&gt;'Standard Settings'!$I12),-1,(EchelleFPAparam!$S$3/('cpmcfgWVLEN_Table.csv'!$U17+B$52))*(SIN(EchelleFPAparam!$T$3-EchelleFPAparam!$M$3/2)+SIN('Standard Settings'!$F12+EchelleFPAparam!$M$3)))</f>
        <v>-1</v>
      </c>
      <c r="BH17" s="51" t="n">
        <f aca="false">IF(OR($U17+C$52&lt;'Standard Settings'!$G12,$U17+C$52&gt;'Standard Settings'!$I12),-1,(EchelleFPAparam!$S$3/('cpmcfgWVLEN_Table.csv'!$U17+C$52))*(SIN(EchelleFPAparam!$T$3-EchelleFPAparam!$M$3/2)+SIN('Standard Settings'!$F12+EchelleFPAparam!$M$3)))</f>
        <v>2479.6572824561</v>
      </c>
      <c r="BI17" s="51" t="n">
        <f aca="false">IF(OR($U17+D$52&lt;'Standard Settings'!$G12,$U17+D$52&gt;'Standard Settings'!$I12),-1,(EchelleFPAparam!$S$3/('cpmcfgWVLEN_Table.csv'!$U17+D$52))*(SIN(EchelleFPAparam!$T$3-EchelleFPAparam!$M$3/2)+SIN('Standard Settings'!$F12+EchelleFPAparam!$M$3)))</f>
        <v>2376.33822902043</v>
      </c>
      <c r="BJ17" s="51" t="n">
        <f aca="false">IF(OR($U17+E$52&lt;'Standard Settings'!$G12,$U17+E$52&gt;'Standard Settings'!$I12),-1,(EchelleFPAparam!$S$3/('cpmcfgWVLEN_Table.csv'!$U17+E$52))*(SIN(EchelleFPAparam!$T$3-EchelleFPAparam!$M$3/2)+SIN('Standard Settings'!$F12+EchelleFPAparam!$M$3)))</f>
        <v>2281.28469985961</v>
      </c>
      <c r="BK17" s="51" t="n">
        <f aca="false">IF(OR($U17+F$52&lt;'Standard Settings'!$G12,$U17+F$52&gt;'Standard Settings'!$I12),-1,(EchelleFPAparam!$S$3/('cpmcfgWVLEN_Table.csv'!$U17+F$52))*(SIN(EchelleFPAparam!$T$3-EchelleFPAparam!$M$3/2)+SIN('Standard Settings'!$F12+EchelleFPAparam!$M$3)))</f>
        <v>2193.54298063424</v>
      </c>
      <c r="BL17" s="51" t="n">
        <f aca="false">IF(OR($U17+G$52&lt;'Standard Settings'!$G12,$U17+G$52&gt;'Standard Settings'!$I12),-1,(EchelleFPAparam!$S$3/('cpmcfgWVLEN_Table.csv'!$U17+G$52))*(SIN(EchelleFPAparam!$T$3-EchelleFPAparam!$M$3/2)+SIN('Standard Settings'!$F12+EchelleFPAparam!$M$3)))</f>
        <v>2112.30064801816</v>
      </c>
      <c r="BM17" s="51" t="n">
        <f aca="false">IF(OR($U17+H$52&lt;'Standard Settings'!$G12,$U17+H$52&gt;'Standard Settings'!$I12),-1,(EchelleFPAparam!$S$3/('cpmcfgWVLEN_Table.csv'!$U17+H$52))*(SIN(EchelleFPAparam!$T$3-EchelleFPAparam!$M$3/2)+SIN('Standard Settings'!$F12+EchelleFPAparam!$M$3)))</f>
        <v>2036.86133916037</v>
      </c>
      <c r="BN17" s="51" t="n">
        <f aca="false">IF(OR($U17+K$52&lt;'Standard Settings'!$G12,$U17+K$52&gt;'Standard Settings'!$I12),-1,(EchelleFPAparam!$S$3/('cpmcfgWVLEN_Table.csv'!$U17+K$52))*(SIN(EchelleFPAparam!$T$3-EchelleFPAparam!$M$3/2)+SIN('Standard Settings'!$F12+EchelleFPAparam!$M$3)))</f>
        <v>1966.62474125829</v>
      </c>
      <c r="BO17" s="51" t="n">
        <f aca="false">IF(OR($U17+L$52&lt;'Standard Settings'!$G12,$U17+L$52&gt;'Standard Settings'!$I12),-1,(EchelleFPAparam!$S$3/('cpmcfgWVLEN_Table.csv'!$U17+L$52))*(SIN(EchelleFPAparam!$T$3-EchelleFPAparam!$M$3/2)+SIN('Standard Settings'!$F12+EchelleFPAparam!$M$3)))</f>
        <v>-1</v>
      </c>
      <c r="BP17" s="52" t="n">
        <f aca="false">IF(OR($U17+B$52&lt;'Standard Settings'!$G12,$U17+B$52&gt;'Standard Settings'!$I12),-1,BG17*(($D17+B$52)/($D17+B$52+0.5)))</f>
        <v>-1</v>
      </c>
      <c r="BQ17" s="52" t="n">
        <f aca="false">IF(OR($U17+C$52&lt;'Standard Settings'!$G12,$U17+C$52&gt;'Standard Settings'!$I12),-1,BH17*(($D17+C$52)/($D17+C$52+0.5)))</f>
        <v>2434.57260459326</v>
      </c>
      <c r="BR17" s="52" t="n">
        <f aca="false">IF(OR($U17+D$52&lt;'Standard Settings'!$G12,$U17+D$52&gt;'Standard Settings'!$I12),-1,BI17*(($D17+D$52)/($D17+D$52+0.5)))</f>
        <v>2334.64808465165</v>
      </c>
      <c r="BS17" s="52" t="n">
        <f aca="false">IF(OR($U17+E$52&lt;'Standard Settings'!$G12,$U17+E$52&gt;'Standard Settings'!$I12),-1,BJ17*(($D17+E$52)/($D17+E$52+0.5)))</f>
        <v>2242.61885748911</v>
      </c>
      <c r="BT17" s="52" t="n">
        <f aca="false">IF(OR($U17+F$52&lt;'Standard Settings'!$G12,$U17+F$52&gt;'Standard Settings'!$I12),-1,BK17*(($D17+F$52)/($D17+F$52+0.5)))</f>
        <v>2157.58325964024</v>
      </c>
      <c r="BU17" s="52" t="n">
        <f aca="false">IF(OR($U17+G$52&lt;'Standard Settings'!$G12,$U17+G$52&gt;'Standard Settings'!$I12),-1,BL17*(($D17+G$52)/($D17+G$52+0.5)))</f>
        <v>2078.77206630359</v>
      </c>
      <c r="BV17" s="52" t="n">
        <f aca="false">IF(OR($U17+H$52&lt;'Standard Settings'!$G12,$U17+H$52&gt;'Standard Settings'!$I12),-1,BM17*(($D17+H$52)/($D17+H$52+0.5)))</f>
        <v>2005.52501086559</v>
      </c>
      <c r="BW17" s="52" t="n">
        <f aca="false">IF(OR($U17+K$52&lt;'Standard Settings'!$G12,$U17+K$52&gt;'Standard Settings'!$I12),-1,BN17*(($D17+K$52)/($D17+K$52+0.5)))</f>
        <v>1937.2721331798</v>
      </c>
      <c r="BX17" s="52" t="n">
        <f aca="false">IF(OR($U17+L$52&lt;'Standard Settings'!$G12,$U17+L$52&gt;'Standard Settings'!$I12),-1,BO17*(($D17+L$52)/($D17+L$52+0.5)))</f>
        <v>-1</v>
      </c>
      <c r="BY17" s="52" t="n">
        <f aca="false">IF(OR($U17+B$52&lt;'Standard Settings'!$G12,$U17+B$52&gt;'Standard Settings'!$I12),-1,BG17*(($D17+B$52)/($D17+B$52-0.5)))</f>
        <v>-1</v>
      </c>
      <c r="BZ17" s="52" t="n">
        <f aca="false">IF(OR($U17+C$52&lt;'Standard Settings'!$G12,$U17+C$52&gt;'Standard Settings'!$I12),-1,BH17*(($D17+C$52)/($D17+C$52-0.5)))</f>
        <v>2526.44326891753</v>
      </c>
      <c r="CA17" s="52" t="n">
        <f aca="false">IF(OR($U17+D$52&lt;'Standard Settings'!$G12,$U17+D$52&gt;'Standard Settings'!$I12),-1,BI17*(($D17+D$52)/($D17+D$52-0.5)))</f>
        <v>2419.54437863898</v>
      </c>
      <c r="CB17" s="52" t="n">
        <f aca="false">IF(OR($U17+E$52&lt;'Standard Settings'!$G12,$U17+E$52&gt;'Standard Settings'!$I12),-1,BJ17*(($D17+E$52)/($D17+E$52-0.5)))</f>
        <v>2321.30723845364</v>
      </c>
      <c r="CC17" s="52" t="n">
        <f aca="false">IF(OR($U17+F$52&lt;'Standard Settings'!$G12,$U17+F$52&gt;'Standard Settings'!$I12),-1,BK17*(($D17+F$52)/($D17+F$52-0.5)))</f>
        <v>2230.72167522126</v>
      </c>
      <c r="CD17" s="52" t="n">
        <f aca="false">IF(OR($U17+G$52&lt;'Standard Settings'!$G12,$U17+G$52&gt;'Standard Settings'!$I12),-1,BL17*(($D17+G$52)/($D17+G$52-0.5)))</f>
        <v>2146.92852749387</v>
      </c>
      <c r="CE17" s="52" t="n">
        <f aca="false">IF(OR($U17+H$52&lt;'Standard Settings'!$G12,$U17+H$52&gt;'Standard Settings'!$I12),-1,BM17*(($D17+H$52)/($D17+H$52-0.5)))</f>
        <v>2069.19247152799</v>
      </c>
      <c r="CF17" s="52" t="n">
        <f aca="false">IF(OR($U17+K$52&lt;'Standard Settings'!$G12,$U17+K$52&gt;'Standard Settings'!$I12),-1,BN17*(($D17+K$52)/($D17+K$52-0.5)))</f>
        <v>1996.88050650841</v>
      </c>
      <c r="CG17" s="52" t="n">
        <f aca="false">IF(OR($U17+L$52&lt;'Standard Settings'!$G12,$U17+L$52&gt;'Standard Settings'!$I12),-1,BO17*(($D17+L$52)/($D17+L$52-0.5)))</f>
        <v>-1</v>
      </c>
      <c r="CH17" s="53" t="n">
        <f aca="false">IF(OR($U17+B$52&lt;'Standard Settings'!$G12,$U17+B$52&gt;'Standard Settings'!$I12),-1,(EchelleFPAparam!$S$3/('cpmcfgWVLEN_Table.csv'!$U17+B$52))*(SIN('Standard Settings'!$F12)+SIN('Standard Settings'!$F12+EchelleFPAparam!$M$3+EchelleFPAparam!$F$3)))</f>
        <v>-1</v>
      </c>
      <c r="CI17" s="53" t="n">
        <f aca="false">IF(OR($U17+C$52&lt;'Standard Settings'!$G12,$U17+C$52&gt;'Standard Settings'!$I12),-1,(EchelleFPAparam!$S$3/('cpmcfgWVLEN_Table.csv'!$U17+C$52))*(SIN('Standard Settings'!$F12)+SIN('Standard Settings'!$F12+EchelleFPAparam!$M$3+EchelleFPAparam!$F$3)))</f>
        <v>2465.79910077041</v>
      </c>
      <c r="CJ17" s="53" t="n">
        <f aca="false">IF(OR($U17+D$52&lt;'Standard Settings'!$G12,$U17+D$52&gt;'Standard Settings'!$I12),-1,(EchelleFPAparam!$S$3/('cpmcfgWVLEN_Table.csv'!$U17+D$52))*(SIN('Standard Settings'!$F12)+SIN('Standard Settings'!$F12+EchelleFPAparam!$M$3+EchelleFPAparam!$F$3)))</f>
        <v>2363.05747157164</v>
      </c>
      <c r="CK17" s="53" t="n">
        <f aca="false">IF(OR($U17+E$52&lt;'Standard Settings'!$G12,$U17+E$52&gt;'Standard Settings'!$I12),-1,(EchelleFPAparam!$S$3/('cpmcfgWVLEN_Table.csv'!$U17+E$52))*(SIN('Standard Settings'!$F12)+SIN('Standard Settings'!$F12+EchelleFPAparam!$M$3+EchelleFPAparam!$F$3)))</f>
        <v>2268.53517270877</v>
      </c>
      <c r="CL17" s="53" t="n">
        <f aca="false">IF(OR($U17+F$52&lt;'Standard Settings'!$G12,$U17+F$52&gt;'Standard Settings'!$I12),-1,(EchelleFPAparam!$S$3/('cpmcfgWVLEN_Table.csv'!$U17+F$52))*(SIN('Standard Settings'!$F12)+SIN('Standard Settings'!$F12+EchelleFPAparam!$M$3+EchelleFPAparam!$F$3)))</f>
        <v>2181.28381991228</v>
      </c>
      <c r="CM17" s="53" t="n">
        <f aca="false">IF(OR($U17+G$52&lt;'Standard Settings'!$G12,$U17+G$52&gt;'Standard Settings'!$I12),-1,(EchelleFPAparam!$S$3/('cpmcfgWVLEN_Table.csv'!$U17+G$52))*(SIN('Standard Settings'!$F12)+SIN('Standard Settings'!$F12+EchelleFPAparam!$M$3+EchelleFPAparam!$F$3)))</f>
        <v>2100.4955302859</v>
      </c>
      <c r="CN17" s="53" t="n">
        <f aca="false">IF(OR($U17+H$52&lt;'Standard Settings'!$G12,$U17+H$52&gt;'Standard Settings'!$I12),-1,(EchelleFPAparam!$S$3/('cpmcfgWVLEN_Table.csv'!$U17+H$52))*(SIN('Standard Settings'!$F12)+SIN('Standard Settings'!$F12+EchelleFPAparam!$M$3+EchelleFPAparam!$F$3)))</f>
        <v>2025.47783277569</v>
      </c>
      <c r="CO17" s="53" t="n">
        <f aca="false">IF(OR($U17+K$52&lt;'Standard Settings'!$G12,$U17+K$52&gt;'Standard Settings'!$I12),-1,(EchelleFPAparam!$S$3/('cpmcfgWVLEN_Table.csv'!$U17+K$52))*(SIN('Standard Settings'!$F12)+SIN('Standard Settings'!$F12+EchelleFPAparam!$M$3+EchelleFPAparam!$F$3)))</f>
        <v>1955.63376957653</v>
      </c>
      <c r="CP17" s="53" t="n">
        <f aca="false">IF(OR($U17+L$52&lt;'Standard Settings'!$G12,$U17+L$52&gt;'Standard Settings'!$I12),-1,(EchelleFPAparam!$S$3/('cpmcfgWVLEN_Table.csv'!$U17+L$52))*(SIN('Standard Settings'!$F12)+SIN('Standard Settings'!$F12+EchelleFPAparam!$M$3+EchelleFPAparam!$F$3)))</f>
        <v>-1</v>
      </c>
      <c r="CQ17" s="53" t="n">
        <f aca="false">IF(OR($U17+B$52&lt;'Standard Settings'!$G12,$U17+B$52&gt;'Standard Settings'!$I12),-1,(EchelleFPAparam!$S$3/('cpmcfgWVLEN_Table.csv'!$U17+B$52))*(SIN('Standard Settings'!$F12)+SIN('Standard Settings'!$F12+EchelleFPAparam!$M$3+EchelleFPAparam!$G$3)))</f>
        <v>-1</v>
      </c>
      <c r="CR17" s="53" t="n">
        <f aca="false">IF(OR($U17+C$52&lt;'Standard Settings'!$G12,$U17+C$52&gt;'Standard Settings'!$I12),-1,(EchelleFPAparam!$S$3/('cpmcfgWVLEN_Table.csv'!$U17+C$52))*(SIN('Standard Settings'!$F12)+SIN('Standard Settings'!$F12+EchelleFPAparam!$M$3+EchelleFPAparam!$G$3)))</f>
        <v>2482.01186648169</v>
      </c>
      <c r="CS17" s="53" t="n">
        <f aca="false">IF(OR($U17+D$52&lt;'Standard Settings'!$G12,$U17+D$52&gt;'Standard Settings'!$I12),-1,(EchelleFPAparam!$S$3/('cpmcfgWVLEN_Table.csv'!$U17+D$52))*(SIN('Standard Settings'!$F12)+SIN('Standard Settings'!$F12+EchelleFPAparam!$M$3+EchelleFPAparam!$G$3)))</f>
        <v>2378.59470537828</v>
      </c>
      <c r="CT17" s="53" t="n">
        <f aca="false">IF(OR($U17+E$52&lt;'Standard Settings'!$G12,$U17+E$52&gt;'Standard Settings'!$I12),-1,(EchelleFPAparam!$S$3/('cpmcfgWVLEN_Table.csv'!$U17+E$52))*(SIN('Standard Settings'!$F12)+SIN('Standard Settings'!$F12+EchelleFPAparam!$M$3+EchelleFPAparam!$G$3)))</f>
        <v>2283.45091716315</v>
      </c>
      <c r="CU17" s="53" t="n">
        <f aca="false">IF(OR($U17+F$52&lt;'Standard Settings'!$G12,$U17+F$52&gt;'Standard Settings'!$I12),-1,(EchelleFPAparam!$S$3/('cpmcfgWVLEN_Table.csv'!$U17+F$52))*(SIN('Standard Settings'!$F12)+SIN('Standard Settings'!$F12+EchelleFPAparam!$M$3+EchelleFPAparam!$G$3)))</f>
        <v>2195.62588188765</v>
      </c>
      <c r="CV17" s="53" t="n">
        <f aca="false">IF(OR($U17+G$52&lt;'Standard Settings'!$G12,$U17+G$52&gt;'Standard Settings'!$I12),-1,(EchelleFPAparam!$S$3/('cpmcfgWVLEN_Table.csv'!$U17+G$52))*(SIN('Standard Settings'!$F12)+SIN('Standard Settings'!$F12+EchelleFPAparam!$M$3+EchelleFPAparam!$G$3)))</f>
        <v>2114.3064047807</v>
      </c>
      <c r="CW17" s="53" t="n">
        <f aca="false">IF(OR($U17+H$52&lt;'Standard Settings'!$G12,$U17+H$52&gt;'Standard Settings'!$I12),-1,(EchelleFPAparam!$S$3/('cpmcfgWVLEN_Table.csv'!$U17+H$52))*(SIN('Standard Settings'!$F12)+SIN('Standard Settings'!$F12+EchelleFPAparam!$M$3+EchelleFPAparam!$G$3)))</f>
        <v>2038.79546175281</v>
      </c>
      <c r="CX17" s="53" t="n">
        <f aca="false">IF(OR($U17+K$52&lt;'Standard Settings'!$G12,$U17+K$52&gt;'Standard Settings'!$I12),-1,(EchelleFPAparam!$S$3/('cpmcfgWVLEN_Table.csv'!$U17+K$52))*(SIN('Standard Settings'!$F12)+SIN('Standard Settings'!$F12+EchelleFPAparam!$M$3+EchelleFPAparam!$G$3)))</f>
        <v>1968.49216996823</v>
      </c>
      <c r="CY17" s="53" t="n">
        <f aca="false">IF(OR($U17+L$52&lt;'Standard Settings'!$G12,$U17+L$52&gt;'Standard Settings'!$I12),-1,(EchelleFPAparam!$S$3/('cpmcfgWVLEN_Table.csv'!$U17+L$52))*(SIN('Standard Settings'!$F12)+SIN('Standard Settings'!$F12+EchelleFPAparam!$M$3+EchelleFPAparam!$G$3)))</f>
        <v>-1</v>
      </c>
      <c r="CZ17" s="53" t="n">
        <f aca="false">IF(OR($U17+B$52&lt;'Standard Settings'!$G12,$U17+B$52&gt;'Standard Settings'!$I12),-1,(EchelleFPAparam!$S$3/('cpmcfgWVLEN_Table.csv'!$U17+B$52))*(SIN('Standard Settings'!$F12)+SIN('Standard Settings'!$F12+EchelleFPAparam!$M$3+EchelleFPAparam!$H$3)))</f>
        <v>-1</v>
      </c>
      <c r="DA17" s="53" t="n">
        <f aca="false">IF(OR($U17+C$52&lt;'Standard Settings'!$G12,$U17+C$52&gt;'Standard Settings'!$I12),-1,(EchelleFPAparam!$S$3/('cpmcfgWVLEN_Table.csv'!$U17+C$52))*(SIN('Standard Settings'!$F12)+SIN('Standard Settings'!$F12+EchelleFPAparam!$M$3+EchelleFPAparam!$H$3)))</f>
        <v>2482.86990479156</v>
      </c>
      <c r="DB17" s="53" t="n">
        <f aca="false">IF(OR($U17+D$52&lt;'Standard Settings'!$G12,$U17+D$52&gt;'Standard Settings'!$I12),-1,(EchelleFPAparam!$S$3/('cpmcfgWVLEN_Table.csv'!$U17+D$52))*(SIN('Standard Settings'!$F12)+SIN('Standard Settings'!$F12+EchelleFPAparam!$M$3+EchelleFPAparam!$H$3)))</f>
        <v>2379.41699209191</v>
      </c>
      <c r="DC17" s="53" t="n">
        <f aca="false">IF(OR($U17+E$52&lt;'Standard Settings'!$G12,$U17+E$52&gt;'Standard Settings'!$I12),-1,(EchelleFPAparam!$S$3/('cpmcfgWVLEN_Table.csv'!$U17+E$52))*(SIN('Standard Settings'!$F12)+SIN('Standard Settings'!$F12+EchelleFPAparam!$M$3+EchelleFPAparam!$H$3)))</f>
        <v>2284.24031240824</v>
      </c>
      <c r="DD17" s="53" t="n">
        <f aca="false">IF(OR($U17+F$52&lt;'Standard Settings'!$G12,$U17+F$52&gt;'Standard Settings'!$I12),-1,(EchelleFPAparam!$S$3/('cpmcfgWVLEN_Table.csv'!$U17+F$52))*(SIN('Standard Settings'!$F12)+SIN('Standard Settings'!$F12+EchelleFPAparam!$M$3+EchelleFPAparam!$H$3)))</f>
        <v>2196.38491577715</v>
      </c>
      <c r="DE17" s="53" t="n">
        <f aca="false">IF(OR($U17+G$52&lt;'Standard Settings'!$G12,$U17+G$52&gt;'Standard Settings'!$I12),-1,(EchelleFPAparam!$S$3/('cpmcfgWVLEN_Table.csv'!$U17+G$52))*(SIN('Standard Settings'!$F12)+SIN('Standard Settings'!$F12+EchelleFPAparam!$M$3+EchelleFPAparam!$H$3)))</f>
        <v>2115.03732630392</v>
      </c>
      <c r="DF17" s="53" t="n">
        <f aca="false">IF(OR($U17+H$52&lt;'Standard Settings'!$G12,$U17+H$52&gt;'Standard Settings'!$I12),-1,(EchelleFPAparam!$S$3/('cpmcfgWVLEN_Table.csv'!$U17+H$52))*(SIN('Standard Settings'!$F12)+SIN('Standard Settings'!$F12+EchelleFPAparam!$M$3+EchelleFPAparam!$H$3)))</f>
        <v>2039.50027893592</v>
      </c>
      <c r="DG17" s="53" t="n">
        <f aca="false">IF(OR($U17+K$52&lt;'Standard Settings'!$G12,$U17+K$52&gt;'Standard Settings'!$I12),-1,(EchelleFPAparam!$S$3/('cpmcfgWVLEN_Table.csv'!$U17+K$52))*(SIN('Standard Settings'!$F12)+SIN('Standard Settings'!$F12+EchelleFPAparam!$M$3+EchelleFPAparam!$H$3)))</f>
        <v>1969.17268311055</v>
      </c>
      <c r="DH17" s="53" t="n">
        <f aca="false">IF(OR($U17+L$52&lt;'Standard Settings'!$G12,$U17+L$52&gt;'Standard Settings'!$I12),-1,(EchelleFPAparam!$S$3/('cpmcfgWVLEN_Table.csv'!$U17+L$52))*(SIN('Standard Settings'!$F12)+SIN('Standard Settings'!$F12+EchelleFPAparam!$M$3+EchelleFPAparam!$H$3)))</f>
        <v>-1</v>
      </c>
      <c r="DI17" s="53" t="n">
        <f aca="false">IF(OR($U17+B$52&lt;'Standard Settings'!$G12,$U17+B$52&gt;'Standard Settings'!$I12),-1,(EchelleFPAparam!$S$3/('cpmcfgWVLEN_Table.csv'!$U17+B$52))*(SIN('Standard Settings'!$F12)+SIN('Standard Settings'!$F12+EchelleFPAparam!$M$3+EchelleFPAparam!$I$3)))</f>
        <v>-1</v>
      </c>
      <c r="DJ17" s="53" t="n">
        <f aca="false">IF(OR($U17+C$52&lt;'Standard Settings'!$G12,$U17+C$52&gt;'Standard Settings'!$I12),-1,(EchelleFPAparam!$S$3/('cpmcfgWVLEN_Table.csv'!$U17+C$52))*(SIN('Standard Settings'!$F12)+SIN('Standard Settings'!$F12+EchelleFPAparam!$M$3+EchelleFPAparam!$I$3)))</f>
        <v>2498.28432177833</v>
      </c>
      <c r="DK17" s="53" t="n">
        <f aca="false">IF(OR($U17+D$52&lt;'Standard Settings'!$G12,$U17+D$52&gt;'Standard Settings'!$I12),-1,(EchelleFPAparam!$S$3/('cpmcfgWVLEN_Table.csv'!$U17+D$52))*(SIN('Standard Settings'!$F12)+SIN('Standard Settings'!$F12+EchelleFPAparam!$M$3+EchelleFPAparam!$I$3)))</f>
        <v>2394.18914170423</v>
      </c>
      <c r="DL17" s="53" t="n">
        <f aca="false">IF(OR($U17+E$52&lt;'Standard Settings'!$G12,$U17+E$52&gt;'Standard Settings'!$I12),-1,(EchelleFPAparam!$S$3/('cpmcfgWVLEN_Table.csv'!$U17+E$52))*(SIN('Standard Settings'!$F12)+SIN('Standard Settings'!$F12+EchelleFPAparam!$M$3+EchelleFPAparam!$I$3)))</f>
        <v>2298.42157603607</v>
      </c>
      <c r="DM17" s="53" t="n">
        <f aca="false">IF(OR($U17+F$52&lt;'Standard Settings'!$G12,$U17+F$52&gt;'Standard Settings'!$I12),-1,(EchelleFPAparam!$S$3/('cpmcfgWVLEN_Table.csv'!$U17+F$52))*(SIN('Standard Settings'!$F12)+SIN('Standard Settings'!$F12+EchelleFPAparam!$M$3+EchelleFPAparam!$I$3)))</f>
        <v>2210.02074618852</v>
      </c>
      <c r="DN17" s="53" t="n">
        <f aca="false">IF(OR($U17+G$52&lt;'Standard Settings'!$G12,$U17+G$52&gt;'Standard Settings'!$I12),-1,(EchelleFPAparam!$S$3/('cpmcfgWVLEN_Table.csv'!$U17+G$52))*(SIN('Standard Settings'!$F12)+SIN('Standard Settings'!$F12+EchelleFPAparam!$M$3+EchelleFPAparam!$I$3)))</f>
        <v>2128.16812595932</v>
      </c>
      <c r="DO17" s="53" t="n">
        <f aca="false">IF(OR($U17+H$52&lt;'Standard Settings'!$G12,$U17+H$52&gt;'Standard Settings'!$I12),-1,(EchelleFPAparam!$S$3/('cpmcfgWVLEN_Table.csv'!$U17+H$52))*(SIN('Standard Settings'!$F12)+SIN('Standard Settings'!$F12+EchelleFPAparam!$M$3+EchelleFPAparam!$I$3)))</f>
        <v>2052.16212146077</v>
      </c>
      <c r="DP17" s="53" t="n">
        <f aca="false">IF(OR($U17+K$52&lt;'Standard Settings'!$G12,$U17+K$52&gt;'Standard Settings'!$I12),-1,(EchelleFPAparam!$S$3/('cpmcfgWVLEN_Table.csv'!$U17+K$52))*(SIN('Standard Settings'!$F12)+SIN('Standard Settings'!$F12+EchelleFPAparam!$M$3+EchelleFPAparam!$I$3)))</f>
        <v>1981.39791037592</v>
      </c>
      <c r="DQ17" s="53" t="n">
        <f aca="false">IF(OR($U17+L$52&lt;'Standard Settings'!$G12,$U17+L$52&gt;'Standard Settings'!$I12),-1,(EchelleFPAparam!$S$3/('cpmcfgWVLEN_Table.csv'!$U17+L$52))*(SIN('Standard Settings'!$F12)+SIN('Standard Settings'!$F12+EchelleFPAparam!$M$3+EchelleFPAparam!$I$3)))</f>
        <v>-1</v>
      </c>
      <c r="DR17" s="53" t="n">
        <f aca="false">IF(OR($U17+B$52&lt;'Standard Settings'!$G12,$U17+B$52&gt;'Standard Settings'!$I12),-1,(EchelleFPAparam!$S$3/('cpmcfgWVLEN_Table.csv'!$U17+B$52))*(SIN('Standard Settings'!$F12)+SIN('Standard Settings'!$F12+EchelleFPAparam!$M$3+EchelleFPAparam!$J$3)))</f>
        <v>-1</v>
      </c>
      <c r="DS17" s="53" t="n">
        <f aca="false">IF(OR($U17+C$52&lt;'Standard Settings'!$G12,$U17+C$52&gt;'Standard Settings'!$I12),-1,(EchelleFPAparam!$S$3/('cpmcfgWVLEN_Table.csv'!$U17+C$52))*(SIN('Standard Settings'!$F12)+SIN('Standard Settings'!$F12+EchelleFPAparam!$M$3+EchelleFPAparam!$J$3)))</f>
        <v>2499.09875369777</v>
      </c>
      <c r="DT17" s="53" t="n">
        <f aca="false">IF(OR($U17+D$52&lt;'Standard Settings'!$G12,$U17+D$52&gt;'Standard Settings'!$I12),-1,(EchelleFPAparam!$S$3/('cpmcfgWVLEN_Table.csv'!$U17+D$52))*(SIN('Standard Settings'!$F12)+SIN('Standard Settings'!$F12+EchelleFPAparam!$M$3+EchelleFPAparam!$J$3)))</f>
        <v>2394.96963896036</v>
      </c>
      <c r="DU17" s="53" t="n">
        <f aca="false">IF(OR($U17+E$52&lt;'Standard Settings'!$G12,$U17+E$52&gt;'Standard Settings'!$I12),-1,(EchelleFPAparam!$S$3/('cpmcfgWVLEN_Table.csv'!$U17+E$52))*(SIN('Standard Settings'!$F12)+SIN('Standard Settings'!$F12+EchelleFPAparam!$M$3+EchelleFPAparam!$J$3)))</f>
        <v>2299.17085340195</v>
      </c>
      <c r="DV17" s="53" t="n">
        <f aca="false">IF(OR($U17+F$52&lt;'Standard Settings'!$G12,$U17+F$52&gt;'Standard Settings'!$I12),-1,(EchelleFPAparam!$S$3/('cpmcfgWVLEN_Table.csv'!$U17+F$52))*(SIN('Standard Settings'!$F12)+SIN('Standard Settings'!$F12+EchelleFPAparam!$M$3+EchelleFPAparam!$J$3)))</f>
        <v>2210.74120519418</v>
      </c>
      <c r="DW17" s="53" t="n">
        <f aca="false">IF(OR($U17+G$52&lt;'Standard Settings'!$G12,$U17+G$52&gt;'Standard Settings'!$I12),-1,(EchelleFPAparam!$S$3/('cpmcfgWVLEN_Table.csv'!$U17+G$52))*(SIN('Standard Settings'!$F12)+SIN('Standard Settings'!$F12+EchelleFPAparam!$M$3+EchelleFPAparam!$J$3)))</f>
        <v>2128.8619012981</v>
      </c>
      <c r="DX17" s="53" t="n">
        <f aca="false">IF(OR($U17+H$52&lt;'Standard Settings'!$G12,$U17+H$52&gt;'Standard Settings'!$I12),-1,(EchelleFPAparam!$S$3/('cpmcfgWVLEN_Table.csv'!$U17+H$52))*(SIN('Standard Settings'!$F12)+SIN('Standard Settings'!$F12+EchelleFPAparam!$M$3+EchelleFPAparam!$J$3)))</f>
        <v>2052.83111910888</v>
      </c>
      <c r="DY17" s="53" t="n">
        <f aca="false">IF(OR($U17+K$52&lt;'Standard Settings'!$G12,$U17+K$52&gt;'Standard Settings'!$I12),-1,(EchelleFPAparam!$S$3/('cpmcfgWVLEN_Table.csv'!$U17+K$52))*(SIN('Standard Settings'!$F12)+SIN('Standard Settings'!$F12+EchelleFPAparam!$M$3+EchelleFPAparam!$J$3)))</f>
        <v>1982.04383913961</v>
      </c>
      <c r="DZ17" s="53" t="n">
        <f aca="false">IF(OR($U17+L$52&lt;'Standard Settings'!$G12,$U17+L$52&gt;'Standard Settings'!$I12),-1,(EchelleFPAparam!$S$3/('cpmcfgWVLEN_Table.csv'!$U17+L$52))*(SIN('Standard Settings'!$F12)+SIN('Standard Settings'!$F12+EchelleFPAparam!$M$3+EchelleFPAparam!$J$3)))</f>
        <v>-1</v>
      </c>
      <c r="EA17" s="53" t="n">
        <f aca="false">IF(OR($U17+B$52&lt;$S17,$U17+B$52&gt;$T17),-1,(EchelleFPAparam!$S$3/('cpmcfgWVLEN_Table.csv'!$U17+B$52))*(SIN('Standard Settings'!$F12)+SIN('Standard Settings'!$F12+EchelleFPAparam!$M$3+EchelleFPAparam!$K$3)))</f>
        <v>-1</v>
      </c>
      <c r="EB17" s="53" t="n">
        <f aca="false">IF(OR($U17+C$52&lt;$S17,$U17+C$52&gt;$T17),-1,(EchelleFPAparam!$S$3/('cpmcfgWVLEN_Table.csv'!$U17+C$52))*(SIN('Standard Settings'!$F12)+SIN('Standard Settings'!$F12+EchelleFPAparam!$M$3+EchelleFPAparam!$K$3)))</f>
        <v>2513.70419341759</v>
      </c>
      <c r="EC17" s="53" t="n">
        <f aca="false">IF(OR($U17+D$52&lt;$S17,$U17+D$52&gt;$T17),-1,(EchelleFPAparam!$S$3/('cpmcfgWVLEN_Table.csv'!$U17+D$52))*(SIN('Standard Settings'!$F12)+SIN('Standard Settings'!$F12+EchelleFPAparam!$M$3+EchelleFPAparam!$K$3)))</f>
        <v>2408.96651869186</v>
      </c>
      <c r="ED17" s="53" t="n">
        <f aca="false">IF(OR($U17+E$52&lt;$S17,$U17+E$52&gt;$T17),-1,(EchelleFPAparam!$S$3/('cpmcfgWVLEN_Table.csv'!$U17+E$52))*(SIN('Standard Settings'!$F12)+SIN('Standard Settings'!$F12+EchelleFPAparam!$M$3+EchelleFPAparam!$K$3)))</f>
        <v>2312.60785794418</v>
      </c>
      <c r="EE17" s="53" t="n">
        <f aca="false">IF(OR($U17+F$52&lt;$S17,$U17+F$52&gt;$T17),-1,(EchelleFPAparam!$S$3/('cpmcfgWVLEN_Table.csv'!$U17+F$52))*(SIN('Standard Settings'!$F12)+SIN('Standard Settings'!$F12+EchelleFPAparam!$M$3+EchelleFPAparam!$K$3)))</f>
        <v>2223.66140186941</v>
      </c>
      <c r="EF17" s="53" t="n">
        <f aca="false">IF(OR($U17+G$52&lt;$S17,$U17+G$52&gt;$T17),-1,(EchelleFPAparam!$S$3/('cpmcfgWVLEN_Table.csv'!$U17+G$52))*(SIN('Standard Settings'!$F12)+SIN('Standard Settings'!$F12+EchelleFPAparam!$M$3+EchelleFPAparam!$K$3)))</f>
        <v>2141.30357217054</v>
      </c>
      <c r="EG17" s="53" t="n">
        <f aca="false">IF(OR($U17+H$52&lt;$S17,$U17+H$52&gt;$T17),-1,(EchelleFPAparam!$S$3/('cpmcfgWVLEN_Table.csv'!$U17+H$52))*(SIN('Standard Settings'!$F12)+SIN('Standard Settings'!$F12+EchelleFPAparam!$M$3+EchelleFPAparam!$K$3)))</f>
        <v>2064.82844459302</v>
      </c>
      <c r="EH17" s="53" t="n">
        <f aca="false">IF(OR($U17+K$52&lt;$S17,$U17+K$52&gt;$T17),-1,(EchelleFPAparam!$S$3/('cpmcfgWVLEN_Table.csv'!$U17+K$52))*(SIN('Standard Settings'!$F12)+SIN('Standard Settings'!$F12+EchelleFPAparam!$M$3+EchelleFPAparam!$K$3)))</f>
        <v>1993.62746374499</v>
      </c>
      <c r="EI17" s="53" t="n">
        <f aca="false">IF(OR($U17+L$52&lt;$S17,$U17+L$52&gt;$T17),-1,(EchelleFPAparam!$S$3/('cpmcfgWVLEN_Table.csv'!$U17+L$52))*(SIN('Standard Settings'!$F12)+SIN('Standard Settings'!$F12+EchelleFPAparam!$M$3+EchelleFPAparam!$K$3)))</f>
        <v>-1</v>
      </c>
      <c r="EJ17" s="54" t="n">
        <f aca="false">CO17</f>
        <v>1955.63376957653</v>
      </c>
      <c r="EK17" s="54" t="n">
        <f aca="false">EB17</f>
        <v>2513.70419341759</v>
      </c>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5"/>
      <c r="FJ17" s="56" t="n">
        <f aca="false">1/(F17*EchelleFPAparam!$Q$3)</f>
        <v>1778.08465095738</v>
      </c>
      <c r="FK17" s="56" t="n">
        <f aca="false">E17*FJ17</f>
        <v>11.8387015417601</v>
      </c>
      <c r="FL17" s="55"/>
      <c r="FM17" s="55"/>
      <c r="FN17" s="55"/>
      <c r="FO17" s="55"/>
      <c r="FP17" s="55"/>
      <c r="FQ17" s="55"/>
      <c r="FR17" s="55"/>
      <c r="FS17" s="55"/>
      <c r="FT17" s="55"/>
      <c r="FU17" s="55"/>
      <c r="FV17" s="55"/>
      <c r="FW17" s="55"/>
      <c r="FX17" s="55"/>
      <c r="FY17" s="55"/>
      <c r="FZ17" s="55"/>
      <c r="GA17" s="55"/>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5"/>
      <c r="IB17" s="55"/>
      <c r="IC17" s="55"/>
      <c r="ID17" s="55"/>
      <c r="IE17" s="55"/>
      <c r="IF17" s="55"/>
      <c r="IG17" s="55"/>
      <c r="IH17" s="55"/>
      <c r="II17" s="55"/>
      <c r="IJ17" s="55"/>
      <c r="IK17" s="55"/>
      <c r="IL17" s="55"/>
      <c r="IM17" s="55"/>
      <c r="IN17" s="55"/>
      <c r="IO17" s="55"/>
      <c r="IP17" s="55"/>
      <c r="IQ17" s="55"/>
      <c r="IR17" s="55"/>
      <c r="IS17" s="55"/>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20"/>
    </row>
    <row r="18" customFormat="false" ht="15" hidden="false" customHeight="false" outlineLevel="0" collapsed="false">
      <c r="A18" s="39" t="n">
        <v>12</v>
      </c>
      <c r="B18" s="40" t="n">
        <f aca="false">AA18</f>
        <v>2212.21599400003</v>
      </c>
      <c r="C18" s="12" t="str">
        <f aca="false">'Standard Settings'!B13</f>
        <v>K/4/4</v>
      </c>
      <c r="D18" s="12" t="n">
        <f aca="false">'Standard Settings'!H13</f>
        <v>26</v>
      </c>
      <c r="E18" s="41" t="n">
        <f aca="false">(DM18-DD18)/2048</f>
        <v>0.00654249371242499</v>
      </c>
      <c r="F18" s="37" t="n">
        <f aca="false">((EchelleFPAparam!$S$3/('cpmcfgWVLEN_Table.csv'!$U18+E$52))*(SIN('Standard Settings'!$F13+0.0005)+SIN('Standard Settings'!$F13+0.0005+EchelleFPAparam!$M$3))-(EchelleFPAparam!$S$3/('cpmcfgWVLEN_Table.csv'!$U18+E$52))*(SIN('Standard Settings'!$F13-0.0005)+SIN('Standard Settings'!$F13-0.0005+EchelleFPAparam!$M$3)))*1000*EchelleFPAparam!$O$3/180</f>
        <v>18.397051606134</v>
      </c>
      <c r="G18" s="42" t="str">
        <f aca="false">'Standard Settings'!C13</f>
        <v>K</v>
      </c>
      <c r="H18" s="43"/>
      <c r="I18" s="44" t="s">
        <v>658</v>
      </c>
      <c r="J18" s="45"/>
      <c r="K18" s="12" t="str">
        <f aca="false">'Standard Settings'!$D13</f>
        <v>HK</v>
      </c>
      <c r="L18" s="43"/>
      <c r="M18" s="13" t="n">
        <v>0</v>
      </c>
      <c r="N18" s="13" t="n">
        <v>0</v>
      </c>
      <c r="O18" s="12" t="str">
        <f aca="false">'Standard Settings'!$D13</f>
        <v>HK</v>
      </c>
      <c r="P18" s="43"/>
      <c r="Q18" s="12" t="n">
        <f aca="false">'Standard Settings'!$E13</f>
        <v>67</v>
      </c>
      <c r="R18" s="46"/>
      <c r="S18" s="47" t="n">
        <f aca="false">'Standard Settings'!$G13</f>
        <v>23</v>
      </c>
      <c r="T18" s="47" t="n">
        <f aca="false">'Standard Settings'!$I13</f>
        <v>29</v>
      </c>
      <c r="U18" s="48" t="n">
        <f aca="false">D18-4</f>
        <v>22</v>
      </c>
      <c r="V18" s="48" t="n">
        <f aca="false">D18+4</f>
        <v>30</v>
      </c>
      <c r="W18" s="49" t="n">
        <f aca="false">IF(OR($U18+B$52&lt;$S18,$U18+B$52&gt;$T18),-1,(EchelleFPAparam!$S$3/('cpmcfgWVLEN_Table.csv'!$U18+B$52))*(SIN('Standard Settings'!$F13)+SIN('Standard Settings'!$F13+EchelleFPAparam!$M$3)))</f>
        <v>-1</v>
      </c>
      <c r="X18" s="49" t="n">
        <f aca="false">IF(OR($U18+C$52&lt;$S18,$U18+C$52&gt;$T18),-1,(EchelleFPAparam!$S$3/('cpmcfgWVLEN_Table.csv'!$U18+C$52))*(SIN('Standard Settings'!$F13)+SIN('Standard Settings'!$F13+EchelleFPAparam!$M$3)))</f>
        <v>2500.7659062609</v>
      </c>
      <c r="Y18" s="49" t="n">
        <f aca="false">IF(OR($U18+D$52&lt;$S18,$U18+D$52&gt;$T18),-1,(EchelleFPAparam!$S$3/('cpmcfgWVLEN_Table.csv'!$U18+D$52))*(SIN('Standard Settings'!$F13)+SIN('Standard Settings'!$F13+EchelleFPAparam!$M$3)))</f>
        <v>2396.56732683336</v>
      </c>
      <c r="Z18" s="49" t="n">
        <f aca="false">IF(OR($U18+E$52&lt;$S18,$U18+E$52&gt;$T18),-1,(EchelleFPAparam!$S$3/('cpmcfgWVLEN_Table.csv'!$U18+E$52))*(SIN('Standard Settings'!$F13)+SIN('Standard Settings'!$F13+EchelleFPAparam!$M$3)))</f>
        <v>2300.70463376003</v>
      </c>
      <c r="AA18" s="49" t="n">
        <f aca="false">IF(OR($U18+F$52&lt;$S18,$U18+F$52&gt;$T18),-1,(EchelleFPAparam!$S$3/('cpmcfgWVLEN_Table.csv'!$U18+F$52))*(SIN('Standard Settings'!$F13)+SIN('Standard Settings'!$F13+EchelleFPAparam!$M$3)))</f>
        <v>2212.21599400003</v>
      </c>
      <c r="AB18" s="49" t="n">
        <f aca="false">IF(OR($U18+G$52&lt;$S18,$U18+G$52&gt;$T18),-1,(EchelleFPAparam!$S$3/('cpmcfgWVLEN_Table.csv'!$U18+G$52))*(SIN('Standard Settings'!$F13)+SIN('Standard Settings'!$F13+EchelleFPAparam!$M$3)))</f>
        <v>2130.28206829632</v>
      </c>
      <c r="AC18" s="49" t="n">
        <f aca="false">IF(OR($U18+H$52&lt;$S18,$U18+H$52&gt;$T18),-1,(EchelleFPAparam!$S$3/('cpmcfgWVLEN_Table.csv'!$U18+H$52))*(SIN('Standard Settings'!$F13)+SIN('Standard Settings'!$F13+EchelleFPAparam!$M$3)))</f>
        <v>2054.20056585717</v>
      </c>
      <c r="AD18" s="49" t="n">
        <f aca="false">IF(OR($U18+K$52&lt;$S18,$U18+K$52&gt;$T18),-1,(EchelleFPAparam!$S$3/('cpmcfgWVLEN_Table.csv'!$U18+K$52))*(SIN('Standard Settings'!$F13)+SIN('Standard Settings'!$F13+EchelleFPAparam!$M$3)))</f>
        <v>1983.36606358623</v>
      </c>
      <c r="AE18" s="49" t="n">
        <f aca="false">IF(OR($U18+L$52&lt;$S18,$U18+L$52&gt;$T18),-1,(EchelleFPAparam!$S$3/('cpmcfgWVLEN_Table.csv'!$U18+L$52))*(SIN('Standard Settings'!$F13)+SIN('Standard Settings'!$F13+EchelleFPAparam!$M$3)))</f>
        <v>-1</v>
      </c>
      <c r="AF18" s="50" t="n">
        <v>2036.5527471009</v>
      </c>
      <c r="AG18" s="50" t="n">
        <v>1777.40103192014</v>
      </c>
      <c r="AH18" s="50" t="n">
        <v>1465.95228838193</v>
      </c>
      <c r="AI18" s="50" t="n">
        <v>1181.07119297446</v>
      </c>
      <c r="AJ18" s="50" t="n">
        <v>919.148914578647</v>
      </c>
      <c r="AK18" s="50" t="n">
        <v>677.282910628844</v>
      </c>
      <c r="AL18" s="50" t="n">
        <v>452.999675546659</v>
      </c>
      <c r="AM18" s="50" t="n">
        <v>244.223397912577</v>
      </c>
      <c r="AN18" s="50" t="n">
        <v>67.6990419614431</v>
      </c>
      <c r="AO18" s="50" t="n">
        <v>1806.65150934023</v>
      </c>
      <c r="AP18" s="50" t="n">
        <v>1492.99521985239</v>
      </c>
      <c r="AQ18" s="50" t="n">
        <v>1206.29102455224</v>
      </c>
      <c r="AR18" s="50" t="n">
        <v>942.682096700637</v>
      </c>
      <c r="AS18" s="50" t="n">
        <v>699.313160526755</v>
      </c>
      <c r="AT18" s="50" t="n">
        <v>473.689099888091</v>
      </c>
      <c r="AU18" s="50" t="n">
        <v>263.699452023909</v>
      </c>
      <c r="AV18" s="50" t="n">
        <v>77.0570875301261</v>
      </c>
      <c r="AW18" s="50"/>
      <c r="AX18" s="50" t="n">
        <v>1837.14489225096</v>
      </c>
      <c r="AY18" s="50" t="n">
        <v>1521.34358639464</v>
      </c>
      <c r="AZ18" s="50" t="n">
        <v>1232.50732669416</v>
      </c>
      <c r="BA18" s="50" t="n">
        <v>967.054130859423</v>
      </c>
      <c r="BB18" s="50" t="n">
        <v>722.013273291229</v>
      </c>
      <c r="BC18" s="50" t="n">
        <v>494.843154792955</v>
      </c>
      <c r="BD18" s="50" t="n">
        <v>283.42699592915</v>
      </c>
      <c r="BE18" s="50" t="n">
        <v>86.8795247158519</v>
      </c>
      <c r="BF18" s="50"/>
      <c r="BG18" s="51" t="n">
        <f aca="false">IF(OR($U18+B$52&lt;'Standard Settings'!$G13,$U18+B$52&gt;'Standard Settings'!$I13),-1,(EchelleFPAparam!$S$3/('cpmcfgWVLEN_Table.csv'!$U18+B$52))*(SIN(EchelleFPAparam!$T$3-EchelleFPAparam!$M$3/2)+SIN('Standard Settings'!$F13+EchelleFPAparam!$M$3)))</f>
        <v>-1</v>
      </c>
      <c r="BH18" s="51" t="n">
        <f aca="false">IF(OR($U18+C$52&lt;'Standard Settings'!$G13,$U18+C$52&gt;'Standard Settings'!$I13),-1,(EchelleFPAparam!$S$3/('cpmcfgWVLEN_Table.csv'!$U18+C$52))*(SIN(EchelleFPAparam!$T$3-EchelleFPAparam!$M$3/2)+SIN('Standard Settings'!$F13+EchelleFPAparam!$M$3)))</f>
        <v>2485.0110587566</v>
      </c>
      <c r="BI18" s="51" t="n">
        <f aca="false">IF(OR($U18+D$52&lt;'Standard Settings'!$G13,$U18+D$52&gt;'Standard Settings'!$I13),-1,(EchelleFPAparam!$S$3/('cpmcfgWVLEN_Table.csv'!$U18+D$52))*(SIN(EchelleFPAparam!$T$3-EchelleFPAparam!$M$3/2)+SIN('Standard Settings'!$F13+EchelleFPAparam!$M$3)))</f>
        <v>2381.4689313084</v>
      </c>
      <c r="BJ18" s="51" t="n">
        <f aca="false">IF(OR($U18+E$52&lt;'Standard Settings'!$G13,$U18+E$52&gt;'Standard Settings'!$I13),-1,(EchelleFPAparam!$S$3/('cpmcfgWVLEN_Table.csv'!$U18+E$52))*(SIN(EchelleFPAparam!$T$3-EchelleFPAparam!$M$3/2)+SIN('Standard Settings'!$F13+EchelleFPAparam!$M$3)))</f>
        <v>2286.21017405607</v>
      </c>
      <c r="BK18" s="51" t="n">
        <f aca="false">IF(OR($U18+F$52&lt;'Standard Settings'!$G13,$U18+F$52&gt;'Standard Settings'!$I13),-1,(EchelleFPAparam!$S$3/('cpmcfgWVLEN_Table.csv'!$U18+F$52))*(SIN(EchelleFPAparam!$T$3-EchelleFPAparam!$M$3/2)+SIN('Standard Settings'!$F13+EchelleFPAparam!$M$3)))</f>
        <v>2198.27901351545</v>
      </c>
      <c r="BL18" s="51" t="n">
        <f aca="false">IF(OR($U18+G$52&lt;'Standard Settings'!$G13,$U18+G$52&gt;'Standard Settings'!$I13),-1,(EchelleFPAparam!$S$3/('cpmcfgWVLEN_Table.csv'!$U18+G$52))*(SIN(EchelleFPAparam!$T$3-EchelleFPAparam!$M$3/2)+SIN('Standard Settings'!$F13+EchelleFPAparam!$M$3)))</f>
        <v>2116.86127227414</v>
      </c>
      <c r="BM18" s="51" t="n">
        <f aca="false">IF(OR($U18+H$52&lt;'Standard Settings'!$G13,$U18+H$52&gt;'Standard Settings'!$I13),-1,(EchelleFPAparam!$S$3/('cpmcfgWVLEN_Table.csv'!$U18+H$52))*(SIN(EchelleFPAparam!$T$3-EchelleFPAparam!$M$3/2)+SIN('Standard Settings'!$F13+EchelleFPAparam!$M$3)))</f>
        <v>2041.25908397863</v>
      </c>
      <c r="BN18" s="51" t="n">
        <f aca="false">IF(OR($U18+K$52&lt;'Standard Settings'!$G13,$U18+K$52&gt;'Standard Settings'!$I13),-1,(EchelleFPAparam!$S$3/('cpmcfgWVLEN_Table.csv'!$U18+K$52))*(SIN(EchelleFPAparam!$T$3-EchelleFPAparam!$M$3/2)+SIN('Standard Settings'!$F13+EchelleFPAparam!$M$3)))</f>
        <v>1970.87083970351</v>
      </c>
      <c r="BO18" s="51" t="n">
        <f aca="false">IF(OR($U18+L$52&lt;'Standard Settings'!$G13,$U18+L$52&gt;'Standard Settings'!$I13),-1,(EchelleFPAparam!$S$3/('cpmcfgWVLEN_Table.csv'!$U18+L$52))*(SIN(EchelleFPAparam!$T$3-EchelleFPAparam!$M$3/2)+SIN('Standard Settings'!$F13+EchelleFPAparam!$M$3)))</f>
        <v>-1</v>
      </c>
      <c r="BP18" s="52" t="n">
        <f aca="false">IF(OR($U18+B$52&lt;'Standard Settings'!$G13,$U18+B$52&gt;'Standard Settings'!$I13),-1,BG18*(($D18+B$52)/($D18+B$52+0.5)))</f>
        <v>-1</v>
      </c>
      <c r="BQ18" s="52" t="n">
        <f aca="false">IF(OR($U18+C$52&lt;'Standard Settings'!$G13,$U18+C$52&gt;'Standard Settings'!$I13),-1,BH18*(($D18+C$52)/($D18+C$52+0.5)))</f>
        <v>2439.82903950648</v>
      </c>
      <c r="BR18" s="52" t="n">
        <f aca="false">IF(OR($U18+D$52&lt;'Standard Settings'!$G13,$U18+D$52&gt;'Standard Settings'!$I13),-1,BI18*(($D18+D$52)/($D18+D$52+0.5)))</f>
        <v>2339.68877461878</v>
      </c>
      <c r="BS18" s="52" t="n">
        <f aca="false">IF(OR($U18+E$52&lt;'Standard Settings'!$G13,$U18+E$52&gt;'Standard Settings'!$I13),-1,BJ18*(($D18+E$52)/($D18+E$52+0.5)))</f>
        <v>2247.46084907207</v>
      </c>
      <c r="BT18" s="52" t="n">
        <f aca="false">IF(OR($U18+F$52&lt;'Standard Settings'!$G13,$U18+F$52&gt;'Standard Settings'!$I13),-1,BK18*(($D18+F$52)/($D18+F$52+0.5)))</f>
        <v>2162.24165263815</v>
      </c>
      <c r="BU18" s="52" t="n">
        <f aca="false">IF(OR($U18+G$52&lt;'Standard Settings'!$G13,$U18+G$52&gt;'Standard Settings'!$I13),-1,BL18*(($D18+G$52)/($D18+G$52+0.5)))</f>
        <v>2083.26029969836</v>
      </c>
      <c r="BV18" s="52" t="n">
        <f aca="false">IF(OR($U18+H$52&lt;'Standard Settings'!$G13,$U18+H$52&gt;'Standard Settings'!$I13),-1,BM18*(($D18+H$52)/($D18+H$52+0.5)))</f>
        <v>2009.85509807127</v>
      </c>
      <c r="BW18" s="52" t="n">
        <f aca="false">IF(OR($U18+K$52&lt;'Standard Settings'!$G13,$U18+K$52&gt;'Standard Settings'!$I13),-1,BN18*(($D18+K$52)/($D18+K$52+0.5)))</f>
        <v>1941.45485702137</v>
      </c>
      <c r="BX18" s="52" t="n">
        <f aca="false">IF(OR($U18+L$52&lt;'Standard Settings'!$G13,$U18+L$52&gt;'Standard Settings'!$I13),-1,BO18*(($D18+L$52)/($D18+L$52+0.5)))</f>
        <v>-1</v>
      </c>
      <c r="BY18" s="52" t="n">
        <f aca="false">IF(OR($U18+B$52&lt;'Standard Settings'!$G13,$U18+B$52&gt;'Standard Settings'!$I13),-1,BG18*(($D18+B$52)/($D18+B$52-0.5)))</f>
        <v>-1</v>
      </c>
      <c r="BZ18" s="52" t="n">
        <f aca="false">IF(OR($U18+C$52&lt;'Standard Settings'!$G13,$U18+C$52&gt;'Standard Settings'!$I13),-1,BH18*(($D18+C$52)/($D18+C$52-0.5)))</f>
        <v>2531.89805986521</v>
      </c>
      <c r="CA18" s="52" t="n">
        <f aca="false">IF(OR($U18+D$52&lt;'Standard Settings'!$G13,$U18+D$52&gt;'Standard Settings'!$I13),-1,BI18*(($D18+D$52)/($D18+D$52-0.5)))</f>
        <v>2424.7683664231</v>
      </c>
      <c r="CB18" s="52" t="n">
        <f aca="false">IF(OR($U18+E$52&lt;'Standard Settings'!$G13,$U18+E$52&gt;'Standard Settings'!$I13),-1,BJ18*(($D18+E$52)/($D18+E$52-0.5)))</f>
        <v>2326.3191244781</v>
      </c>
      <c r="CC18" s="52" t="n">
        <f aca="false">IF(OR($U18+F$52&lt;'Standard Settings'!$G13,$U18+F$52&gt;'Standard Settings'!$I13),-1,BK18*(($D18+F$52)/($D18+F$52-0.5)))</f>
        <v>2235.53797984622</v>
      </c>
      <c r="CD18" s="52" t="n">
        <f aca="false">IF(OR($U18+G$52&lt;'Standard Settings'!$G13,$U18+G$52&gt;'Standard Settings'!$I13),-1,BL18*(($D18+G$52)/($D18+G$52-0.5)))</f>
        <v>2151.56391608191</v>
      </c>
      <c r="CE18" s="52" t="n">
        <f aca="false">IF(OR($U18+H$52&lt;'Standard Settings'!$G13,$U18+H$52&gt;'Standard Settings'!$I13),-1,BM18*(($D18+H$52)/($D18+H$52-0.5)))</f>
        <v>2073.66002181956</v>
      </c>
      <c r="CF18" s="52" t="n">
        <f aca="false">IF(OR($U18+K$52&lt;'Standard Settings'!$G13,$U18+K$52&gt;'Standard Settings'!$I13),-1,BN18*(($D18+K$52)/($D18+K$52-0.5)))</f>
        <v>2001.1919295451</v>
      </c>
      <c r="CG18" s="52" t="n">
        <f aca="false">IF(OR($U18+L$52&lt;'Standard Settings'!$G13,$U18+L$52&gt;'Standard Settings'!$I13),-1,BO18*(($D18+L$52)/($D18+L$52-0.5)))</f>
        <v>-1</v>
      </c>
      <c r="CH18" s="53" t="n">
        <f aca="false">IF(OR($U18+B$52&lt;'Standard Settings'!$G13,$U18+B$52&gt;'Standard Settings'!$I13),-1,(EchelleFPAparam!$S$3/('cpmcfgWVLEN_Table.csv'!$U18+B$52))*(SIN('Standard Settings'!$F13)+SIN('Standard Settings'!$F13+EchelleFPAparam!$M$3+EchelleFPAparam!$F$3)))</f>
        <v>-1</v>
      </c>
      <c r="CI18" s="53" t="n">
        <f aca="false">IF(OR($U18+C$52&lt;'Standard Settings'!$G13,$U18+C$52&gt;'Standard Settings'!$I13),-1,(EchelleFPAparam!$S$3/('cpmcfgWVLEN_Table.csv'!$U18+C$52))*(SIN('Standard Settings'!$F13)+SIN('Standard Settings'!$F13+EchelleFPAparam!$M$3+EchelleFPAparam!$F$3)))</f>
        <v>2476.30454794644</v>
      </c>
      <c r="CJ18" s="53" t="n">
        <f aca="false">IF(OR($U18+D$52&lt;'Standard Settings'!$G13,$U18+D$52&gt;'Standard Settings'!$I13),-1,(EchelleFPAparam!$S$3/('cpmcfgWVLEN_Table.csv'!$U18+D$52))*(SIN('Standard Settings'!$F13)+SIN('Standard Settings'!$F13+EchelleFPAparam!$M$3+EchelleFPAparam!$F$3)))</f>
        <v>2373.125191782</v>
      </c>
      <c r="CK18" s="53" t="n">
        <f aca="false">IF(OR($U18+E$52&lt;'Standard Settings'!$G13,$U18+E$52&gt;'Standard Settings'!$I13),-1,(EchelleFPAparam!$S$3/('cpmcfgWVLEN_Table.csv'!$U18+E$52))*(SIN('Standard Settings'!$F13)+SIN('Standard Settings'!$F13+EchelleFPAparam!$M$3+EchelleFPAparam!$F$3)))</f>
        <v>2278.20018411072</v>
      </c>
      <c r="CL18" s="53" t="n">
        <f aca="false">IF(OR($U18+F$52&lt;'Standard Settings'!$G13,$U18+F$52&gt;'Standard Settings'!$I13),-1,(EchelleFPAparam!$S$3/('cpmcfgWVLEN_Table.csv'!$U18+F$52))*(SIN('Standard Settings'!$F13)+SIN('Standard Settings'!$F13+EchelleFPAparam!$M$3+EchelleFPAparam!$F$3)))</f>
        <v>2190.57710010646</v>
      </c>
      <c r="CM18" s="53" t="n">
        <f aca="false">IF(OR($U18+G$52&lt;'Standard Settings'!$G13,$U18+G$52&gt;'Standard Settings'!$I13),-1,(EchelleFPAparam!$S$3/('cpmcfgWVLEN_Table.csv'!$U18+G$52))*(SIN('Standard Settings'!$F13)+SIN('Standard Settings'!$F13+EchelleFPAparam!$M$3+EchelleFPAparam!$F$3)))</f>
        <v>2109.44461491734</v>
      </c>
      <c r="CN18" s="53" t="n">
        <f aca="false">IF(OR($U18+H$52&lt;'Standard Settings'!$G13,$U18+H$52&gt;'Standard Settings'!$I13),-1,(EchelleFPAparam!$S$3/('cpmcfgWVLEN_Table.csv'!$U18+H$52))*(SIN('Standard Settings'!$F13)+SIN('Standard Settings'!$F13+EchelleFPAparam!$M$3+EchelleFPAparam!$F$3)))</f>
        <v>2034.10730724172</v>
      </c>
      <c r="CO18" s="53" t="n">
        <f aca="false">IF(OR($U18+K$52&lt;'Standard Settings'!$G13,$U18+K$52&gt;'Standard Settings'!$I13),-1,(EchelleFPAparam!$S$3/('cpmcfgWVLEN_Table.csv'!$U18+K$52))*(SIN('Standard Settings'!$F13)+SIN('Standard Settings'!$F13+EchelleFPAparam!$M$3+EchelleFPAparam!$F$3)))</f>
        <v>1963.96567595752</v>
      </c>
      <c r="CP18" s="53" t="n">
        <f aca="false">IF(OR($U18+L$52&lt;'Standard Settings'!$G13,$U18+L$52&gt;'Standard Settings'!$I13),-1,(EchelleFPAparam!$S$3/('cpmcfgWVLEN_Table.csv'!$U18+L$52))*(SIN('Standard Settings'!$F13)+SIN('Standard Settings'!$F13+EchelleFPAparam!$M$3+EchelleFPAparam!$F$3)))</f>
        <v>-1</v>
      </c>
      <c r="CQ18" s="53" t="n">
        <f aca="false">IF(OR($U18+B$52&lt;'Standard Settings'!$G13,$U18+B$52&gt;'Standard Settings'!$I13),-1,(EchelleFPAparam!$S$3/('cpmcfgWVLEN_Table.csv'!$U18+B$52))*(SIN('Standard Settings'!$F13)+SIN('Standard Settings'!$F13+EchelleFPAparam!$M$3+EchelleFPAparam!$G$3)))</f>
        <v>-1</v>
      </c>
      <c r="CR18" s="53" t="n">
        <f aca="false">IF(OR($U18+C$52&lt;'Standard Settings'!$G13,$U18+C$52&gt;'Standard Settings'!$I13),-1,(EchelleFPAparam!$S$3/('cpmcfgWVLEN_Table.csv'!$U18+C$52))*(SIN('Standard Settings'!$F13)+SIN('Standard Settings'!$F13+EchelleFPAparam!$M$3+EchelleFPAparam!$G$3)))</f>
        <v>2492.25321654295</v>
      </c>
      <c r="CS18" s="53" t="n">
        <f aca="false">IF(OR($U18+D$52&lt;'Standard Settings'!$G13,$U18+D$52&gt;'Standard Settings'!$I13),-1,(EchelleFPAparam!$S$3/('cpmcfgWVLEN_Table.csv'!$U18+D$52))*(SIN('Standard Settings'!$F13)+SIN('Standard Settings'!$F13+EchelleFPAparam!$M$3+EchelleFPAparam!$G$3)))</f>
        <v>2388.40933252033</v>
      </c>
      <c r="CT18" s="53" t="n">
        <f aca="false">IF(OR($U18+E$52&lt;'Standard Settings'!$G13,$U18+E$52&gt;'Standard Settings'!$I13),-1,(EchelleFPAparam!$S$3/('cpmcfgWVLEN_Table.csv'!$U18+E$52))*(SIN('Standard Settings'!$F13)+SIN('Standard Settings'!$F13+EchelleFPAparam!$M$3+EchelleFPAparam!$G$3)))</f>
        <v>2292.87295921952</v>
      </c>
      <c r="CU18" s="53" t="n">
        <f aca="false">IF(OR($U18+F$52&lt;'Standard Settings'!$G13,$U18+F$52&gt;'Standard Settings'!$I13),-1,(EchelleFPAparam!$S$3/('cpmcfgWVLEN_Table.csv'!$U18+F$52))*(SIN('Standard Settings'!$F13)+SIN('Standard Settings'!$F13+EchelleFPAparam!$M$3+EchelleFPAparam!$G$3)))</f>
        <v>2204.68553771107</v>
      </c>
      <c r="CV18" s="53" t="n">
        <f aca="false">IF(OR($U18+G$52&lt;'Standard Settings'!$G13,$U18+G$52&gt;'Standard Settings'!$I13),-1,(EchelleFPAparam!$S$3/('cpmcfgWVLEN_Table.csv'!$U18+G$52))*(SIN('Standard Settings'!$F13)+SIN('Standard Settings'!$F13+EchelleFPAparam!$M$3+EchelleFPAparam!$G$3)))</f>
        <v>2123.03051779585</v>
      </c>
      <c r="CW18" s="53" t="n">
        <f aca="false">IF(OR($U18+H$52&lt;'Standard Settings'!$G13,$U18+H$52&gt;'Standard Settings'!$I13),-1,(EchelleFPAparam!$S$3/('cpmcfgWVLEN_Table.csv'!$U18+H$52))*(SIN('Standard Settings'!$F13)+SIN('Standard Settings'!$F13+EchelleFPAparam!$M$3+EchelleFPAparam!$G$3)))</f>
        <v>2047.20799930314</v>
      </c>
      <c r="CX18" s="53" t="n">
        <f aca="false">IF(OR($U18+K$52&lt;'Standard Settings'!$G13,$U18+K$52&gt;'Standard Settings'!$I13),-1,(EchelleFPAparam!$S$3/('cpmcfgWVLEN_Table.csv'!$U18+K$52))*(SIN('Standard Settings'!$F13)+SIN('Standard Settings'!$F13+EchelleFPAparam!$M$3+EchelleFPAparam!$G$3)))</f>
        <v>1976.61462001683</v>
      </c>
      <c r="CY18" s="53" t="n">
        <f aca="false">IF(OR($U18+L$52&lt;'Standard Settings'!$G13,$U18+L$52&gt;'Standard Settings'!$I13),-1,(EchelleFPAparam!$S$3/('cpmcfgWVLEN_Table.csv'!$U18+L$52))*(SIN('Standard Settings'!$F13)+SIN('Standard Settings'!$F13+EchelleFPAparam!$M$3+EchelleFPAparam!$G$3)))</f>
        <v>-1</v>
      </c>
      <c r="CZ18" s="53" t="n">
        <f aca="false">IF(OR($U18+B$52&lt;'Standard Settings'!$G13,$U18+B$52&gt;'Standard Settings'!$I13),-1,(EchelleFPAparam!$S$3/('cpmcfgWVLEN_Table.csv'!$U18+B$52))*(SIN('Standard Settings'!$F13)+SIN('Standard Settings'!$F13+EchelleFPAparam!$M$3+EchelleFPAparam!$H$3)))</f>
        <v>-1</v>
      </c>
      <c r="DA18" s="53" t="n">
        <f aca="false">IF(OR($U18+C$52&lt;'Standard Settings'!$G13,$U18+C$52&gt;'Standard Settings'!$I13),-1,(EchelleFPAparam!$S$3/('cpmcfgWVLEN_Table.csv'!$U18+C$52))*(SIN('Standard Settings'!$F13)+SIN('Standard Settings'!$F13+EchelleFPAparam!$M$3+EchelleFPAparam!$H$3)))</f>
        <v>2493.09682757046</v>
      </c>
      <c r="DB18" s="53" t="n">
        <f aca="false">IF(OR($U18+D$52&lt;'Standard Settings'!$G13,$U18+D$52&gt;'Standard Settings'!$I13),-1,(EchelleFPAparam!$S$3/('cpmcfgWVLEN_Table.csv'!$U18+D$52))*(SIN('Standard Settings'!$F13)+SIN('Standard Settings'!$F13+EchelleFPAparam!$M$3+EchelleFPAparam!$H$3)))</f>
        <v>2389.21779308836</v>
      </c>
      <c r="DC18" s="53" t="n">
        <f aca="false">IF(OR($U18+E$52&lt;'Standard Settings'!$G13,$U18+E$52&gt;'Standard Settings'!$I13),-1,(EchelleFPAparam!$S$3/('cpmcfgWVLEN_Table.csv'!$U18+E$52))*(SIN('Standard Settings'!$F13)+SIN('Standard Settings'!$F13+EchelleFPAparam!$M$3+EchelleFPAparam!$H$3)))</f>
        <v>2293.64908136482</v>
      </c>
      <c r="DD18" s="53" t="n">
        <f aca="false">IF(OR($U18+F$52&lt;'Standard Settings'!$G13,$U18+F$52&gt;'Standard Settings'!$I13),-1,(EchelleFPAparam!$S$3/('cpmcfgWVLEN_Table.csv'!$U18+F$52))*(SIN('Standard Settings'!$F13)+SIN('Standard Settings'!$F13+EchelleFPAparam!$M$3+EchelleFPAparam!$H$3)))</f>
        <v>2205.43180900464</v>
      </c>
      <c r="DE18" s="53" t="n">
        <f aca="false">IF(OR($U18+G$52&lt;'Standard Settings'!$G13,$U18+G$52&gt;'Standard Settings'!$I13),-1,(EchelleFPAparam!$S$3/('cpmcfgWVLEN_Table.csv'!$U18+G$52))*(SIN('Standard Settings'!$F13)+SIN('Standard Settings'!$F13+EchelleFPAparam!$M$3+EchelleFPAparam!$H$3)))</f>
        <v>2123.74914941187</v>
      </c>
      <c r="DF18" s="53" t="n">
        <f aca="false">IF(OR($U18+H$52&lt;'Standard Settings'!$G13,$U18+H$52&gt;'Standard Settings'!$I13),-1,(EchelleFPAparam!$S$3/('cpmcfgWVLEN_Table.csv'!$U18+H$52))*(SIN('Standard Settings'!$F13)+SIN('Standard Settings'!$F13+EchelleFPAparam!$M$3+EchelleFPAparam!$H$3)))</f>
        <v>2047.90096550431</v>
      </c>
      <c r="DG18" s="53" t="n">
        <f aca="false">IF(OR($U18+K$52&lt;'Standard Settings'!$G13,$U18+K$52&gt;'Standard Settings'!$I13),-1,(EchelleFPAparam!$S$3/('cpmcfgWVLEN_Table.csv'!$U18+K$52))*(SIN('Standard Settings'!$F13)+SIN('Standard Settings'!$F13+EchelleFPAparam!$M$3+EchelleFPAparam!$H$3)))</f>
        <v>1977.28369083174</v>
      </c>
      <c r="DH18" s="53" t="n">
        <f aca="false">IF(OR($U18+L$52&lt;'Standard Settings'!$G13,$U18+L$52&gt;'Standard Settings'!$I13),-1,(EchelleFPAparam!$S$3/('cpmcfgWVLEN_Table.csv'!$U18+L$52))*(SIN('Standard Settings'!$F13)+SIN('Standard Settings'!$F13+EchelleFPAparam!$M$3+EchelleFPAparam!$H$3)))</f>
        <v>-1</v>
      </c>
      <c r="DI18" s="53" t="n">
        <f aca="false">IF(OR($U18+B$52&lt;'Standard Settings'!$G13,$U18+B$52&gt;'Standard Settings'!$I13),-1,(EchelleFPAparam!$S$3/('cpmcfgWVLEN_Table.csv'!$U18+B$52))*(SIN('Standard Settings'!$F13)+SIN('Standard Settings'!$F13+EchelleFPAparam!$M$3+EchelleFPAparam!$I$3)))</f>
        <v>-1</v>
      </c>
      <c r="DJ18" s="53" t="n">
        <f aca="false">IF(OR($U18+C$52&lt;'Standard Settings'!$G13,$U18+C$52&gt;'Standard Settings'!$I13),-1,(EchelleFPAparam!$S$3/('cpmcfgWVLEN_Table.csv'!$U18+C$52))*(SIN('Standard Settings'!$F13)+SIN('Standard Settings'!$F13+EchelleFPAparam!$M$3+EchelleFPAparam!$I$3)))</f>
        <v>2508.24355388347</v>
      </c>
      <c r="DK18" s="53" t="n">
        <f aca="false">IF(OR($U18+D$52&lt;'Standard Settings'!$G13,$U18+D$52&gt;'Standard Settings'!$I13),-1,(EchelleFPAparam!$S$3/('cpmcfgWVLEN_Table.csv'!$U18+D$52))*(SIN('Standard Settings'!$F13)+SIN('Standard Settings'!$F13+EchelleFPAparam!$M$3+EchelleFPAparam!$I$3)))</f>
        <v>2403.73340580499</v>
      </c>
      <c r="DL18" s="53" t="n">
        <f aca="false">IF(OR($U18+E$52&lt;'Standard Settings'!$G13,$U18+E$52&gt;'Standard Settings'!$I13),-1,(EchelleFPAparam!$S$3/('cpmcfgWVLEN_Table.csv'!$U18+E$52))*(SIN('Standard Settings'!$F13)+SIN('Standard Settings'!$F13+EchelleFPAparam!$M$3+EchelleFPAparam!$I$3)))</f>
        <v>2307.58406957279</v>
      </c>
      <c r="DM18" s="53" t="n">
        <f aca="false">IF(OR($U18+F$52&lt;'Standard Settings'!$G13,$U18+F$52&gt;'Standard Settings'!$I13),-1,(EchelleFPAparam!$S$3/('cpmcfgWVLEN_Table.csv'!$U18+F$52))*(SIN('Standard Settings'!$F13)+SIN('Standard Settings'!$F13+EchelleFPAparam!$M$3+EchelleFPAparam!$I$3)))</f>
        <v>2218.83083612768</v>
      </c>
      <c r="DN18" s="53" t="n">
        <f aca="false">IF(OR($U18+G$52&lt;'Standard Settings'!$G13,$U18+G$52&gt;'Standard Settings'!$I13),-1,(EchelleFPAparam!$S$3/('cpmcfgWVLEN_Table.csv'!$U18+G$52))*(SIN('Standard Settings'!$F13)+SIN('Standard Settings'!$F13+EchelleFPAparam!$M$3+EchelleFPAparam!$I$3)))</f>
        <v>2136.6519162711</v>
      </c>
      <c r="DO18" s="53" t="n">
        <f aca="false">IF(OR($U18+H$52&lt;'Standard Settings'!$G13,$U18+H$52&gt;'Standard Settings'!$I13),-1,(EchelleFPAparam!$S$3/('cpmcfgWVLEN_Table.csv'!$U18+H$52))*(SIN('Standard Settings'!$F13)+SIN('Standard Settings'!$F13+EchelleFPAparam!$M$3+EchelleFPAparam!$I$3)))</f>
        <v>2060.34291926142</v>
      </c>
      <c r="DP18" s="53" t="n">
        <f aca="false">IF(OR($U18+K$52&lt;'Standard Settings'!$G13,$U18+K$52&gt;'Standard Settings'!$I13),-1,(EchelleFPAparam!$S$3/('cpmcfgWVLEN_Table.csv'!$U18+K$52))*(SIN('Standard Settings'!$F13)+SIN('Standard Settings'!$F13+EchelleFPAparam!$M$3+EchelleFPAparam!$I$3)))</f>
        <v>1989.29661170068</v>
      </c>
      <c r="DQ18" s="53" t="n">
        <f aca="false">IF(OR($U18+L$52&lt;'Standard Settings'!$G13,$U18+L$52&gt;'Standard Settings'!$I13),-1,(EchelleFPAparam!$S$3/('cpmcfgWVLEN_Table.csv'!$U18+L$52))*(SIN('Standard Settings'!$F13)+SIN('Standard Settings'!$F13+EchelleFPAparam!$M$3+EchelleFPAparam!$I$3)))</f>
        <v>-1</v>
      </c>
      <c r="DR18" s="53" t="n">
        <f aca="false">IF(OR($U18+B$52&lt;'Standard Settings'!$G13,$U18+B$52&gt;'Standard Settings'!$I13),-1,(EchelleFPAparam!$S$3/('cpmcfgWVLEN_Table.csv'!$U18+B$52))*(SIN('Standard Settings'!$F13)+SIN('Standard Settings'!$F13+EchelleFPAparam!$M$3+EchelleFPAparam!$J$3)))</f>
        <v>-1</v>
      </c>
      <c r="DS18" s="53" t="n">
        <f aca="false">IF(OR($U18+C$52&lt;'Standard Settings'!$G13,$U18+C$52&gt;'Standard Settings'!$I13),-1,(EchelleFPAparam!$S$3/('cpmcfgWVLEN_Table.csv'!$U18+C$52))*(SIN('Standard Settings'!$F13)+SIN('Standard Settings'!$F13+EchelleFPAparam!$M$3+EchelleFPAparam!$J$3)))</f>
        <v>2509.04336854321</v>
      </c>
      <c r="DT18" s="53" t="n">
        <f aca="false">IF(OR($U18+D$52&lt;'Standard Settings'!$G13,$U18+D$52&gt;'Standard Settings'!$I13),-1,(EchelleFPAparam!$S$3/('cpmcfgWVLEN_Table.csv'!$U18+D$52))*(SIN('Standard Settings'!$F13)+SIN('Standard Settings'!$F13+EchelleFPAparam!$M$3+EchelleFPAparam!$J$3)))</f>
        <v>2404.49989485391</v>
      </c>
      <c r="DU18" s="53" t="n">
        <f aca="false">IF(OR($U18+E$52&lt;'Standard Settings'!$G13,$U18+E$52&gt;'Standard Settings'!$I13),-1,(EchelleFPAparam!$S$3/('cpmcfgWVLEN_Table.csv'!$U18+E$52))*(SIN('Standard Settings'!$F13)+SIN('Standard Settings'!$F13+EchelleFPAparam!$M$3+EchelleFPAparam!$J$3)))</f>
        <v>2308.31989905975</v>
      </c>
      <c r="DV18" s="53" t="n">
        <f aca="false">IF(OR($U18+F$52&lt;'Standard Settings'!$G13,$U18+F$52&gt;'Standard Settings'!$I13),-1,(EchelleFPAparam!$S$3/('cpmcfgWVLEN_Table.csv'!$U18+F$52))*(SIN('Standard Settings'!$F13)+SIN('Standard Settings'!$F13+EchelleFPAparam!$M$3+EchelleFPAparam!$J$3)))</f>
        <v>2219.53836448053</v>
      </c>
      <c r="DW18" s="53" t="n">
        <f aca="false">IF(OR($U18+G$52&lt;'Standard Settings'!$G13,$U18+G$52&gt;'Standard Settings'!$I13),-1,(EchelleFPAparam!$S$3/('cpmcfgWVLEN_Table.csv'!$U18+G$52))*(SIN('Standard Settings'!$F13)+SIN('Standard Settings'!$F13+EchelleFPAparam!$M$3+EchelleFPAparam!$J$3)))</f>
        <v>2137.33323987014</v>
      </c>
      <c r="DX18" s="53" t="n">
        <f aca="false">IF(OR($U18+H$52&lt;'Standard Settings'!$G13,$U18+H$52&gt;'Standard Settings'!$I13),-1,(EchelleFPAparam!$S$3/('cpmcfgWVLEN_Table.csv'!$U18+H$52))*(SIN('Standard Settings'!$F13)+SIN('Standard Settings'!$F13+EchelleFPAparam!$M$3+EchelleFPAparam!$J$3)))</f>
        <v>2060.99990987478</v>
      </c>
      <c r="DY18" s="53" t="n">
        <f aca="false">IF(OR($U18+K$52&lt;'Standard Settings'!$G13,$U18+K$52&gt;'Standard Settings'!$I13),-1,(EchelleFPAparam!$S$3/('cpmcfgWVLEN_Table.csv'!$U18+K$52))*(SIN('Standard Settings'!$F13)+SIN('Standard Settings'!$F13+EchelleFPAparam!$M$3+EchelleFPAparam!$J$3)))</f>
        <v>1989.93094746531</v>
      </c>
      <c r="DZ18" s="53" t="n">
        <f aca="false">IF(OR($U18+L$52&lt;'Standard Settings'!$G13,$U18+L$52&gt;'Standard Settings'!$I13),-1,(EchelleFPAparam!$S$3/('cpmcfgWVLEN_Table.csv'!$U18+L$52))*(SIN('Standard Settings'!$F13)+SIN('Standard Settings'!$F13+EchelleFPAparam!$M$3+EchelleFPAparam!$J$3)))</f>
        <v>-1</v>
      </c>
      <c r="EA18" s="53" t="n">
        <f aca="false">IF(OR($U18+B$52&lt;$S18,$U18+B$52&gt;$T18),-1,(EchelleFPAparam!$S$3/('cpmcfgWVLEN_Table.csv'!$U18+B$52))*(SIN('Standard Settings'!$F13)+SIN('Standard Settings'!$F13+EchelleFPAparam!$M$3+EchelleFPAparam!$K$3)))</f>
        <v>-1</v>
      </c>
      <c r="EB18" s="53" t="n">
        <f aca="false">IF(OR($U18+C$52&lt;$S18,$U18+C$52&gt;$T18),-1,(EchelleFPAparam!$S$3/('cpmcfgWVLEN_Table.csv'!$U18+C$52))*(SIN('Standard Settings'!$F13)+SIN('Standard Settings'!$F13+EchelleFPAparam!$M$3+EchelleFPAparam!$K$3)))</f>
        <v>2523.37770860823</v>
      </c>
      <c r="EC18" s="53" t="n">
        <f aca="false">IF(OR($U18+D$52&lt;$S18,$U18+D$52&gt;$T18),-1,(EchelleFPAparam!$S$3/('cpmcfgWVLEN_Table.csv'!$U18+D$52))*(SIN('Standard Settings'!$F13)+SIN('Standard Settings'!$F13+EchelleFPAparam!$M$3+EchelleFPAparam!$K$3)))</f>
        <v>2418.23697074955</v>
      </c>
      <c r="ED18" s="53" t="n">
        <f aca="false">IF(OR($U18+E$52&lt;$S18,$U18+E$52&gt;$T18),-1,(EchelleFPAparam!$S$3/('cpmcfgWVLEN_Table.csv'!$U18+E$52))*(SIN('Standard Settings'!$F13)+SIN('Standard Settings'!$F13+EchelleFPAparam!$M$3+EchelleFPAparam!$K$3)))</f>
        <v>2321.50749191957</v>
      </c>
      <c r="EE18" s="53" t="n">
        <f aca="false">IF(OR($U18+F$52&lt;$S18,$U18+F$52&gt;$T18),-1,(EchelleFPAparam!$S$3/('cpmcfgWVLEN_Table.csv'!$U18+F$52))*(SIN('Standard Settings'!$F13)+SIN('Standard Settings'!$F13+EchelleFPAparam!$M$3+EchelleFPAparam!$K$3)))</f>
        <v>2232.21874223036</v>
      </c>
      <c r="EF18" s="53" t="n">
        <f aca="false">IF(OR($U18+G$52&lt;$S18,$U18+G$52&gt;$T18),-1,(EchelleFPAparam!$S$3/('cpmcfgWVLEN_Table.csv'!$U18+G$52))*(SIN('Standard Settings'!$F13)+SIN('Standard Settings'!$F13+EchelleFPAparam!$M$3+EchelleFPAparam!$K$3)))</f>
        <v>2149.5439739996</v>
      </c>
      <c r="EG18" s="53" t="n">
        <f aca="false">IF(OR($U18+H$52&lt;$S18,$U18+H$52&gt;$T18),-1,(EchelleFPAparam!$S$3/('cpmcfgWVLEN_Table.csv'!$U18+H$52))*(SIN('Standard Settings'!$F13)+SIN('Standard Settings'!$F13+EchelleFPAparam!$M$3+EchelleFPAparam!$K$3)))</f>
        <v>2072.77454635676</v>
      </c>
      <c r="EH18" s="53" t="n">
        <f aca="false">IF(OR($U18+K$52&lt;$S18,$U18+K$52&gt;$T18),-1,(EchelleFPAparam!$S$3/('cpmcfgWVLEN_Table.csv'!$U18+K$52))*(SIN('Standard Settings'!$F13)+SIN('Standard Settings'!$F13+EchelleFPAparam!$M$3+EchelleFPAparam!$K$3)))</f>
        <v>2001.29956199963</v>
      </c>
      <c r="EI18" s="53" t="n">
        <f aca="false">IF(OR($U18+L$52&lt;$S18,$U18+L$52&gt;$T18),-1,(EchelleFPAparam!$S$3/('cpmcfgWVLEN_Table.csv'!$U18+L$52))*(SIN('Standard Settings'!$F13)+SIN('Standard Settings'!$F13+EchelleFPAparam!$M$3+EchelleFPAparam!$K$3)))</f>
        <v>-1</v>
      </c>
      <c r="EJ18" s="54" t="n">
        <f aca="false">CO18</f>
        <v>1963.96567595752</v>
      </c>
      <c r="EK18" s="54" t="n">
        <f aca="false">EB18</f>
        <v>2523.37770860823</v>
      </c>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6" t="n">
        <f aca="false">1/(F18*EchelleFPAparam!$Q$3)</f>
        <v>1811.8845370972</v>
      </c>
      <c r="FK18" s="56" t="n">
        <f aca="false">E18*FJ18</f>
        <v>11.8542431915985</v>
      </c>
      <c r="FL18" s="55"/>
      <c r="FM18" s="55"/>
      <c r="FN18" s="55"/>
      <c r="FO18" s="55"/>
      <c r="FP18" s="55"/>
      <c r="FQ18" s="55"/>
      <c r="FR18" s="55"/>
      <c r="FS18" s="55"/>
      <c r="FT18" s="55"/>
      <c r="FU18" s="55"/>
      <c r="FV18" s="55"/>
      <c r="FW18" s="55"/>
      <c r="FX18" s="55"/>
      <c r="FY18" s="55"/>
      <c r="FZ18" s="55"/>
      <c r="GA18" s="55"/>
      <c r="GB18" s="55"/>
      <c r="GC18" s="55"/>
      <c r="GD18" s="55"/>
      <c r="GE18" s="55"/>
      <c r="GF18" s="55"/>
      <c r="GG18" s="55"/>
      <c r="GH18" s="55"/>
      <c r="GI18" s="55"/>
      <c r="GJ18" s="55"/>
      <c r="GK18" s="55"/>
      <c r="GL18" s="55"/>
      <c r="GM18" s="55"/>
      <c r="GN18" s="55"/>
      <c r="GO18" s="55"/>
      <c r="GP18" s="55"/>
      <c r="GQ18" s="55"/>
      <c r="GR18" s="55"/>
      <c r="GS18" s="55"/>
      <c r="GT18" s="55"/>
      <c r="GU18" s="55"/>
      <c r="GV18" s="55"/>
      <c r="GW18" s="55"/>
      <c r="GX18" s="55"/>
      <c r="GY18" s="55"/>
      <c r="GZ18" s="55"/>
      <c r="HA18" s="55"/>
      <c r="HB18" s="55"/>
      <c r="HC18" s="55"/>
      <c r="HD18" s="55"/>
      <c r="HE18" s="55"/>
      <c r="HF18" s="55"/>
      <c r="HG18" s="55"/>
      <c r="HH18" s="55"/>
      <c r="HI18" s="55"/>
      <c r="HJ18" s="55"/>
      <c r="HK18" s="55"/>
      <c r="HL18" s="55"/>
      <c r="HM18" s="55"/>
      <c r="HN18" s="55"/>
      <c r="HO18" s="55"/>
      <c r="HP18" s="55"/>
      <c r="HQ18" s="55"/>
      <c r="HR18" s="55"/>
      <c r="HS18" s="55"/>
      <c r="HT18" s="55"/>
      <c r="HU18" s="55"/>
      <c r="HV18" s="55"/>
      <c r="HW18" s="55"/>
      <c r="HX18" s="55"/>
      <c r="HY18" s="55"/>
      <c r="HZ18" s="55"/>
      <c r="IA18" s="55"/>
      <c r="IB18" s="55"/>
      <c r="IC18" s="55"/>
      <c r="ID18" s="55"/>
      <c r="IE18" s="55"/>
      <c r="IF18" s="55"/>
      <c r="IG18" s="55"/>
      <c r="IH18" s="55"/>
      <c r="II18" s="55"/>
      <c r="IJ18" s="55"/>
      <c r="IK18" s="55"/>
      <c r="IL18" s="55"/>
      <c r="IM18" s="55"/>
      <c r="IN18" s="55"/>
      <c r="IO18" s="55"/>
      <c r="IP18" s="55"/>
      <c r="IQ18" s="55"/>
      <c r="IR18" s="55"/>
      <c r="IS18" s="55"/>
      <c r="IT18" s="55"/>
      <c r="IU18" s="55"/>
      <c r="IV18" s="55"/>
      <c r="IW18" s="55"/>
      <c r="IX18" s="55"/>
      <c r="IY18" s="55"/>
      <c r="IZ18" s="55"/>
      <c r="JA18" s="55"/>
      <c r="JB18" s="55"/>
      <c r="JC18" s="55"/>
      <c r="JD18" s="55"/>
      <c r="JE18" s="55"/>
      <c r="JF18" s="55"/>
      <c r="JG18" s="55"/>
      <c r="JH18" s="55"/>
      <c r="JI18" s="55"/>
      <c r="JJ18" s="55"/>
      <c r="JK18" s="55"/>
      <c r="JL18" s="55"/>
      <c r="JM18" s="55"/>
      <c r="JN18" s="55"/>
      <c r="JO18" s="55"/>
      <c r="JP18" s="55"/>
      <c r="JQ18" s="55"/>
      <c r="JR18" s="20"/>
    </row>
    <row r="19" customFormat="false" ht="15" hidden="false" customHeight="false" outlineLevel="0" collapsed="false">
      <c r="A19" s="39" t="n">
        <v>13</v>
      </c>
      <c r="B19" s="40" t="n">
        <f aca="false">AA19</f>
        <v>3267.01733140173</v>
      </c>
      <c r="C19" s="12" t="str">
        <f aca="false">'Standard Settings'!B14</f>
        <v>L/1/7</v>
      </c>
      <c r="D19" s="12" t="n">
        <f aca="false">'Standard Settings'!H14</f>
        <v>17</v>
      </c>
      <c r="E19" s="41" t="n">
        <f aca="false">(DM19-DD19)/2048</f>
        <v>0.0113984324802172</v>
      </c>
      <c r="F19" s="37" t="n">
        <f aca="false">((EchelleFPAparam!$S$3/('cpmcfgWVLEN_Table.csv'!$U19+E$52))*(SIN('Standard Settings'!$F14+0.0005)+SIN('Standard Settings'!$F14+0.0005+EchelleFPAparam!$M$3))-(EchelleFPAparam!$S$3/('cpmcfgWVLEN_Table.csv'!$U19+E$52))*(SIN('Standard Settings'!$F14-0.0005)+SIN('Standard Settings'!$F14-0.0005+EchelleFPAparam!$M$3)))*1000*EchelleFPAparam!$O$3/180</f>
        <v>33.0520304384157</v>
      </c>
      <c r="G19" s="42" t="str">
        <f aca="false">'Standard Settings'!C14</f>
        <v>L</v>
      </c>
      <c r="H19" s="43"/>
      <c r="I19" s="44" t="s">
        <v>658</v>
      </c>
      <c r="J19" s="45"/>
      <c r="K19" s="12" t="str">
        <f aca="false">'Standard Settings'!$D14</f>
        <v>LM</v>
      </c>
      <c r="L19" s="43"/>
      <c r="M19" s="13" t="n">
        <v>0</v>
      </c>
      <c r="N19" s="13" t="n">
        <v>0</v>
      </c>
      <c r="O19" s="14" t="s">
        <v>526</v>
      </c>
      <c r="P19" s="14" t="s">
        <v>526</v>
      </c>
      <c r="Q19" s="12" t="n">
        <f aca="false">'Standard Settings'!$E14</f>
        <v>63</v>
      </c>
      <c r="R19" s="46"/>
      <c r="S19" s="47" t="n">
        <f aca="false">'Standard Settings'!$G14</f>
        <v>14</v>
      </c>
      <c r="T19" s="47" t="n">
        <f aca="false">'Standard Settings'!$I14</f>
        <v>20</v>
      </c>
      <c r="U19" s="48" t="n">
        <f aca="false">D19-4</f>
        <v>13</v>
      </c>
      <c r="V19" s="48" t="n">
        <f aca="false">D19+4</f>
        <v>21</v>
      </c>
      <c r="W19" s="49" t="n">
        <f aca="false">IF(OR($U19+B$52&lt;$S19,$U19+B$52&gt;$T19),-1,(EchelleFPAparam!$S$3/('cpmcfgWVLEN_Table.csv'!$U19+B$52))*(SIN('Standard Settings'!$F14)+SIN('Standard Settings'!$F14+EchelleFPAparam!$M$3)))</f>
        <v>-1</v>
      </c>
      <c r="X19" s="49" t="n">
        <f aca="false">IF(OR($U19+C$52&lt;$S19,$U19+C$52&gt;$T19),-1,(EchelleFPAparam!$S$3/('cpmcfgWVLEN_Table.csv'!$U19+C$52))*(SIN('Standard Settings'!$F14)+SIN('Standard Settings'!$F14+EchelleFPAparam!$M$3)))</f>
        <v>3967.09247384495</v>
      </c>
      <c r="Y19" s="49" t="n">
        <f aca="false">IF(OR($U19+D$52&lt;$S19,$U19+D$52&gt;$T19),-1,(EchelleFPAparam!$S$3/('cpmcfgWVLEN_Table.csv'!$U19+D$52))*(SIN('Standard Settings'!$F14)+SIN('Standard Settings'!$F14+EchelleFPAparam!$M$3)))</f>
        <v>3702.61964225529</v>
      </c>
      <c r="Z19" s="49" t="n">
        <f aca="false">IF(OR($U19+E$52&lt;$S19,$U19+E$52&gt;$T19),-1,(EchelleFPAparam!$S$3/('cpmcfgWVLEN_Table.csv'!$U19+E$52))*(SIN('Standard Settings'!$F14)+SIN('Standard Settings'!$F14+EchelleFPAparam!$M$3)))</f>
        <v>3471.20591461434</v>
      </c>
      <c r="AA19" s="49" t="n">
        <f aca="false">IF(OR($U19+F$52&lt;$S19,$U19+F$52&gt;$T19),-1,(EchelleFPAparam!$S$3/('cpmcfgWVLEN_Table.csv'!$U19+F$52))*(SIN('Standard Settings'!$F14)+SIN('Standard Settings'!$F14+EchelleFPAparam!$M$3)))</f>
        <v>3267.01733140173</v>
      </c>
      <c r="AB19" s="49" t="n">
        <f aca="false">IF(OR($U19+G$52&lt;$S19,$U19+G$52&gt;$T19),-1,(EchelleFPAparam!$S$3/('cpmcfgWVLEN_Table.csv'!$U19+G$52))*(SIN('Standard Settings'!$F14)+SIN('Standard Settings'!$F14+EchelleFPAparam!$M$3)))</f>
        <v>3085.51636854608</v>
      </c>
      <c r="AC19" s="49" t="n">
        <f aca="false">IF(OR($U19+H$52&lt;$S19,$U19+H$52&gt;$T19),-1,(EchelleFPAparam!$S$3/('cpmcfgWVLEN_Table.csv'!$U19+H$52))*(SIN('Standard Settings'!$F14)+SIN('Standard Settings'!$F14+EchelleFPAparam!$M$3)))</f>
        <v>2923.12077020155</v>
      </c>
      <c r="AD19" s="49" t="n">
        <f aca="false">IF(OR($U19+K$52&lt;$S19,$U19+K$52&gt;$T19),-1,(EchelleFPAparam!$S$3/('cpmcfgWVLEN_Table.csv'!$U19+K$52))*(SIN('Standard Settings'!$F14)+SIN('Standard Settings'!$F14+EchelleFPAparam!$M$3)))</f>
        <v>2776.96473169147</v>
      </c>
      <c r="AE19" s="49" t="n">
        <f aca="false">IF(OR($U19+L$52&lt;$S19,$U19+L$52&gt;$T19),-1,(EchelleFPAparam!$S$3/('cpmcfgWVLEN_Table.csv'!$U19+L$52))*(SIN('Standard Settings'!$F14)+SIN('Standard Settings'!$F14+EchelleFPAparam!$M$3)))</f>
        <v>-1</v>
      </c>
      <c r="AF19" s="50" t="n">
        <v>1977.00190902961</v>
      </c>
      <c r="AG19" s="50" t="n">
        <v>1583.240129397</v>
      </c>
      <c r="AH19" s="50" t="n">
        <v>1225.57369641534</v>
      </c>
      <c r="AI19" s="50" t="n">
        <v>913.120018748382</v>
      </c>
      <c r="AJ19" s="50" t="n">
        <v>637.725980268003</v>
      </c>
      <c r="AK19" s="50" t="n">
        <v>392.798985864434</v>
      </c>
      <c r="AL19" s="50" t="n">
        <v>173.459470865139</v>
      </c>
      <c r="AM19" s="50" t="n">
        <v>31.8129000954038</v>
      </c>
      <c r="AN19" s="50"/>
      <c r="AO19" s="50" t="n">
        <v>1988.99952818012</v>
      </c>
      <c r="AP19" s="50" t="n">
        <v>1604.82120559726</v>
      </c>
      <c r="AQ19" s="50" t="n">
        <v>1244.58422192189</v>
      </c>
      <c r="AR19" s="50" t="n">
        <v>929.980866594126</v>
      </c>
      <c r="AS19" s="50" t="n">
        <v>652.631364096511</v>
      </c>
      <c r="AT19" s="50" t="n">
        <v>406.144865258526</v>
      </c>
      <c r="AU19" s="50" t="n">
        <v>185.232177825225</v>
      </c>
      <c r="AV19" s="50" t="n">
        <v>36.6045317359385</v>
      </c>
      <c r="AW19" s="50"/>
      <c r="AX19" s="50" t="n">
        <v>2001.9978694205</v>
      </c>
      <c r="AY19" s="50" t="n">
        <v>1628.3248436364</v>
      </c>
      <c r="AZ19" s="50" t="n">
        <v>1265.31014443826</v>
      </c>
      <c r="BA19" s="50" t="n">
        <v>948.183241523791</v>
      </c>
      <c r="BB19" s="50" t="n">
        <v>668.783402863776</v>
      </c>
      <c r="BC19" s="50" t="n">
        <v>420.378939566709</v>
      </c>
      <c r="BD19" s="50" t="n">
        <v>197.907162161054</v>
      </c>
      <c r="BE19" s="50" t="n">
        <v>42.156616447602</v>
      </c>
      <c r="BF19" s="50"/>
      <c r="BG19" s="51" t="n">
        <f aca="false">IF(OR($U19+B$52&lt;'Standard Settings'!$G14,$U19+B$52&gt;'Standard Settings'!$I14),-1,(EchelleFPAparam!$S$3/('cpmcfgWVLEN_Table.csv'!$U19+B$52))*(SIN(EchelleFPAparam!$T$3-EchelleFPAparam!$M$3/2)+SIN('Standard Settings'!$F14+EchelleFPAparam!$M$3)))</f>
        <v>-1</v>
      </c>
      <c r="BH19" s="51" t="n">
        <f aca="false">IF(OR($U19+C$52&lt;'Standard Settings'!$G14,$U19+C$52&gt;'Standard Settings'!$I14),-1,(EchelleFPAparam!$S$3/('cpmcfgWVLEN_Table.csv'!$U19+C$52))*(SIN(EchelleFPAparam!$T$3-EchelleFPAparam!$M$3/2)+SIN('Standard Settings'!$F14+EchelleFPAparam!$M$3)))</f>
        <v>4007.88837495398</v>
      </c>
      <c r="BI19" s="51" t="n">
        <f aca="false">IF(OR($U19+D$52&lt;'Standard Settings'!$G14,$U19+D$52&gt;'Standard Settings'!$I14),-1,(EchelleFPAparam!$S$3/('cpmcfgWVLEN_Table.csv'!$U19+D$52))*(SIN(EchelleFPAparam!$T$3-EchelleFPAparam!$M$3/2)+SIN('Standard Settings'!$F14+EchelleFPAparam!$M$3)))</f>
        <v>3740.69581662371</v>
      </c>
      <c r="BJ19" s="51" t="n">
        <f aca="false">IF(OR($U19+E$52&lt;'Standard Settings'!$G14,$U19+E$52&gt;'Standard Settings'!$I14),-1,(EchelleFPAparam!$S$3/('cpmcfgWVLEN_Table.csv'!$U19+E$52))*(SIN(EchelleFPAparam!$T$3-EchelleFPAparam!$M$3/2)+SIN('Standard Settings'!$F14+EchelleFPAparam!$M$3)))</f>
        <v>3506.90232808473</v>
      </c>
      <c r="BK19" s="51" t="n">
        <f aca="false">IF(OR($U19+F$52&lt;'Standard Settings'!$G14,$U19+F$52&gt;'Standard Settings'!$I14),-1,(EchelleFPAparam!$S$3/('cpmcfgWVLEN_Table.csv'!$U19+F$52))*(SIN(EchelleFPAparam!$T$3-EchelleFPAparam!$M$3/2)+SIN('Standard Settings'!$F14+EchelleFPAparam!$M$3)))</f>
        <v>3300.61395584445</v>
      </c>
      <c r="BL19" s="51" t="n">
        <f aca="false">IF(OR($U19+G$52&lt;'Standard Settings'!$G14,$U19+G$52&gt;'Standard Settings'!$I14),-1,(EchelleFPAparam!$S$3/('cpmcfgWVLEN_Table.csv'!$U19+G$52))*(SIN(EchelleFPAparam!$T$3-EchelleFPAparam!$M$3/2)+SIN('Standard Settings'!$F14+EchelleFPAparam!$M$3)))</f>
        <v>3117.24651385309</v>
      </c>
      <c r="BM19" s="51" t="n">
        <f aca="false">IF(OR($U19+H$52&lt;'Standard Settings'!$G14,$U19+H$52&gt;'Standard Settings'!$I14),-1,(EchelleFPAparam!$S$3/('cpmcfgWVLEN_Table.csv'!$U19+H$52))*(SIN(EchelleFPAparam!$T$3-EchelleFPAparam!$M$3/2)+SIN('Standard Settings'!$F14+EchelleFPAparam!$M$3)))</f>
        <v>2953.18090786082</v>
      </c>
      <c r="BN19" s="51" t="n">
        <f aca="false">IF(OR($U19+K$52&lt;'Standard Settings'!$G14,$U19+K$52&gt;'Standard Settings'!$I14),-1,(EchelleFPAparam!$S$3/('cpmcfgWVLEN_Table.csv'!$U19+K$52))*(SIN(EchelleFPAparam!$T$3-EchelleFPAparam!$M$3/2)+SIN('Standard Settings'!$F14+EchelleFPAparam!$M$3)))</f>
        <v>2805.52186246778</v>
      </c>
      <c r="BO19" s="51" t="n">
        <f aca="false">IF(OR($U19+L$52&lt;'Standard Settings'!$G14,$U19+L$52&gt;'Standard Settings'!$I14),-1,(EchelleFPAparam!$S$3/('cpmcfgWVLEN_Table.csv'!$U19+L$52))*(SIN(EchelleFPAparam!$T$3-EchelleFPAparam!$M$3/2)+SIN('Standard Settings'!$F14+EchelleFPAparam!$M$3)))</f>
        <v>-1</v>
      </c>
      <c r="BP19" s="52" t="n">
        <f aca="false">IF(OR($U19+B$52&lt;'Standard Settings'!$G14,$U19+B$52&gt;'Standard Settings'!$I14),-1,BG19*(($D19+B$52)/($D19+B$52+0.5)))</f>
        <v>-1</v>
      </c>
      <c r="BQ19" s="52" t="n">
        <f aca="false">IF(OR($U19+C$52&lt;'Standard Settings'!$G14,$U19+C$52&gt;'Standard Settings'!$I14),-1,BH19*(($D19+C$52)/($D19+C$52+0.5)))</f>
        <v>3899.56706752279</v>
      </c>
      <c r="BR19" s="52" t="n">
        <f aca="false">IF(OR($U19+D$52&lt;'Standard Settings'!$G14,$U19+D$52&gt;'Standard Settings'!$I14),-1,BI19*(($D19+D$52)/($D19+D$52+0.5)))</f>
        <v>3644.78053927438</v>
      </c>
      <c r="BS19" s="52" t="n">
        <f aca="false">IF(OR($U19+E$52&lt;'Standard Settings'!$G14,$U19+E$52&gt;'Standard Settings'!$I14),-1,BJ19*(($D19+E$52)/($D19+E$52+0.5)))</f>
        <v>3421.36812496071</v>
      </c>
      <c r="BT19" s="52" t="n">
        <f aca="false">IF(OR($U19+F$52&lt;'Standard Settings'!$G14,$U19+F$52&gt;'Standard Settings'!$I14),-1,BK19*(($D19+F$52)/($D19+F$52+0.5)))</f>
        <v>3223.85549175504</v>
      </c>
      <c r="BU19" s="52" t="n">
        <f aca="false">IF(OR($U19+G$52&lt;'Standard Settings'!$G14,$U19+G$52&gt;'Standard Settings'!$I14),-1,BL19*(($D19+G$52)/($D19+G$52+0.5)))</f>
        <v>3047.9743691008</v>
      </c>
      <c r="BV19" s="52" t="n">
        <f aca="false">IF(OR($U19+H$52&lt;'Standard Settings'!$G14,$U19+H$52&gt;'Standard Settings'!$I14),-1,BM19*(($D19+H$52)/($D19+H$52+0.5)))</f>
        <v>2890.34727152336</v>
      </c>
      <c r="BW19" s="52" t="n">
        <f aca="false">IF(OR($U19+K$52&lt;'Standard Settings'!$G14,$U19+K$52&gt;'Standard Settings'!$I14),-1,BN19*(($D19+K$52)/($D19+K$52+0.5)))</f>
        <v>2748.26631425415</v>
      </c>
      <c r="BX19" s="52" t="n">
        <f aca="false">IF(OR($U19+L$52&lt;'Standard Settings'!$G14,$U19+L$52&gt;'Standard Settings'!$I14),-1,BO19*(($D19+L$52)/($D19+L$52+0.5)))</f>
        <v>-1</v>
      </c>
      <c r="BY19" s="52" t="n">
        <f aca="false">IF(OR($U19+B$52&lt;'Standard Settings'!$G14,$U19+B$52&gt;'Standard Settings'!$I14),-1,BG19*(($D19+B$52)/($D19+B$52-0.5)))</f>
        <v>-1</v>
      </c>
      <c r="BZ19" s="52" t="n">
        <f aca="false">IF(OR($U19+C$52&lt;'Standard Settings'!$G14,$U19+C$52&gt;'Standard Settings'!$I14),-1,BH19*(($D19+C$52)/($D19+C$52-0.5)))</f>
        <v>4122.39947138123</v>
      </c>
      <c r="CA19" s="52" t="n">
        <f aca="false">IF(OR($U19+D$52&lt;'Standard Settings'!$G14,$U19+D$52&gt;'Standard Settings'!$I14),-1,BI19*(($D19+D$52)/($D19+D$52-0.5)))</f>
        <v>3841.79570355949</v>
      </c>
      <c r="CB19" s="52" t="n">
        <f aca="false">IF(OR($U19+E$52&lt;'Standard Settings'!$G14,$U19+E$52&gt;'Standard Settings'!$I14),-1,BJ19*(($D19+E$52)/($D19+E$52-0.5)))</f>
        <v>3596.82290059972</v>
      </c>
      <c r="CC19" s="52" t="n">
        <f aca="false">IF(OR($U19+F$52&lt;'Standard Settings'!$G14,$U19+F$52&gt;'Standard Settings'!$I14),-1,BK19*(($D19+F$52)/($D19+F$52-0.5)))</f>
        <v>3381.11673525529</v>
      </c>
      <c r="CD19" s="52" t="n">
        <f aca="false">IF(OR($U19+G$52&lt;'Standard Settings'!$G14,$U19+G$52&gt;'Standard Settings'!$I14),-1,BL19*(($D19+G$52)/($D19+G$52-0.5)))</f>
        <v>3189.74061882642</v>
      </c>
      <c r="CE19" s="52" t="n">
        <f aca="false">IF(OR($U19+H$52&lt;'Standard Settings'!$G14,$U19+H$52&gt;'Standard Settings'!$I14),-1,BM19*(($D19+H$52)/($D19+H$52-0.5)))</f>
        <v>3018.80715025773</v>
      </c>
      <c r="CF19" s="52" t="n">
        <f aca="false">IF(OR($U19+K$52&lt;'Standard Settings'!$G14,$U19+K$52&gt;'Standard Settings'!$I14),-1,BN19*(($D19+K$52)/($D19+K$52-0.5)))</f>
        <v>2865.21381698837</v>
      </c>
      <c r="CG19" s="52" t="n">
        <f aca="false">IF(OR($U19+L$52&lt;'Standard Settings'!$G14,$U19+L$52&gt;'Standard Settings'!$I14),-1,BO19*(($D19+L$52)/($D19+L$52-0.5)))</f>
        <v>-1</v>
      </c>
      <c r="CH19" s="53" t="n">
        <f aca="false">IF(OR($U19+B$52&lt;'Standard Settings'!$G14,$U19+B$52&gt;'Standard Settings'!$I14),-1,(EchelleFPAparam!$S$3/('cpmcfgWVLEN_Table.csv'!$U19+B$52))*(SIN('Standard Settings'!$F14)+SIN('Standard Settings'!$F14+EchelleFPAparam!$M$3+EchelleFPAparam!$F$3)))</f>
        <v>-1</v>
      </c>
      <c r="CI19" s="53" t="n">
        <f aca="false">IF(OR($U19+C$52&lt;'Standard Settings'!$G14,$U19+C$52&gt;'Standard Settings'!$I14),-1,(EchelleFPAparam!$S$3/('cpmcfgWVLEN_Table.csv'!$U19+C$52))*(SIN('Standard Settings'!$F14)+SIN('Standard Settings'!$F14+EchelleFPAparam!$M$3+EchelleFPAparam!$F$3)))</f>
        <v>3921.58168591035</v>
      </c>
      <c r="CJ19" s="53" t="n">
        <f aca="false">IF(OR($U19+D$52&lt;'Standard Settings'!$G14,$U19+D$52&gt;'Standard Settings'!$I14),-1,(EchelleFPAparam!$S$3/('cpmcfgWVLEN_Table.csv'!$U19+D$52))*(SIN('Standard Settings'!$F14)+SIN('Standard Settings'!$F14+EchelleFPAparam!$M$3+EchelleFPAparam!$F$3)))</f>
        <v>3660.14290684966</v>
      </c>
      <c r="CK19" s="53" t="n">
        <f aca="false">IF(OR($U19+E$52&lt;'Standard Settings'!$G14,$U19+E$52&gt;'Standard Settings'!$I14),-1,(EchelleFPAparam!$S$3/('cpmcfgWVLEN_Table.csv'!$U19+E$52))*(SIN('Standard Settings'!$F14)+SIN('Standard Settings'!$F14+EchelleFPAparam!$M$3+EchelleFPAparam!$F$3)))</f>
        <v>3431.38397517156</v>
      </c>
      <c r="CL19" s="53" t="n">
        <f aca="false">IF(OR($U19+F$52&lt;'Standard Settings'!$G14,$U19+F$52&gt;'Standard Settings'!$I14),-1,(EchelleFPAparam!$S$3/('cpmcfgWVLEN_Table.csv'!$U19+F$52))*(SIN('Standard Settings'!$F14)+SIN('Standard Settings'!$F14+EchelleFPAparam!$M$3+EchelleFPAparam!$F$3)))</f>
        <v>3229.537858985</v>
      </c>
      <c r="CM19" s="53" t="n">
        <f aca="false">IF(OR($U19+G$52&lt;'Standard Settings'!$G14,$U19+G$52&gt;'Standard Settings'!$I14),-1,(EchelleFPAparam!$S$3/('cpmcfgWVLEN_Table.csv'!$U19+G$52))*(SIN('Standard Settings'!$F14)+SIN('Standard Settings'!$F14+EchelleFPAparam!$M$3+EchelleFPAparam!$F$3)))</f>
        <v>3050.11908904138</v>
      </c>
      <c r="CN19" s="53" t="n">
        <f aca="false">IF(OR($U19+H$52&lt;'Standard Settings'!$G14,$U19+H$52&gt;'Standard Settings'!$I14),-1,(EchelleFPAparam!$S$3/('cpmcfgWVLEN_Table.csv'!$U19+H$52))*(SIN('Standard Settings'!$F14)+SIN('Standard Settings'!$F14+EchelleFPAparam!$M$3+EchelleFPAparam!$F$3)))</f>
        <v>2889.58650540763</v>
      </c>
      <c r="CO19" s="53" t="n">
        <f aca="false">IF(OR($U19+K$52&lt;'Standard Settings'!$G14,$U19+K$52&gt;'Standard Settings'!$I14),-1,(EchelleFPAparam!$S$3/('cpmcfgWVLEN_Table.csv'!$U19+K$52))*(SIN('Standard Settings'!$F14)+SIN('Standard Settings'!$F14+EchelleFPAparam!$M$3+EchelleFPAparam!$F$3)))</f>
        <v>2745.10718013725</v>
      </c>
      <c r="CP19" s="53" t="n">
        <f aca="false">IF(OR($U19+L$52&lt;'Standard Settings'!$G14,$U19+L$52&gt;'Standard Settings'!$I14),-1,(EchelleFPAparam!$S$3/('cpmcfgWVLEN_Table.csv'!$U19+L$52))*(SIN('Standard Settings'!$F14)+SIN('Standard Settings'!$F14+EchelleFPAparam!$M$3+EchelleFPAparam!$F$3)))</f>
        <v>-1</v>
      </c>
      <c r="CQ19" s="53" t="n">
        <f aca="false">IF(OR($U19+B$52&lt;'Standard Settings'!$G14,$U19+B$52&gt;'Standard Settings'!$I14),-1,(EchelleFPAparam!$S$3/('cpmcfgWVLEN_Table.csv'!$U19+B$52))*(SIN('Standard Settings'!$F14)+SIN('Standard Settings'!$F14+EchelleFPAparam!$M$3+EchelleFPAparam!$G$3)))</f>
        <v>-1</v>
      </c>
      <c r="CR19" s="53" t="n">
        <f aca="false">IF(OR($U19+C$52&lt;'Standard Settings'!$G14,$U19+C$52&gt;'Standard Settings'!$I14),-1,(EchelleFPAparam!$S$3/('cpmcfgWVLEN_Table.csv'!$U19+C$52))*(SIN('Standard Settings'!$F14)+SIN('Standard Settings'!$F14+EchelleFPAparam!$M$3+EchelleFPAparam!$G$3)))</f>
        <v>3951.19543557018</v>
      </c>
      <c r="CS19" s="53" t="n">
        <f aca="false">IF(OR($U19+D$52&lt;'Standard Settings'!$G14,$U19+D$52&gt;'Standard Settings'!$I14),-1,(EchelleFPAparam!$S$3/('cpmcfgWVLEN_Table.csv'!$U19+D$52))*(SIN('Standard Settings'!$F14)+SIN('Standard Settings'!$F14+EchelleFPAparam!$M$3+EchelleFPAparam!$G$3)))</f>
        <v>3687.78240653217</v>
      </c>
      <c r="CT19" s="53" t="n">
        <f aca="false">IF(OR($U19+E$52&lt;'Standard Settings'!$G14,$U19+E$52&gt;'Standard Settings'!$I14),-1,(EchelleFPAparam!$S$3/('cpmcfgWVLEN_Table.csv'!$U19+E$52))*(SIN('Standard Settings'!$F14)+SIN('Standard Settings'!$F14+EchelleFPAparam!$M$3+EchelleFPAparam!$G$3)))</f>
        <v>3457.29600612391</v>
      </c>
      <c r="CU19" s="53" t="n">
        <f aca="false">IF(OR($U19+F$52&lt;'Standard Settings'!$G14,$U19+F$52&gt;'Standard Settings'!$I14),-1,(EchelleFPAparam!$S$3/('cpmcfgWVLEN_Table.csv'!$U19+F$52))*(SIN('Standard Settings'!$F14)+SIN('Standard Settings'!$F14+EchelleFPAparam!$M$3+EchelleFPAparam!$G$3)))</f>
        <v>3253.9256528225</v>
      </c>
      <c r="CV19" s="53" t="n">
        <f aca="false">IF(OR($U19+G$52&lt;'Standard Settings'!$G14,$U19+G$52&gt;'Standard Settings'!$I14),-1,(EchelleFPAparam!$S$3/('cpmcfgWVLEN_Table.csv'!$U19+G$52))*(SIN('Standard Settings'!$F14)+SIN('Standard Settings'!$F14+EchelleFPAparam!$M$3+EchelleFPAparam!$G$3)))</f>
        <v>3073.15200544347</v>
      </c>
      <c r="CW19" s="53" t="n">
        <f aca="false">IF(OR($U19+H$52&lt;'Standard Settings'!$G14,$U19+H$52&gt;'Standard Settings'!$I14),-1,(EchelleFPAparam!$S$3/('cpmcfgWVLEN_Table.csv'!$U19+H$52))*(SIN('Standard Settings'!$F14)+SIN('Standard Settings'!$F14+EchelleFPAparam!$M$3+EchelleFPAparam!$G$3)))</f>
        <v>2911.40716305171</v>
      </c>
      <c r="CX19" s="53" t="n">
        <f aca="false">IF(OR($U19+K$52&lt;'Standard Settings'!$G14,$U19+K$52&gt;'Standard Settings'!$I14),-1,(EchelleFPAparam!$S$3/('cpmcfgWVLEN_Table.csv'!$U19+K$52))*(SIN('Standard Settings'!$F14)+SIN('Standard Settings'!$F14+EchelleFPAparam!$M$3+EchelleFPAparam!$G$3)))</f>
        <v>2765.83680489913</v>
      </c>
      <c r="CY19" s="53" t="n">
        <f aca="false">IF(OR($U19+L$52&lt;'Standard Settings'!$G14,$U19+L$52&gt;'Standard Settings'!$I14),-1,(EchelleFPAparam!$S$3/('cpmcfgWVLEN_Table.csv'!$U19+L$52))*(SIN('Standard Settings'!$F14)+SIN('Standard Settings'!$F14+EchelleFPAparam!$M$3+EchelleFPAparam!$G$3)))</f>
        <v>-1</v>
      </c>
      <c r="CZ19" s="53" t="n">
        <f aca="false">IF(OR($U19+B$52&lt;'Standard Settings'!$G14,$U19+B$52&gt;'Standard Settings'!$I14),-1,(EchelleFPAparam!$S$3/('cpmcfgWVLEN_Table.csv'!$U19+B$52))*(SIN('Standard Settings'!$F14)+SIN('Standard Settings'!$F14+EchelleFPAparam!$M$3+EchelleFPAparam!$H$3)))</f>
        <v>-1</v>
      </c>
      <c r="DA19" s="53" t="n">
        <f aca="false">IF(OR($U19+C$52&lt;'Standard Settings'!$G14,$U19+C$52&gt;'Standard Settings'!$I14),-1,(EchelleFPAparam!$S$3/('cpmcfgWVLEN_Table.csv'!$U19+C$52))*(SIN('Standard Settings'!$F14)+SIN('Standard Settings'!$F14+EchelleFPAparam!$M$3+EchelleFPAparam!$H$3)))</f>
        <v>3952.76787787578</v>
      </c>
      <c r="DB19" s="53" t="n">
        <f aca="false">IF(OR($U19+D$52&lt;'Standard Settings'!$G14,$U19+D$52&gt;'Standard Settings'!$I14),-1,(EchelleFPAparam!$S$3/('cpmcfgWVLEN_Table.csv'!$U19+D$52))*(SIN('Standard Settings'!$F14)+SIN('Standard Settings'!$F14+EchelleFPAparam!$M$3+EchelleFPAparam!$H$3)))</f>
        <v>3689.25001935073</v>
      </c>
      <c r="DC19" s="53" t="n">
        <f aca="false">IF(OR($U19+E$52&lt;'Standard Settings'!$G14,$U19+E$52&gt;'Standard Settings'!$I14),-1,(EchelleFPAparam!$S$3/('cpmcfgWVLEN_Table.csv'!$U19+E$52))*(SIN('Standard Settings'!$F14)+SIN('Standard Settings'!$F14+EchelleFPAparam!$M$3+EchelleFPAparam!$H$3)))</f>
        <v>3458.67189314131</v>
      </c>
      <c r="DD19" s="53" t="n">
        <f aca="false">IF(OR($U19+F$52&lt;'Standard Settings'!$G14,$U19+F$52&gt;'Standard Settings'!$I14),-1,(EchelleFPAparam!$S$3/('cpmcfgWVLEN_Table.csv'!$U19+F$52))*(SIN('Standard Settings'!$F14)+SIN('Standard Settings'!$F14+EchelleFPAparam!$M$3+EchelleFPAparam!$H$3)))</f>
        <v>3255.22060530947</v>
      </c>
      <c r="DE19" s="53" t="n">
        <f aca="false">IF(OR($U19+G$52&lt;'Standard Settings'!$G14,$U19+G$52&gt;'Standard Settings'!$I14),-1,(EchelleFPAparam!$S$3/('cpmcfgWVLEN_Table.csv'!$U19+G$52))*(SIN('Standard Settings'!$F14)+SIN('Standard Settings'!$F14+EchelleFPAparam!$M$3+EchelleFPAparam!$H$3)))</f>
        <v>3074.37501612561</v>
      </c>
      <c r="DF19" s="53" t="n">
        <f aca="false">IF(OR($U19+H$52&lt;'Standard Settings'!$G14,$U19+H$52&gt;'Standard Settings'!$I14),-1,(EchelleFPAparam!$S$3/('cpmcfgWVLEN_Table.csv'!$U19+H$52))*(SIN('Standard Settings'!$F14)+SIN('Standard Settings'!$F14+EchelleFPAparam!$M$3+EchelleFPAparam!$H$3)))</f>
        <v>2912.56580475057</v>
      </c>
      <c r="DG19" s="53" t="n">
        <f aca="false">IF(OR($U19+K$52&lt;'Standard Settings'!$G14,$U19+K$52&gt;'Standard Settings'!$I14),-1,(EchelleFPAparam!$S$3/('cpmcfgWVLEN_Table.csv'!$U19+K$52))*(SIN('Standard Settings'!$F14)+SIN('Standard Settings'!$F14+EchelleFPAparam!$M$3+EchelleFPAparam!$H$3)))</f>
        <v>2766.93751451305</v>
      </c>
      <c r="DH19" s="53" t="n">
        <f aca="false">IF(OR($U19+L$52&lt;'Standard Settings'!$G14,$U19+L$52&gt;'Standard Settings'!$I14),-1,(EchelleFPAparam!$S$3/('cpmcfgWVLEN_Table.csv'!$U19+L$52))*(SIN('Standard Settings'!$F14)+SIN('Standard Settings'!$F14+EchelleFPAparam!$M$3+EchelleFPAparam!$H$3)))</f>
        <v>-1</v>
      </c>
      <c r="DI19" s="53" t="n">
        <f aca="false">IF(OR($U19+B$52&lt;'Standard Settings'!$G14,$U19+B$52&gt;'Standard Settings'!$I14),-1,(EchelleFPAparam!$S$3/('cpmcfgWVLEN_Table.csv'!$U19+B$52))*(SIN('Standard Settings'!$F14)+SIN('Standard Settings'!$F14+EchelleFPAparam!$M$3+EchelleFPAparam!$I$3)))</f>
        <v>-1</v>
      </c>
      <c r="DJ19" s="53" t="n">
        <f aca="false">IF(OR($U19+C$52&lt;'Standard Settings'!$G14,$U19+C$52&gt;'Standard Settings'!$I14),-1,(EchelleFPAparam!$S$3/('cpmcfgWVLEN_Table.csv'!$U19+C$52))*(SIN('Standard Settings'!$F14)+SIN('Standard Settings'!$F14+EchelleFPAparam!$M$3+EchelleFPAparam!$I$3)))</f>
        <v>3981.11415110658</v>
      </c>
      <c r="DK19" s="53" t="n">
        <f aca="false">IF(OR($U19+D$52&lt;'Standard Settings'!$G14,$U19+D$52&gt;'Standard Settings'!$I14),-1,(EchelleFPAparam!$S$3/('cpmcfgWVLEN_Table.csv'!$U19+D$52))*(SIN('Standard Settings'!$F14)+SIN('Standard Settings'!$F14+EchelleFPAparam!$M$3+EchelleFPAparam!$I$3)))</f>
        <v>3715.70654103281</v>
      </c>
      <c r="DL19" s="53" t="n">
        <f aca="false">IF(OR($U19+E$52&lt;'Standard Settings'!$G14,$U19+E$52&gt;'Standard Settings'!$I14),-1,(EchelleFPAparam!$S$3/('cpmcfgWVLEN_Table.csv'!$U19+E$52))*(SIN('Standard Settings'!$F14)+SIN('Standard Settings'!$F14+EchelleFPAparam!$M$3+EchelleFPAparam!$I$3)))</f>
        <v>3483.47488221826</v>
      </c>
      <c r="DM19" s="53" t="n">
        <f aca="false">IF(OR($U19+F$52&lt;'Standard Settings'!$G14,$U19+F$52&gt;'Standard Settings'!$I14),-1,(EchelleFPAparam!$S$3/('cpmcfgWVLEN_Table.csv'!$U19+F$52))*(SIN('Standard Settings'!$F14)+SIN('Standard Settings'!$F14+EchelleFPAparam!$M$3+EchelleFPAparam!$I$3)))</f>
        <v>3278.56459502895</v>
      </c>
      <c r="DN19" s="53" t="n">
        <f aca="false">IF(OR($U19+G$52&lt;'Standard Settings'!$G14,$U19+G$52&gt;'Standard Settings'!$I14),-1,(EchelleFPAparam!$S$3/('cpmcfgWVLEN_Table.csv'!$U19+G$52))*(SIN('Standard Settings'!$F14)+SIN('Standard Settings'!$F14+EchelleFPAparam!$M$3+EchelleFPAparam!$I$3)))</f>
        <v>3096.42211752734</v>
      </c>
      <c r="DO19" s="53" t="n">
        <f aca="false">IF(OR($U19+H$52&lt;'Standard Settings'!$G14,$U19+H$52&gt;'Standard Settings'!$I14),-1,(EchelleFPAparam!$S$3/('cpmcfgWVLEN_Table.csv'!$U19+H$52))*(SIN('Standard Settings'!$F14)+SIN('Standard Settings'!$F14+EchelleFPAparam!$M$3+EchelleFPAparam!$I$3)))</f>
        <v>2933.45253239432</v>
      </c>
      <c r="DP19" s="53" t="n">
        <f aca="false">IF(OR($U19+K$52&lt;'Standard Settings'!$G14,$U19+K$52&gt;'Standard Settings'!$I14),-1,(EchelleFPAparam!$S$3/('cpmcfgWVLEN_Table.csv'!$U19+K$52))*(SIN('Standard Settings'!$F14)+SIN('Standard Settings'!$F14+EchelleFPAparam!$M$3+EchelleFPAparam!$I$3)))</f>
        <v>2786.77990577461</v>
      </c>
      <c r="DQ19" s="53" t="n">
        <f aca="false">IF(OR($U19+L$52&lt;'Standard Settings'!$G14,$U19+L$52&gt;'Standard Settings'!$I14),-1,(EchelleFPAparam!$S$3/('cpmcfgWVLEN_Table.csv'!$U19+L$52))*(SIN('Standard Settings'!$F14)+SIN('Standard Settings'!$F14+EchelleFPAparam!$M$3+EchelleFPAparam!$I$3)))</f>
        <v>-1</v>
      </c>
      <c r="DR19" s="53" t="n">
        <f aca="false">IF(OR($U19+B$52&lt;'Standard Settings'!$G14,$U19+B$52&gt;'Standard Settings'!$I14),-1,(EchelleFPAparam!$S$3/('cpmcfgWVLEN_Table.csv'!$U19+B$52))*(SIN('Standard Settings'!$F14)+SIN('Standard Settings'!$F14+EchelleFPAparam!$M$3+EchelleFPAparam!$J$3)))</f>
        <v>-1</v>
      </c>
      <c r="DS19" s="53" t="n">
        <f aca="false">IF(OR($U19+C$52&lt;'Standard Settings'!$G14,$U19+C$52&gt;'Standard Settings'!$I14),-1,(EchelleFPAparam!$S$3/('cpmcfgWVLEN_Table.csv'!$U19+C$52))*(SIN('Standard Settings'!$F14)+SIN('Standard Settings'!$F14+EchelleFPAparam!$M$3+EchelleFPAparam!$J$3)))</f>
        <v>3982.61729045491</v>
      </c>
      <c r="DT19" s="53" t="n">
        <f aca="false">IF(OR($U19+D$52&lt;'Standard Settings'!$G14,$U19+D$52&gt;'Standard Settings'!$I14),-1,(EchelleFPAparam!$S$3/('cpmcfgWVLEN_Table.csv'!$U19+D$52))*(SIN('Standard Settings'!$F14)+SIN('Standard Settings'!$F14+EchelleFPAparam!$M$3+EchelleFPAparam!$J$3)))</f>
        <v>3717.10947109125</v>
      </c>
      <c r="DU19" s="53" t="n">
        <f aca="false">IF(OR($U19+E$52&lt;'Standard Settings'!$G14,$U19+E$52&gt;'Standard Settings'!$I14),-1,(EchelleFPAparam!$S$3/('cpmcfgWVLEN_Table.csv'!$U19+E$52))*(SIN('Standard Settings'!$F14)+SIN('Standard Settings'!$F14+EchelleFPAparam!$M$3+EchelleFPAparam!$J$3)))</f>
        <v>3484.79012914804</v>
      </c>
      <c r="DV19" s="53" t="n">
        <f aca="false">IF(OR($U19+F$52&lt;'Standard Settings'!$G14,$U19+F$52&gt;'Standard Settings'!$I14),-1,(EchelleFPAparam!$S$3/('cpmcfgWVLEN_Table.csv'!$U19+F$52))*(SIN('Standard Settings'!$F14)+SIN('Standard Settings'!$F14+EchelleFPAparam!$M$3+EchelleFPAparam!$J$3)))</f>
        <v>3279.80247449228</v>
      </c>
      <c r="DW19" s="53" t="n">
        <f aca="false">IF(OR($U19+G$52&lt;'Standard Settings'!$G14,$U19+G$52&gt;'Standard Settings'!$I14),-1,(EchelleFPAparam!$S$3/('cpmcfgWVLEN_Table.csv'!$U19+G$52))*(SIN('Standard Settings'!$F14)+SIN('Standard Settings'!$F14+EchelleFPAparam!$M$3+EchelleFPAparam!$J$3)))</f>
        <v>3097.59122590937</v>
      </c>
      <c r="DX19" s="53" t="n">
        <f aca="false">IF(OR($U19+H$52&lt;'Standard Settings'!$G14,$U19+H$52&gt;'Standard Settings'!$I14),-1,(EchelleFPAparam!$S$3/('cpmcfgWVLEN_Table.csv'!$U19+H$52))*(SIN('Standard Settings'!$F14)+SIN('Standard Settings'!$F14+EchelleFPAparam!$M$3+EchelleFPAparam!$J$3)))</f>
        <v>2934.56010875625</v>
      </c>
      <c r="DY19" s="53" t="n">
        <f aca="false">IF(OR($U19+K$52&lt;'Standard Settings'!$G14,$U19+K$52&gt;'Standard Settings'!$I14),-1,(EchelleFPAparam!$S$3/('cpmcfgWVLEN_Table.csv'!$U19+K$52))*(SIN('Standard Settings'!$F14)+SIN('Standard Settings'!$F14+EchelleFPAparam!$M$3+EchelleFPAparam!$J$3)))</f>
        <v>2787.83210331843</v>
      </c>
      <c r="DZ19" s="53" t="n">
        <f aca="false">IF(OR($U19+L$52&lt;'Standard Settings'!$G14,$U19+L$52&gt;'Standard Settings'!$I14),-1,(EchelleFPAparam!$S$3/('cpmcfgWVLEN_Table.csv'!$U19+L$52))*(SIN('Standard Settings'!$F14)+SIN('Standard Settings'!$F14+EchelleFPAparam!$M$3+EchelleFPAparam!$J$3)))</f>
        <v>-1</v>
      </c>
      <c r="EA19" s="53" t="n">
        <f aca="false">IF(OR($U19+B$52&lt;$S19,$U19+B$52&gt;$T19),-1,(EchelleFPAparam!$S$3/('cpmcfgWVLEN_Table.csv'!$U19+B$52))*(SIN('Standard Settings'!$F14)+SIN('Standard Settings'!$F14+EchelleFPAparam!$M$3+EchelleFPAparam!$K$3)))</f>
        <v>-1</v>
      </c>
      <c r="EB19" s="53" t="n">
        <f aca="false">IF(OR($U19+C$52&lt;$S19,$U19+C$52&gt;$T19),-1,(EchelleFPAparam!$S$3/('cpmcfgWVLEN_Table.csv'!$U19+C$52))*(SIN('Standard Settings'!$F14)+SIN('Standard Settings'!$F14+EchelleFPAparam!$M$3+EchelleFPAparam!$K$3)))</f>
        <v>4009.67654194606</v>
      </c>
      <c r="EC19" s="53" t="n">
        <f aca="false">IF(OR($U19+D$52&lt;$S19,$U19+D$52&gt;$T19),-1,(EchelleFPAparam!$S$3/('cpmcfgWVLEN_Table.csv'!$U19+D$52))*(SIN('Standard Settings'!$F14)+SIN('Standard Settings'!$F14+EchelleFPAparam!$M$3+EchelleFPAparam!$K$3)))</f>
        <v>3742.36477248298</v>
      </c>
      <c r="ED19" s="53" t="n">
        <f aca="false">IF(OR($U19+E$52&lt;$S19,$U19+E$52&gt;$T19),-1,(EchelleFPAparam!$S$3/('cpmcfgWVLEN_Table.csv'!$U19+E$52))*(SIN('Standard Settings'!$F14)+SIN('Standard Settings'!$F14+EchelleFPAparam!$M$3+EchelleFPAparam!$K$3)))</f>
        <v>3508.4669742028</v>
      </c>
      <c r="EE19" s="53" t="n">
        <f aca="false">IF(OR($U19+F$52&lt;$S19,$U19+F$52&gt;$T19),-1,(EchelleFPAparam!$S$3/('cpmcfgWVLEN_Table.csv'!$U19+F$52))*(SIN('Standard Settings'!$F14)+SIN('Standard Settings'!$F14+EchelleFPAparam!$M$3+EchelleFPAparam!$K$3)))</f>
        <v>3302.08656395558</v>
      </c>
      <c r="EF19" s="53" t="n">
        <f aca="false">IF(OR($U19+G$52&lt;$S19,$U19+G$52&gt;$T19),-1,(EchelleFPAparam!$S$3/('cpmcfgWVLEN_Table.csv'!$U19+G$52))*(SIN('Standard Settings'!$F14)+SIN('Standard Settings'!$F14+EchelleFPAparam!$M$3+EchelleFPAparam!$K$3)))</f>
        <v>3118.63731040249</v>
      </c>
      <c r="EG19" s="53" t="n">
        <f aca="false">IF(OR($U19+H$52&lt;$S19,$U19+H$52&gt;$T19),-1,(EchelleFPAparam!$S$3/('cpmcfgWVLEN_Table.csv'!$U19+H$52))*(SIN('Standard Settings'!$F14)+SIN('Standard Settings'!$F14+EchelleFPAparam!$M$3+EchelleFPAparam!$K$3)))</f>
        <v>2954.49850459183</v>
      </c>
      <c r="EH19" s="53" t="n">
        <f aca="false">IF(OR($U19+K$52&lt;$S19,$U19+K$52&gt;$T19),-1,(EchelleFPAparam!$S$3/('cpmcfgWVLEN_Table.csv'!$U19+K$52))*(SIN('Standard Settings'!$F14)+SIN('Standard Settings'!$F14+EchelleFPAparam!$M$3+EchelleFPAparam!$K$3)))</f>
        <v>2806.77357936224</v>
      </c>
      <c r="EI19" s="53" t="n">
        <f aca="false">IF(OR($U19+L$52&lt;$S19,$U19+L$52&gt;$T19),-1,(EchelleFPAparam!$S$3/('cpmcfgWVLEN_Table.csv'!$U19+L$52))*(SIN('Standard Settings'!$F14)+SIN('Standard Settings'!$F14+EchelleFPAparam!$M$3+EchelleFPAparam!$K$3)))</f>
        <v>-1</v>
      </c>
      <c r="EJ19" s="54" t="n">
        <f aca="false">CO19</f>
        <v>2745.10718013725</v>
      </c>
      <c r="EK19" s="54" t="n">
        <f aca="false">EB19</f>
        <v>4009.67654194606</v>
      </c>
      <c r="EL19" s="55"/>
      <c r="EM19" s="55"/>
      <c r="EN19" s="55"/>
      <c r="EO19" s="55"/>
      <c r="EP19" s="55"/>
      <c r="EQ19" s="55"/>
      <c r="ER19" s="55"/>
      <c r="ES19" s="55"/>
      <c r="ET19" s="55"/>
      <c r="EU19" s="55"/>
      <c r="EV19" s="55"/>
      <c r="EW19" s="55"/>
      <c r="EX19" s="55"/>
      <c r="EY19" s="55"/>
      <c r="EZ19" s="55"/>
      <c r="FA19" s="55"/>
      <c r="FB19" s="55"/>
      <c r="FC19" s="55"/>
      <c r="FD19" s="55"/>
      <c r="FE19" s="55"/>
      <c r="FF19" s="55"/>
      <c r="FG19" s="55"/>
      <c r="FH19" s="55"/>
      <c r="FI19" s="55"/>
      <c r="FJ19" s="56" t="n">
        <f aca="false">1/(F19*EchelleFPAparam!$Q$3)</f>
        <v>1008.51091116601</v>
      </c>
      <c r="FK19" s="56" t="n">
        <f aca="false">E19*FJ19</f>
        <v>11.4954435264881</v>
      </c>
      <c r="FL19" s="55"/>
      <c r="FM19" s="55"/>
      <c r="FN19" s="55"/>
      <c r="FO19" s="55"/>
      <c r="FP19" s="55"/>
      <c r="FQ19" s="55"/>
      <c r="FR19" s="55"/>
      <c r="FS19" s="55"/>
      <c r="FT19" s="55"/>
      <c r="FU19" s="55"/>
      <c r="FV19" s="55"/>
      <c r="FW19" s="55"/>
      <c r="FX19" s="55"/>
      <c r="FY19" s="55"/>
      <c r="FZ19" s="55"/>
      <c r="GA19" s="55"/>
      <c r="GB19" s="55"/>
      <c r="GC19" s="55"/>
      <c r="GD19" s="55"/>
      <c r="GE19" s="55"/>
      <c r="GF19" s="55"/>
      <c r="GG19" s="55"/>
      <c r="GH19" s="55"/>
      <c r="GI19" s="55"/>
      <c r="GJ19" s="55"/>
      <c r="GK19" s="55"/>
      <c r="GL19" s="55"/>
      <c r="GM19" s="55"/>
      <c r="GN19" s="55"/>
      <c r="GO19" s="55"/>
      <c r="GP19" s="55"/>
      <c r="GQ19" s="55"/>
      <c r="GR19" s="55"/>
      <c r="GS19" s="55"/>
      <c r="GT19" s="55"/>
      <c r="GU19" s="55"/>
      <c r="GV19" s="55"/>
      <c r="GW19" s="55"/>
      <c r="GX19" s="55"/>
      <c r="GY19" s="55"/>
      <c r="GZ19" s="55"/>
      <c r="HA19" s="55"/>
      <c r="HB19" s="55"/>
      <c r="HC19" s="55"/>
      <c r="HD19" s="55"/>
      <c r="HE19" s="55"/>
      <c r="HF19" s="55"/>
      <c r="HG19" s="55"/>
      <c r="HH19" s="55"/>
      <c r="HI19" s="55"/>
      <c r="HJ19" s="55"/>
      <c r="HK19" s="55"/>
      <c r="HL19" s="55"/>
      <c r="HM19" s="55"/>
      <c r="HN19" s="55"/>
      <c r="HO19" s="55"/>
      <c r="HP19" s="55"/>
      <c r="HQ19" s="55"/>
      <c r="HR19" s="55"/>
      <c r="HS19" s="55"/>
      <c r="HT19" s="55"/>
      <c r="HU19" s="55"/>
      <c r="HV19" s="55"/>
      <c r="HW19" s="55"/>
      <c r="HX19" s="55"/>
      <c r="HY19" s="55"/>
      <c r="HZ19" s="55"/>
      <c r="IA19" s="55"/>
      <c r="IB19" s="55"/>
      <c r="IC19" s="55"/>
      <c r="ID19" s="55"/>
      <c r="IE19" s="55"/>
      <c r="IF19" s="55"/>
      <c r="IG19" s="55"/>
      <c r="IH19" s="55"/>
      <c r="II19" s="55"/>
      <c r="IJ19" s="55"/>
      <c r="IK19" s="55"/>
      <c r="IL19" s="55"/>
      <c r="IM19" s="55"/>
      <c r="IN19" s="55"/>
      <c r="IO19" s="55"/>
      <c r="IP19" s="55"/>
      <c r="IQ19" s="55"/>
      <c r="IR19" s="55"/>
      <c r="IS19" s="55"/>
      <c r="IT19" s="55"/>
      <c r="IU19" s="55"/>
      <c r="IV19" s="55"/>
      <c r="IW19" s="55"/>
      <c r="IX19" s="55"/>
      <c r="IY19" s="55"/>
      <c r="IZ19" s="55"/>
      <c r="JA19" s="55"/>
      <c r="JB19" s="55"/>
      <c r="JC19" s="55"/>
      <c r="JD19" s="55"/>
      <c r="JE19" s="55"/>
      <c r="JF19" s="55"/>
      <c r="JG19" s="55"/>
      <c r="JH19" s="55"/>
      <c r="JI19" s="55"/>
      <c r="JJ19" s="55"/>
      <c r="JK19" s="55"/>
      <c r="JL19" s="55"/>
      <c r="JM19" s="55"/>
      <c r="JN19" s="55"/>
      <c r="JO19" s="55"/>
      <c r="JP19" s="55"/>
      <c r="JQ19" s="55"/>
      <c r="JR19" s="20"/>
    </row>
    <row r="20" customFormat="false" ht="15" hidden="false" customHeight="false" outlineLevel="0" collapsed="false">
      <c r="A20" s="39" t="n">
        <v>14</v>
      </c>
      <c r="B20" s="40" t="n">
        <f aca="false">AA20</f>
        <v>3282.44663329833</v>
      </c>
      <c r="C20" s="12" t="str">
        <f aca="false">'Standard Settings'!B15</f>
        <v>L/2/7</v>
      </c>
      <c r="D20" s="12" t="n">
        <f aca="false">'Standard Settings'!H15</f>
        <v>17</v>
      </c>
      <c r="E20" s="41" t="n">
        <f aca="false">(DM20-DD20)/2048</f>
        <v>0.0112272995484173</v>
      </c>
      <c r="F20" s="37" t="n">
        <f aca="false">((EchelleFPAparam!$S$3/('cpmcfgWVLEN_Table.csv'!$U20+E$52))*(SIN('Standard Settings'!$F15+0.0005)+SIN('Standard Settings'!$F15+0.0005+EchelleFPAparam!$M$3))-(EchelleFPAparam!$S$3/('cpmcfgWVLEN_Table.csv'!$U20+E$52))*(SIN('Standard Settings'!$F15-0.0005)+SIN('Standard Settings'!$F15-0.0005+EchelleFPAparam!$M$3)))*1000*EchelleFPAparam!$O$3/180</f>
        <v>32.5220837404975</v>
      </c>
      <c r="G20" s="42" t="str">
        <f aca="false">'Standard Settings'!C15</f>
        <v>L</v>
      </c>
      <c r="H20" s="43"/>
      <c r="I20" s="44" t="s">
        <v>658</v>
      </c>
      <c r="J20" s="45"/>
      <c r="K20" s="12" t="str">
        <f aca="false">'Standard Settings'!$D15</f>
        <v>LM</v>
      </c>
      <c r="L20" s="43"/>
      <c r="M20" s="13" t="n">
        <v>0</v>
      </c>
      <c r="N20" s="13" t="n">
        <v>0</v>
      </c>
      <c r="O20" s="14" t="s">
        <v>526</v>
      </c>
      <c r="P20" s="14" t="s">
        <v>526</v>
      </c>
      <c r="Q20" s="12" t="n">
        <f aca="false">'Standard Settings'!$E15</f>
        <v>63.5</v>
      </c>
      <c r="R20" s="46"/>
      <c r="S20" s="47" t="n">
        <f aca="false">'Standard Settings'!$G15</f>
        <v>14</v>
      </c>
      <c r="T20" s="47" t="n">
        <f aca="false">'Standard Settings'!$I15</f>
        <v>20</v>
      </c>
      <c r="U20" s="48" t="n">
        <f aca="false">D20-4</f>
        <v>13</v>
      </c>
      <c r="V20" s="48" t="n">
        <f aca="false">D20+4</f>
        <v>21</v>
      </c>
      <c r="W20" s="49" t="n">
        <f aca="false">IF(OR($U20+B$52&lt;$S20,$U20+B$52&gt;$T20),-1,(EchelleFPAparam!$S$3/('cpmcfgWVLEN_Table.csv'!$U20+B$52))*(SIN('Standard Settings'!$F15)+SIN('Standard Settings'!$F15+EchelleFPAparam!$M$3)))</f>
        <v>-1</v>
      </c>
      <c r="X20" s="49" t="n">
        <f aca="false">IF(OR($U20+C$52&lt;$S20,$U20+C$52&gt;$T20),-1,(EchelleFPAparam!$S$3/('cpmcfgWVLEN_Table.csv'!$U20+C$52))*(SIN('Standard Settings'!$F15)+SIN('Standard Settings'!$F15+EchelleFPAparam!$M$3)))</f>
        <v>3985.8280547194</v>
      </c>
      <c r="Y20" s="49" t="n">
        <f aca="false">IF(OR($U20+D$52&lt;$S20,$U20+D$52&gt;$T20),-1,(EchelleFPAparam!$S$3/('cpmcfgWVLEN_Table.csv'!$U20+D$52))*(SIN('Standard Settings'!$F15)+SIN('Standard Settings'!$F15+EchelleFPAparam!$M$3)))</f>
        <v>3720.10618440478</v>
      </c>
      <c r="Z20" s="49" t="n">
        <f aca="false">IF(OR($U20+E$52&lt;$S20,$U20+E$52&gt;$T20),-1,(EchelleFPAparam!$S$3/('cpmcfgWVLEN_Table.csv'!$U20+E$52))*(SIN('Standard Settings'!$F15)+SIN('Standard Settings'!$F15+EchelleFPAparam!$M$3)))</f>
        <v>3487.59954787948</v>
      </c>
      <c r="AA20" s="49" t="n">
        <f aca="false">IF(OR($U20+F$52&lt;$S20,$U20+F$52&gt;$T20),-1,(EchelleFPAparam!$S$3/('cpmcfgWVLEN_Table.csv'!$U20+F$52))*(SIN('Standard Settings'!$F15)+SIN('Standard Settings'!$F15+EchelleFPAparam!$M$3)))</f>
        <v>3282.44663329833</v>
      </c>
      <c r="AB20" s="49" t="n">
        <f aca="false">IF(OR($U20+G$52&lt;$S20,$U20+G$52&gt;$T20),-1,(EchelleFPAparam!$S$3/('cpmcfgWVLEN_Table.csv'!$U20+G$52))*(SIN('Standard Settings'!$F15)+SIN('Standard Settings'!$F15+EchelleFPAparam!$M$3)))</f>
        <v>3100.08848700398</v>
      </c>
      <c r="AC20" s="49" t="n">
        <f aca="false">IF(OR($U20+H$52&lt;$S20,$U20+H$52&gt;$T20),-1,(EchelleFPAparam!$S$3/('cpmcfgWVLEN_Table.csv'!$U20+H$52))*(SIN('Standard Settings'!$F15)+SIN('Standard Settings'!$F15+EchelleFPAparam!$M$3)))</f>
        <v>2936.9259350564</v>
      </c>
      <c r="AD20" s="49" t="n">
        <f aca="false">IF(OR($U20+K$52&lt;$S20,$U20+K$52&gt;$T20),-1,(EchelleFPAparam!$S$3/('cpmcfgWVLEN_Table.csv'!$U20+K$52))*(SIN('Standard Settings'!$F15)+SIN('Standard Settings'!$F15+EchelleFPAparam!$M$3)))</f>
        <v>2790.07963830358</v>
      </c>
      <c r="AE20" s="49" t="n">
        <f aca="false">IF(OR($U20+L$52&lt;$S20,$U20+L$52&gt;$T20),-1,(EchelleFPAparam!$S$3/('cpmcfgWVLEN_Table.csv'!$U20+L$52))*(SIN('Standard Settings'!$F15)+SIN('Standard Settings'!$F15+EchelleFPAparam!$M$3)))</f>
        <v>-1</v>
      </c>
      <c r="AF20" s="50" t="n">
        <v>1991.00088740504</v>
      </c>
      <c r="AG20" s="50" t="n">
        <v>1609.57160620931</v>
      </c>
      <c r="AH20" s="50" t="n">
        <v>1250.08791167797</v>
      </c>
      <c r="AI20" s="50" t="n">
        <v>936.123347552971</v>
      </c>
      <c r="AJ20" s="50" t="n">
        <v>659.37796887423</v>
      </c>
      <c r="AK20" s="50" t="n">
        <v>413.298104229692</v>
      </c>
      <c r="AL20" s="50" t="n">
        <v>192.87006331333</v>
      </c>
      <c r="AM20" s="50" t="n">
        <v>40.6986092962951</v>
      </c>
      <c r="AN20" s="50"/>
      <c r="AO20" s="50" t="n">
        <v>2002.60079485393</v>
      </c>
      <c r="AP20" s="50" t="n">
        <v>1630.54610337596</v>
      </c>
      <c r="AQ20" s="50" t="n">
        <v>1268.5332128194</v>
      </c>
      <c r="AR20" s="50" t="n">
        <v>952.382395738652</v>
      </c>
      <c r="AS20" s="50" t="n">
        <v>673.776775412471</v>
      </c>
      <c r="AT20" s="50" t="n">
        <v>426.123370260827</v>
      </c>
      <c r="AU20" s="50" t="n">
        <v>204.267951512958</v>
      </c>
      <c r="AV20" s="50" t="n">
        <v>45.5414912910996</v>
      </c>
      <c r="AW20" s="50"/>
      <c r="AX20" s="50" t="n">
        <v>2015.13048102056</v>
      </c>
      <c r="AY20" s="50" t="n">
        <v>1653.50584683974</v>
      </c>
      <c r="AZ20" s="50" t="n">
        <v>1288.70171012516</v>
      </c>
      <c r="BA20" s="50" t="n">
        <v>970.098093925061</v>
      </c>
      <c r="BB20" s="50" t="n">
        <v>689.406481664126</v>
      </c>
      <c r="BC20" s="50" t="n">
        <v>439.90361650158</v>
      </c>
      <c r="BD20" s="50" t="n">
        <v>216.482342110354</v>
      </c>
      <c r="BE20" s="50" t="n">
        <v>50.9222893571035</v>
      </c>
      <c r="BF20" s="50"/>
      <c r="BG20" s="51" t="n">
        <f aca="false">IF(OR($U20+B$52&lt;'Standard Settings'!$G15,$U20+B$52&gt;'Standard Settings'!$I15),-1,(EchelleFPAparam!$S$3/('cpmcfgWVLEN_Table.csv'!$U20+B$52))*(SIN(EchelleFPAparam!$T$3-EchelleFPAparam!$M$3/2)+SIN('Standard Settings'!$F15+EchelleFPAparam!$M$3)))</f>
        <v>-1</v>
      </c>
      <c r="BH20" s="51" t="n">
        <f aca="false">IF(OR($U20+C$52&lt;'Standard Settings'!$G15,$U20+C$52&gt;'Standard Settings'!$I15),-1,(EchelleFPAparam!$S$3/('cpmcfgWVLEN_Table.csv'!$U20+C$52))*(SIN(EchelleFPAparam!$T$3-EchelleFPAparam!$M$3/2)+SIN('Standard Settings'!$F15+EchelleFPAparam!$M$3)))</f>
        <v>4017.74536007077</v>
      </c>
      <c r="BI20" s="51" t="n">
        <f aca="false">IF(OR($U20+D$52&lt;'Standard Settings'!$G15,$U20+D$52&gt;'Standard Settings'!$I15),-1,(EchelleFPAparam!$S$3/('cpmcfgWVLEN_Table.csv'!$U20+D$52))*(SIN(EchelleFPAparam!$T$3-EchelleFPAparam!$M$3/2)+SIN('Standard Settings'!$F15+EchelleFPAparam!$M$3)))</f>
        <v>3749.89566939938</v>
      </c>
      <c r="BJ20" s="51" t="n">
        <f aca="false">IF(OR($U20+E$52&lt;'Standard Settings'!$G15,$U20+E$52&gt;'Standard Settings'!$I15),-1,(EchelleFPAparam!$S$3/('cpmcfgWVLEN_Table.csv'!$U20+E$52))*(SIN(EchelleFPAparam!$T$3-EchelleFPAparam!$M$3/2)+SIN('Standard Settings'!$F15+EchelleFPAparam!$M$3)))</f>
        <v>3515.52719006192</v>
      </c>
      <c r="BK20" s="51" t="n">
        <f aca="false">IF(OR($U20+F$52&lt;'Standard Settings'!$G15,$U20+F$52&gt;'Standard Settings'!$I15),-1,(EchelleFPAparam!$S$3/('cpmcfgWVLEN_Table.csv'!$U20+F$52))*(SIN(EchelleFPAparam!$T$3-EchelleFPAparam!$M$3/2)+SIN('Standard Settings'!$F15+EchelleFPAparam!$M$3)))</f>
        <v>3308.73147299946</v>
      </c>
      <c r="BL20" s="51" t="n">
        <f aca="false">IF(OR($U20+G$52&lt;'Standard Settings'!$G15,$U20+G$52&gt;'Standard Settings'!$I15),-1,(EchelleFPAparam!$S$3/('cpmcfgWVLEN_Table.csv'!$U20+G$52))*(SIN(EchelleFPAparam!$T$3-EchelleFPAparam!$M$3/2)+SIN('Standard Settings'!$F15+EchelleFPAparam!$M$3)))</f>
        <v>3124.91305783282</v>
      </c>
      <c r="BM20" s="51" t="n">
        <f aca="false">IF(OR($U20+H$52&lt;'Standard Settings'!$G15,$U20+H$52&gt;'Standard Settings'!$I15),-1,(EchelleFPAparam!$S$3/('cpmcfgWVLEN_Table.csv'!$U20+H$52))*(SIN(EchelleFPAparam!$T$3-EchelleFPAparam!$M$3/2)+SIN('Standard Settings'!$F15+EchelleFPAparam!$M$3)))</f>
        <v>2960.44394952583</v>
      </c>
      <c r="BN20" s="51" t="n">
        <f aca="false">IF(OR($U20+K$52&lt;'Standard Settings'!$G15,$U20+K$52&gt;'Standard Settings'!$I15),-1,(EchelleFPAparam!$S$3/('cpmcfgWVLEN_Table.csv'!$U20+K$52))*(SIN(EchelleFPAparam!$T$3-EchelleFPAparam!$M$3/2)+SIN('Standard Settings'!$F15+EchelleFPAparam!$M$3)))</f>
        <v>2812.42175204954</v>
      </c>
      <c r="BO20" s="51" t="n">
        <f aca="false">IF(OR($U20+L$52&lt;'Standard Settings'!$G15,$U20+L$52&gt;'Standard Settings'!$I15),-1,(EchelleFPAparam!$S$3/('cpmcfgWVLEN_Table.csv'!$U20+L$52))*(SIN(EchelleFPAparam!$T$3-EchelleFPAparam!$M$3/2)+SIN('Standard Settings'!$F15+EchelleFPAparam!$M$3)))</f>
        <v>-1</v>
      </c>
      <c r="BP20" s="52" t="n">
        <f aca="false">IF(OR($U20+B$52&lt;'Standard Settings'!$G15,$U20+B$52&gt;'Standard Settings'!$I15),-1,BG20*(($D20+B$52)/($D20+B$52+0.5)))</f>
        <v>-1</v>
      </c>
      <c r="BQ20" s="52" t="n">
        <f aca="false">IF(OR($U20+C$52&lt;'Standard Settings'!$G15,$U20+C$52&gt;'Standard Settings'!$I15),-1,BH20*(($D20+C$52)/($D20+C$52+0.5)))</f>
        <v>3909.15764763642</v>
      </c>
      <c r="BR20" s="52" t="n">
        <f aca="false">IF(OR($U20+D$52&lt;'Standard Settings'!$G15,$U20+D$52&gt;'Standard Settings'!$I15),-1,BI20*(($D20+D$52)/($D20+D$52+0.5)))</f>
        <v>3653.74449838914</v>
      </c>
      <c r="BS20" s="52" t="n">
        <f aca="false">IF(OR($U20+E$52&lt;'Standard Settings'!$G15,$U20+E$52&gt;'Standard Settings'!$I15),-1,BJ20*(($D20+E$52)/($D20+E$52+0.5)))</f>
        <v>3429.78262445066</v>
      </c>
      <c r="BT20" s="52" t="n">
        <f aca="false">IF(OR($U20+F$52&lt;'Standard Settings'!$G15,$U20+F$52&gt;'Standard Settings'!$I15),-1,BK20*(($D20+F$52)/($D20+F$52+0.5)))</f>
        <v>3231.78422944133</v>
      </c>
      <c r="BU20" s="52" t="n">
        <f aca="false">IF(OR($U20+G$52&lt;'Standard Settings'!$G15,$U20+G$52&gt;'Standard Settings'!$I15),-1,BL20*(($D20+G$52)/($D20+G$52+0.5)))</f>
        <v>3055.47054543653</v>
      </c>
      <c r="BV20" s="52" t="n">
        <f aca="false">IF(OR($U20+H$52&lt;'Standard Settings'!$G15,$U20+H$52&gt;'Standard Settings'!$I15),-1,BM20*(($D20+H$52)/($D20+H$52+0.5)))</f>
        <v>2897.45578038698</v>
      </c>
      <c r="BW20" s="52" t="n">
        <f aca="false">IF(OR($U20+K$52&lt;'Standard Settings'!$G15,$U20+K$52&gt;'Standard Settings'!$I15),-1,BN20*(($D20+K$52)/($D20+K$52+0.5)))</f>
        <v>2755.02538976281</v>
      </c>
      <c r="BX20" s="52" t="n">
        <f aca="false">IF(OR($U20+L$52&lt;'Standard Settings'!$G15,$U20+L$52&gt;'Standard Settings'!$I15),-1,BO20*(($D20+L$52)/($D20+L$52+0.5)))</f>
        <v>-1</v>
      </c>
      <c r="BY20" s="52" t="n">
        <f aca="false">IF(OR($U20+B$52&lt;'Standard Settings'!$G15,$U20+B$52&gt;'Standard Settings'!$I15),-1,BG20*(($D20+B$52)/($D20+B$52-0.5)))</f>
        <v>-1</v>
      </c>
      <c r="BZ20" s="52" t="n">
        <f aca="false">IF(OR($U20+C$52&lt;'Standard Settings'!$G15,$U20+C$52&gt;'Standard Settings'!$I15),-1,BH20*(($D20+C$52)/($D20+C$52-0.5)))</f>
        <v>4132.53808464422</v>
      </c>
      <c r="CA20" s="52" t="n">
        <f aca="false">IF(OR($U20+D$52&lt;'Standard Settings'!$G15,$U20+D$52&gt;'Standard Settings'!$I15),-1,BI20*(($D20+D$52)/($D20+D$52-0.5)))</f>
        <v>3851.24420100477</v>
      </c>
      <c r="CB20" s="52" t="n">
        <f aca="false">IF(OR($U20+E$52&lt;'Standard Settings'!$G15,$U20+E$52&gt;'Standard Settings'!$I15),-1,BJ20*(($D20+E$52)/($D20+E$52-0.5)))</f>
        <v>3605.66891288402</v>
      </c>
      <c r="CC20" s="52" t="n">
        <f aca="false">IF(OR($U20+F$52&lt;'Standard Settings'!$G15,$U20+F$52&gt;'Standard Settings'!$I15),-1,BK20*(($D20+F$52)/($D20+F$52-0.5)))</f>
        <v>3389.43224063359</v>
      </c>
      <c r="CD20" s="52" t="n">
        <f aca="false">IF(OR($U20+G$52&lt;'Standard Settings'!$G15,$U20+G$52&gt;'Standard Settings'!$I15),-1,BL20*(($D20+G$52)/($D20+G$52-0.5)))</f>
        <v>3197.58545452661</v>
      </c>
      <c r="CE20" s="52" t="n">
        <f aca="false">IF(OR($U20+H$52&lt;'Standard Settings'!$G15,$U20+H$52&gt;'Standard Settings'!$I15),-1,BM20*(($D20+H$52)/($D20+H$52-0.5)))</f>
        <v>3026.23159284863</v>
      </c>
      <c r="CF20" s="52" t="n">
        <f aca="false">IF(OR($U20+K$52&lt;'Standard Settings'!$G15,$U20+K$52&gt;'Standard Settings'!$I15),-1,BN20*(($D20+K$52)/($D20+K$52-0.5)))</f>
        <v>2872.26051273144</v>
      </c>
      <c r="CG20" s="52" t="n">
        <f aca="false">IF(OR($U20+L$52&lt;'Standard Settings'!$G15,$U20+L$52&gt;'Standard Settings'!$I15),-1,BO20*(($D20+L$52)/($D20+L$52-0.5)))</f>
        <v>-1</v>
      </c>
      <c r="CH20" s="53" t="n">
        <f aca="false">IF(OR($U20+B$52&lt;'Standard Settings'!$G15,$U20+B$52&gt;'Standard Settings'!$I15),-1,(EchelleFPAparam!$S$3/('cpmcfgWVLEN_Table.csv'!$U20+B$52))*(SIN('Standard Settings'!$F15)+SIN('Standard Settings'!$F15+EchelleFPAparam!$M$3+EchelleFPAparam!$F$3)))</f>
        <v>-1</v>
      </c>
      <c r="CI20" s="53" t="n">
        <f aca="false">IF(OR($U20+C$52&lt;'Standard Settings'!$G15,$U20+C$52&gt;'Standard Settings'!$I15),-1,(EchelleFPAparam!$S$3/('cpmcfgWVLEN_Table.csv'!$U20+C$52))*(SIN('Standard Settings'!$F15)+SIN('Standard Settings'!$F15+EchelleFPAparam!$M$3+EchelleFPAparam!$F$3)))</f>
        <v>3940.97119717294</v>
      </c>
      <c r="CJ20" s="53" t="n">
        <f aca="false">IF(OR($U20+D$52&lt;'Standard Settings'!$G15,$U20+D$52&gt;'Standard Settings'!$I15),-1,(EchelleFPAparam!$S$3/('cpmcfgWVLEN_Table.csv'!$U20+D$52))*(SIN('Standard Settings'!$F15)+SIN('Standard Settings'!$F15+EchelleFPAparam!$M$3+EchelleFPAparam!$F$3)))</f>
        <v>3678.23978402808</v>
      </c>
      <c r="CK20" s="53" t="n">
        <f aca="false">IF(OR($U20+E$52&lt;'Standard Settings'!$G15,$U20+E$52&gt;'Standard Settings'!$I15),-1,(EchelleFPAparam!$S$3/('cpmcfgWVLEN_Table.csv'!$U20+E$52))*(SIN('Standard Settings'!$F15)+SIN('Standard Settings'!$F15+EchelleFPAparam!$M$3+EchelleFPAparam!$F$3)))</f>
        <v>3448.34979752633</v>
      </c>
      <c r="CL20" s="53" t="n">
        <f aca="false">IF(OR($U20+F$52&lt;'Standard Settings'!$G15,$U20+F$52&gt;'Standard Settings'!$I15),-1,(EchelleFPAparam!$S$3/('cpmcfgWVLEN_Table.csv'!$U20+F$52))*(SIN('Standard Settings'!$F15)+SIN('Standard Settings'!$F15+EchelleFPAparam!$M$3+EchelleFPAparam!$F$3)))</f>
        <v>3245.50569178948</v>
      </c>
      <c r="CM20" s="53" t="n">
        <f aca="false">IF(OR($U20+G$52&lt;'Standard Settings'!$G15,$U20+G$52&gt;'Standard Settings'!$I15),-1,(EchelleFPAparam!$S$3/('cpmcfgWVLEN_Table.csv'!$U20+G$52))*(SIN('Standard Settings'!$F15)+SIN('Standard Settings'!$F15+EchelleFPAparam!$M$3+EchelleFPAparam!$F$3)))</f>
        <v>3065.1998200234</v>
      </c>
      <c r="CN20" s="53" t="n">
        <f aca="false">IF(OR($U20+H$52&lt;'Standard Settings'!$G15,$U20+H$52&gt;'Standard Settings'!$I15),-1,(EchelleFPAparam!$S$3/('cpmcfgWVLEN_Table.csv'!$U20+H$52))*(SIN('Standard Settings'!$F15)+SIN('Standard Settings'!$F15+EchelleFPAparam!$M$3+EchelleFPAparam!$F$3)))</f>
        <v>2903.87351370638</v>
      </c>
      <c r="CO20" s="53" t="n">
        <f aca="false">IF(OR($U20+K$52&lt;'Standard Settings'!$G15,$U20+K$52&gt;'Standard Settings'!$I15),-1,(EchelleFPAparam!$S$3/('cpmcfgWVLEN_Table.csv'!$U20+K$52))*(SIN('Standard Settings'!$F15)+SIN('Standard Settings'!$F15+EchelleFPAparam!$M$3+EchelleFPAparam!$F$3)))</f>
        <v>2758.67983802106</v>
      </c>
      <c r="CP20" s="53" t="n">
        <f aca="false">IF(OR($U20+L$52&lt;'Standard Settings'!$G15,$U20+L$52&gt;'Standard Settings'!$I15),-1,(EchelleFPAparam!$S$3/('cpmcfgWVLEN_Table.csv'!$U20+L$52))*(SIN('Standard Settings'!$F15)+SIN('Standard Settings'!$F15+EchelleFPAparam!$M$3+EchelleFPAparam!$F$3)))</f>
        <v>-1</v>
      </c>
      <c r="CQ20" s="53" t="n">
        <f aca="false">IF(OR($U20+B$52&lt;'Standard Settings'!$G15,$U20+B$52&gt;'Standard Settings'!$I15),-1,(EchelleFPAparam!$S$3/('cpmcfgWVLEN_Table.csv'!$U20+B$52))*(SIN('Standard Settings'!$F15)+SIN('Standard Settings'!$F15+EchelleFPAparam!$M$3+EchelleFPAparam!$G$3)))</f>
        <v>-1</v>
      </c>
      <c r="CR20" s="53" t="n">
        <f aca="false">IF(OR($U20+C$52&lt;'Standard Settings'!$G15,$U20+C$52&gt;'Standard Settings'!$I15),-1,(EchelleFPAparam!$S$3/('cpmcfgWVLEN_Table.csv'!$U20+C$52))*(SIN('Standard Settings'!$F15)+SIN('Standard Settings'!$F15+EchelleFPAparam!$M$3+EchelleFPAparam!$G$3)))</f>
        <v>3970.16595668765</v>
      </c>
      <c r="CS20" s="53" t="n">
        <f aca="false">IF(OR($U20+D$52&lt;'Standard Settings'!$G15,$U20+D$52&gt;'Standard Settings'!$I15),-1,(EchelleFPAparam!$S$3/('cpmcfgWVLEN_Table.csv'!$U20+D$52))*(SIN('Standard Settings'!$F15)+SIN('Standard Settings'!$F15+EchelleFPAparam!$M$3+EchelleFPAparam!$G$3)))</f>
        <v>3705.48822624181</v>
      </c>
      <c r="CT20" s="53" t="n">
        <f aca="false">IF(OR($U20+E$52&lt;'Standard Settings'!$G15,$U20+E$52&gt;'Standard Settings'!$I15),-1,(EchelleFPAparam!$S$3/('cpmcfgWVLEN_Table.csv'!$U20+E$52))*(SIN('Standard Settings'!$F15)+SIN('Standard Settings'!$F15+EchelleFPAparam!$M$3+EchelleFPAparam!$G$3)))</f>
        <v>3473.89521210169</v>
      </c>
      <c r="CU20" s="53" t="n">
        <f aca="false">IF(OR($U20+F$52&lt;'Standard Settings'!$G15,$U20+F$52&gt;'Standard Settings'!$I15),-1,(EchelleFPAparam!$S$3/('cpmcfgWVLEN_Table.csv'!$U20+F$52))*(SIN('Standard Settings'!$F15)+SIN('Standard Settings'!$F15+EchelleFPAparam!$M$3+EchelleFPAparam!$G$3)))</f>
        <v>3269.54843491924</v>
      </c>
      <c r="CV20" s="53" t="n">
        <f aca="false">IF(OR($U20+G$52&lt;'Standard Settings'!$G15,$U20+G$52&gt;'Standard Settings'!$I15),-1,(EchelleFPAparam!$S$3/('cpmcfgWVLEN_Table.csv'!$U20+G$52))*(SIN('Standard Settings'!$F15)+SIN('Standard Settings'!$F15+EchelleFPAparam!$M$3+EchelleFPAparam!$G$3)))</f>
        <v>3087.9068552015</v>
      </c>
      <c r="CW20" s="53" t="n">
        <f aca="false">IF(OR($U20+H$52&lt;'Standard Settings'!$G15,$U20+H$52&gt;'Standard Settings'!$I15),-1,(EchelleFPAparam!$S$3/('cpmcfgWVLEN_Table.csv'!$U20+H$52))*(SIN('Standard Settings'!$F15)+SIN('Standard Settings'!$F15+EchelleFPAparam!$M$3+EchelleFPAparam!$G$3)))</f>
        <v>2925.38544176985</v>
      </c>
      <c r="CX20" s="53" t="n">
        <f aca="false">IF(OR($U20+K$52&lt;'Standard Settings'!$G15,$U20+K$52&gt;'Standard Settings'!$I15),-1,(EchelleFPAparam!$S$3/('cpmcfgWVLEN_Table.csv'!$U20+K$52))*(SIN('Standard Settings'!$F15)+SIN('Standard Settings'!$F15+EchelleFPAparam!$M$3+EchelleFPAparam!$G$3)))</f>
        <v>2779.11616968135</v>
      </c>
      <c r="CY20" s="53" t="n">
        <f aca="false">IF(OR($U20+L$52&lt;'Standard Settings'!$G15,$U20+L$52&gt;'Standard Settings'!$I15),-1,(EchelleFPAparam!$S$3/('cpmcfgWVLEN_Table.csv'!$U20+L$52))*(SIN('Standard Settings'!$F15)+SIN('Standard Settings'!$F15+EchelleFPAparam!$M$3+EchelleFPAparam!$G$3)))</f>
        <v>-1</v>
      </c>
      <c r="CZ20" s="53" t="n">
        <f aca="false">IF(OR($U20+B$52&lt;'Standard Settings'!$G15,$U20+B$52&gt;'Standard Settings'!$I15),-1,(EchelleFPAparam!$S$3/('cpmcfgWVLEN_Table.csv'!$U20+B$52))*(SIN('Standard Settings'!$F15)+SIN('Standard Settings'!$F15+EchelleFPAparam!$M$3+EchelleFPAparam!$H$3)))</f>
        <v>-1</v>
      </c>
      <c r="DA20" s="53" t="n">
        <f aca="false">IF(OR($U20+C$52&lt;'Standard Settings'!$G15,$U20+C$52&gt;'Standard Settings'!$I15),-1,(EchelleFPAparam!$S$3/('cpmcfgWVLEN_Table.csv'!$U20+C$52))*(SIN('Standard Settings'!$F15)+SIN('Standard Settings'!$F15+EchelleFPAparam!$M$3+EchelleFPAparam!$H$3)))</f>
        <v>3971.71548591076</v>
      </c>
      <c r="DB20" s="53" t="n">
        <f aca="false">IF(OR($U20+D$52&lt;'Standard Settings'!$G15,$U20+D$52&gt;'Standard Settings'!$I15),-1,(EchelleFPAparam!$S$3/('cpmcfgWVLEN_Table.csv'!$U20+D$52))*(SIN('Standard Settings'!$F15)+SIN('Standard Settings'!$F15+EchelleFPAparam!$M$3+EchelleFPAparam!$H$3)))</f>
        <v>3706.93445351671</v>
      </c>
      <c r="DC20" s="53" t="n">
        <f aca="false">IF(OR($U20+E$52&lt;'Standard Settings'!$G15,$U20+E$52&gt;'Standard Settings'!$I15),-1,(EchelleFPAparam!$S$3/('cpmcfgWVLEN_Table.csv'!$U20+E$52))*(SIN('Standard Settings'!$F15)+SIN('Standard Settings'!$F15+EchelleFPAparam!$M$3+EchelleFPAparam!$H$3)))</f>
        <v>3475.25105017192</v>
      </c>
      <c r="DD20" s="53" t="n">
        <f aca="false">IF(OR($U20+F$52&lt;'Standard Settings'!$G15,$U20+F$52&gt;'Standard Settings'!$I15),-1,(EchelleFPAparam!$S$3/('cpmcfgWVLEN_Table.csv'!$U20+F$52))*(SIN('Standard Settings'!$F15)+SIN('Standard Settings'!$F15+EchelleFPAparam!$M$3+EchelleFPAparam!$H$3)))</f>
        <v>3270.82451780886</v>
      </c>
      <c r="DE20" s="53" t="n">
        <f aca="false">IF(OR($U20+G$52&lt;'Standard Settings'!$G15,$U20+G$52&gt;'Standard Settings'!$I15),-1,(EchelleFPAparam!$S$3/('cpmcfgWVLEN_Table.csv'!$U20+G$52))*(SIN('Standard Settings'!$F15)+SIN('Standard Settings'!$F15+EchelleFPAparam!$M$3+EchelleFPAparam!$H$3)))</f>
        <v>3089.11204459726</v>
      </c>
      <c r="DF20" s="53" t="n">
        <f aca="false">IF(OR($U20+H$52&lt;'Standard Settings'!$G15,$U20+H$52&gt;'Standard Settings'!$I15),-1,(EchelleFPAparam!$S$3/('cpmcfgWVLEN_Table.csv'!$U20+H$52))*(SIN('Standard Settings'!$F15)+SIN('Standard Settings'!$F15+EchelleFPAparam!$M$3+EchelleFPAparam!$H$3)))</f>
        <v>2926.52720014477</v>
      </c>
      <c r="DG20" s="53" t="n">
        <f aca="false">IF(OR($U20+K$52&lt;'Standard Settings'!$G15,$U20+K$52&gt;'Standard Settings'!$I15),-1,(EchelleFPAparam!$S$3/('cpmcfgWVLEN_Table.csv'!$U20+K$52))*(SIN('Standard Settings'!$F15)+SIN('Standard Settings'!$F15+EchelleFPAparam!$M$3+EchelleFPAparam!$H$3)))</f>
        <v>2780.20084013753</v>
      </c>
      <c r="DH20" s="53" t="n">
        <f aca="false">IF(OR($U20+L$52&lt;'Standard Settings'!$G15,$U20+L$52&gt;'Standard Settings'!$I15),-1,(EchelleFPAparam!$S$3/('cpmcfgWVLEN_Table.csv'!$U20+L$52))*(SIN('Standard Settings'!$F15)+SIN('Standard Settings'!$F15+EchelleFPAparam!$M$3+EchelleFPAparam!$H$3)))</f>
        <v>-1</v>
      </c>
      <c r="DI20" s="53" t="n">
        <f aca="false">IF(OR($U20+B$52&lt;'Standard Settings'!$G15,$U20+B$52&gt;'Standard Settings'!$I15),-1,(EchelleFPAparam!$S$3/('cpmcfgWVLEN_Table.csv'!$U20+B$52))*(SIN('Standard Settings'!$F15)+SIN('Standard Settings'!$F15+EchelleFPAparam!$M$3+EchelleFPAparam!$I$3)))</f>
        <v>-1</v>
      </c>
      <c r="DJ20" s="53" t="n">
        <f aca="false">IF(OR($U20+C$52&lt;'Standard Settings'!$G15,$U20+C$52&gt;'Standard Settings'!$I15),-1,(EchelleFPAparam!$S$3/('cpmcfgWVLEN_Table.csv'!$U20+C$52))*(SIN('Standard Settings'!$F15)+SIN('Standard Settings'!$F15+EchelleFPAparam!$M$3+EchelleFPAparam!$I$3)))</f>
        <v>3999.63617598774</v>
      </c>
      <c r="DK20" s="53" t="n">
        <f aca="false">IF(OR($U20+D$52&lt;'Standard Settings'!$G15,$U20+D$52&gt;'Standard Settings'!$I15),-1,(EchelleFPAparam!$S$3/('cpmcfgWVLEN_Table.csv'!$U20+D$52))*(SIN('Standard Settings'!$F15)+SIN('Standard Settings'!$F15+EchelleFPAparam!$M$3+EchelleFPAparam!$I$3)))</f>
        <v>3732.99376425522</v>
      </c>
      <c r="DL20" s="53" t="n">
        <f aca="false">IF(OR($U20+E$52&lt;'Standard Settings'!$G15,$U20+E$52&gt;'Standard Settings'!$I15),-1,(EchelleFPAparam!$S$3/('cpmcfgWVLEN_Table.csv'!$U20+E$52))*(SIN('Standard Settings'!$F15)+SIN('Standard Settings'!$F15+EchelleFPAparam!$M$3+EchelleFPAparam!$I$3)))</f>
        <v>3499.68165398927</v>
      </c>
      <c r="DM20" s="53" t="n">
        <f aca="false">IF(OR($U20+F$52&lt;'Standard Settings'!$G15,$U20+F$52&gt;'Standard Settings'!$I15),-1,(EchelleFPAparam!$S$3/('cpmcfgWVLEN_Table.csv'!$U20+F$52))*(SIN('Standard Settings'!$F15)+SIN('Standard Settings'!$F15+EchelleFPAparam!$M$3+EchelleFPAparam!$I$3)))</f>
        <v>3293.81802728402</v>
      </c>
      <c r="DN20" s="53" t="n">
        <f aca="false">IF(OR($U20+G$52&lt;'Standard Settings'!$G15,$U20+G$52&gt;'Standard Settings'!$I15),-1,(EchelleFPAparam!$S$3/('cpmcfgWVLEN_Table.csv'!$U20+G$52))*(SIN('Standard Settings'!$F15)+SIN('Standard Settings'!$F15+EchelleFPAparam!$M$3+EchelleFPAparam!$I$3)))</f>
        <v>3110.82813687935</v>
      </c>
      <c r="DO20" s="53" t="n">
        <f aca="false">IF(OR($U20+H$52&lt;'Standard Settings'!$G15,$U20+H$52&gt;'Standard Settings'!$I15),-1,(EchelleFPAparam!$S$3/('cpmcfgWVLEN_Table.csv'!$U20+H$52))*(SIN('Standard Settings'!$F15)+SIN('Standard Settings'!$F15+EchelleFPAparam!$M$3+EchelleFPAparam!$I$3)))</f>
        <v>2947.10034020149</v>
      </c>
      <c r="DP20" s="53" t="n">
        <f aca="false">IF(OR($U20+K$52&lt;'Standard Settings'!$G15,$U20+K$52&gt;'Standard Settings'!$I15),-1,(EchelleFPAparam!$S$3/('cpmcfgWVLEN_Table.csv'!$U20+K$52))*(SIN('Standard Settings'!$F15)+SIN('Standard Settings'!$F15+EchelleFPAparam!$M$3+EchelleFPAparam!$I$3)))</f>
        <v>2799.74532319142</v>
      </c>
      <c r="DQ20" s="53" t="n">
        <f aca="false">IF(OR($U20+L$52&lt;'Standard Settings'!$G15,$U20+L$52&gt;'Standard Settings'!$I15),-1,(EchelleFPAparam!$S$3/('cpmcfgWVLEN_Table.csv'!$U20+L$52))*(SIN('Standard Settings'!$F15)+SIN('Standard Settings'!$F15+EchelleFPAparam!$M$3+EchelleFPAparam!$I$3)))</f>
        <v>-1</v>
      </c>
      <c r="DR20" s="53" t="n">
        <f aca="false">IF(OR($U20+B$52&lt;'Standard Settings'!$G15,$U20+B$52&gt;'Standard Settings'!$I15),-1,(EchelleFPAparam!$S$3/('cpmcfgWVLEN_Table.csv'!$U20+B$52))*(SIN('Standard Settings'!$F15)+SIN('Standard Settings'!$F15+EchelleFPAparam!$M$3+EchelleFPAparam!$J$3)))</f>
        <v>-1</v>
      </c>
      <c r="DS20" s="53" t="n">
        <f aca="false">IF(OR($U20+C$52&lt;'Standard Settings'!$G15,$U20+C$52&gt;'Standard Settings'!$I15),-1,(EchelleFPAparam!$S$3/('cpmcfgWVLEN_Table.csv'!$U20+C$52))*(SIN('Standard Settings'!$F15)+SIN('Standard Settings'!$F15+EchelleFPAparam!$M$3+EchelleFPAparam!$J$3)))</f>
        <v>4001.11605248109</v>
      </c>
      <c r="DT20" s="53" t="n">
        <f aca="false">IF(OR($U20+D$52&lt;'Standard Settings'!$G15,$U20+D$52&gt;'Standard Settings'!$I15),-1,(EchelleFPAparam!$S$3/('cpmcfgWVLEN_Table.csv'!$U20+D$52))*(SIN('Standard Settings'!$F15)+SIN('Standard Settings'!$F15+EchelleFPAparam!$M$3+EchelleFPAparam!$J$3)))</f>
        <v>3734.37498231568</v>
      </c>
      <c r="DU20" s="53" t="n">
        <f aca="false">IF(OR($U20+E$52&lt;'Standard Settings'!$G15,$U20+E$52&gt;'Standard Settings'!$I15),-1,(EchelleFPAparam!$S$3/('cpmcfgWVLEN_Table.csv'!$U20+E$52))*(SIN('Standard Settings'!$F15)+SIN('Standard Settings'!$F15+EchelleFPAparam!$M$3+EchelleFPAparam!$J$3)))</f>
        <v>3500.97654592095</v>
      </c>
      <c r="DV20" s="53" t="n">
        <f aca="false">IF(OR($U20+F$52&lt;'Standard Settings'!$G15,$U20+F$52&gt;'Standard Settings'!$I15),-1,(EchelleFPAparam!$S$3/('cpmcfgWVLEN_Table.csv'!$U20+F$52))*(SIN('Standard Settings'!$F15)+SIN('Standard Settings'!$F15+EchelleFPAparam!$M$3+EchelleFPAparam!$J$3)))</f>
        <v>3295.03674910207</v>
      </c>
      <c r="DW20" s="53" t="n">
        <f aca="false">IF(OR($U20+G$52&lt;'Standard Settings'!$G15,$U20+G$52&gt;'Standard Settings'!$I15),-1,(EchelleFPAparam!$S$3/('cpmcfgWVLEN_Table.csv'!$U20+G$52))*(SIN('Standard Settings'!$F15)+SIN('Standard Settings'!$F15+EchelleFPAparam!$M$3+EchelleFPAparam!$J$3)))</f>
        <v>3111.97915192973</v>
      </c>
      <c r="DX20" s="53" t="n">
        <f aca="false">IF(OR($U20+H$52&lt;'Standard Settings'!$G15,$U20+H$52&gt;'Standard Settings'!$I15),-1,(EchelleFPAparam!$S$3/('cpmcfgWVLEN_Table.csv'!$U20+H$52))*(SIN('Standard Settings'!$F15)+SIN('Standard Settings'!$F15+EchelleFPAparam!$M$3+EchelleFPAparam!$J$3)))</f>
        <v>2948.19077551238</v>
      </c>
      <c r="DY20" s="53" t="n">
        <f aca="false">IF(OR($U20+K$52&lt;'Standard Settings'!$G15,$U20+K$52&gt;'Standard Settings'!$I15),-1,(EchelleFPAparam!$S$3/('cpmcfgWVLEN_Table.csv'!$U20+K$52))*(SIN('Standard Settings'!$F15)+SIN('Standard Settings'!$F15+EchelleFPAparam!$M$3+EchelleFPAparam!$J$3)))</f>
        <v>2800.78123673676</v>
      </c>
      <c r="DZ20" s="53" t="n">
        <f aca="false">IF(OR($U20+L$52&lt;'Standard Settings'!$G15,$U20+L$52&gt;'Standard Settings'!$I15),-1,(EchelleFPAparam!$S$3/('cpmcfgWVLEN_Table.csv'!$U20+L$52))*(SIN('Standard Settings'!$F15)+SIN('Standard Settings'!$F15+EchelleFPAparam!$M$3+EchelleFPAparam!$J$3)))</f>
        <v>-1</v>
      </c>
      <c r="EA20" s="53" t="n">
        <f aca="false">IF(OR($U20+B$52&lt;$S20,$U20+B$52&gt;$T20),-1,(EchelleFPAparam!$S$3/('cpmcfgWVLEN_Table.csv'!$U20+B$52))*(SIN('Standard Settings'!$F15)+SIN('Standard Settings'!$F15+EchelleFPAparam!$M$3+EchelleFPAparam!$K$3)))</f>
        <v>-1</v>
      </c>
      <c r="EB20" s="53" t="n">
        <f aca="false">IF(OR($U20+C$52&lt;$S20,$U20+C$52&gt;$T20),-1,(EchelleFPAparam!$S$3/('cpmcfgWVLEN_Table.csv'!$U20+C$52))*(SIN('Standard Settings'!$F15)+SIN('Standard Settings'!$F15+EchelleFPAparam!$M$3+EchelleFPAparam!$K$3)))</f>
        <v>4027.74342125763</v>
      </c>
      <c r="EC20" s="53" t="n">
        <f aca="false">IF(OR($U20+D$52&lt;$S20,$U20+D$52&gt;$T20),-1,(EchelleFPAparam!$S$3/('cpmcfgWVLEN_Table.csv'!$U20+D$52))*(SIN('Standard Settings'!$F15)+SIN('Standard Settings'!$F15+EchelleFPAparam!$M$3+EchelleFPAparam!$K$3)))</f>
        <v>3759.22719317378</v>
      </c>
      <c r="ED20" s="53" t="n">
        <f aca="false">IF(OR($U20+E$52&lt;$S20,$U20+E$52&gt;$T20),-1,(EchelleFPAparam!$S$3/('cpmcfgWVLEN_Table.csv'!$U20+E$52))*(SIN('Standard Settings'!$F15)+SIN('Standard Settings'!$F15+EchelleFPAparam!$M$3+EchelleFPAparam!$K$3)))</f>
        <v>3524.27549360042</v>
      </c>
      <c r="EE20" s="53" t="n">
        <f aca="false">IF(OR($U20+F$52&lt;$S20,$U20+F$52&gt;$T20),-1,(EchelleFPAparam!$S$3/('cpmcfgWVLEN_Table.csv'!$U20+F$52))*(SIN('Standard Settings'!$F15)+SIN('Standard Settings'!$F15+EchelleFPAparam!$M$3+EchelleFPAparam!$K$3)))</f>
        <v>3316.96517044746</v>
      </c>
      <c r="EF20" s="53" t="n">
        <f aca="false">IF(OR($U20+G$52&lt;$S20,$U20+G$52&gt;$T20),-1,(EchelleFPAparam!$S$3/('cpmcfgWVLEN_Table.csv'!$U20+G$52))*(SIN('Standard Settings'!$F15)+SIN('Standard Settings'!$F15+EchelleFPAparam!$M$3+EchelleFPAparam!$K$3)))</f>
        <v>3132.68932764482</v>
      </c>
      <c r="EG20" s="53" t="n">
        <f aca="false">IF(OR($U20+H$52&lt;$S20,$U20+H$52&gt;$T20),-1,(EchelleFPAparam!$S$3/('cpmcfgWVLEN_Table.csv'!$U20+H$52))*(SIN('Standard Settings'!$F15)+SIN('Standard Settings'!$F15+EchelleFPAparam!$M$3+EchelleFPAparam!$K$3)))</f>
        <v>2967.8109419793</v>
      </c>
      <c r="EH20" s="53" t="n">
        <f aca="false">IF(OR($U20+K$52&lt;$S20,$U20+K$52&gt;$T20),-1,(EchelleFPAparam!$S$3/('cpmcfgWVLEN_Table.csv'!$U20+K$52))*(SIN('Standard Settings'!$F15)+SIN('Standard Settings'!$F15+EchelleFPAparam!$M$3+EchelleFPAparam!$K$3)))</f>
        <v>2819.42039488034</v>
      </c>
      <c r="EI20" s="53" t="n">
        <f aca="false">IF(OR($U20+L$52&lt;$S20,$U20+L$52&gt;$T20),-1,(EchelleFPAparam!$S$3/('cpmcfgWVLEN_Table.csv'!$U20+L$52))*(SIN('Standard Settings'!$F15)+SIN('Standard Settings'!$F15+EchelleFPAparam!$M$3+EchelleFPAparam!$K$3)))</f>
        <v>-1</v>
      </c>
      <c r="EJ20" s="54" t="n">
        <f aca="false">CO20</f>
        <v>2758.67983802106</v>
      </c>
      <c r="EK20" s="54" t="n">
        <f aca="false">EB20</f>
        <v>4027.74342125763</v>
      </c>
      <c r="EL20" s="55"/>
      <c r="EM20" s="55"/>
      <c r="EN20" s="55"/>
      <c r="EO20" s="55"/>
      <c r="EP20" s="55"/>
      <c r="EQ20" s="55"/>
      <c r="ER20" s="55"/>
      <c r="ES20" s="55"/>
      <c r="ET20" s="55"/>
      <c r="EU20" s="55"/>
      <c r="EV20" s="55"/>
      <c r="EW20" s="55"/>
      <c r="EX20" s="55"/>
      <c r="EY20" s="55"/>
      <c r="EZ20" s="55"/>
      <c r="FA20" s="55"/>
      <c r="FB20" s="55"/>
      <c r="FC20" s="55"/>
      <c r="FD20" s="55"/>
      <c r="FE20" s="55"/>
      <c r="FF20" s="55"/>
      <c r="FG20" s="55"/>
      <c r="FH20" s="55"/>
      <c r="FI20" s="55"/>
      <c r="FJ20" s="56" t="n">
        <f aca="false">1/(F20*EchelleFPAparam!$Q$3)</f>
        <v>1024.94457610124</v>
      </c>
      <c r="FK20" s="56" t="n">
        <f aca="false">E20*FJ20</f>
        <v>11.5073597764142</v>
      </c>
      <c r="FL20" s="55"/>
      <c r="FM20" s="55"/>
      <c r="FN20" s="55"/>
      <c r="FO20" s="55"/>
      <c r="FP20" s="55"/>
      <c r="FQ20" s="55"/>
      <c r="FR20" s="55"/>
      <c r="FS20" s="55"/>
      <c r="FT20" s="55"/>
      <c r="FU20" s="55"/>
      <c r="FV20" s="55"/>
      <c r="FW20" s="55"/>
      <c r="FX20" s="55"/>
      <c r="FY20" s="55"/>
      <c r="FZ20" s="55"/>
      <c r="GA20" s="55"/>
      <c r="GB20" s="55"/>
      <c r="GC20" s="55"/>
      <c r="GD20" s="55"/>
      <c r="GE20" s="55"/>
      <c r="GF20" s="55"/>
      <c r="GG20" s="55"/>
      <c r="GH20" s="55"/>
      <c r="GI20" s="55"/>
      <c r="GJ20" s="55"/>
      <c r="GK20" s="55"/>
      <c r="GL20" s="55"/>
      <c r="GM20" s="55"/>
      <c r="GN20" s="55"/>
      <c r="GO20" s="55"/>
      <c r="GP20" s="55"/>
      <c r="GQ20" s="55"/>
      <c r="GR20" s="55"/>
      <c r="GS20" s="55"/>
      <c r="GT20" s="55"/>
      <c r="GU20" s="55"/>
      <c r="GV20" s="55"/>
      <c r="GW20" s="55"/>
      <c r="GX20" s="55"/>
      <c r="GY20" s="55"/>
      <c r="GZ20" s="55"/>
      <c r="HA20" s="55"/>
      <c r="HB20" s="55"/>
      <c r="HC20" s="55"/>
      <c r="HD20" s="55"/>
      <c r="HE20" s="55"/>
      <c r="HF20" s="55"/>
      <c r="HG20" s="55"/>
      <c r="HH20" s="55"/>
      <c r="HI20" s="55"/>
      <c r="HJ20" s="55"/>
      <c r="HK20" s="55"/>
      <c r="HL20" s="55"/>
      <c r="HM20" s="55"/>
      <c r="HN20" s="55"/>
      <c r="HO20" s="55"/>
      <c r="HP20" s="55"/>
      <c r="HQ20" s="55"/>
      <c r="HR20" s="55"/>
      <c r="HS20" s="55"/>
      <c r="HT20" s="55"/>
      <c r="HU20" s="55"/>
      <c r="HV20" s="55"/>
      <c r="HW20" s="55"/>
      <c r="HX20" s="55"/>
      <c r="HY20" s="55"/>
      <c r="HZ20" s="55"/>
      <c r="IA20" s="55"/>
      <c r="IB20" s="55"/>
      <c r="IC20" s="55"/>
      <c r="ID20" s="55"/>
      <c r="IE20" s="55"/>
      <c r="IF20" s="55"/>
      <c r="IG20" s="55"/>
      <c r="IH20" s="55"/>
      <c r="II20" s="55"/>
      <c r="IJ20" s="55"/>
      <c r="IK20" s="55"/>
      <c r="IL20" s="55"/>
      <c r="IM20" s="55"/>
      <c r="IN20" s="55"/>
      <c r="IO20" s="55"/>
      <c r="IP20" s="55"/>
      <c r="IQ20" s="55"/>
      <c r="IR20" s="55"/>
      <c r="IS20" s="55"/>
      <c r="IT20" s="55"/>
      <c r="IU20" s="55"/>
      <c r="IV20" s="55"/>
      <c r="IW20" s="55"/>
      <c r="IX20" s="55"/>
      <c r="IY20" s="55"/>
      <c r="IZ20" s="55"/>
      <c r="JA20" s="55"/>
      <c r="JB20" s="55"/>
      <c r="JC20" s="55"/>
      <c r="JD20" s="55"/>
      <c r="JE20" s="55"/>
      <c r="JF20" s="55"/>
      <c r="JG20" s="55"/>
      <c r="JH20" s="55"/>
      <c r="JI20" s="55"/>
      <c r="JJ20" s="55"/>
      <c r="JK20" s="55"/>
      <c r="JL20" s="55"/>
      <c r="JM20" s="55"/>
      <c r="JN20" s="55"/>
      <c r="JO20" s="55"/>
      <c r="JP20" s="55"/>
      <c r="JQ20" s="55"/>
      <c r="JR20" s="20"/>
    </row>
    <row r="21" customFormat="false" ht="15" hidden="false" customHeight="false" outlineLevel="0" collapsed="false">
      <c r="A21" s="39" t="n">
        <v>15</v>
      </c>
      <c r="B21" s="40" t="n">
        <f aca="false">AA21</f>
        <v>3341.6526666741</v>
      </c>
      <c r="C21" s="12" t="str">
        <f aca="false">'Standard Settings'!B16</f>
        <v>L/3/7</v>
      </c>
      <c r="D21" s="12" t="n">
        <f aca="false">'Standard Settings'!H16</f>
        <v>17</v>
      </c>
      <c r="E21" s="41" t="n">
        <f aca="false">(DM21-DD21)/2048</f>
        <v>0.0105343490927194</v>
      </c>
      <c r="F21" s="37" t="n">
        <f aca="false">((EchelleFPAparam!$S$3/('cpmcfgWVLEN_Table.csv'!$U21+E$52))*(SIN('Standard Settings'!$F16+0.0005)+SIN('Standard Settings'!$F16+0.0005+EchelleFPAparam!$M$3))-(EchelleFPAparam!$S$3/('cpmcfgWVLEN_Table.csv'!$U21+E$52))*(SIN('Standard Settings'!$F16-0.0005)+SIN('Standard Settings'!$F16-0.0005+EchelleFPAparam!$M$3)))*1000*EchelleFPAparam!$O$3/180</f>
        <v>30.3779365076914</v>
      </c>
      <c r="G21" s="42" t="str">
        <f aca="false">'Standard Settings'!C16</f>
        <v>L</v>
      </c>
      <c r="H21" s="43"/>
      <c r="I21" s="44" t="s">
        <v>658</v>
      </c>
      <c r="J21" s="45"/>
      <c r="K21" s="12" t="str">
        <f aca="false">'Standard Settings'!$D16</f>
        <v>LM</v>
      </c>
      <c r="L21" s="43"/>
      <c r="M21" s="13" t="n">
        <v>0</v>
      </c>
      <c r="N21" s="13" t="n">
        <v>0</v>
      </c>
      <c r="O21" s="14" t="s">
        <v>526</v>
      </c>
      <c r="P21" s="14" t="s">
        <v>526</v>
      </c>
      <c r="Q21" s="12" t="n">
        <f aca="false">'Standard Settings'!$E16</f>
        <v>65.5</v>
      </c>
      <c r="R21" s="46"/>
      <c r="S21" s="47" t="n">
        <f aca="false">'Standard Settings'!$G16</f>
        <v>14</v>
      </c>
      <c r="T21" s="47" t="n">
        <f aca="false">'Standard Settings'!$I16</f>
        <v>20</v>
      </c>
      <c r="U21" s="48" t="n">
        <f aca="false">D21-4</f>
        <v>13</v>
      </c>
      <c r="V21" s="48" t="n">
        <f aca="false">D21+4</f>
        <v>21</v>
      </c>
      <c r="W21" s="49" t="n">
        <f aca="false">IF(OR($U21+B$52&lt;$S21,$U21+B$52&gt;$T21),-1,(EchelleFPAparam!$S$3/('cpmcfgWVLEN_Table.csv'!$U21+B$52))*(SIN('Standard Settings'!$F16)+SIN('Standard Settings'!$F16+EchelleFPAparam!$M$3)))</f>
        <v>-1</v>
      </c>
      <c r="X21" s="49" t="n">
        <f aca="false">IF(OR($U21+C$52&lt;$S21,$U21+C$52&gt;$T21),-1,(EchelleFPAparam!$S$3/('cpmcfgWVLEN_Table.csv'!$U21+C$52))*(SIN('Standard Settings'!$F16)+SIN('Standard Settings'!$F16+EchelleFPAparam!$M$3)))</f>
        <v>4057.72109524712</v>
      </c>
      <c r="Y21" s="49" t="n">
        <f aca="false">IF(OR($U21+D$52&lt;$S21,$U21+D$52&gt;$T21),-1,(EchelleFPAparam!$S$3/('cpmcfgWVLEN_Table.csv'!$U21+D$52))*(SIN('Standard Settings'!$F16)+SIN('Standard Settings'!$F16+EchelleFPAparam!$M$3)))</f>
        <v>3787.20635556398</v>
      </c>
      <c r="Z21" s="49" t="n">
        <f aca="false">IF(OR($U21+E$52&lt;$S21,$U21+E$52&gt;$T21),-1,(EchelleFPAparam!$S$3/('cpmcfgWVLEN_Table.csv'!$U21+E$52))*(SIN('Standard Settings'!$F16)+SIN('Standard Settings'!$F16+EchelleFPAparam!$M$3)))</f>
        <v>3550.50595834123</v>
      </c>
      <c r="AA21" s="49" t="n">
        <f aca="false">IF(OR($U21+F$52&lt;$S21,$U21+F$52&gt;$T21),-1,(EchelleFPAparam!$S$3/('cpmcfgWVLEN_Table.csv'!$U21+F$52))*(SIN('Standard Settings'!$F16)+SIN('Standard Settings'!$F16+EchelleFPAparam!$M$3)))</f>
        <v>3341.6526666741</v>
      </c>
      <c r="AB21" s="49" t="n">
        <f aca="false">IF(OR($U21+G$52&lt;$S21,$U21+G$52&gt;$T21),-1,(EchelleFPAparam!$S$3/('cpmcfgWVLEN_Table.csv'!$U21+G$52))*(SIN('Standard Settings'!$F16)+SIN('Standard Settings'!$F16+EchelleFPAparam!$M$3)))</f>
        <v>3156.00529630332</v>
      </c>
      <c r="AC21" s="49" t="n">
        <f aca="false">IF(OR($U21+H$52&lt;$S21,$U21+H$52&gt;$T21),-1,(EchelleFPAparam!$S$3/('cpmcfgWVLEN_Table.csv'!$U21+H$52))*(SIN('Standard Settings'!$F16)+SIN('Standard Settings'!$F16+EchelleFPAparam!$M$3)))</f>
        <v>2989.89975439262</v>
      </c>
      <c r="AD21" s="49" t="n">
        <f aca="false">IF(OR($U21+K$52&lt;$S21,$U21+K$52&gt;$T21),-1,(EchelleFPAparam!$S$3/('cpmcfgWVLEN_Table.csv'!$U21+K$52))*(SIN('Standard Settings'!$F16)+SIN('Standard Settings'!$F16+EchelleFPAparam!$M$3)))</f>
        <v>2840.40476667299</v>
      </c>
      <c r="AE21" s="49" t="n">
        <f aca="false">IF(OR($U21+L$52&lt;$S21,$U21+L$52&gt;$T21),-1,(EchelleFPAparam!$S$3/('cpmcfgWVLEN_Table.csv'!$U21+L$52))*(SIN('Standard Settings'!$F16)+SIN('Standard Settings'!$F16+EchelleFPAparam!$M$3)))</f>
        <v>-1</v>
      </c>
      <c r="AF21" s="50" t="n">
        <v>2018.14802262301</v>
      </c>
      <c r="AG21" s="50" t="n">
        <v>1710.85961423678</v>
      </c>
      <c r="AH21" s="50" t="n">
        <v>1344.40702181751</v>
      </c>
      <c r="AI21" s="50" t="n">
        <v>1024.36894665496</v>
      </c>
      <c r="AJ21" s="50" t="n">
        <v>742.424358323842</v>
      </c>
      <c r="AK21" s="50" t="n">
        <v>491.92094066155</v>
      </c>
      <c r="AL21" s="50" t="n">
        <v>267.560517566425</v>
      </c>
      <c r="AM21" s="50" t="n">
        <v>75.8686934939767</v>
      </c>
      <c r="AN21" s="50"/>
      <c r="AO21" s="50" t="n">
        <v>2025.63003264093</v>
      </c>
      <c r="AP21" s="50" t="n">
        <v>1729.36347056736</v>
      </c>
      <c r="AQ21" s="50" t="n">
        <v>1360.54593871022</v>
      </c>
      <c r="AR21" s="50" t="n">
        <v>1038.45418375226</v>
      </c>
      <c r="AS21" s="50" t="n">
        <v>754.754873397628</v>
      </c>
      <c r="AT21" s="50" t="n">
        <v>502.644746129343</v>
      </c>
      <c r="AU21" s="50" t="n">
        <v>276.952071920226</v>
      </c>
      <c r="AV21" s="50" t="n">
        <v>79.9348397057519</v>
      </c>
      <c r="AW21" s="50"/>
      <c r="AX21" s="50" t="n">
        <v>2036.01539644727</v>
      </c>
      <c r="AY21" s="50" t="n">
        <v>1749.95517724563</v>
      </c>
      <c r="AZ21" s="50" t="n">
        <v>1378.47104549593</v>
      </c>
      <c r="BA21" s="50" t="n">
        <v>1054.08015439874</v>
      </c>
      <c r="BB21" s="50" t="n">
        <v>768.376000551908</v>
      </c>
      <c r="BC21" s="50" t="n">
        <v>514.516347996956</v>
      </c>
      <c r="BD21" s="50" t="n">
        <v>287.299395481053</v>
      </c>
      <c r="BE21" s="50" t="n">
        <v>84.5729363723761</v>
      </c>
      <c r="BF21" s="50"/>
      <c r="BG21" s="51" t="n">
        <f aca="false">IF(OR($U21+B$52&lt;'Standard Settings'!$G16,$U21+B$52&gt;'Standard Settings'!$I16),-1,(EchelleFPAparam!$S$3/('cpmcfgWVLEN_Table.csv'!$U21+B$52))*(SIN(EchelleFPAparam!$T$3-EchelleFPAparam!$M$3/2)+SIN('Standard Settings'!$F16+EchelleFPAparam!$M$3)))</f>
        <v>-1</v>
      </c>
      <c r="BH21" s="51" t="n">
        <f aca="false">IF(OR($U21+C$52&lt;'Standard Settings'!$G16,$U21+C$52&gt;'Standard Settings'!$I16),-1,(EchelleFPAparam!$S$3/('cpmcfgWVLEN_Table.csv'!$U21+C$52))*(SIN(EchelleFPAparam!$T$3-EchelleFPAparam!$M$3/2)+SIN('Standard Settings'!$F16+EchelleFPAparam!$M$3)))</f>
        <v>4055.67114621667</v>
      </c>
      <c r="BI21" s="51" t="n">
        <f aca="false">IF(OR($U21+D$52&lt;'Standard Settings'!$G16,$U21+D$52&gt;'Standard Settings'!$I16),-1,(EchelleFPAparam!$S$3/('cpmcfgWVLEN_Table.csv'!$U21+D$52))*(SIN(EchelleFPAparam!$T$3-EchelleFPAparam!$M$3/2)+SIN('Standard Settings'!$F16+EchelleFPAparam!$M$3)))</f>
        <v>3785.29306980223</v>
      </c>
      <c r="BJ21" s="51" t="n">
        <f aca="false">IF(OR($U21+E$52&lt;'Standard Settings'!$G16,$U21+E$52&gt;'Standard Settings'!$I16),-1,(EchelleFPAparam!$S$3/('cpmcfgWVLEN_Table.csv'!$U21+E$52))*(SIN(EchelleFPAparam!$T$3-EchelleFPAparam!$M$3/2)+SIN('Standard Settings'!$F16+EchelleFPAparam!$M$3)))</f>
        <v>3548.71225293959</v>
      </c>
      <c r="BK21" s="51" t="n">
        <f aca="false">IF(OR($U21+F$52&lt;'Standard Settings'!$G16,$U21+F$52&gt;'Standard Settings'!$I16),-1,(EchelleFPAparam!$S$3/('cpmcfgWVLEN_Table.csv'!$U21+F$52))*(SIN(EchelleFPAparam!$T$3-EchelleFPAparam!$M$3/2)+SIN('Standard Settings'!$F16+EchelleFPAparam!$M$3)))</f>
        <v>3339.9644733549</v>
      </c>
      <c r="BL21" s="51" t="n">
        <f aca="false">IF(OR($U21+G$52&lt;'Standard Settings'!$G16,$U21+G$52&gt;'Standard Settings'!$I16),-1,(EchelleFPAparam!$S$3/('cpmcfgWVLEN_Table.csv'!$U21+G$52))*(SIN(EchelleFPAparam!$T$3-EchelleFPAparam!$M$3/2)+SIN('Standard Settings'!$F16+EchelleFPAparam!$M$3)))</f>
        <v>3154.41089150185</v>
      </c>
      <c r="BM21" s="51" t="n">
        <f aca="false">IF(OR($U21+H$52&lt;'Standard Settings'!$G16,$U21+H$52&gt;'Standard Settings'!$I16),-1,(EchelleFPAparam!$S$3/('cpmcfgWVLEN_Table.csv'!$U21+H$52))*(SIN(EchelleFPAparam!$T$3-EchelleFPAparam!$M$3/2)+SIN('Standard Settings'!$F16+EchelleFPAparam!$M$3)))</f>
        <v>2988.38926563334</v>
      </c>
      <c r="BN21" s="51" t="n">
        <f aca="false">IF(OR($U21+K$52&lt;'Standard Settings'!$G16,$U21+K$52&gt;'Standard Settings'!$I16),-1,(EchelleFPAparam!$S$3/('cpmcfgWVLEN_Table.csv'!$U21+K$52))*(SIN(EchelleFPAparam!$T$3-EchelleFPAparam!$M$3/2)+SIN('Standard Settings'!$F16+EchelleFPAparam!$M$3)))</f>
        <v>2838.96980235167</v>
      </c>
      <c r="BO21" s="51" t="n">
        <f aca="false">IF(OR($U21+L$52&lt;'Standard Settings'!$G16,$U21+L$52&gt;'Standard Settings'!$I16),-1,(EchelleFPAparam!$S$3/('cpmcfgWVLEN_Table.csv'!$U21+L$52))*(SIN(EchelleFPAparam!$T$3-EchelleFPAparam!$M$3/2)+SIN('Standard Settings'!$F16+EchelleFPAparam!$M$3)))</f>
        <v>-1</v>
      </c>
      <c r="BP21" s="52" t="n">
        <f aca="false">IF(OR($U21+B$52&lt;'Standard Settings'!$G16,$U21+B$52&gt;'Standard Settings'!$I16),-1,BG21*(($D21+B$52)/($D21+B$52+0.5)))</f>
        <v>-1</v>
      </c>
      <c r="BQ21" s="52" t="n">
        <f aca="false">IF(OR($U21+C$52&lt;'Standard Settings'!$G16,$U21+C$52&gt;'Standard Settings'!$I16),-1,BH21*(($D21+C$52)/($D21+C$52+0.5)))</f>
        <v>3946.05841253514</v>
      </c>
      <c r="BR21" s="52" t="n">
        <f aca="false">IF(OR($U21+D$52&lt;'Standard Settings'!$G16,$U21+D$52&gt;'Standard Settings'!$I16),-1,BI21*(($D21+D$52)/($D21+D$52+0.5)))</f>
        <v>3688.23427314063</v>
      </c>
      <c r="BS21" s="52" t="n">
        <f aca="false">IF(OR($U21+E$52&lt;'Standard Settings'!$G16,$U21+E$52&gt;'Standard Settings'!$I16),-1,BJ21*(($D21+E$52)/($D21+E$52+0.5)))</f>
        <v>3462.15829555082</v>
      </c>
      <c r="BT21" s="52" t="n">
        <f aca="false">IF(OR($U21+F$52&lt;'Standard Settings'!$G16,$U21+F$52&gt;'Standard Settings'!$I16),-1,BK21*(($D21+F$52)/($D21+F$52+0.5)))</f>
        <v>3262.2908809513</v>
      </c>
      <c r="BU21" s="52" t="n">
        <f aca="false">IF(OR($U21+G$52&lt;'Standard Settings'!$G16,$U21+G$52&gt;'Standard Settings'!$I16),-1,BL21*(($D21+G$52)/($D21+G$52+0.5)))</f>
        <v>3084.3128716907</v>
      </c>
      <c r="BV21" s="52" t="n">
        <f aca="false">IF(OR($U21+H$52&lt;'Standard Settings'!$G16,$U21+H$52&gt;'Standard Settings'!$I16),-1,BM21*(($D21+H$52)/($D21+H$52+0.5)))</f>
        <v>2924.80651530071</v>
      </c>
      <c r="BW21" s="52" t="n">
        <f aca="false">IF(OR($U21+K$52&lt;'Standard Settings'!$G16,$U21+K$52&gt;'Standard Settings'!$I16),-1,BN21*(($D21+K$52)/($D21+K$52+0.5)))</f>
        <v>2781.03164312</v>
      </c>
      <c r="BX21" s="52" t="n">
        <f aca="false">IF(OR($U21+L$52&lt;'Standard Settings'!$G16,$U21+L$52&gt;'Standard Settings'!$I16),-1,BO21*(($D21+L$52)/($D21+L$52+0.5)))</f>
        <v>-1</v>
      </c>
      <c r="BY21" s="52" t="n">
        <f aca="false">IF(OR($U21+B$52&lt;'Standard Settings'!$G16,$U21+B$52&gt;'Standard Settings'!$I16),-1,BG21*(($D21+B$52)/($D21+B$52-0.5)))</f>
        <v>-1</v>
      </c>
      <c r="BZ21" s="52" t="n">
        <f aca="false">IF(OR($U21+C$52&lt;'Standard Settings'!$G16,$U21+C$52&gt;'Standard Settings'!$I16),-1,BH21*(($D21+C$52)/($D21+C$52-0.5)))</f>
        <v>4171.54746468</v>
      </c>
      <c r="CA21" s="52" t="n">
        <f aca="false">IF(OR($U21+D$52&lt;'Standard Settings'!$G16,$U21+D$52&gt;'Standard Settings'!$I16),-1,BI21*(($D21+D$52)/($D21+D$52-0.5)))</f>
        <v>3887.59828790499</v>
      </c>
      <c r="CB21" s="52" t="n">
        <f aca="false">IF(OR($U21+E$52&lt;'Standard Settings'!$G16,$U21+E$52&gt;'Standard Settings'!$I16),-1,BJ21*(($D21+E$52)/($D21+E$52-0.5)))</f>
        <v>3639.70487480983</v>
      </c>
      <c r="CC21" s="52" t="n">
        <f aca="false">IF(OR($U21+F$52&lt;'Standard Settings'!$G16,$U21+F$52&gt;'Standard Settings'!$I16),-1,BK21*(($D21+F$52)/($D21+F$52-0.5)))</f>
        <v>3421.42702148551</v>
      </c>
      <c r="CD21" s="52" t="n">
        <f aca="false">IF(OR($U21+G$52&lt;'Standard Settings'!$G16,$U21+G$52&gt;'Standard Settings'!$I16),-1,BL21*(($D21+G$52)/($D21+G$52-0.5)))</f>
        <v>3227.76928432748</v>
      </c>
      <c r="CE21" s="52" t="n">
        <f aca="false">IF(OR($U21+H$52&lt;'Standard Settings'!$G16,$U21+H$52&gt;'Standard Settings'!$I16),-1,BM21*(($D21+H$52)/($D21+H$52-0.5)))</f>
        <v>3054.79791598074</v>
      </c>
      <c r="CF21" s="52" t="n">
        <f aca="false">IF(OR($U21+K$52&lt;'Standard Settings'!$G16,$U21+K$52&gt;'Standard Settings'!$I16),-1,BN21*(($D21+K$52)/($D21+K$52-0.5)))</f>
        <v>2899.37341516766</v>
      </c>
      <c r="CG21" s="52" t="n">
        <f aca="false">IF(OR($U21+L$52&lt;'Standard Settings'!$G16,$U21+L$52&gt;'Standard Settings'!$I16),-1,BO21*(($D21+L$52)/($D21+L$52-0.5)))</f>
        <v>-1</v>
      </c>
      <c r="CH21" s="53" t="n">
        <f aca="false">IF(OR($U21+B$52&lt;'Standard Settings'!$G16,$U21+B$52&gt;'Standard Settings'!$I16),-1,(EchelleFPAparam!$S$3/('cpmcfgWVLEN_Table.csv'!$U21+B$52))*(SIN('Standard Settings'!$F16)+SIN('Standard Settings'!$F16+EchelleFPAparam!$M$3+EchelleFPAparam!$F$3)))</f>
        <v>-1</v>
      </c>
      <c r="CI21" s="53" t="n">
        <f aca="false">IF(OR($U21+C$52&lt;'Standard Settings'!$G16,$U21+C$52&gt;'Standard Settings'!$I16),-1,(EchelleFPAparam!$S$3/('cpmcfgWVLEN_Table.csv'!$U21+C$52))*(SIN('Standard Settings'!$F16)+SIN('Standard Settings'!$F16+EchelleFPAparam!$M$3+EchelleFPAparam!$F$3)))</f>
        <v>4015.51361761539</v>
      </c>
      <c r="CJ21" s="53" t="n">
        <f aca="false">IF(OR($U21+D$52&lt;'Standard Settings'!$G16,$U21+D$52&gt;'Standard Settings'!$I16),-1,(EchelleFPAparam!$S$3/('cpmcfgWVLEN_Table.csv'!$U21+D$52))*(SIN('Standard Settings'!$F16)+SIN('Standard Settings'!$F16+EchelleFPAparam!$M$3+EchelleFPAparam!$F$3)))</f>
        <v>3747.81270977437</v>
      </c>
      <c r="CK21" s="53" t="n">
        <f aca="false">IF(OR($U21+E$52&lt;'Standard Settings'!$G16,$U21+E$52&gt;'Standard Settings'!$I16),-1,(EchelleFPAparam!$S$3/('cpmcfgWVLEN_Table.csv'!$U21+E$52))*(SIN('Standard Settings'!$F16)+SIN('Standard Settings'!$F16+EchelleFPAparam!$M$3+EchelleFPAparam!$F$3)))</f>
        <v>3513.57441541347</v>
      </c>
      <c r="CL21" s="53" t="n">
        <f aca="false">IF(OR($U21+F$52&lt;'Standard Settings'!$G16,$U21+F$52&gt;'Standard Settings'!$I16),-1,(EchelleFPAparam!$S$3/('cpmcfgWVLEN_Table.csv'!$U21+F$52))*(SIN('Standard Settings'!$F16)+SIN('Standard Settings'!$F16+EchelleFPAparam!$M$3+EchelleFPAparam!$F$3)))</f>
        <v>3306.89356744797</v>
      </c>
      <c r="CM21" s="53" t="n">
        <f aca="false">IF(OR($U21+G$52&lt;'Standard Settings'!$G16,$U21+G$52&gt;'Standard Settings'!$I16),-1,(EchelleFPAparam!$S$3/('cpmcfgWVLEN_Table.csv'!$U21+G$52))*(SIN('Standard Settings'!$F16)+SIN('Standard Settings'!$F16+EchelleFPAparam!$M$3+EchelleFPAparam!$F$3)))</f>
        <v>3123.17725814531</v>
      </c>
      <c r="CN21" s="53" t="n">
        <f aca="false">IF(OR($U21+H$52&lt;'Standard Settings'!$G16,$U21+H$52&gt;'Standard Settings'!$I16),-1,(EchelleFPAparam!$S$3/('cpmcfgWVLEN_Table.csv'!$U21+H$52))*(SIN('Standard Settings'!$F16)+SIN('Standard Settings'!$F16+EchelleFPAparam!$M$3+EchelleFPAparam!$F$3)))</f>
        <v>2958.7995077166</v>
      </c>
      <c r="CO21" s="53" t="n">
        <f aca="false">IF(OR($U21+K$52&lt;'Standard Settings'!$G16,$U21+K$52&gt;'Standard Settings'!$I16),-1,(EchelleFPAparam!$S$3/('cpmcfgWVLEN_Table.csv'!$U21+K$52))*(SIN('Standard Settings'!$F16)+SIN('Standard Settings'!$F16+EchelleFPAparam!$M$3+EchelleFPAparam!$F$3)))</f>
        <v>2810.85953233077</v>
      </c>
      <c r="CP21" s="53" t="n">
        <f aca="false">IF(OR($U21+L$52&lt;'Standard Settings'!$G16,$U21+L$52&gt;'Standard Settings'!$I16),-1,(EchelleFPAparam!$S$3/('cpmcfgWVLEN_Table.csv'!$U21+L$52))*(SIN('Standard Settings'!$F16)+SIN('Standard Settings'!$F16+EchelleFPAparam!$M$3+EchelleFPAparam!$F$3)))</f>
        <v>-1</v>
      </c>
      <c r="CQ21" s="53" t="n">
        <f aca="false">IF(OR($U21+B$52&lt;'Standard Settings'!$G16,$U21+B$52&gt;'Standard Settings'!$I16),-1,(EchelleFPAparam!$S$3/('cpmcfgWVLEN_Table.csv'!$U21+B$52))*(SIN('Standard Settings'!$F16)+SIN('Standard Settings'!$F16+EchelleFPAparam!$M$3+EchelleFPAparam!$G$3)))</f>
        <v>-1</v>
      </c>
      <c r="CR21" s="53" t="n">
        <f aca="false">IF(OR($U21+C$52&lt;'Standard Settings'!$G16,$U21+C$52&gt;'Standard Settings'!$I16),-1,(EchelleFPAparam!$S$3/('cpmcfgWVLEN_Table.csv'!$U21+C$52))*(SIN('Standard Settings'!$F16)+SIN('Standard Settings'!$F16+EchelleFPAparam!$M$3+EchelleFPAparam!$G$3)))</f>
        <v>4043.0105052115</v>
      </c>
      <c r="CS21" s="53" t="n">
        <f aca="false">IF(OR($U21+D$52&lt;'Standard Settings'!$G16,$U21+D$52&gt;'Standard Settings'!$I16),-1,(EchelleFPAparam!$S$3/('cpmcfgWVLEN_Table.csv'!$U21+D$52))*(SIN('Standard Settings'!$F16)+SIN('Standard Settings'!$F16+EchelleFPAparam!$M$3+EchelleFPAparam!$G$3)))</f>
        <v>3773.47647153073</v>
      </c>
      <c r="CT21" s="53" t="n">
        <f aca="false">IF(OR($U21+E$52&lt;'Standard Settings'!$G16,$U21+E$52&gt;'Standard Settings'!$I16),-1,(EchelleFPAparam!$S$3/('cpmcfgWVLEN_Table.csv'!$U21+E$52))*(SIN('Standard Settings'!$F16)+SIN('Standard Settings'!$F16+EchelleFPAparam!$M$3+EchelleFPAparam!$G$3)))</f>
        <v>3537.63419206006</v>
      </c>
      <c r="CU21" s="53" t="n">
        <f aca="false">IF(OR($U21+F$52&lt;'Standard Settings'!$G16,$U21+F$52&gt;'Standard Settings'!$I16),-1,(EchelleFPAparam!$S$3/('cpmcfgWVLEN_Table.csv'!$U21+F$52))*(SIN('Standard Settings'!$F16)+SIN('Standard Settings'!$F16+EchelleFPAparam!$M$3+EchelleFPAparam!$G$3)))</f>
        <v>3329.53806311535</v>
      </c>
      <c r="CV21" s="53" t="n">
        <f aca="false">IF(OR($U21+G$52&lt;'Standard Settings'!$G16,$U21+G$52&gt;'Standard Settings'!$I16),-1,(EchelleFPAparam!$S$3/('cpmcfgWVLEN_Table.csv'!$U21+G$52))*(SIN('Standard Settings'!$F16)+SIN('Standard Settings'!$F16+EchelleFPAparam!$M$3+EchelleFPAparam!$G$3)))</f>
        <v>3144.56372627561</v>
      </c>
      <c r="CW21" s="53" t="n">
        <f aca="false">IF(OR($U21+H$52&lt;'Standard Settings'!$G16,$U21+H$52&gt;'Standard Settings'!$I16),-1,(EchelleFPAparam!$S$3/('cpmcfgWVLEN_Table.csv'!$U21+H$52))*(SIN('Standard Settings'!$F16)+SIN('Standard Settings'!$F16+EchelleFPAparam!$M$3+EchelleFPAparam!$G$3)))</f>
        <v>2979.0603722611</v>
      </c>
      <c r="CX21" s="53" t="n">
        <f aca="false">IF(OR($U21+K$52&lt;'Standard Settings'!$G16,$U21+K$52&gt;'Standard Settings'!$I16),-1,(EchelleFPAparam!$S$3/('cpmcfgWVLEN_Table.csv'!$U21+K$52))*(SIN('Standard Settings'!$F16)+SIN('Standard Settings'!$F16+EchelleFPAparam!$M$3+EchelleFPAparam!$G$3)))</f>
        <v>2830.10735364805</v>
      </c>
      <c r="CY21" s="53" t="n">
        <f aca="false">IF(OR($U21+L$52&lt;'Standard Settings'!$G16,$U21+L$52&gt;'Standard Settings'!$I16),-1,(EchelleFPAparam!$S$3/('cpmcfgWVLEN_Table.csv'!$U21+L$52))*(SIN('Standard Settings'!$F16)+SIN('Standard Settings'!$F16+EchelleFPAparam!$M$3+EchelleFPAparam!$G$3)))</f>
        <v>-1</v>
      </c>
      <c r="CZ21" s="53" t="n">
        <f aca="false">IF(OR($U21+B$52&lt;'Standard Settings'!$G16,$U21+B$52&gt;'Standard Settings'!$I16),-1,(EchelleFPAparam!$S$3/('cpmcfgWVLEN_Table.csv'!$U21+B$52))*(SIN('Standard Settings'!$F16)+SIN('Standard Settings'!$F16+EchelleFPAparam!$M$3+EchelleFPAparam!$H$3)))</f>
        <v>-1</v>
      </c>
      <c r="DA21" s="53" t="n">
        <f aca="false">IF(OR($U21+C$52&lt;'Standard Settings'!$G16,$U21+C$52&gt;'Standard Settings'!$I16),-1,(EchelleFPAparam!$S$3/('cpmcfgWVLEN_Table.csv'!$U21+C$52))*(SIN('Standard Settings'!$F16)+SIN('Standard Settings'!$F16+EchelleFPAparam!$M$3+EchelleFPAparam!$H$3)))</f>
        <v>4044.46721966132</v>
      </c>
      <c r="DB21" s="53" t="n">
        <f aca="false">IF(OR($U21+D$52&lt;'Standard Settings'!$G16,$U21+D$52&gt;'Standard Settings'!$I16),-1,(EchelleFPAparam!$S$3/('cpmcfgWVLEN_Table.csv'!$U21+D$52))*(SIN('Standard Settings'!$F16)+SIN('Standard Settings'!$F16+EchelleFPAparam!$M$3+EchelleFPAparam!$H$3)))</f>
        <v>3774.8360716839</v>
      </c>
      <c r="DC21" s="53" t="n">
        <f aca="false">IF(OR($U21+E$52&lt;'Standard Settings'!$G16,$U21+E$52&gt;'Standard Settings'!$I16),-1,(EchelleFPAparam!$S$3/('cpmcfgWVLEN_Table.csv'!$U21+E$52))*(SIN('Standard Settings'!$F16)+SIN('Standard Settings'!$F16+EchelleFPAparam!$M$3+EchelleFPAparam!$H$3)))</f>
        <v>3538.90881720366</v>
      </c>
      <c r="DD21" s="53" t="n">
        <f aca="false">IF(OR($U21+F$52&lt;'Standard Settings'!$G16,$U21+F$52&gt;'Standard Settings'!$I16),-1,(EchelleFPAparam!$S$3/('cpmcfgWVLEN_Table.csv'!$U21+F$52))*(SIN('Standard Settings'!$F16)+SIN('Standard Settings'!$F16+EchelleFPAparam!$M$3+EchelleFPAparam!$H$3)))</f>
        <v>3330.73771030932</v>
      </c>
      <c r="DE21" s="53" t="n">
        <f aca="false">IF(OR($U21+G$52&lt;'Standard Settings'!$G16,$U21+G$52&gt;'Standard Settings'!$I16),-1,(EchelleFPAparam!$S$3/('cpmcfgWVLEN_Table.csv'!$U21+G$52))*(SIN('Standard Settings'!$F16)+SIN('Standard Settings'!$F16+EchelleFPAparam!$M$3+EchelleFPAparam!$H$3)))</f>
        <v>3145.69672640325</v>
      </c>
      <c r="DF21" s="53" t="n">
        <f aca="false">IF(OR($U21+H$52&lt;'Standard Settings'!$G16,$U21+H$52&gt;'Standard Settings'!$I16),-1,(EchelleFPAparam!$S$3/('cpmcfgWVLEN_Table.csv'!$U21+H$52))*(SIN('Standard Settings'!$F16)+SIN('Standard Settings'!$F16+EchelleFPAparam!$M$3+EchelleFPAparam!$H$3)))</f>
        <v>2980.13374080308</v>
      </c>
      <c r="DG21" s="53" t="n">
        <f aca="false">IF(OR($U21+K$52&lt;'Standard Settings'!$G16,$U21+K$52&gt;'Standard Settings'!$I16),-1,(EchelleFPAparam!$S$3/('cpmcfgWVLEN_Table.csv'!$U21+K$52))*(SIN('Standard Settings'!$F16)+SIN('Standard Settings'!$F16+EchelleFPAparam!$M$3+EchelleFPAparam!$H$3)))</f>
        <v>2831.12705376293</v>
      </c>
      <c r="DH21" s="53" t="n">
        <f aca="false">IF(OR($U21+L$52&lt;'Standard Settings'!$G16,$U21+L$52&gt;'Standard Settings'!$I16),-1,(EchelleFPAparam!$S$3/('cpmcfgWVLEN_Table.csv'!$U21+L$52))*(SIN('Standard Settings'!$F16)+SIN('Standard Settings'!$F16+EchelleFPAparam!$M$3+EchelleFPAparam!$H$3)))</f>
        <v>-1</v>
      </c>
      <c r="DI21" s="53" t="n">
        <f aca="false">IF(OR($U21+B$52&lt;'Standard Settings'!$G16,$U21+B$52&gt;'Standard Settings'!$I16),-1,(EchelleFPAparam!$S$3/('cpmcfgWVLEN_Table.csv'!$U21+B$52))*(SIN('Standard Settings'!$F16)+SIN('Standard Settings'!$F16+EchelleFPAparam!$M$3+EchelleFPAparam!$I$3)))</f>
        <v>-1</v>
      </c>
      <c r="DJ21" s="53" t="n">
        <f aca="false">IF(OR($U21+C$52&lt;'Standard Settings'!$G16,$U21+C$52&gt;'Standard Settings'!$I16),-1,(EchelleFPAparam!$S$3/('cpmcfgWVLEN_Table.csv'!$U21+C$52))*(SIN('Standard Settings'!$F16)+SIN('Standard Settings'!$F16+EchelleFPAparam!$M$3+EchelleFPAparam!$I$3)))</f>
        <v>4070.6646409479</v>
      </c>
      <c r="DK21" s="53" t="n">
        <f aca="false">IF(OR($U21+D$52&lt;'Standard Settings'!$G16,$U21+D$52&gt;'Standard Settings'!$I16),-1,(EchelleFPAparam!$S$3/('cpmcfgWVLEN_Table.csv'!$U21+D$52))*(SIN('Standard Settings'!$F16)+SIN('Standard Settings'!$F16+EchelleFPAparam!$M$3+EchelleFPAparam!$I$3)))</f>
        <v>3799.28699821804</v>
      </c>
      <c r="DL21" s="53" t="n">
        <f aca="false">IF(OR($U21+E$52&lt;'Standard Settings'!$G16,$U21+E$52&gt;'Standard Settings'!$I16),-1,(EchelleFPAparam!$S$3/('cpmcfgWVLEN_Table.csv'!$U21+E$52))*(SIN('Standard Settings'!$F16)+SIN('Standard Settings'!$F16+EchelleFPAparam!$M$3+EchelleFPAparam!$I$3)))</f>
        <v>3561.83156082942</v>
      </c>
      <c r="DM21" s="53" t="n">
        <f aca="false">IF(OR($U21+F$52&lt;'Standard Settings'!$G16,$U21+F$52&gt;'Standard Settings'!$I16),-1,(EchelleFPAparam!$S$3/('cpmcfgWVLEN_Table.csv'!$U21+F$52))*(SIN('Standard Settings'!$F16)+SIN('Standard Settings'!$F16+EchelleFPAparam!$M$3+EchelleFPAparam!$I$3)))</f>
        <v>3352.31205725121</v>
      </c>
      <c r="DN21" s="53" t="n">
        <f aca="false">IF(OR($U21+G$52&lt;'Standard Settings'!$G16,$U21+G$52&gt;'Standard Settings'!$I16),-1,(EchelleFPAparam!$S$3/('cpmcfgWVLEN_Table.csv'!$U21+G$52))*(SIN('Standard Settings'!$F16)+SIN('Standard Settings'!$F16+EchelleFPAparam!$M$3+EchelleFPAparam!$I$3)))</f>
        <v>3166.07249851504</v>
      </c>
      <c r="DO21" s="53" t="n">
        <f aca="false">IF(OR($U21+H$52&lt;'Standard Settings'!$G16,$U21+H$52&gt;'Standard Settings'!$I16),-1,(EchelleFPAparam!$S$3/('cpmcfgWVLEN_Table.csv'!$U21+H$52))*(SIN('Standard Settings'!$F16)+SIN('Standard Settings'!$F16+EchelleFPAparam!$M$3+EchelleFPAparam!$I$3)))</f>
        <v>2999.43710385635</v>
      </c>
      <c r="DP21" s="53" t="n">
        <f aca="false">IF(OR($U21+K$52&lt;'Standard Settings'!$G16,$U21+K$52&gt;'Standard Settings'!$I16),-1,(EchelleFPAparam!$S$3/('cpmcfgWVLEN_Table.csv'!$U21+K$52))*(SIN('Standard Settings'!$F16)+SIN('Standard Settings'!$F16+EchelleFPAparam!$M$3+EchelleFPAparam!$I$3)))</f>
        <v>2849.46524866353</v>
      </c>
      <c r="DQ21" s="53" t="n">
        <f aca="false">IF(OR($U21+L$52&lt;'Standard Settings'!$G16,$U21+L$52&gt;'Standard Settings'!$I16),-1,(EchelleFPAparam!$S$3/('cpmcfgWVLEN_Table.csv'!$U21+L$52))*(SIN('Standard Settings'!$F16)+SIN('Standard Settings'!$F16+EchelleFPAparam!$M$3+EchelleFPAparam!$I$3)))</f>
        <v>-1</v>
      </c>
      <c r="DR21" s="53" t="n">
        <f aca="false">IF(OR($U21+B$52&lt;'Standard Settings'!$G16,$U21+B$52&gt;'Standard Settings'!$I16),-1,(EchelleFPAparam!$S$3/('cpmcfgWVLEN_Table.csv'!$U21+B$52))*(SIN('Standard Settings'!$F16)+SIN('Standard Settings'!$F16+EchelleFPAparam!$M$3+EchelleFPAparam!$J$3)))</f>
        <v>-1</v>
      </c>
      <c r="DS21" s="53" t="n">
        <f aca="false">IF(OR($U21+C$52&lt;'Standard Settings'!$G16,$U21+C$52&gt;'Standard Settings'!$I16),-1,(EchelleFPAparam!$S$3/('cpmcfgWVLEN_Table.csv'!$U21+C$52))*(SIN('Standard Settings'!$F16)+SIN('Standard Settings'!$F16+EchelleFPAparam!$M$3+EchelleFPAparam!$J$3)))</f>
        <v>4072.05035688154</v>
      </c>
      <c r="DT21" s="53" t="n">
        <f aca="false">IF(OR($U21+D$52&lt;'Standard Settings'!$G16,$U21+D$52&gt;'Standard Settings'!$I16),-1,(EchelleFPAparam!$S$3/('cpmcfgWVLEN_Table.csv'!$U21+D$52))*(SIN('Standard Settings'!$F16)+SIN('Standard Settings'!$F16+EchelleFPAparam!$M$3+EchelleFPAparam!$J$3)))</f>
        <v>3800.58033308944</v>
      </c>
      <c r="DU21" s="53" t="n">
        <f aca="false">IF(OR($U21+E$52&lt;'Standard Settings'!$G16,$U21+E$52&gt;'Standard Settings'!$I16),-1,(EchelleFPAparam!$S$3/('cpmcfgWVLEN_Table.csv'!$U21+E$52))*(SIN('Standard Settings'!$F16)+SIN('Standard Settings'!$F16+EchelleFPAparam!$M$3+EchelleFPAparam!$J$3)))</f>
        <v>3563.04406227135</v>
      </c>
      <c r="DV21" s="53" t="n">
        <f aca="false">IF(OR($U21+F$52&lt;'Standard Settings'!$G16,$U21+F$52&gt;'Standard Settings'!$I16),-1,(EchelleFPAparam!$S$3/('cpmcfgWVLEN_Table.csv'!$U21+F$52))*(SIN('Standard Settings'!$F16)+SIN('Standard Settings'!$F16+EchelleFPAparam!$M$3+EchelleFPAparam!$J$3)))</f>
        <v>3353.45323507891</v>
      </c>
      <c r="DW21" s="53" t="n">
        <f aca="false">IF(OR($U21+G$52&lt;'Standard Settings'!$G16,$U21+G$52&gt;'Standard Settings'!$I16),-1,(EchelleFPAparam!$S$3/('cpmcfgWVLEN_Table.csv'!$U21+G$52))*(SIN('Standard Settings'!$F16)+SIN('Standard Settings'!$F16+EchelleFPAparam!$M$3+EchelleFPAparam!$J$3)))</f>
        <v>3167.15027757453</v>
      </c>
      <c r="DX21" s="53" t="n">
        <f aca="false">IF(OR($U21+H$52&lt;'Standard Settings'!$G16,$U21+H$52&gt;'Standard Settings'!$I16),-1,(EchelleFPAparam!$S$3/('cpmcfgWVLEN_Table.csv'!$U21+H$52))*(SIN('Standard Settings'!$F16)+SIN('Standard Settings'!$F16+EchelleFPAparam!$M$3+EchelleFPAparam!$J$3)))</f>
        <v>3000.45815770219</v>
      </c>
      <c r="DY21" s="53" t="n">
        <f aca="false">IF(OR($U21+K$52&lt;'Standard Settings'!$G16,$U21+K$52&gt;'Standard Settings'!$I16),-1,(EchelleFPAparam!$S$3/('cpmcfgWVLEN_Table.csv'!$U21+K$52))*(SIN('Standard Settings'!$F16)+SIN('Standard Settings'!$F16+EchelleFPAparam!$M$3+EchelleFPAparam!$J$3)))</f>
        <v>2850.43524981708</v>
      </c>
      <c r="DZ21" s="53" t="n">
        <f aca="false">IF(OR($U21+L$52&lt;'Standard Settings'!$G16,$U21+L$52&gt;'Standard Settings'!$I16),-1,(EchelleFPAparam!$S$3/('cpmcfgWVLEN_Table.csv'!$U21+L$52))*(SIN('Standard Settings'!$F16)+SIN('Standard Settings'!$F16+EchelleFPAparam!$M$3+EchelleFPAparam!$J$3)))</f>
        <v>-1</v>
      </c>
      <c r="EA21" s="53" t="n">
        <f aca="false">IF(OR($U21+B$52&lt;$S21,$U21+B$52&gt;$T21),-1,(EchelleFPAparam!$S$3/('cpmcfgWVLEN_Table.csv'!$U21+B$52))*(SIN('Standard Settings'!$F16)+SIN('Standard Settings'!$F16+EchelleFPAparam!$M$3+EchelleFPAparam!$K$3)))</f>
        <v>-1</v>
      </c>
      <c r="EB21" s="53" t="n">
        <f aca="false">IF(OR($U21+C$52&lt;$S21,$U21+C$52&gt;$T21),-1,(EchelleFPAparam!$S$3/('cpmcfgWVLEN_Table.csv'!$U21+C$52))*(SIN('Standard Settings'!$F16)+SIN('Standard Settings'!$F16+EchelleFPAparam!$M$3+EchelleFPAparam!$K$3)))</f>
        <v>4096.93024822347</v>
      </c>
      <c r="EC21" s="53" t="n">
        <f aca="false">IF(OR($U21+D$52&lt;$S21,$U21+D$52&gt;$T21),-1,(EchelleFPAparam!$S$3/('cpmcfgWVLEN_Table.csv'!$U21+D$52))*(SIN('Standard Settings'!$F16)+SIN('Standard Settings'!$F16+EchelleFPAparam!$M$3+EchelleFPAparam!$K$3)))</f>
        <v>3823.80156500857</v>
      </c>
      <c r="ED21" s="53" t="n">
        <f aca="false">IF(OR($U21+E$52&lt;$S21,$U21+E$52&gt;$T21),-1,(EchelleFPAparam!$S$3/('cpmcfgWVLEN_Table.csv'!$U21+E$52))*(SIN('Standard Settings'!$F16)+SIN('Standard Settings'!$F16+EchelleFPAparam!$M$3+EchelleFPAparam!$K$3)))</f>
        <v>3584.81396719554</v>
      </c>
      <c r="EE21" s="53" t="n">
        <f aca="false">IF(OR($U21+F$52&lt;$S21,$U21+F$52&gt;$T21),-1,(EchelleFPAparam!$S$3/('cpmcfgWVLEN_Table.csv'!$U21+F$52))*(SIN('Standard Settings'!$F16)+SIN('Standard Settings'!$F16+EchelleFPAparam!$M$3+EchelleFPAparam!$K$3)))</f>
        <v>3373.9425573605</v>
      </c>
      <c r="EF21" s="53" t="n">
        <f aca="false">IF(OR($U21+G$52&lt;$S21,$U21+G$52&gt;$T21),-1,(EchelleFPAparam!$S$3/('cpmcfgWVLEN_Table.csv'!$U21+G$52))*(SIN('Standard Settings'!$F16)+SIN('Standard Settings'!$F16+EchelleFPAparam!$M$3+EchelleFPAparam!$K$3)))</f>
        <v>3186.50130417381</v>
      </c>
      <c r="EG21" s="53" t="n">
        <f aca="false">IF(OR($U21+H$52&lt;$S21,$U21+H$52&gt;$T21),-1,(EchelleFPAparam!$S$3/('cpmcfgWVLEN_Table.csv'!$U21+H$52))*(SIN('Standard Settings'!$F16)+SIN('Standard Settings'!$F16+EchelleFPAparam!$M$3+EchelleFPAparam!$K$3)))</f>
        <v>3018.79070921729</v>
      </c>
      <c r="EH21" s="53" t="n">
        <f aca="false">IF(OR($U21+K$52&lt;$S21,$U21+K$52&gt;$T21),-1,(EchelleFPAparam!$S$3/('cpmcfgWVLEN_Table.csv'!$U21+K$52))*(SIN('Standard Settings'!$F16)+SIN('Standard Settings'!$F16+EchelleFPAparam!$M$3+EchelleFPAparam!$K$3)))</f>
        <v>2867.85117375643</v>
      </c>
      <c r="EI21" s="53" t="n">
        <f aca="false">IF(OR($U21+L$52&lt;$S21,$U21+L$52&gt;$T21),-1,(EchelleFPAparam!$S$3/('cpmcfgWVLEN_Table.csv'!$U21+L$52))*(SIN('Standard Settings'!$F16)+SIN('Standard Settings'!$F16+EchelleFPAparam!$M$3+EchelleFPAparam!$K$3)))</f>
        <v>-1</v>
      </c>
      <c r="EJ21" s="54" t="n">
        <f aca="false">CO21</f>
        <v>2810.85953233077</v>
      </c>
      <c r="EK21" s="54" t="n">
        <f aca="false">EB21</f>
        <v>4096.93024822347</v>
      </c>
      <c r="EL21" s="55"/>
      <c r="EM21" s="55"/>
      <c r="EN21" s="55"/>
      <c r="EO21" s="55"/>
      <c r="EP21" s="55"/>
      <c r="EQ21" s="55"/>
      <c r="ER21" s="55"/>
      <c r="ES21" s="55"/>
      <c r="ET21" s="55"/>
      <c r="EU21" s="55"/>
      <c r="EV21" s="55"/>
      <c r="EW21" s="55"/>
      <c r="EX21" s="55"/>
      <c r="EY21" s="55"/>
      <c r="EZ21" s="55"/>
      <c r="FA21" s="55"/>
      <c r="FB21" s="55"/>
      <c r="FC21" s="55"/>
      <c r="FD21" s="55"/>
      <c r="FE21" s="55"/>
      <c r="FF21" s="55"/>
      <c r="FG21" s="55"/>
      <c r="FH21" s="55"/>
      <c r="FI21" s="55"/>
      <c r="FJ21" s="56" t="n">
        <f aca="false">1/(F21*EchelleFPAparam!$Q$3)</f>
        <v>1097.28760954167</v>
      </c>
      <c r="FK21" s="56" t="n">
        <f aca="false">E21*FJ21</f>
        <v>11.5592107340276</v>
      </c>
      <c r="FL21" s="55"/>
      <c r="FM21" s="55"/>
      <c r="FN21" s="55"/>
      <c r="FO21" s="55"/>
      <c r="FP21" s="55"/>
      <c r="FQ21" s="55"/>
      <c r="FR21" s="55"/>
      <c r="FS21" s="55"/>
      <c r="FT21" s="55"/>
      <c r="FU21" s="55"/>
      <c r="FV21" s="55"/>
      <c r="FW21" s="55"/>
      <c r="FX21" s="55"/>
      <c r="FY21" s="55"/>
      <c r="FZ21" s="55"/>
      <c r="GA21" s="55"/>
      <c r="GB21" s="55"/>
      <c r="GC21" s="55"/>
      <c r="GD21" s="55"/>
      <c r="GE21" s="55"/>
      <c r="GF21" s="55"/>
      <c r="GG21" s="55"/>
      <c r="GH21" s="55"/>
      <c r="GI21" s="55"/>
      <c r="GJ21" s="55"/>
      <c r="GK21" s="55"/>
      <c r="GL21" s="55"/>
      <c r="GM21" s="55"/>
      <c r="GN21" s="55"/>
      <c r="GO21" s="55"/>
      <c r="GP21" s="55"/>
      <c r="GQ21" s="55"/>
      <c r="GR21" s="55"/>
      <c r="GS21" s="55"/>
      <c r="GT21" s="55"/>
      <c r="GU21" s="55"/>
      <c r="GV21" s="55"/>
      <c r="GW21" s="55"/>
      <c r="GX21" s="55"/>
      <c r="GY21" s="55"/>
      <c r="GZ21" s="55"/>
      <c r="HA21" s="55"/>
      <c r="HB21" s="55"/>
      <c r="HC21" s="55"/>
      <c r="HD21" s="55"/>
      <c r="HE21" s="55"/>
      <c r="HF21" s="55"/>
      <c r="HG21" s="55"/>
      <c r="HH21" s="55"/>
      <c r="HI21" s="55"/>
      <c r="HJ21" s="55"/>
      <c r="HK21" s="55"/>
      <c r="HL21" s="55"/>
      <c r="HM21" s="55"/>
      <c r="HN21" s="55"/>
      <c r="HO21" s="55"/>
      <c r="HP21" s="55"/>
      <c r="HQ21" s="55"/>
      <c r="HR21" s="55"/>
      <c r="HS21" s="55"/>
      <c r="HT21" s="55"/>
      <c r="HU21" s="55"/>
      <c r="HV21" s="55"/>
      <c r="HW21" s="55"/>
      <c r="HX21" s="55"/>
      <c r="HY21" s="55"/>
      <c r="HZ21" s="55"/>
      <c r="IA21" s="55"/>
      <c r="IB21" s="55"/>
      <c r="IC21" s="55"/>
      <c r="ID21" s="55"/>
      <c r="IE21" s="55"/>
      <c r="IF21" s="55"/>
      <c r="IG21" s="55"/>
      <c r="IH21" s="55"/>
      <c r="II21" s="55"/>
      <c r="IJ21" s="55"/>
      <c r="IK21" s="55"/>
      <c r="IL21" s="55"/>
      <c r="IM21" s="55"/>
      <c r="IN21" s="55"/>
      <c r="IO21" s="55"/>
      <c r="IP21" s="55"/>
      <c r="IQ21" s="55"/>
      <c r="IR21" s="55"/>
      <c r="IS21" s="55"/>
      <c r="IT21" s="55"/>
      <c r="IU21" s="55"/>
      <c r="IV21" s="55"/>
      <c r="IW21" s="55"/>
      <c r="IX21" s="55"/>
      <c r="IY21" s="55"/>
      <c r="IZ21" s="55"/>
      <c r="JA21" s="55"/>
      <c r="JB21" s="55"/>
      <c r="JC21" s="55"/>
      <c r="JD21" s="55"/>
      <c r="JE21" s="55"/>
      <c r="JF21" s="55"/>
      <c r="JG21" s="55"/>
      <c r="JH21" s="55"/>
      <c r="JI21" s="55"/>
      <c r="JJ21" s="55"/>
      <c r="JK21" s="55"/>
      <c r="JL21" s="55"/>
      <c r="JM21" s="55"/>
      <c r="JN21" s="55"/>
      <c r="JO21" s="55"/>
      <c r="JP21" s="55"/>
      <c r="JQ21" s="55"/>
      <c r="JR21" s="20"/>
    </row>
    <row r="22" customFormat="false" ht="15" hidden="false" customHeight="false" outlineLevel="0" collapsed="false">
      <c r="A22" s="39" t="n">
        <v>16</v>
      </c>
      <c r="B22" s="40" t="n">
        <f aca="false">AA22</f>
        <v>3355.82074546146</v>
      </c>
      <c r="C22" s="12" t="str">
        <f aca="false">'Standard Settings'!B17</f>
        <v>L/4/7</v>
      </c>
      <c r="D22" s="12" t="n">
        <f aca="false">'Standard Settings'!H17</f>
        <v>17</v>
      </c>
      <c r="E22" s="41" t="n">
        <f aca="false">(DM22-DD22)/2048</f>
        <v>0.0103590727607503</v>
      </c>
      <c r="F22" s="37" t="n">
        <f aca="false">((EchelleFPAparam!$S$3/('cpmcfgWVLEN_Table.csv'!$U22+E$52))*(SIN('Standard Settings'!$F17+0.0005)+SIN('Standard Settings'!$F17+0.0005+EchelleFPAparam!$M$3))-(EchelleFPAparam!$S$3/('cpmcfgWVLEN_Table.csv'!$U22+E$52))*(SIN('Standard Settings'!$F17-0.0005)+SIN('Standard Settings'!$F17-0.0005+EchelleFPAparam!$M$3)))*1000*EchelleFPAparam!$O$3/180</f>
        <v>29.8360136971559</v>
      </c>
      <c r="G22" s="42" t="str">
        <f aca="false">'Standard Settings'!C17</f>
        <v>L</v>
      </c>
      <c r="H22" s="43"/>
      <c r="I22" s="44" t="s">
        <v>658</v>
      </c>
      <c r="J22" s="45"/>
      <c r="K22" s="12" t="str">
        <f aca="false">'Standard Settings'!$D17</f>
        <v>LM</v>
      </c>
      <c r="L22" s="43"/>
      <c r="M22" s="13" t="n">
        <v>0</v>
      </c>
      <c r="N22" s="13" t="n">
        <v>0</v>
      </c>
      <c r="O22" s="14" t="s">
        <v>526</v>
      </c>
      <c r="P22" s="14" t="s">
        <v>526</v>
      </c>
      <c r="Q22" s="12" t="n">
        <f aca="false">'Standard Settings'!$E17</f>
        <v>66</v>
      </c>
      <c r="R22" s="46"/>
      <c r="S22" s="47" t="n">
        <f aca="false">'Standard Settings'!$G17</f>
        <v>14</v>
      </c>
      <c r="T22" s="47" t="n">
        <f aca="false">'Standard Settings'!$I17</f>
        <v>20</v>
      </c>
      <c r="U22" s="48" t="n">
        <f aca="false">D22-4</f>
        <v>13</v>
      </c>
      <c r="V22" s="48" t="n">
        <f aca="false">D22+4</f>
        <v>21</v>
      </c>
      <c r="W22" s="49" t="n">
        <f aca="false">IF(OR($U22+B$52&lt;$S22,$U22+B$52&gt;$T22),-1,(EchelleFPAparam!$S$3/('cpmcfgWVLEN_Table.csv'!$U22+B$52))*(SIN('Standard Settings'!$F17)+SIN('Standard Settings'!$F17+EchelleFPAparam!$M$3)))</f>
        <v>-1</v>
      </c>
      <c r="X22" s="49" t="n">
        <f aca="false">IF(OR($U22+C$52&lt;$S22,$U22+C$52&gt;$T22),-1,(EchelleFPAparam!$S$3/('cpmcfgWVLEN_Table.csv'!$U22+C$52))*(SIN('Standard Settings'!$F17)+SIN('Standard Settings'!$F17+EchelleFPAparam!$M$3)))</f>
        <v>4074.92519091749</v>
      </c>
      <c r="Y22" s="49" t="n">
        <f aca="false">IF(OR($U22+D$52&lt;$S22,$U22+D$52&gt;$T22),-1,(EchelleFPAparam!$S$3/('cpmcfgWVLEN_Table.csv'!$U22+D$52))*(SIN('Standard Settings'!$F17)+SIN('Standard Settings'!$F17+EchelleFPAparam!$M$3)))</f>
        <v>3803.26351152299</v>
      </c>
      <c r="Z22" s="49" t="n">
        <f aca="false">IF(OR($U22+E$52&lt;$S22,$U22+E$52&gt;$T22),-1,(EchelleFPAparam!$S$3/('cpmcfgWVLEN_Table.csv'!$U22+E$52))*(SIN('Standard Settings'!$F17)+SIN('Standard Settings'!$F17+EchelleFPAparam!$M$3)))</f>
        <v>3565.5595420528</v>
      </c>
      <c r="AA22" s="49" t="n">
        <f aca="false">IF(OR($U22+F$52&lt;$S22,$U22+F$52&gt;$T22),-1,(EchelleFPAparam!$S$3/('cpmcfgWVLEN_Table.csv'!$U22+F$52))*(SIN('Standard Settings'!$F17)+SIN('Standard Settings'!$F17+EchelleFPAparam!$M$3)))</f>
        <v>3355.82074546146</v>
      </c>
      <c r="AB22" s="49" t="n">
        <f aca="false">IF(OR($U22+G$52&lt;$S22,$U22+G$52&gt;$T22),-1,(EchelleFPAparam!$S$3/('cpmcfgWVLEN_Table.csv'!$U22+G$52))*(SIN('Standard Settings'!$F17)+SIN('Standard Settings'!$F17+EchelleFPAparam!$M$3)))</f>
        <v>3169.38625960249</v>
      </c>
      <c r="AC22" s="49" t="n">
        <f aca="false">IF(OR($U22+H$52&lt;$S22,$U22+H$52&gt;$T22),-1,(EchelleFPAparam!$S$3/('cpmcfgWVLEN_Table.csv'!$U22+H$52))*(SIN('Standard Settings'!$F17)+SIN('Standard Settings'!$F17+EchelleFPAparam!$M$3)))</f>
        <v>3002.57645646552</v>
      </c>
      <c r="AD22" s="49" t="n">
        <f aca="false">IF(OR($U22+K$52&lt;$S22,$U22+K$52&gt;$T22),-1,(EchelleFPAparam!$S$3/('cpmcfgWVLEN_Table.csv'!$U22+K$52))*(SIN('Standard Settings'!$F17)+SIN('Standard Settings'!$F17+EchelleFPAparam!$M$3)))</f>
        <v>2852.44763364224</v>
      </c>
      <c r="AE22" s="49" t="n">
        <f aca="false">IF(OR($U22+L$52&lt;$S22,$U22+L$52&gt;$T22),-1,(EchelleFPAparam!$S$3/('cpmcfgWVLEN_Table.csv'!$U22+L$52))*(SIN('Standard Settings'!$F17)+SIN('Standard Settings'!$F17+EchelleFPAparam!$M$3)))</f>
        <v>-1</v>
      </c>
      <c r="AF22" s="50" t="n">
        <v>2028.96291731794</v>
      </c>
      <c r="AG22" s="50" t="n">
        <v>1735.11802174888</v>
      </c>
      <c r="AH22" s="50" t="n">
        <v>1367.02529348644</v>
      </c>
      <c r="AI22" s="50" t="n">
        <v>1045.52629008095</v>
      </c>
      <c r="AJ22" s="50" t="n">
        <v>762.31558387387</v>
      </c>
      <c r="AK22" s="50" t="n">
        <v>510.678414054785</v>
      </c>
      <c r="AL22" s="50" t="n">
        <v>285.399448878762</v>
      </c>
      <c r="AM22" s="50" t="n">
        <v>84.3026858212812</v>
      </c>
      <c r="AN22" s="50"/>
      <c r="AO22" s="50" t="n">
        <v>2038.05635972879</v>
      </c>
      <c r="AP22" s="50" t="n">
        <v>1753.04142482749</v>
      </c>
      <c r="AQ22" s="50" t="n">
        <v>1382.55959602424</v>
      </c>
      <c r="AR22" s="50" t="n">
        <v>1059.06627219348</v>
      </c>
      <c r="AS22" s="50" t="n">
        <v>774.145248715697</v>
      </c>
      <c r="AT22" s="50" t="n">
        <v>520.989940619801</v>
      </c>
      <c r="AU22" s="50" t="n">
        <v>294.331737427255</v>
      </c>
      <c r="AV22" s="50" t="n">
        <v>89.7421958213354</v>
      </c>
      <c r="AW22" s="50"/>
      <c r="AX22" s="50" t="n">
        <v>1772.95668926583</v>
      </c>
      <c r="AY22" s="50" t="n">
        <v>1399.96362311543</v>
      </c>
      <c r="AZ22" s="50" t="n">
        <v>1074.18417495739</v>
      </c>
      <c r="BA22" s="50" t="n">
        <v>787.240041181565</v>
      </c>
      <c r="BB22" s="50" t="n">
        <v>532.296928601626</v>
      </c>
      <c r="BC22" s="50" t="n">
        <v>304.200154941314</v>
      </c>
      <c r="BD22" s="50" t="n">
        <v>98.2433657690581</v>
      </c>
      <c r="BE22" s="50"/>
      <c r="BF22" s="50"/>
      <c r="BG22" s="51" t="n">
        <f aca="false">IF(OR($U22+B$52&lt;'Standard Settings'!$G17,$U22+B$52&gt;'Standard Settings'!$I17),-1,(EchelleFPAparam!$S$3/('cpmcfgWVLEN_Table.csv'!$U22+B$52))*(SIN(EchelleFPAparam!$T$3-EchelleFPAparam!$M$3/2)+SIN('Standard Settings'!$F17+EchelleFPAparam!$M$3)))</f>
        <v>-1</v>
      </c>
      <c r="BH22" s="51" t="n">
        <f aca="false">IF(OR($U22+C$52&lt;'Standard Settings'!$G17,$U22+C$52&gt;'Standard Settings'!$I17),-1,(EchelleFPAparam!$S$3/('cpmcfgWVLEN_Table.csv'!$U22+C$52))*(SIN(EchelleFPAparam!$T$3-EchelleFPAparam!$M$3/2)+SIN('Standard Settings'!$F17+EchelleFPAparam!$M$3)))</f>
        <v>4064.77344390091</v>
      </c>
      <c r="BI22" s="51" t="n">
        <f aca="false">IF(OR($U22+D$52&lt;'Standard Settings'!$G17,$U22+D$52&gt;'Standard Settings'!$I17),-1,(EchelleFPAparam!$S$3/('cpmcfgWVLEN_Table.csv'!$U22+D$52))*(SIN(EchelleFPAparam!$T$3-EchelleFPAparam!$M$3/2)+SIN('Standard Settings'!$F17+EchelleFPAparam!$M$3)))</f>
        <v>3793.78854764085</v>
      </c>
      <c r="BJ22" s="51" t="n">
        <f aca="false">IF(OR($U22+E$52&lt;'Standard Settings'!$G17,$U22+E$52&gt;'Standard Settings'!$I17),-1,(EchelleFPAparam!$S$3/('cpmcfgWVLEN_Table.csv'!$U22+E$52))*(SIN(EchelleFPAparam!$T$3-EchelleFPAparam!$M$3/2)+SIN('Standard Settings'!$F17+EchelleFPAparam!$M$3)))</f>
        <v>3556.6767634133</v>
      </c>
      <c r="BK22" s="51" t="n">
        <f aca="false">IF(OR($U22+F$52&lt;'Standard Settings'!$G17,$U22+F$52&gt;'Standard Settings'!$I17),-1,(EchelleFPAparam!$S$3/('cpmcfgWVLEN_Table.csv'!$U22+F$52))*(SIN(EchelleFPAparam!$T$3-EchelleFPAparam!$M$3/2)+SIN('Standard Settings'!$F17+EchelleFPAparam!$M$3)))</f>
        <v>3347.46048321252</v>
      </c>
      <c r="BL22" s="51" t="n">
        <f aca="false">IF(OR($U22+G$52&lt;'Standard Settings'!$G17,$U22+G$52&gt;'Standard Settings'!$I17),-1,(EchelleFPAparam!$S$3/('cpmcfgWVLEN_Table.csv'!$U22+G$52))*(SIN(EchelleFPAparam!$T$3-EchelleFPAparam!$M$3/2)+SIN('Standard Settings'!$F17+EchelleFPAparam!$M$3)))</f>
        <v>3161.49045636738</v>
      </c>
      <c r="BM22" s="51" t="n">
        <f aca="false">IF(OR($U22+H$52&lt;'Standard Settings'!$G17,$U22+H$52&gt;'Standard Settings'!$I17),-1,(EchelleFPAparam!$S$3/('cpmcfgWVLEN_Table.csv'!$U22+H$52))*(SIN(EchelleFPAparam!$T$3-EchelleFPAparam!$M$3/2)+SIN('Standard Settings'!$F17+EchelleFPAparam!$M$3)))</f>
        <v>2995.09622182173</v>
      </c>
      <c r="BN22" s="51" t="n">
        <f aca="false">IF(OR($U22+K$52&lt;'Standard Settings'!$G17,$U22+K$52&gt;'Standard Settings'!$I17),-1,(EchelleFPAparam!$S$3/('cpmcfgWVLEN_Table.csv'!$U22+K$52))*(SIN(EchelleFPAparam!$T$3-EchelleFPAparam!$M$3/2)+SIN('Standard Settings'!$F17+EchelleFPAparam!$M$3)))</f>
        <v>2845.34141073064</v>
      </c>
      <c r="BO22" s="51" t="n">
        <f aca="false">IF(OR($U22+L$52&lt;'Standard Settings'!$G17,$U22+L$52&gt;'Standard Settings'!$I17),-1,(EchelleFPAparam!$S$3/('cpmcfgWVLEN_Table.csv'!$U22+L$52))*(SIN(EchelleFPAparam!$T$3-EchelleFPAparam!$M$3/2)+SIN('Standard Settings'!$F17+EchelleFPAparam!$M$3)))</f>
        <v>-1</v>
      </c>
      <c r="BP22" s="52" t="n">
        <f aca="false">IF(OR($U22+B$52&lt;'Standard Settings'!$G17,$U22+B$52&gt;'Standard Settings'!$I17),-1,BG22*(($D22+B$52)/($D22+B$52+0.5)))</f>
        <v>-1</v>
      </c>
      <c r="BQ22" s="52" t="n">
        <f aca="false">IF(OR($U22+C$52&lt;'Standard Settings'!$G17,$U22+C$52&gt;'Standard Settings'!$I17),-1,BH22*(($D22+C$52)/($D22+C$52+0.5)))</f>
        <v>3954.91470217386</v>
      </c>
      <c r="BR22" s="52" t="n">
        <f aca="false">IF(OR($U22+D$52&lt;'Standard Settings'!$G17,$U22+D$52&gt;'Standard Settings'!$I17),-1,BI22*(($D22+D$52)/($D22+D$52+0.5)))</f>
        <v>3696.51191821416</v>
      </c>
      <c r="BS22" s="52" t="n">
        <f aca="false">IF(OR($U22+E$52&lt;'Standard Settings'!$G17,$U22+E$52&gt;'Standard Settings'!$I17),-1,BJ22*(($D22+E$52)/($D22+E$52+0.5)))</f>
        <v>3469.92854967151</v>
      </c>
      <c r="BT22" s="52" t="n">
        <f aca="false">IF(OR($U22+F$52&lt;'Standard Settings'!$G17,$U22+F$52&gt;'Standard Settings'!$I17),-1,BK22*(($D22+F$52)/($D22+F$52+0.5)))</f>
        <v>3269.61256499827</v>
      </c>
      <c r="BU22" s="52" t="n">
        <f aca="false">IF(OR($U22+G$52&lt;'Standard Settings'!$G17,$U22+G$52&gt;'Standard Settings'!$I17),-1,BL22*(($D22+G$52)/($D22+G$52+0.5)))</f>
        <v>3091.23511289255</v>
      </c>
      <c r="BV22" s="52" t="n">
        <f aca="false">IF(OR($U22+H$52&lt;'Standard Settings'!$G17,$U22+H$52&gt;'Standard Settings'!$I17),-1,BM22*(($D22+H$52)/($D22+H$52+0.5)))</f>
        <v>2931.3707702936</v>
      </c>
      <c r="BW22" s="52" t="n">
        <f aca="false">IF(OR($U22+K$52&lt;'Standard Settings'!$G17,$U22+K$52&gt;'Standard Settings'!$I17),-1,BN22*(($D22+K$52)/($D22+K$52+0.5)))</f>
        <v>2787.27321867491</v>
      </c>
      <c r="BX22" s="52" t="n">
        <f aca="false">IF(OR($U22+L$52&lt;'Standard Settings'!$G17,$U22+L$52&gt;'Standard Settings'!$I17),-1,BO22*(($D22+L$52)/($D22+L$52+0.5)))</f>
        <v>-1</v>
      </c>
      <c r="BY22" s="52" t="n">
        <f aca="false">IF(OR($U22+B$52&lt;'Standard Settings'!$G17,$U22+B$52&gt;'Standard Settings'!$I17),-1,BG22*(($D22+B$52)/($D22+B$52-0.5)))</f>
        <v>-1</v>
      </c>
      <c r="BZ22" s="52" t="n">
        <f aca="false">IF(OR($U22+C$52&lt;'Standard Settings'!$G17,$U22+C$52&gt;'Standard Settings'!$I17),-1,BH22*(($D22+C$52)/($D22+C$52-0.5)))</f>
        <v>4180.90982801237</v>
      </c>
      <c r="CA22" s="52" t="n">
        <f aca="false">IF(OR($U22+D$52&lt;'Standard Settings'!$G17,$U22+D$52&gt;'Standard Settings'!$I17),-1,BI22*(($D22+D$52)/($D22+D$52-0.5)))</f>
        <v>3896.32337325277</v>
      </c>
      <c r="CB22" s="52" t="n">
        <f aca="false">IF(OR($U22+E$52&lt;'Standard Settings'!$G17,$U22+E$52&gt;'Standard Settings'!$I17),-1,BJ22*(($D22+E$52)/($D22+E$52-0.5)))</f>
        <v>3647.87360350082</v>
      </c>
      <c r="CC22" s="52" t="n">
        <f aca="false">IF(OR($U22+F$52&lt;'Standard Settings'!$G17,$U22+F$52&gt;'Standard Settings'!$I17),-1,BK22*(($D22+F$52)/($D22+F$52-0.5)))</f>
        <v>3429.10586085185</v>
      </c>
      <c r="CD22" s="52" t="n">
        <f aca="false">IF(OR($U22+G$52&lt;'Standard Settings'!$G17,$U22+G$52&gt;'Standard Settings'!$I17),-1,BL22*(($D22+G$52)/($D22+G$52-0.5)))</f>
        <v>3235.01349023639</v>
      </c>
      <c r="CE22" s="52" t="n">
        <f aca="false">IF(OR($U22+H$52&lt;'Standard Settings'!$G17,$U22+H$52&gt;'Standard Settings'!$I17),-1,BM22*(($D22+H$52)/($D22+H$52-0.5)))</f>
        <v>3061.65391563999</v>
      </c>
      <c r="CF22" s="52" t="n">
        <f aca="false">IF(OR($U22+K$52&lt;'Standard Settings'!$G17,$U22+K$52&gt;'Standard Settings'!$I17),-1,BN22*(($D22+K$52)/($D22+K$52-0.5)))</f>
        <v>2905.88058968235</v>
      </c>
      <c r="CG22" s="52" t="n">
        <f aca="false">IF(OR($U22+L$52&lt;'Standard Settings'!$G17,$U22+L$52&gt;'Standard Settings'!$I17),-1,BO22*(($D22+L$52)/($D22+L$52-0.5)))</f>
        <v>-1</v>
      </c>
      <c r="CH22" s="53" t="n">
        <f aca="false">IF(OR($U22+B$52&lt;'Standard Settings'!$G17,$U22+B$52&gt;'Standard Settings'!$I17),-1,(EchelleFPAparam!$S$3/('cpmcfgWVLEN_Table.csv'!$U22+B$52))*(SIN('Standard Settings'!$F17)+SIN('Standard Settings'!$F17+EchelleFPAparam!$M$3+EchelleFPAparam!$F$3)))</f>
        <v>-1</v>
      </c>
      <c r="CI22" s="53" t="n">
        <f aca="false">IF(OR($U22+C$52&lt;'Standard Settings'!$G17,$U22+C$52&gt;'Standard Settings'!$I17),-1,(EchelleFPAparam!$S$3/('cpmcfgWVLEN_Table.csv'!$U22+C$52))*(SIN('Standard Settings'!$F17)+SIN('Standard Settings'!$F17+EchelleFPAparam!$M$3+EchelleFPAparam!$F$3)))</f>
        <v>4033.38822065238</v>
      </c>
      <c r="CJ22" s="53" t="n">
        <f aca="false">IF(OR($U22+D$52&lt;'Standard Settings'!$G17,$U22+D$52&gt;'Standard Settings'!$I17),-1,(EchelleFPAparam!$S$3/('cpmcfgWVLEN_Table.csv'!$U22+D$52))*(SIN('Standard Settings'!$F17)+SIN('Standard Settings'!$F17+EchelleFPAparam!$M$3+EchelleFPAparam!$F$3)))</f>
        <v>3764.49567260888</v>
      </c>
      <c r="CK22" s="53" t="n">
        <f aca="false">IF(OR($U22+E$52&lt;'Standard Settings'!$G17,$U22+E$52&gt;'Standard Settings'!$I17),-1,(EchelleFPAparam!$S$3/('cpmcfgWVLEN_Table.csv'!$U22+E$52))*(SIN('Standard Settings'!$F17)+SIN('Standard Settings'!$F17+EchelleFPAparam!$M$3+EchelleFPAparam!$F$3)))</f>
        <v>3529.21469307083</v>
      </c>
      <c r="CL22" s="53" t="n">
        <f aca="false">IF(OR($U22+F$52&lt;'Standard Settings'!$G17,$U22+F$52&gt;'Standard Settings'!$I17),-1,(EchelleFPAparam!$S$3/('cpmcfgWVLEN_Table.csv'!$U22+F$52))*(SIN('Standard Settings'!$F17)+SIN('Standard Settings'!$F17+EchelleFPAparam!$M$3+EchelleFPAparam!$F$3)))</f>
        <v>3321.61382877254</v>
      </c>
      <c r="CM22" s="53" t="n">
        <f aca="false">IF(OR($U22+G$52&lt;'Standard Settings'!$G17,$U22+G$52&gt;'Standard Settings'!$I17),-1,(EchelleFPAparam!$S$3/('cpmcfgWVLEN_Table.csv'!$U22+G$52))*(SIN('Standard Settings'!$F17)+SIN('Standard Settings'!$F17+EchelleFPAparam!$M$3+EchelleFPAparam!$F$3)))</f>
        <v>3137.07972717407</v>
      </c>
      <c r="CN22" s="53" t="n">
        <f aca="false">IF(OR($U22+H$52&lt;'Standard Settings'!$G17,$U22+H$52&gt;'Standard Settings'!$I17),-1,(EchelleFPAparam!$S$3/('cpmcfgWVLEN_Table.csv'!$U22+H$52))*(SIN('Standard Settings'!$F17)+SIN('Standard Settings'!$F17+EchelleFPAparam!$M$3+EchelleFPAparam!$F$3)))</f>
        <v>2971.97026784912</v>
      </c>
      <c r="CO22" s="53" t="n">
        <f aca="false">IF(OR($U22+K$52&lt;'Standard Settings'!$G17,$U22+K$52&gt;'Standard Settings'!$I17),-1,(EchelleFPAparam!$S$3/('cpmcfgWVLEN_Table.csv'!$U22+K$52))*(SIN('Standard Settings'!$F17)+SIN('Standard Settings'!$F17+EchelleFPAparam!$M$3+EchelleFPAparam!$F$3)))</f>
        <v>2823.37175445666</v>
      </c>
      <c r="CP22" s="53" t="n">
        <f aca="false">IF(OR($U22+L$52&lt;'Standard Settings'!$G17,$U22+L$52&gt;'Standard Settings'!$I17),-1,(EchelleFPAparam!$S$3/('cpmcfgWVLEN_Table.csv'!$U22+L$52))*(SIN('Standard Settings'!$F17)+SIN('Standard Settings'!$F17+EchelleFPAparam!$M$3+EchelleFPAparam!$F$3)))</f>
        <v>-1</v>
      </c>
      <c r="CQ22" s="53" t="n">
        <f aca="false">IF(OR($U22+B$52&lt;'Standard Settings'!$G17,$U22+B$52&gt;'Standard Settings'!$I17),-1,(EchelleFPAparam!$S$3/('cpmcfgWVLEN_Table.csv'!$U22+B$52))*(SIN('Standard Settings'!$F17)+SIN('Standard Settings'!$F17+EchelleFPAparam!$M$3+EchelleFPAparam!$G$3)))</f>
        <v>-1</v>
      </c>
      <c r="CR22" s="53" t="n">
        <f aca="false">IF(OR($U22+C$52&lt;'Standard Settings'!$G17,$U22+C$52&gt;'Standard Settings'!$I17),-1,(EchelleFPAparam!$S$3/('cpmcfgWVLEN_Table.csv'!$U22+C$52))*(SIN('Standard Settings'!$F17)+SIN('Standard Settings'!$F17+EchelleFPAparam!$M$3+EchelleFPAparam!$G$3)))</f>
        <v>4060.45532405994</v>
      </c>
      <c r="CS22" s="53" t="n">
        <f aca="false">IF(OR($U22+D$52&lt;'Standard Settings'!$G17,$U22+D$52&gt;'Standard Settings'!$I17),-1,(EchelleFPAparam!$S$3/('cpmcfgWVLEN_Table.csv'!$U22+D$52))*(SIN('Standard Settings'!$F17)+SIN('Standard Settings'!$F17+EchelleFPAparam!$M$3+EchelleFPAparam!$G$3)))</f>
        <v>3789.75830245594</v>
      </c>
      <c r="CT22" s="53" t="n">
        <f aca="false">IF(OR($U22+E$52&lt;'Standard Settings'!$G17,$U22+E$52&gt;'Standard Settings'!$I17),-1,(EchelleFPAparam!$S$3/('cpmcfgWVLEN_Table.csv'!$U22+E$52))*(SIN('Standard Settings'!$F17)+SIN('Standard Settings'!$F17+EchelleFPAparam!$M$3+EchelleFPAparam!$G$3)))</f>
        <v>3552.89840855245</v>
      </c>
      <c r="CU22" s="53" t="n">
        <f aca="false">IF(OR($U22+F$52&lt;'Standard Settings'!$G17,$U22+F$52&gt;'Standard Settings'!$I17),-1,(EchelleFPAparam!$S$3/('cpmcfgWVLEN_Table.csv'!$U22+F$52))*(SIN('Standard Settings'!$F17)+SIN('Standard Settings'!$F17+EchelleFPAparam!$M$3+EchelleFPAparam!$G$3)))</f>
        <v>3343.90438451995</v>
      </c>
      <c r="CV22" s="53" t="n">
        <f aca="false">IF(OR($U22+G$52&lt;'Standard Settings'!$G17,$U22+G$52&gt;'Standard Settings'!$I17),-1,(EchelleFPAparam!$S$3/('cpmcfgWVLEN_Table.csv'!$U22+G$52))*(SIN('Standard Settings'!$F17)+SIN('Standard Settings'!$F17+EchelleFPAparam!$M$3+EchelleFPAparam!$G$3)))</f>
        <v>3158.13191871329</v>
      </c>
      <c r="CW22" s="53" t="n">
        <f aca="false">IF(OR($U22+H$52&lt;'Standard Settings'!$G17,$U22+H$52&gt;'Standard Settings'!$I17),-1,(EchelleFPAparam!$S$3/('cpmcfgWVLEN_Table.csv'!$U22+H$52))*(SIN('Standard Settings'!$F17)+SIN('Standard Settings'!$F17+EchelleFPAparam!$M$3+EchelleFPAparam!$G$3)))</f>
        <v>2991.91444930732</v>
      </c>
      <c r="CX22" s="53" t="n">
        <f aca="false">IF(OR($U22+K$52&lt;'Standard Settings'!$G17,$U22+K$52&gt;'Standard Settings'!$I17),-1,(EchelleFPAparam!$S$3/('cpmcfgWVLEN_Table.csv'!$U22+K$52))*(SIN('Standard Settings'!$F17)+SIN('Standard Settings'!$F17+EchelleFPAparam!$M$3+EchelleFPAparam!$G$3)))</f>
        <v>2842.31872684196</v>
      </c>
      <c r="CY22" s="53" t="n">
        <f aca="false">IF(OR($U22+L$52&lt;'Standard Settings'!$G17,$U22+L$52&gt;'Standard Settings'!$I17),-1,(EchelleFPAparam!$S$3/('cpmcfgWVLEN_Table.csv'!$U22+L$52))*(SIN('Standard Settings'!$F17)+SIN('Standard Settings'!$F17+EchelleFPAparam!$M$3+EchelleFPAparam!$G$3)))</f>
        <v>-1</v>
      </c>
      <c r="CZ22" s="53" t="n">
        <f aca="false">IF(OR($U22+B$52&lt;'Standard Settings'!$G17,$U22+B$52&gt;'Standard Settings'!$I17),-1,(EchelleFPAparam!$S$3/('cpmcfgWVLEN_Table.csv'!$U22+B$52))*(SIN('Standard Settings'!$F17)+SIN('Standard Settings'!$F17+EchelleFPAparam!$M$3+EchelleFPAparam!$H$3)))</f>
        <v>-1</v>
      </c>
      <c r="DA22" s="53" t="n">
        <f aca="false">IF(OR($U22+C$52&lt;'Standard Settings'!$G17,$U22+C$52&gt;'Standard Settings'!$I17),-1,(EchelleFPAparam!$S$3/('cpmcfgWVLEN_Table.csv'!$U22+C$52))*(SIN('Standard Settings'!$F17)+SIN('Standard Settings'!$F17+EchelleFPAparam!$M$3+EchelleFPAparam!$H$3)))</f>
        <v>4061.88855304093</v>
      </c>
      <c r="DB22" s="53" t="n">
        <f aca="false">IF(OR($U22+D$52&lt;'Standard Settings'!$G17,$U22+D$52&gt;'Standard Settings'!$I17),-1,(EchelleFPAparam!$S$3/('cpmcfgWVLEN_Table.csv'!$U22+D$52))*(SIN('Standard Settings'!$F17)+SIN('Standard Settings'!$F17+EchelleFPAparam!$M$3+EchelleFPAparam!$H$3)))</f>
        <v>3791.0959828382</v>
      </c>
      <c r="DC22" s="53" t="n">
        <f aca="false">IF(OR($U22+E$52&lt;'Standard Settings'!$G17,$U22+E$52&gt;'Standard Settings'!$I17),-1,(EchelleFPAparam!$S$3/('cpmcfgWVLEN_Table.csv'!$U22+E$52))*(SIN('Standard Settings'!$F17)+SIN('Standard Settings'!$F17+EchelleFPAparam!$M$3+EchelleFPAparam!$H$3)))</f>
        <v>3554.15248391082</v>
      </c>
      <c r="DD22" s="53" t="n">
        <f aca="false">IF(OR($U22+F$52&lt;'Standard Settings'!$G17,$U22+F$52&gt;'Standard Settings'!$I17),-1,(EchelleFPAparam!$S$3/('cpmcfgWVLEN_Table.csv'!$U22+F$52))*(SIN('Standard Settings'!$F17)+SIN('Standard Settings'!$F17+EchelleFPAparam!$M$3+EchelleFPAparam!$H$3)))</f>
        <v>3345.08469073959</v>
      </c>
      <c r="DE22" s="53" t="n">
        <f aca="false">IF(OR($U22+G$52&lt;'Standard Settings'!$G17,$U22+G$52&gt;'Standard Settings'!$I17),-1,(EchelleFPAparam!$S$3/('cpmcfgWVLEN_Table.csv'!$U22+G$52))*(SIN('Standard Settings'!$F17)+SIN('Standard Settings'!$F17+EchelleFPAparam!$M$3+EchelleFPAparam!$H$3)))</f>
        <v>3159.24665236517</v>
      </c>
      <c r="DF22" s="53" t="n">
        <f aca="false">IF(OR($U22+H$52&lt;'Standard Settings'!$G17,$U22+H$52&gt;'Standard Settings'!$I17),-1,(EchelleFPAparam!$S$3/('cpmcfgWVLEN_Table.csv'!$U22+H$52))*(SIN('Standard Settings'!$F17)+SIN('Standard Settings'!$F17+EchelleFPAparam!$M$3+EchelleFPAparam!$H$3)))</f>
        <v>2992.970512767</v>
      </c>
      <c r="DG22" s="53" t="n">
        <f aca="false">IF(OR($U22+K$52&lt;'Standard Settings'!$G17,$U22+K$52&gt;'Standard Settings'!$I17),-1,(EchelleFPAparam!$S$3/('cpmcfgWVLEN_Table.csv'!$U22+K$52))*(SIN('Standard Settings'!$F17)+SIN('Standard Settings'!$F17+EchelleFPAparam!$M$3+EchelleFPAparam!$H$3)))</f>
        <v>2843.32198712865</v>
      </c>
      <c r="DH22" s="53" t="n">
        <f aca="false">IF(OR($U22+L$52&lt;'Standard Settings'!$G17,$U22+L$52&gt;'Standard Settings'!$I17),-1,(EchelleFPAparam!$S$3/('cpmcfgWVLEN_Table.csv'!$U22+L$52))*(SIN('Standard Settings'!$F17)+SIN('Standard Settings'!$F17+EchelleFPAparam!$M$3+EchelleFPAparam!$H$3)))</f>
        <v>-1</v>
      </c>
      <c r="DI22" s="53" t="n">
        <f aca="false">IF(OR($U22+B$52&lt;'Standard Settings'!$G17,$U22+B$52&gt;'Standard Settings'!$I17),-1,(EchelleFPAparam!$S$3/('cpmcfgWVLEN_Table.csv'!$U22+B$52))*(SIN('Standard Settings'!$F17)+SIN('Standard Settings'!$F17+EchelleFPAparam!$M$3+EchelleFPAparam!$I$3)))</f>
        <v>-1</v>
      </c>
      <c r="DJ22" s="53" t="n">
        <f aca="false">IF(OR($U22+C$52&lt;'Standard Settings'!$G17,$U22+C$52&gt;'Standard Settings'!$I17),-1,(EchelleFPAparam!$S$3/('cpmcfgWVLEN_Table.csv'!$U22+C$52))*(SIN('Standard Settings'!$F17)+SIN('Standard Settings'!$F17+EchelleFPAparam!$M$3+EchelleFPAparam!$I$3)))</f>
        <v>4087.65008712938</v>
      </c>
      <c r="DK22" s="53" t="n">
        <f aca="false">IF(OR($U22+D$52&lt;'Standard Settings'!$G17,$U22+D$52&gt;'Standard Settings'!$I17),-1,(EchelleFPAparam!$S$3/('cpmcfgWVLEN_Table.csv'!$U22+D$52))*(SIN('Standard Settings'!$F17)+SIN('Standard Settings'!$F17+EchelleFPAparam!$M$3+EchelleFPAparam!$I$3)))</f>
        <v>3815.14008132076</v>
      </c>
      <c r="DL22" s="53" t="n">
        <f aca="false">IF(OR($U22+E$52&lt;'Standard Settings'!$G17,$U22+E$52&gt;'Standard Settings'!$I17),-1,(EchelleFPAparam!$S$3/('cpmcfgWVLEN_Table.csv'!$U22+E$52))*(SIN('Standard Settings'!$F17)+SIN('Standard Settings'!$F17+EchelleFPAparam!$M$3+EchelleFPAparam!$I$3)))</f>
        <v>3576.69382623821</v>
      </c>
      <c r="DM22" s="53" t="n">
        <f aca="false">IF(OR($U22+F$52&lt;'Standard Settings'!$G17,$U22+F$52&gt;'Standard Settings'!$I17),-1,(EchelleFPAparam!$S$3/('cpmcfgWVLEN_Table.csv'!$U22+F$52))*(SIN('Standard Settings'!$F17)+SIN('Standard Settings'!$F17+EchelleFPAparam!$M$3+EchelleFPAparam!$I$3)))</f>
        <v>3366.30007175361</v>
      </c>
      <c r="DN22" s="53" t="n">
        <f aca="false">IF(OR($U22+G$52&lt;'Standard Settings'!$G17,$U22+G$52&gt;'Standard Settings'!$I17),-1,(EchelleFPAparam!$S$3/('cpmcfgWVLEN_Table.csv'!$U22+G$52))*(SIN('Standard Settings'!$F17)+SIN('Standard Settings'!$F17+EchelleFPAparam!$M$3+EchelleFPAparam!$I$3)))</f>
        <v>3179.28340110063</v>
      </c>
      <c r="DO22" s="53" t="n">
        <f aca="false">IF(OR($U22+H$52&lt;'Standard Settings'!$G17,$U22+H$52&gt;'Standard Settings'!$I17),-1,(EchelleFPAparam!$S$3/('cpmcfgWVLEN_Table.csv'!$U22+H$52))*(SIN('Standard Settings'!$F17)+SIN('Standard Settings'!$F17+EchelleFPAparam!$M$3+EchelleFPAparam!$I$3)))</f>
        <v>3011.95269577954</v>
      </c>
      <c r="DP22" s="53" t="n">
        <f aca="false">IF(OR($U22+K$52&lt;'Standard Settings'!$G17,$U22+K$52&gt;'Standard Settings'!$I17),-1,(EchelleFPAparam!$S$3/('cpmcfgWVLEN_Table.csv'!$U22+K$52))*(SIN('Standard Settings'!$F17)+SIN('Standard Settings'!$F17+EchelleFPAparam!$M$3+EchelleFPAparam!$I$3)))</f>
        <v>2861.35506099057</v>
      </c>
      <c r="DQ22" s="53" t="n">
        <f aca="false">IF(OR($U22+L$52&lt;'Standard Settings'!$G17,$U22+L$52&gt;'Standard Settings'!$I17),-1,(EchelleFPAparam!$S$3/('cpmcfgWVLEN_Table.csv'!$U22+L$52))*(SIN('Standard Settings'!$F17)+SIN('Standard Settings'!$F17+EchelleFPAparam!$M$3+EchelleFPAparam!$I$3)))</f>
        <v>-1</v>
      </c>
      <c r="DR22" s="53" t="n">
        <f aca="false">IF(OR($U22+B$52&lt;'Standard Settings'!$G17,$U22+B$52&gt;'Standard Settings'!$I17),-1,(EchelleFPAparam!$S$3/('cpmcfgWVLEN_Table.csv'!$U22+B$52))*(SIN('Standard Settings'!$F17)+SIN('Standard Settings'!$F17+EchelleFPAparam!$M$3+EchelleFPAparam!$J$3)))</f>
        <v>-1</v>
      </c>
      <c r="DS22" s="53" t="n">
        <f aca="false">IF(OR($U22+C$52&lt;'Standard Settings'!$G17,$U22+C$52&gt;'Standard Settings'!$I17),-1,(EchelleFPAparam!$S$3/('cpmcfgWVLEN_Table.csv'!$U22+C$52))*(SIN('Standard Settings'!$F17)+SIN('Standard Settings'!$F17+EchelleFPAparam!$M$3+EchelleFPAparam!$J$3)))</f>
        <v>4089.01199460157</v>
      </c>
      <c r="DT22" s="53" t="n">
        <f aca="false">IF(OR($U22+D$52&lt;'Standard Settings'!$G17,$U22+D$52&gt;'Standard Settings'!$I17),-1,(EchelleFPAparam!$S$3/('cpmcfgWVLEN_Table.csv'!$U22+D$52))*(SIN('Standard Settings'!$F17)+SIN('Standard Settings'!$F17+EchelleFPAparam!$M$3+EchelleFPAparam!$J$3)))</f>
        <v>3816.41119496147</v>
      </c>
      <c r="DU22" s="53" t="n">
        <f aca="false">IF(OR($U22+E$52&lt;'Standard Settings'!$G17,$U22+E$52&gt;'Standard Settings'!$I17),-1,(EchelleFPAparam!$S$3/('cpmcfgWVLEN_Table.csv'!$U22+E$52))*(SIN('Standard Settings'!$F17)+SIN('Standard Settings'!$F17+EchelleFPAparam!$M$3+EchelleFPAparam!$J$3)))</f>
        <v>3577.88549527638</v>
      </c>
      <c r="DV22" s="53" t="n">
        <f aca="false">IF(OR($U22+F$52&lt;'Standard Settings'!$G17,$U22+F$52&gt;'Standard Settings'!$I17),-1,(EchelleFPAparam!$S$3/('cpmcfgWVLEN_Table.csv'!$U22+F$52))*(SIN('Standard Settings'!$F17)+SIN('Standard Settings'!$F17+EchelleFPAparam!$M$3+EchelleFPAparam!$J$3)))</f>
        <v>3367.42164261306</v>
      </c>
      <c r="DW22" s="53" t="n">
        <f aca="false">IF(OR($U22+G$52&lt;'Standard Settings'!$G17,$U22+G$52&gt;'Standard Settings'!$I17),-1,(EchelleFPAparam!$S$3/('cpmcfgWVLEN_Table.csv'!$U22+G$52))*(SIN('Standard Settings'!$F17)+SIN('Standard Settings'!$F17+EchelleFPAparam!$M$3+EchelleFPAparam!$J$3)))</f>
        <v>3180.34266246789</v>
      </c>
      <c r="DX22" s="53" t="n">
        <f aca="false">IF(OR($U22+H$52&lt;'Standard Settings'!$G17,$U22+H$52&gt;'Standard Settings'!$I17),-1,(EchelleFPAparam!$S$3/('cpmcfgWVLEN_Table.csv'!$U22+H$52))*(SIN('Standard Settings'!$F17)+SIN('Standard Settings'!$F17+EchelleFPAparam!$M$3+EchelleFPAparam!$J$3)))</f>
        <v>3012.95620654853</v>
      </c>
      <c r="DY22" s="53" t="n">
        <f aca="false">IF(OR($U22+K$52&lt;'Standard Settings'!$G17,$U22+K$52&gt;'Standard Settings'!$I17),-1,(EchelleFPAparam!$S$3/('cpmcfgWVLEN_Table.csv'!$U22+K$52))*(SIN('Standard Settings'!$F17)+SIN('Standard Settings'!$F17+EchelleFPAparam!$M$3+EchelleFPAparam!$J$3)))</f>
        <v>2862.3083962211</v>
      </c>
      <c r="DZ22" s="53" t="n">
        <f aca="false">IF(OR($U22+L$52&lt;'Standard Settings'!$G17,$U22+L$52&gt;'Standard Settings'!$I17),-1,(EchelleFPAparam!$S$3/('cpmcfgWVLEN_Table.csv'!$U22+L$52))*(SIN('Standard Settings'!$F17)+SIN('Standard Settings'!$F17+EchelleFPAparam!$M$3+EchelleFPAparam!$J$3)))</f>
        <v>-1</v>
      </c>
      <c r="EA22" s="53" t="n">
        <f aca="false">IF(OR($U22+B$52&lt;$S22,$U22+B$52&gt;$T22),-1,(EchelleFPAparam!$S$3/('cpmcfgWVLEN_Table.csv'!$U22+B$52))*(SIN('Standard Settings'!$F17)+SIN('Standard Settings'!$F17+EchelleFPAparam!$M$3+EchelleFPAparam!$K$3)))</f>
        <v>-1</v>
      </c>
      <c r="EB22" s="53" t="n">
        <f aca="false">IF(OR($U22+C$52&lt;$S22,$U22+C$52&gt;$T22),-1,(EchelleFPAparam!$S$3/('cpmcfgWVLEN_Table.csv'!$U22+C$52))*(SIN('Standard Settings'!$F17)+SIN('Standard Settings'!$F17+EchelleFPAparam!$M$3+EchelleFPAparam!$K$3)))</f>
        <v>4113.45019628854</v>
      </c>
      <c r="EC22" s="53" t="n">
        <f aca="false">IF(OR($U22+D$52&lt;$S22,$U22+D$52&gt;$T22),-1,(EchelleFPAparam!$S$3/('cpmcfgWVLEN_Table.csv'!$U22+D$52))*(SIN('Standard Settings'!$F17)+SIN('Standard Settings'!$F17+EchelleFPAparam!$M$3+EchelleFPAparam!$K$3)))</f>
        <v>3839.22018320264</v>
      </c>
      <c r="ED22" s="53" t="n">
        <f aca="false">IF(OR($U22+E$52&lt;$S22,$U22+E$52&gt;$T22),-1,(EchelleFPAparam!$S$3/('cpmcfgWVLEN_Table.csv'!$U22+E$52))*(SIN('Standard Settings'!$F17)+SIN('Standard Settings'!$F17+EchelleFPAparam!$M$3+EchelleFPAparam!$K$3)))</f>
        <v>3599.26892175247</v>
      </c>
      <c r="EE22" s="53" t="n">
        <f aca="false">IF(OR($U22+F$52&lt;$S22,$U22+F$52&gt;$T22),-1,(EchelleFPAparam!$S$3/('cpmcfgWVLEN_Table.csv'!$U22+F$52))*(SIN('Standard Settings'!$F17)+SIN('Standard Settings'!$F17+EchelleFPAparam!$M$3+EchelleFPAparam!$K$3)))</f>
        <v>3387.54722047292</v>
      </c>
      <c r="EF22" s="53" t="n">
        <f aca="false">IF(OR($U22+G$52&lt;$S22,$U22+G$52&gt;$T22),-1,(EchelleFPAparam!$S$3/('cpmcfgWVLEN_Table.csv'!$U22+G$52))*(SIN('Standard Settings'!$F17)+SIN('Standard Settings'!$F17+EchelleFPAparam!$M$3+EchelleFPAparam!$K$3)))</f>
        <v>3199.35015266887</v>
      </c>
      <c r="EG22" s="53" t="n">
        <f aca="false">IF(OR($U22+H$52&lt;$S22,$U22+H$52&gt;$T22),-1,(EchelleFPAparam!$S$3/('cpmcfgWVLEN_Table.csv'!$U22+H$52))*(SIN('Standard Settings'!$F17)+SIN('Standard Settings'!$F17+EchelleFPAparam!$M$3+EchelleFPAparam!$K$3)))</f>
        <v>3030.9633025284</v>
      </c>
      <c r="EH22" s="53" t="n">
        <f aca="false">IF(OR($U22+K$52&lt;$S22,$U22+K$52&gt;$T22),-1,(EchelleFPAparam!$S$3/('cpmcfgWVLEN_Table.csv'!$U22+K$52))*(SIN('Standard Settings'!$F17)+SIN('Standard Settings'!$F17+EchelleFPAparam!$M$3+EchelleFPAparam!$K$3)))</f>
        <v>2879.41513740198</v>
      </c>
      <c r="EI22" s="53" t="n">
        <f aca="false">IF(OR($U22+L$52&lt;$S22,$U22+L$52&gt;$T22),-1,(EchelleFPAparam!$S$3/('cpmcfgWVLEN_Table.csv'!$U22+L$52))*(SIN('Standard Settings'!$F17)+SIN('Standard Settings'!$F17+EchelleFPAparam!$M$3+EchelleFPAparam!$K$3)))</f>
        <v>-1</v>
      </c>
      <c r="EJ22" s="54" t="n">
        <f aca="false">CO22</f>
        <v>2823.37175445666</v>
      </c>
      <c r="EK22" s="54" t="n">
        <f aca="false">EB22</f>
        <v>4113.45019628854</v>
      </c>
      <c r="EL22" s="55"/>
      <c r="EM22" s="55"/>
      <c r="EN22" s="55"/>
      <c r="EO22" s="55"/>
      <c r="EP22" s="55"/>
      <c r="EQ22" s="55"/>
      <c r="ER22" s="55"/>
      <c r="ES22" s="55"/>
      <c r="ET22" s="55"/>
      <c r="EU22" s="55"/>
      <c r="EV22" s="55"/>
      <c r="EW22" s="55"/>
      <c r="EX22" s="55"/>
      <c r="EY22" s="55"/>
      <c r="EZ22" s="55"/>
      <c r="FA22" s="55"/>
      <c r="FB22" s="55"/>
      <c r="FC22" s="55"/>
      <c r="FD22" s="55"/>
      <c r="FE22" s="55"/>
      <c r="FF22" s="55"/>
      <c r="FG22" s="55"/>
      <c r="FH22" s="55"/>
      <c r="FI22" s="55"/>
      <c r="FJ22" s="56" t="n">
        <f aca="false">1/(F22*EchelleFPAparam!$Q$3)</f>
        <v>1117.2180597474</v>
      </c>
      <c r="FK22" s="56" t="n">
        <f aca="false">E22*FJ22</f>
        <v>11.5733431705476</v>
      </c>
      <c r="FL22" s="55"/>
      <c r="FM22" s="55"/>
      <c r="FN22" s="55"/>
      <c r="FO22" s="55"/>
      <c r="FP22" s="55"/>
      <c r="FQ22" s="55"/>
      <c r="FR22" s="55"/>
      <c r="FS22" s="55"/>
      <c r="FT22" s="55"/>
      <c r="FU22" s="55"/>
      <c r="FV22" s="55"/>
      <c r="FW22" s="55"/>
      <c r="FX22" s="55"/>
      <c r="FY22" s="55"/>
      <c r="FZ22" s="55"/>
      <c r="GA22" s="55"/>
      <c r="GB22" s="55"/>
      <c r="GC22" s="55"/>
      <c r="GD22" s="55"/>
      <c r="GE22" s="55"/>
      <c r="GF22" s="55"/>
      <c r="GG22" s="55"/>
      <c r="GH22" s="55"/>
      <c r="GI22" s="55"/>
      <c r="GJ22" s="55"/>
      <c r="GK22" s="55"/>
      <c r="GL22" s="55"/>
      <c r="GM22" s="55"/>
      <c r="GN22" s="55"/>
      <c r="GO22" s="55"/>
      <c r="GP22" s="55"/>
      <c r="GQ22" s="55"/>
      <c r="GR22" s="55"/>
      <c r="GS22" s="55"/>
      <c r="GT22" s="55"/>
      <c r="GU22" s="55"/>
      <c r="GV22" s="55"/>
      <c r="GW22" s="55"/>
      <c r="GX22" s="55"/>
      <c r="GY22" s="55"/>
      <c r="GZ22" s="55"/>
      <c r="HA22" s="55"/>
      <c r="HB22" s="55"/>
      <c r="HC22" s="55"/>
      <c r="HD22" s="55"/>
      <c r="HE22" s="55"/>
      <c r="HF22" s="55"/>
      <c r="HG22" s="55"/>
      <c r="HH22" s="55"/>
      <c r="HI22" s="55"/>
      <c r="HJ22" s="55"/>
      <c r="HK22" s="55"/>
      <c r="HL22" s="55"/>
      <c r="HM22" s="55"/>
      <c r="HN22" s="55"/>
      <c r="HO22" s="55"/>
      <c r="HP22" s="55"/>
      <c r="HQ22" s="55"/>
      <c r="HR22" s="55"/>
      <c r="HS22" s="55"/>
      <c r="HT22" s="55"/>
      <c r="HU22" s="55"/>
      <c r="HV22" s="55"/>
      <c r="HW22" s="55"/>
      <c r="HX22" s="55"/>
      <c r="HY22" s="55"/>
      <c r="HZ22" s="55"/>
      <c r="IA22" s="55"/>
      <c r="IB22" s="55"/>
      <c r="IC22" s="55"/>
      <c r="ID22" s="55"/>
      <c r="IE22" s="55"/>
      <c r="IF22" s="55"/>
      <c r="IG22" s="55"/>
      <c r="IH22" s="55"/>
      <c r="II22" s="55"/>
      <c r="IJ22" s="55"/>
      <c r="IK22" s="55"/>
      <c r="IL22" s="55"/>
      <c r="IM22" s="55"/>
      <c r="IN22" s="55"/>
      <c r="IO22" s="55"/>
      <c r="IP22" s="55"/>
      <c r="IQ22" s="55"/>
      <c r="IR22" s="55"/>
      <c r="IS22" s="55"/>
      <c r="IT22" s="55"/>
      <c r="IU22" s="55"/>
      <c r="IV22" s="55"/>
      <c r="IW22" s="55"/>
      <c r="IX22" s="55"/>
      <c r="IY22" s="55"/>
      <c r="IZ22" s="55"/>
      <c r="JA22" s="55"/>
      <c r="JB22" s="55"/>
      <c r="JC22" s="55"/>
      <c r="JD22" s="55"/>
      <c r="JE22" s="55"/>
      <c r="JF22" s="55"/>
      <c r="JG22" s="55"/>
      <c r="JH22" s="55"/>
      <c r="JI22" s="55"/>
      <c r="JJ22" s="55"/>
      <c r="JK22" s="55"/>
      <c r="JL22" s="55"/>
      <c r="JM22" s="55"/>
      <c r="JN22" s="55"/>
      <c r="JO22" s="55"/>
      <c r="JP22" s="55"/>
      <c r="JQ22" s="55"/>
      <c r="JR22" s="20"/>
    </row>
    <row r="23" customFormat="false" ht="15" hidden="false" customHeight="false" outlineLevel="0" collapsed="false">
      <c r="A23" s="39" t="n">
        <v>17</v>
      </c>
      <c r="B23" s="40" t="n">
        <f aca="false">AA23</f>
        <v>3369.73326549891</v>
      </c>
      <c r="C23" s="12" t="str">
        <f aca="false">'Standard Settings'!B18</f>
        <v>L/5/7</v>
      </c>
      <c r="D23" s="12" t="n">
        <f aca="false">'Standard Settings'!H18</f>
        <v>17</v>
      </c>
      <c r="E23" s="41" t="n">
        <f aca="false">(DM23-DD23)/2048</f>
        <v>0.0101830075452598</v>
      </c>
      <c r="F23" s="37" t="n">
        <f aca="false">((EchelleFPAparam!$S$3/('cpmcfgWVLEN_Table.csv'!$U23+E$52))*(SIN('Standard Settings'!$F18+0.0005)+SIN('Standard Settings'!$F18+0.0005+EchelleFPAparam!$M$3))-(EchelleFPAparam!$S$3/('cpmcfgWVLEN_Table.csv'!$U23+E$52))*(SIN('Standard Settings'!$F18-0.0005)+SIN('Standard Settings'!$F18-0.0005+EchelleFPAparam!$M$3)))*1000*EchelleFPAparam!$O$3/180</f>
        <v>29.2918187586182</v>
      </c>
      <c r="G23" s="42" t="str">
        <f aca="false">'Standard Settings'!C18</f>
        <v>L</v>
      </c>
      <c r="H23" s="43"/>
      <c r="I23" s="44" t="s">
        <v>658</v>
      </c>
      <c r="J23" s="45"/>
      <c r="K23" s="12" t="str">
        <f aca="false">'Standard Settings'!$D18</f>
        <v>LM</v>
      </c>
      <c r="L23" s="43"/>
      <c r="M23" s="13" t="n">
        <v>0</v>
      </c>
      <c r="N23" s="13" t="n">
        <v>0</v>
      </c>
      <c r="O23" s="14" t="s">
        <v>526</v>
      </c>
      <c r="P23" s="14" t="s">
        <v>526</v>
      </c>
      <c r="Q23" s="12" t="n">
        <f aca="false">'Standard Settings'!$E18</f>
        <v>66.5</v>
      </c>
      <c r="R23" s="46"/>
      <c r="S23" s="47" t="n">
        <f aca="false">'Standard Settings'!$G18</f>
        <v>14</v>
      </c>
      <c r="T23" s="47" t="n">
        <f aca="false">'Standard Settings'!$I18</f>
        <v>20</v>
      </c>
      <c r="U23" s="48" t="n">
        <f aca="false">D23-4</f>
        <v>13</v>
      </c>
      <c r="V23" s="48" t="n">
        <f aca="false">D23+4</f>
        <v>21</v>
      </c>
      <c r="W23" s="49" t="n">
        <f aca="false">IF(OR($U23+B$52&lt;$S23,$U23+B$52&gt;$T23),-1,(EchelleFPAparam!$S$3/('cpmcfgWVLEN_Table.csv'!$U23+B$52))*(SIN('Standard Settings'!$F18)+SIN('Standard Settings'!$F18+EchelleFPAparam!$M$3)))</f>
        <v>-1</v>
      </c>
      <c r="X23" s="49" t="n">
        <f aca="false">IF(OR($U23+C$52&lt;$S23,$U23+C$52&gt;$T23),-1,(EchelleFPAparam!$S$3/('cpmcfgWVLEN_Table.csv'!$U23+C$52))*(SIN('Standard Settings'!$F18)+SIN('Standard Settings'!$F18+EchelleFPAparam!$M$3)))</f>
        <v>4091.81896524868</v>
      </c>
      <c r="Y23" s="49" t="n">
        <f aca="false">IF(OR($U23+D$52&lt;$S23,$U23+D$52&gt;$T23),-1,(EchelleFPAparam!$S$3/('cpmcfgWVLEN_Table.csv'!$U23+D$52))*(SIN('Standard Settings'!$F18)+SIN('Standard Settings'!$F18+EchelleFPAparam!$M$3)))</f>
        <v>3819.0310342321</v>
      </c>
      <c r="Z23" s="49" t="n">
        <f aca="false">IF(OR($U23+E$52&lt;$S23,$U23+E$52&gt;$T23),-1,(EchelleFPAparam!$S$3/('cpmcfgWVLEN_Table.csv'!$U23+E$52))*(SIN('Standard Settings'!$F18)+SIN('Standard Settings'!$F18+EchelleFPAparam!$M$3)))</f>
        <v>3580.34159459259</v>
      </c>
      <c r="AA23" s="49" t="n">
        <f aca="false">IF(OR($U23+F$52&lt;$S23,$U23+F$52&gt;$T23),-1,(EchelleFPAparam!$S$3/('cpmcfgWVLEN_Table.csv'!$U23+F$52))*(SIN('Standard Settings'!$F18)+SIN('Standard Settings'!$F18+EchelleFPAparam!$M$3)))</f>
        <v>3369.73326549891</v>
      </c>
      <c r="AB23" s="49" t="n">
        <f aca="false">IF(OR($U23+G$52&lt;$S23,$U23+G$52&gt;$T23),-1,(EchelleFPAparam!$S$3/('cpmcfgWVLEN_Table.csv'!$U23+G$52))*(SIN('Standard Settings'!$F18)+SIN('Standard Settings'!$F18+EchelleFPAparam!$M$3)))</f>
        <v>3182.52586186008</v>
      </c>
      <c r="AC23" s="49" t="n">
        <f aca="false">IF(OR($U23+H$52&lt;$S23,$U23+H$52&gt;$T23),-1,(EchelleFPAparam!$S$3/('cpmcfgWVLEN_Table.csv'!$U23+H$52))*(SIN('Standard Settings'!$F18)+SIN('Standard Settings'!$F18+EchelleFPAparam!$M$3)))</f>
        <v>3015.02450070955</v>
      </c>
      <c r="AD23" s="49" t="n">
        <f aca="false">IF(OR($U23+K$52&lt;$S23,$U23+K$52&gt;$T23),-1,(EchelleFPAparam!$S$3/('cpmcfgWVLEN_Table.csv'!$U23+K$52))*(SIN('Standard Settings'!$F18)+SIN('Standard Settings'!$F18+EchelleFPAparam!$M$3)))</f>
        <v>2864.27327567407</v>
      </c>
      <c r="AE23" s="49" t="n">
        <f aca="false">IF(OR($U23+L$52&lt;$S23,$U23+L$52&gt;$T23),-1,(EchelleFPAparam!$S$3/('cpmcfgWVLEN_Table.csv'!$U23+L$52))*(SIN('Standard Settings'!$F18)+SIN('Standard Settings'!$F18+EchelleFPAparam!$M$3)))</f>
        <v>-1</v>
      </c>
      <c r="AF23" s="50" t="n">
        <v>2041.55927153631</v>
      </c>
      <c r="AG23" s="50" t="n">
        <v>1758.96723297086</v>
      </c>
      <c r="AH23" s="50" t="n">
        <v>1389.21096843299</v>
      </c>
      <c r="AI23" s="50" t="n">
        <v>1066.3250350344</v>
      </c>
      <c r="AJ23" s="50" t="n">
        <v>781.881749652676</v>
      </c>
      <c r="AK23" s="50" t="n">
        <v>529.160602946163</v>
      </c>
      <c r="AL23" s="50" t="n">
        <v>302.923294702427</v>
      </c>
      <c r="AM23" s="50" t="n">
        <v>98.6012221966539</v>
      </c>
      <c r="AN23" s="50"/>
      <c r="AO23" s="50" t="n">
        <v>1776.20583304561</v>
      </c>
      <c r="AP23" s="50" t="n">
        <v>1404.18987174418</v>
      </c>
      <c r="AQ23" s="50" t="n">
        <v>1079.31962981072</v>
      </c>
      <c r="AR23" s="50" t="n">
        <v>793.171623688318</v>
      </c>
      <c r="AS23" s="50" t="n">
        <v>538.937249318447</v>
      </c>
      <c r="AT23" s="50" t="n">
        <v>311.375063640071</v>
      </c>
      <c r="AU23" s="50" t="n">
        <v>105.894721451475</v>
      </c>
      <c r="AV23" s="50"/>
      <c r="AW23" s="50"/>
      <c r="AX23" s="50" t="n">
        <v>1795.43013020073</v>
      </c>
      <c r="AY23" s="50" t="n">
        <v>1421.02007149491</v>
      </c>
      <c r="AZ23" s="50" t="n">
        <v>1093.87166159779</v>
      </c>
      <c r="BA23" s="50" t="n">
        <v>805.771090718164</v>
      </c>
      <c r="BB23" s="50" t="n">
        <v>549.782319055436</v>
      </c>
      <c r="BC23" s="50" t="n">
        <v>320.761244261177</v>
      </c>
      <c r="BD23" s="50" t="n">
        <v>113.977322861105</v>
      </c>
      <c r="BE23" s="50"/>
      <c r="BF23" s="50"/>
      <c r="BG23" s="51" t="n">
        <f aca="false">IF(OR($U23+B$52&lt;'Standard Settings'!$G18,$U23+B$52&gt;'Standard Settings'!$I18),-1,(EchelleFPAparam!$S$3/('cpmcfgWVLEN_Table.csv'!$U23+B$52))*(SIN(EchelleFPAparam!$T$3-EchelleFPAparam!$M$3/2)+SIN('Standard Settings'!$F18+EchelleFPAparam!$M$3)))</f>
        <v>-1</v>
      </c>
      <c r="BH23" s="51" t="n">
        <f aca="false">IF(OR($U23+C$52&lt;'Standard Settings'!$G18,$U23+C$52&gt;'Standard Settings'!$I18),-1,(EchelleFPAparam!$S$3/('cpmcfgWVLEN_Table.csv'!$U23+C$52))*(SIN(EchelleFPAparam!$T$3-EchelleFPAparam!$M$3/2)+SIN('Standard Settings'!$F18+EchelleFPAparam!$M$3)))</f>
        <v>4073.72267832074</v>
      </c>
      <c r="BI23" s="51" t="n">
        <f aca="false">IF(OR($U23+D$52&lt;'Standard Settings'!$G18,$U23+D$52&gt;'Standard Settings'!$I18),-1,(EchelleFPAparam!$S$3/('cpmcfgWVLEN_Table.csv'!$U23+D$52))*(SIN(EchelleFPAparam!$T$3-EchelleFPAparam!$M$3/2)+SIN('Standard Settings'!$F18+EchelleFPAparam!$M$3)))</f>
        <v>3802.14116643269</v>
      </c>
      <c r="BJ23" s="51" t="n">
        <f aca="false">IF(OR($U23+E$52&lt;'Standard Settings'!$G18,$U23+E$52&gt;'Standard Settings'!$I18),-1,(EchelleFPAparam!$S$3/('cpmcfgWVLEN_Table.csv'!$U23+E$52))*(SIN(EchelleFPAparam!$T$3-EchelleFPAparam!$M$3/2)+SIN('Standard Settings'!$F18+EchelleFPAparam!$M$3)))</f>
        <v>3564.50734353064</v>
      </c>
      <c r="BK23" s="51" t="n">
        <f aca="false">IF(OR($U23+F$52&lt;'Standard Settings'!$G18,$U23+F$52&gt;'Standard Settings'!$I18),-1,(EchelleFPAparam!$S$3/('cpmcfgWVLEN_Table.csv'!$U23+F$52))*(SIN(EchelleFPAparam!$T$3-EchelleFPAparam!$M$3/2)+SIN('Standard Settings'!$F18+EchelleFPAparam!$M$3)))</f>
        <v>3354.83044097002</v>
      </c>
      <c r="BL23" s="51" t="n">
        <f aca="false">IF(OR($U23+G$52&lt;'Standard Settings'!$G18,$U23+G$52&gt;'Standard Settings'!$I18),-1,(EchelleFPAparam!$S$3/('cpmcfgWVLEN_Table.csv'!$U23+G$52))*(SIN(EchelleFPAparam!$T$3-EchelleFPAparam!$M$3/2)+SIN('Standard Settings'!$F18+EchelleFPAparam!$M$3)))</f>
        <v>3168.45097202724</v>
      </c>
      <c r="BM23" s="51" t="n">
        <f aca="false">IF(OR($U23+H$52&lt;'Standard Settings'!$G18,$U23+H$52&gt;'Standard Settings'!$I18),-1,(EchelleFPAparam!$S$3/('cpmcfgWVLEN_Table.csv'!$U23+H$52))*(SIN(EchelleFPAparam!$T$3-EchelleFPAparam!$M$3/2)+SIN('Standard Settings'!$F18+EchelleFPAparam!$M$3)))</f>
        <v>3001.69039455212</v>
      </c>
      <c r="BN23" s="51" t="n">
        <f aca="false">IF(OR($U23+K$52&lt;'Standard Settings'!$G18,$U23+K$52&gt;'Standard Settings'!$I18),-1,(EchelleFPAparam!$S$3/('cpmcfgWVLEN_Table.csv'!$U23+K$52))*(SIN(EchelleFPAparam!$T$3-EchelleFPAparam!$M$3/2)+SIN('Standard Settings'!$F18+EchelleFPAparam!$M$3)))</f>
        <v>2851.60587482451</v>
      </c>
      <c r="BO23" s="51" t="n">
        <f aca="false">IF(OR($U23+L$52&lt;'Standard Settings'!$G18,$U23+L$52&gt;'Standard Settings'!$I18),-1,(EchelleFPAparam!$S$3/('cpmcfgWVLEN_Table.csv'!$U23+L$52))*(SIN(EchelleFPAparam!$T$3-EchelleFPAparam!$M$3/2)+SIN('Standard Settings'!$F18+EchelleFPAparam!$M$3)))</f>
        <v>-1</v>
      </c>
      <c r="BP23" s="52" t="n">
        <f aca="false">IF(OR($U23+B$52&lt;'Standard Settings'!$G18,$U23+B$52&gt;'Standard Settings'!$I18),-1,BG23*(($D23+B$52)/($D23+B$52+0.5)))</f>
        <v>-1</v>
      </c>
      <c r="BQ23" s="52" t="n">
        <f aca="false">IF(OR($U23+C$52&lt;'Standard Settings'!$G18,$U23+C$52&gt;'Standard Settings'!$I18),-1,BH23*(($D23+C$52)/($D23+C$52+0.5)))</f>
        <v>3963.62206539315</v>
      </c>
      <c r="BR23" s="52" t="n">
        <f aca="false">IF(OR($U23+D$52&lt;'Standard Settings'!$G18,$U23+D$52&gt;'Standard Settings'!$I18),-1,BI23*(($D23+D$52)/($D23+D$52+0.5)))</f>
        <v>3704.65036729339</v>
      </c>
      <c r="BS23" s="52" t="n">
        <f aca="false">IF(OR($U23+E$52&lt;'Standard Settings'!$G18,$U23+E$52&gt;'Standard Settings'!$I18),-1,BJ23*(($D23+E$52)/($D23+E$52+0.5)))</f>
        <v>3477.5681400299</v>
      </c>
      <c r="BT23" s="52" t="n">
        <f aca="false">IF(OR($U23+F$52&lt;'Standard Settings'!$G18,$U23+F$52&gt;'Standard Settings'!$I18),-1,BK23*(($D23+F$52)/($D23+F$52+0.5)))</f>
        <v>3276.81112838932</v>
      </c>
      <c r="BU23" s="52" t="n">
        <f aca="false">IF(OR($U23+G$52&lt;'Standard Settings'!$G18,$U23+G$52&gt;'Standard Settings'!$I18),-1,BL23*(($D23+G$52)/($D23+G$52+0.5)))</f>
        <v>3098.04095042663</v>
      </c>
      <c r="BV23" s="52" t="n">
        <f aca="false">IF(OR($U23+H$52&lt;'Standard Settings'!$G18,$U23+H$52&gt;'Standard Settings'!$I18),-1,BM23*(($D23+H$52)/($D23+H$52+0.5)))</f>
        <v>2937.82464147654</v>
      </c>
      <c r="BW23" s="52" t="n">
        <f aca="false">IF(OR($U23+K$52&lt;'Standard Settings'!$G18,$U23+K$52&gt;'Standard Settings'!$I18),-1,BN23*(($D23+K$52)/($D23+K$52+0.5)))</f>
        <v>2793.40983656279</v>
      </c>
      <c r="BX23" s="52" t="n">
        <f aca="false">IF(OR($U23+L$52&lt;'Standard Settings'!$G18,$U23+L$52&gt;'Standard Settings'!$I18),-1,BO23*(($D23+L$52)/($D23+L$52+0.5)))</f>
        <v>-1</v>
      </c>
      <c r="BY23" s="52" t="n">
        <f aca="false">IF(OR($U23+B$52&lt;'Standard Settings'!$G18,$U23+B$52&gt;'Standard Settings'!$I18),-1,BG23*(($D23+B$52)/($D23+B$52-0.5)))</f>
        <v>-1</v>
      </c>
      <c r="BZ23" s="52" t="n">
        <f aca="false">IF(OR($U23+C$52&lt;'Standard Settings'!$G18,$U23+C$52&gt;'Standard Settings'!$I18),-1,BH23*(($D23+C$52)/($D23+C$52-0.5)))</f>
        <v>4190.11475484419</v>
      </c>
      <c r="CA23" s="52" t="n">
        <f aca="false">IF(OR($U23+D$52&lt;'Standard Settings'!$G18,$U23+D$52&gt;'Standard Settings'!$I18),-1,BI23*(($D23+D$52)/($D23+D$52-0.5)))</f>
        <v>3904.90173849843</v>
      </c>
      <c r="CB23" s="52" t="n">
        <f aca="false">IF(OR($U23+E$52&lt;'Standard Settings'!$G18,$U23+E$52&gt;'Standard Settings'!$I18),-1,BJ23*(($D23+E$52)/($D23+E$52-0.5)))</f>
        <v>3655.90496772374</v>
      </c>
      <c r="CC23" s="52" t="n">
        <f aca="false">IF(OR($U23+F$52&lt;'Standard Settings'!$G18,$U23+F$52&gt;'Standard Settings'!$I18),-1,BK23*(($D23+F$52)/($D23+F$52-0.5)))</f>
        <v>3436.6555736766</v>
      </c>
      <c r="CD23" s="52" t="n">
        <f aca="false">IF(OR($U23+G$52&lt;'Standard Settings'!$G18,$U23+G$52&gt;'Standard Settings'!$I18),-1,BL23*(($D23+G$52)/($D23+G$52-0.5)))</f>
        <v>3242.13587835345</v>
      </c>
      <c r="CE23" s="52" t="n">
        <f aca="false">IF(OR($U23+H$52&lt;'Standard Settings'!$G18,$U23+H$52&gt;'Standard Settings'!$I18),-1,BM23*(($D23+H$52)/($D23+H$52-0.5)))</f>
        <v>3068.39462554217</v>
      </c>
      <c r="CF23" s="52" t="n">
        <f aca="false">IF(OR($U23+K$52&lt;'Standard Settings'!$G18,$U23+K$52&gt;'Standard Settings'!$I18),-1,BN23*(($D23+K$52)/($D23+K$52-0.5)))</f>
        <v>2912.27834024631</v>
      </c>
      <c r="CG23" s="52" t="n">
        <f aca="false">IF(OR($U23+L$52&lt;'Standard Settings'!$G18,$U23+L$52&gt;'Standard Settings'!$I18),-1,BO23*(($D23+L$52)/($D23+L$52-0.5)))</f>
        <v>-1</v>
      </c>
      <c r="CH23" s="53" t="n">
        <f aca="false">IF(OR($U23+B$52&lt;'Standard Settings'!$G18,$U23+B$52&gt;'Standard Settings'!$I18),-1,(EchelleFPAparam!$S$3/('cpmcfgWVLEN_Table.csv'!$U23+B$52))*(SIN('Standard Settings'!$F18)+SIN('Standard Settings'!$F18+EchelleFPAparam!$M$3+EchelleFPAparam!$F$3)))</f>
        <v>-1</v>
      </c>
      <c r="CI23" s="53" t="n">
        <f aca="false">IF(OR($U23+C$52&lt;'Standard Settings'!$G18,$U23+C$52&gt;'Standard Settings'!$I18),-1,(EchelleFPAparam!$S$3/('cpmcfgWVLEN_Table.csv'!$U23+C$52))*(SIN('Standard Settings'!$F18)+SIN('Standard Settings'!$F18+EchelleFPAparam!$M$3+EchelleFPAparam!$F$3)))</f>
        <v>4050.95566555138</v>
      </c>
      <c r="CJ23" s="53" t="n">
        <f aca="false">IF(OR($U23+D$52&lt;'Standard Settings'!$G18,$U23+D$52&gt;'Standard Settings'!$I18),-1,(EchelleFPAparam!$S$3/('cpmcfgWVLEN_Table.csv'!$U23+D$52))*(SIN('Standard Settings'!$F18)+SIN('Standard Settings'!$F18+EchelleFPAparam!$M$3+EchelleFPAparam!$F$3)))</f>
        <v>3780.89195451462</v>
      </c>
      <c r="CK23" s="53" t="n">
        <f aca="false">IF(OR($U23+E$52&lt;'Standard Settings'!$G18,$U23+E$52&gt;'Standard Settings'!$I18),-1,(EchelleFPAparam!$S$3/('cpmcfgWVLEN_Table.csv'!$U23+E$52))*(SIN('Standard Settings'!$F18)+SIN('Standard Settings'!$F18+EchelleFPAparam!$M$3+EchelleFPAparam!$F$3)))</f>
        <v>3544.58620735746</v>
      </c>
      <c r="CL23" s="53" t="n">
        <f aca="false">IF(OR($U23+F$52&lt;'Standard Settings'!$G18,$U23+F$52&gt;'Standard Settings'!$I18),-1,(EchelleFPAparam!$S$3/('cpmcfgWVLEN_Table.csv'!$U23+F$52))*(SIN('Standard Settings'!$F18)+SIN('Standard Settings'!$F18+EchelleFPAparam!$M$3+EchelleFPAparam!$F$3)))</f>
        <v>3336.08113633643</v>
      </c>
      <c r="CM23" s="53" t="n">
        <f aca="false">IF(OR($U23+G$52&lt;'Standard Settings'!$G18,$U23+G$52&gt;'Standard Settings'!$I18),-1,(EchelleFPAparam!$S$3/('cpmcfgWVLEN_Table.csv'!$U23+G$52))*(SIN('Standard Settings'!$F18)+SIN('Standard Settings'!$F18+EchelleFPAparam!$M$3+EchelleFPAparam!$F$3)))</f>
        <v>3150.74329542885</v>
      </c>
      <c r="CN23" s="53" t="n">
        <f aca="false">IF(OR($U23+H$52&lt;'Standard Settings'!$G18,$U23+H$52&gt;'Standard Settings'!$I18),-1,(EchelleFPAparam!$S$3/('cpmcfgWVLEN_Table.csv'!$U23+H$52))*(SIN('Standard Settings'!$F18)+SIN('Standard Settings'!$F18+EchelleFPAparam!$M$3+EchelleFPAparam!$F$3)))</f>
        <v>2984.9147009326</v>
      </c>
      <c r="CO23" s="53" t="n">
        <f aca="false">IF(OR($U23+K$52&lt;'Standard Settings'!$G18,$U23+K$52&gt;'Standard Settings'!$I18),-1,(EchelleFPAparam!$S$3/('cpmcfgWVLEN_Table.csv'!$U23+K$52))*(SIN('Standard Settings'!$F18)+SIN('Standard Settings'!$F18+EchelleFPAparam!$M$3+EchelleFPAparam!$F$3)))</f>
        <v>2835.66896588597</v>
      </c>
      <c r="CP23" s="53" t="n">
        <f aca="false">IF(OR($U23+L$52&lt;'Standard Settings'!$G18,$U23+L$52&gt;'Standard Settings'!$I18),-1,(EchelleFPAparam!$S$3/('cpmcfgWVLEN_Table.csv'!$U23+L$52))*(SIN('Standard Settings'!$F18)+SIN('Standard Settings'!$F18+EchelleFPAparam!$M$3+EchelleFPAparam!$F$3)))</f>
        <v>-1</v>
      </c>
      <c r="CQ23" s="53" t="n">
        <f aca="false">IF(OR($U23+B$52&lt;'Standard Settings'!$G18,$U23+B$52&gt;'Standard Settings'!$I18),-1,(EchelleFPAparam!$S$3/('cpmcfgWVLEN_Table.csv'!$U23+B$52))*(SIN('Standard Settings'!$F18)+SIN('Standard Settings'!$F18+EchelleFPAparam!$M$3+EchelleFPAparam!$G$3)))</f>
        <v>-1</v>
      </c>
      <c r="CR23" s="53" t="n">
        <f aca="false">IF(OR($U23+C$52&lt;'Standard Settings'!$G18,$U23+C$52&gt;'Standard Settings'!$I18),-1,(EchelleFPAparam!$S$3/('cpmcfgWVLEN_Table.csv'!$U23+C$52))*(SIN('Standard Settings'!$F18)+SIN('Standard Settings'!$F18+EchelleFPAparam!$M$3+EchelleFPAparam!$G$3)))</f>
        <v>4077.59092350563</v>
      </c>
      <c r="CS23" s="53" t="n">
        <f aca="false">IF(OR($U23+D$52&lt;'Standard Settings'!$G18,$U23+D$52&gt;'Standard Settings'!$I18),-1,(EchelleFPAparam!$S$3/('cpmcfgWVLEN_Table.csv'!$U23+D$52))*(SIN('Standard Settings'!$F18)+SIN('Standard Settings'!$F18+EchelleFPAparam!$M$3+EchelleFPAparam!$G$3)))</f>
        <v>3805.75152860525</v>
      </c>
      <c r="CT23" s="53" t="n">
        <f aca="false">IF(OR($U23+E$52&lt;'Standard Settings'!$G18,$U23+E$52&gt;'Standard Settings'!$I18),-1,(EchelleFPAparam!$S$3/('cpmcfgWVLEN_Table.csv'!$U23+E$52))*(SIN('Standard Settings'!$F18)+SIN('Standard Settings'!$F18+EchelleFPAparam!$M$3+EchelleFPAparam!$G$3)))</f>
        <v>3567.89205806742</v>
      </c>
      <c r="CU23" s="53" t="n">
        <f aca="false">IF(OR($U23+F$52&lt;'Standard Settings'!$G18,$U23+F$52&gt;'Standard Settings'!$I18),-1,(EchelleFPAparam!$S$3/('cpmcfgWVLEN_Table.csv'!$U23+F$52))*(SIN('Standard Settings'!$F18)+SIN('Standard Settings'!$F18+EchelleFPAparam!$M$3+EchelleFPAparam!$G$3)))</f>
        <v>3358.01605465169</v>
      </c>
      <c r="CV23" s="53" t="n">
        <f aca="false">IF(OR($U23+G$52&lt;'Standard Settings'!$G18,$U23+G$52&gt;'Standard Settings'!$I18),-1,(EchelleFPAparam!$S$3/('cpmcfgWVLEN_Table.csv'!$U23+G$52))*(SIN('Standard Settings'!$F18)+SIN('Standard Settings'!$F18+EchelleFPAparam!$M$3+EchelleFPAparam!$G$3)))</f>
        <v>3171.45960717104</v>
      </c>
      <c r="CW23" s="53" t="n">
        <f aca="false">IF(OR($U23+H$52&lt;'Standard Settings'!$G18,$U23+H$52&gt;'Standard Settings'!$I18),-1,(EchelleFPAparam!$S$3/('cpmcfgWVLEN_Table.csv'!$U23+H$52))*(SIN('Standard Settings'!$F18)+SIN('Standard Settings'!$F18+EchelleFPAparam!$M$3+EchelleFPAparam!$G$3)))</f>
        <v>3004.54068047783</v>
      </c>
      <c r="CX23" s="53" t="n">
        <f aca="false">IF(OR($U23+K$52&lt;'Standard Settings'!$G18,$U23+K$52&gt;'Standard Settings'!$I18),-1,(EchelleFPAparam!$S$3/('cpmcfgWVLEN_Table.csv'!$U23+K$52))*(SIN('Standard Settings'!$F18)+SIN('Standard Settings'!$F18+EchelleFPAparam!$M$3+EchelleFPAparam!$G$3)))</f>
        <v>2854.31364645394</v>
      </c>
      <c r="CY23" s="53" t="n">
        <f aca="false">IF(OR($U23+L$52&lt;'Standard Settings'!$G18,$U23+L$52&gt;'Standard Settings'!$I18),-1,(EchelleFPAparam!$S$3/('cpmcfgWVLEN_Table.csv'!$U23+L$52))*(SIN('Standard Settings'!$F18)+SIN('Standard Settings'!$F18+EchelleFPAparam!$M$3+EchelleFPAparam!$G$3)))</f>
        <v>-1</v>
      </c>
      <c r="CZ23" s="53" t="n">
        <f aca="false">IF(OR($U23+B$52&lt;'Standard Settings'!$G18,$U23+B$52&gt;'Standard Settings'!$I18),-1,(EchelleFPAparam!$S$3/('cpmcfgWVLEN_Table.csv'!$U23+B$52))*(SIN('Standard Settings'!$F18)+SIN('Standard Settings'!$F18+EchelleFPAparam!$M$3+EchelleFPAparam!$H$3)))</f>
        <v>-1</v>
      </c>
      <c r="DA23" s="53" t="n">
        <f aca="false">IF(OR($U23+C$52&lt;'Standard Settings'!$G18,$U23+C$52&gt;'Standard Settings'!$I18),-1,(EchelleFPAparam!$S$3/('cpmcfgWVLEN_Table.csv'!$U23+C$52))*(SIN('Standard Settings'!$F18)+SIN('Standard Settings'!$F18+EchelleFPAparam!$M$3+EchelleFPAparam!$H$3)))</f>
        <v>4079.00055787185</v>
      </c>
      <c r="DB23" s="53" t="n">
        <f aca="false">IF(OR($U23+D$52&lt;'Standard Settings'!$G18,$U23+D$52&gt;'Standard Settings'!$I18),-1,(EchelleFPAparam!$S$3/('cpmcfgWVLEN_Table.csv'!$U23+D$52))*(SIN('Standard Settings'!$F18)+SIN('Standard Settings'!$F18+EchelleFPAparam!$M$3+EchelleFPAparam!$H$3)))</f>
        <v>3807.06718734706</v>
      </c>
      <c r="DC23" s="53" t="n">
        <f aca="false">IF(OR($U23+E$52&lt;'Standard Settings'!$G18,$U23+E$52&gt;'Standard Settings'!$I18),-1,(EchelleFPAparam!$S$3/('cpmcfgWVLEN_Table.csv'!$U23+E$52))*(SIN('Standard Settings'!$F18)+SIN('Standard Settings'!$F18+EchelleFPAparam!$M$3+EchelleFPAparam!$H$3)))</f>
        <v>3569.12548813787</v>
      </c>
      <c r="DD23" s="53" t="n">
        <f aca="false">IF(OR($U23+F$52&lt;'Standard Settings'!$G18,$U23+F$52&gt;'Standard Settings'!$I18),-1,(EchelleFPAparam!$S$3/('cpmcfgWVLEN_Table.csv'!$U23+F$52))*(SIN('Standard Settings'!$F18)+SIN('Standard Settings'!$F18+EchelleFPAparam!$M$3+EchelleFPAparam!$H$3)))</f>
        <v>3359.17693001211</v>
      </c>
      <c r="DE23" s="53" t="n">
        <f aca="false">IF(OR($U23+G$52&lt;'Standard Settings'!$G18,$U23+G$52&gt;'Standard Settings'!$I18),-1,(EchelleFPAparam!$S$3/('cpmcfgWVLEN_Table.csv'!$U23+G$52))*(SIN('Standard Settings'!$F18)+SIN('Standard Settings'!$F18+EchelleFPAparam!$M$3+EchelleFPAparam!$H$3)))</f>
        <v>3172.55598945588</v>
      </c>
      <c r="DF23" s="53" t="n">
        <f aca="false">IF(OR($U23+H$52&lt;'Standard Settings'!$G18,$U23+H$52&gt;'Standard Settings'!$I18),-1,(EchelleFPAparam!$S$3/('cpmcfgWVLEN_Table.csv'!$U23+H$52))*(SIN('Standard Settings'!$F18)+SIN('Standard Settings'!$F18+EchelleFPAparam!$M$3+EchelleFPAparam!$H$3)))</f>
        <v>3005.57935843189</v>
      </c>
      <c r="DG23" s="53" t="n">
        <f aca="false">IF(OR($U23+K$52&lt;'Standard Settings'!$G18,$U23+K$52&gt;'Standard Settings'!$I18),-1,(EchelleFPAparam!$S$3/('cpmcfgWVLEN_Table.csv'!$U23+K$52))*(SIN('Standard Settings'!$F18)+SIN('Standard Settings'!$F18+EchelleFPAparam!$M$3+EchelleFPAparam!$H$3)))</f>
        <v>2855.30039051029</v>
      </c>
      <c r="DH23" s="53" t="n">
        <f aca="false">IF(OR($U23+L$52&lt;'Standard Settings'!$G18,$U23+L$52&gt;'Standard Settings'!$I18),-1,(EchelleFPAparam!$S$3/('cpmcfgWVLEN_Table.csv'!$U23+L$52))*(SIN('Standard Settings'!$F18)+SIN('Standard Settings'!$F18+EchelleFPAparam!$M$3+EchelleFPAparam!$H$3)))</f>
        <v>-1</v>
      </c>
      <c r="DI23" s="53" t="n">
        <f aca="false">IF(OR($U23+B$52&lt;'Standard Settings'!$G18,$U23+B$52&gt;'Standard Settings'!$I18),-1,(EchelleFPAparam!$S$3/('cpmcfgWVLEN_Table.csv'!$U23+B$52))*(SIN('Standard Settings'!$F18)+SIN('Standard Settings'!$F18+EchelleFPAparam!$M$3+EchelleFPAparam!$I$3)))</f>
        <v>-1</v>
      </c>
      <c r="DJ23" s="53" t="n">
        <f aca="false">IF(OR($U23+C$52&lt;'Standard Settings'!$G18,$U23+C$52&gt;'Standard Settings'!$I18),-1,(EchelleFPAparam!$S$3/('cpmcfgWVLEN_Table.csv'!$U23+C$52))*(SIN('Standard Settings'!$F18)+SIN('Standard Settings'!$F18+EchelleFPAparam!$M$3+EchelleFPAparam!$I$3)))</f>
        <v>4104.32424292155</v>
      </c>
      <c r="DK23" s="53" t="n">
        <f aca="false">IF(OR($U23+D$52&lt;'Standard Settings'!$G18,$U23+D$52&gt;'Standard Settings'!$I18),-1,(EchelleFPAparam!$S$3/('cpmcfgWVLEN_Table.csv'!$U23+D$52))*(SIN('Standard Settings'!$F18)+SIN('Standard Settings'!$F18+EchelleFPAparam!$M$3+EchelleFPAparam!$I$3)))</f>
        <v>3830.70262672678</v>
      </c>
      <c r="DL23" s="53" t="n">
        <f aca="false">IF(OR($U23+E$52&lt;'Standard Settings'!$G18,$U23+E$52&gt;'Standard Settings'!$I18),-1,(EchelleFPAparam!$S$3/('cpmcfgWVLEN_Table.csv'!$U23+E$52))*(SIN('Standard Settings'!$F18)+SIN('Standard Settings'!$F18+EchelleFPAparam!$M$3+EchelleFPAparam!$I$3)))</f>
        <v>3591.28371255635</v>
      </c>
      <c r="DM23" s="53" t="n">
        <f aca="false">IF(OR($U23+F$52&lt;'Standard Settings'!$G18,$U23+F$52&gt;'Standard Settings'!$I18),-1,(EchelleFPAparam!$S$3/('cpmcfgWVLEN_Table.csv'!$U23+F$52))*(SIN('Standard Settings'!$F18)+SIN('Standard Settings'!$F18+EchelleFPAparam!$M$3+EchelleFPAparam!$I$3)))</f>
        <v>3380.0317294648</v>
      </c>
      <c r="DN23" s="53" t="n">
        <f aca="false">IF(OR($U23+G$52&lt;'Standard Settings'!$G18,$U23+G$52&gt;'Standard Settings'!$I18),-1,(EchelleFPAparam!$S$3/('cpmcfgWVLEN_Table.csv'!$U23+G$52))*(SIN('Standard Settings'!$F18)+SIN('Standard Settings'!$F18+EchelleFPAparam!$M$3+EchelleFPAparam!$I$3)))</f>
        <v>3192.25218893898</v>
      </c>
      <c r="DO23" s="53" t="n">
        <f aca="false">IF(OR($U23+H$52&lt;'Standard Settings'!$G18,$U23+H$52&gt;'Standard Settings'!$I18),-1,(EchelleFPAparam!$S$3/('cpmcfgWVLEN_Table.csv'!$U23+H$52))*(SIN('Standard Settings'!$F18)+SIN('Standard Settings'!$F18+EchelleFPAparam!$M$3+EchelleFPAparam!$I$3)))</f>
        <v>3024.23891583693</v>
      </c>
      <c r="DP23" s="53" t="n">
        <f aca="false">IF(OR($U23+K$52&lt;'Standard Settings'!$G18,$U23+K$52&gt;'Standard Settings'!$I18),-1,(EchelleFPAparam!$S$3/('cpmcfgWVLEN_Table.csv'!$U23+K$52))*(SIN('Standard Settings'!$F18)+SIN('Standard Settings'!$F18+EchelleFPAparam!$M$3+EchelleFPAparam!$I$3)))</f>
        <v>2873.02697004508</v>
      </c>
      <c r="DQ23" s="53" t="n">
        <f aca="false">IF(OR($U23+L$52&lt;'Standard Settings'!$G18,$U23+L$52&gt;'Standard Settings'!$I18),-1,(EchelleFPAparam!$S$3/('cpmcfgWVLEN_Table.csv'!$U23+L$52))*(SIN('Standard Settings'!$F18)+SIN('Standard Settings'!$F18+EchelleFPAparam!$M$3+EchelleFPAparam!$I$3)))</f>
        <v>-1</v>
      </c>
      <c r="DR23" s="53" t="n">
        <f aca="false">IF(OR($U23+B$52&lt;'Standard Settings'!$G18,$U23+B$52&gt;'Standard Settings'!$I18),-1,(EchelleFPAparam!$S$3/('cpmcfgWVLEN_Table.csv'!$U23+B$52))*(SIN('Standard Settings'!$F18)+SIN('Standard Settings'!$F18+EchelleFPAparam!$M$3+EchelleFPAparam!$J$3)))</f>
        <v>-1</v>
      </c>
      <c r="DS23" s="53" t="n">
        <f aca="false">IF(OR($U23+C$52&lt;'Standard Settings'!$G18,$U23+C$52&gt;'Standard Settings'!$I18),-1,(EchelleFPAparam!$S$3/('cpmcfgWVLEN_Table.csv'!$U23+C$52))*(SIN('Standard Settings'!$F18)+SIN('Standard Settings'!$F18+EchelleFPAparam!$M$3+EchelleFPAparam!$J$3)))</f>
        <v>4105.66223821777</v>
      </c>
      <c r="DT23" s="53" t="n">
        <f aca="false">IF(OR($U23+D$52&lt;'Standard Settings'!$G18,$U23+D$52&gt;'Standard Settings'!$I18),-1,(EchelleFPAparam!$S$3/('cpmcfgWVLEN_Table.csv'!$U23+D$52))*(SIN('Standard Settings'!$F18)+SIN('Standard Settings'!$F18+EchelleFPAparam!$M$3+EchelleFPAparam!$J$3)))</f>
        <v>3831.95142233658</v>
      </c>
      <c r="DU23" s="53" t="n">
        <f aca="false">IF(OR($U23+E$52&lt;'Standard Settings'!$G18,$U23+E$52&gt;'Standard Settings'!$I18),-1,(EchelleFPAparam!$S$3/('cpmcfgWVLEN_Table.csv'!$U23+E$52))*(SIN('Standard Settings'!$F18)+SIN('Standard Settings'!$F18+EchelleFPAparam!$M$3+EchelleFPAparam!$J$3)))</f>
        <v>3592.45445844054</v>
      </c>
      <c r="DV23" s="53" t="n">
        <f aca="false">IF(OR($U23+F$52&lt;'Standard Settings'!$G18,$U23+F$52&gt;'Standard Settings'!$I18),-1,(EchelleFPAparam!$S$3/('cpmcfgWVLEN_Table.csv'!$U23+F$52))*(SIN('Standard Settings'!$F18)+SIN('Standard Settings'!$F18+EchelleFPAparam!$M$3+EchelleFPAparam!$J$3)))</f>
        <v>3381.13360794404</v>
      </c>
      <c r="DW23" s="53" t="n">
        <f aca="false">IF(OR($U23+G$52&lt;'Standard Settings'!$G18,$U23+G$52&gt;'Standard Settings'!$I18),-1,(EchelleFPAparam!$S$3/('cpmcfgWVLEN_Table.csv'!$U23+G$52))*(SIN('Standard Settings'!$F18)+SIN('Standard Settings'!$F18+EchelleFPAparam!$M$3+EchelleFPAparam!$J$3)))</f>
        <v>3193.29285194715</v>
      </c>
      <c r="DX23" s="53" t="n">
        <f aca="false">IF(OR($U23+H$52&lt;'Standard Settings'!$G18,$U23+H$52&gt;'Standard Settings'!$I18),-1,(EchelleFPAparam!$S$3/('cpmcfgWVLEN_Table.csv'!$U23+H$52))*(SIN('Standard Settings'!$F18)+SIN('Standard Settings'!$F18+EchelleFPAparam!$M$3+EchelleFPAparam!$J$3)))</f>
        <v>3025.22480710783</v>
      </c>
      <c r="DY23" s="53" t="n">
        <f aca="false">IF(OR($U23+K$52&lt;'Standard Settings'!$G18,$U23+K$52&gt;'Standard Settings'!$I18),-1,(EchelleFPAparam!$S$3/('cpmcfgWVLEN_Table.csv'!$U23+K$52))*(SIN('Standard Settings'!$F18)+SIN('Standard Settings'!$F18+EchelleFPAparam!$M$3+EchelleFPAparam!$J$3)))</f>
        <v>2873.96356675244</v>
      </c>
      <c r="DZ23" s="53" t="n">
        <f aca="false">IF(OR($U23+L$52&lt;'Standard Settings'!$G18,$U23+L$52&gt;'Standard Settings'!$I18),-1,(EchelleFPAparam!$S$3/('cpmcfgWVLEN_Table.csv'!$U23+L$52))*(SIN('Standard Settings'!$F18)+SIN('Standard Settings'!$F18+EchelleFPAparam!$M$3+EchelleFPAparam!$J$3)))</f>
        <v>-1</v>
      </c>
      <c r="EA23" s="53" t="n">
        <f aca="false">IF(OR($U23+B$52&lt;$S23,$U23+B$52&gt;$T23),-1,(EchelleFPAparam!$S$3/('cpmcfgWVLEN_Table.csv'!$U23+B$52))*(SIN('Standard Settings'!$F18)+SIN('Standard Settings'!$F18+EchelleFPAparam!$M$3+EchelleFPAparam!$K$3)))</f>
        <v>-1</v>
      </c>
      <c r="EB23" s="53" t="n">
        <f aca="false">IF(OR($U23+C$52&lt;$S23,$U23+C$52&gt;$T23),-1,(EchelleFPAparam!$S$3/('cpmcfgWVLEN_Table.csv'!$U23+C$52))*(SIN('Standard Settings'!$F18)+SIN('Standard Settings'!$F18+EchelleFPAparam!$M$3+EchelleFPAparam!$K$3)))</f>
        <v>4129.65688918604</v>
      </c>
      <c r="EC23" s="53" t="n">
        <f aca="false">IF(OR($U23+D$52&lt;$S23,$U23+D$52&gt;$T23),-1,(EchelleFPAparam!$S$3/('cpmcfgWVLEN_Table.csv'!$U23+D$52))*(SIN('Standard Settings'!$F18)+SIN('Standard Settings'!$F18+EchelleFPAparam!$M$3+EchelleFPAparam!$K$3)))</f>
        <v>3854.34642990697</v>
      </c>
      <c r="ED23" s="53" t="n">
        <f aca="false">IF(OR($U23+E$52&lt;$S23,$U23+E$52&gt;$T23),-1,(EchelleFPAparam!$S$3/('cpmcfgWVLEN_Table.csv'!$U23+E$52))*(SIN('Standard Settings'!$F18)+SIN('Standard Settings'!$F18+EchelleFPAparam!$M$3+EchelleFPAparam!$K$3)))</f>
        <v>3613.44977803779</v>
      </c>
      <c r="EE23" s="53" t="n">
        <f aca="false">IF(OR($U23+F$52&lt;$S23,$U23+F$52&gt;$T23),-1,(EchelleFPAparam!$S$3/('cpmcfgWVLEN_Table.csv'!$U23+F$52))*(SIN('Standard Settings'!$F18)+SIN('Standard Settings'!$F18+EchelleFPAparam!$M$3+EchelleFPAparam!$K$3)))</f>
        <v>3400.89390874145</v>
      </c>
      <c r="EF23" s="53" t="n">
        <f aca="false">IF(OR($U23+G$52&lt;$S23,$U23+G$52&gt;$T23),-1,(EchelleFPAparam!$S$3/('cpmcfgWVLEN_Table.csv'!$U23+G$52))*(SIN('Standard Settings'!$F18)+SIN('Standard Settings'!$F18+EchelleFPAparam!$M$3+EchelleFPAparam!$K$3)))</f>
        <v>3211.95535825581</v>
      </c>
      <c r="EG23" s="53" t="n">
        <f aca="false">IF(OR($U23+H$52&lt;$S23,$U23+H$52&gt;$T23),-1,(EchelleFPAparam!$S$3/('cpmcfgWVLEN_Table.csv'!$U23+H$52))*(SIN('Standard Settings'!$F18)+SIN('Standard Settings'!$F18+EchelleFPAparam!$M$3+EchelleFPAparam!$K$3)))</f>
        <v>3042.90507624235</v>
      </c>
      <c r="EH23" s="53" t="n">
        <f aca="false">IF(OR($U23+K$52&lt;$S23,$U23+K$52&gt;$T23),-1,(EchelleFPAparam!$S$3/('cpmcfgWVLEN_Table.csv'!$U23+K$52))*(SIN('Standard Settings'!$F18)+SIN('Standard Settings'!$F18+EchelleFPAparam!$M$3+EchelleFPAparam!$K$3)))</f>
        <v>2890.75982243023</v>
      </c>
      <c r="EI23" s="53" t="n">
        <f aca="false">IF(OR($U23+L$52&lt;$S23,$U23+L$52&gt;$T23),-1,(EchelleFPAparam!$S$3/('cpmcfgWVLEN_Table.csv'!$U23+L$52))*(SIN('Standard Settings'!$F18)+SIN('Standard Settings'!$F18+EchelleFPAparam!$M$3+EchelleFPAparam!$K$3)))</f>
        <v>-1</v>
      </c>
      <c r="EJ23" s="54" t="n">
        <f aca="false">CO23</f>
        <v>2835.66896588597</v>
      </c>
      <c r="EK23" s="54" t="n">
        <f aca="false">EB23</f>
        <v>4129.65688918604</v>
      </c>
      <c r="EL23" s="55"/>
      <c r="EM23" s="55"/>
      <c r="EN23" s="55"/>
      <c r="EO23" s="55"/>
      <c r="EP23" s="55"/>
      <c r="EQ23" s="55"/>
      <c r="ER23" s="55"/>
      <c r="ES23" s="55"/>
      <c r="ET23" s="55"/>
      <c r="EU23" s="55"/>
      <c r="EV23" s="55"/>
      <c r="EW23" s="55"/>
      <c r="EX23" s="55"/>
      <c r="EY23" s="55"/>
      <c r="EZ23" s="55"/>
      <c r="FA23" s="55"/>
      <c r="FB23" s="55"/>
      <c r="FC23" s="55"/>
      <c r="FD23" s="55"/>
      <c r="FE23" s="55"/>
      <c r="FF23" s="55"/>
      <c r="FG23" s="55"/>
      <c r="FH23" s="55"/>
      <c r="FI23" s="55"/>
      <c r="FJ23" s="56" t="n">
        <f aca="false">1/(F23*EchelleFPAparam!$Q$3)</f>
        <v>1137.97417661292</v>
      </c>
      <c r="FK23" s="56" t="n">
        <f aca="false">E23*FJ23</f>
        <v>11.5879996267602</v>
      </c>
      <c r="FL23" s="55"/>
      <c r="FM23" s="55"/>
      <c r="FN23" s="55"/>
      <c r="FO23" s="55"/>
      <c r="FP23" s="55"/>
      <c r="FQ23" s="55"/>
      <c r="FR23" s="55"/>
      <c r="FS23" s="55"/>
      <c r="FT23" s="55"/>
      <c r="FU23" s="55"/>
      <c r="FV23" s="55"/>
      <c r="FW23" s="55"/>
      <c r="FX23" s="55"/>
      <c r="FY23" s="55"/>
      <c r="FZ23" s="55"/>
      <c r="GA23" s="55"/>
      <c r="GB23" s="55"/>
      <c r="GC23" s="55"/>
      <c r="GD23" s="55"/>
      <c r="GE23" s="55"/>
      <c r="GF23" s="55"/>
      <c r="GG23" s="55"/>
      <c r="GH23" s="55"/>
      <c r="GI23" s="55"/>
      <c r="GJ23" s="55"/>
      <c r="GK23" s="55"/>
      <c r="GL23" s="55"/>
      <c r="GM23" s="55"/>
      <c r="GN23" s="55"/>
      <c r="GO23" s="55"/>
      <c r="GP23" s="55"/>
      <c r="GQ23" s="55"/>
      <c r="GR23" s="55"/>
      <c r="GS23" s="55"/>
      <c r="GT23" s="55"/>
      <c r="GU23" s="55"/>
      <c r="GV23" s="55"/>
      <c r="GW23" s="55"/>
      <c r="GX23" s="55"/>
      <c r="GY23" s="55"/>
      <c r="GZ23" s="55"/>
      <c r="HA23" s="55"/>
      <c r="HB23" s="55"/>
      <c r="HC23" s="55"/>
      <c r="HD23" s="55"/>
      <c r="HE23" s="55"/>
      <c r="HF23" s="55"/>
      <c r="HG23" s="55"/>
      <c r="HH23" s="55"/>
      <c r="HI23" s="55"/>
      <c r="HJ23" s="55"/>
      <c r="HK23" s="55"/>
      <c r="HL23" s="55"/>
      <c r="HM23" s="55"/>
      <c r="HN23" s="55"/>
      <c r="HO23" s="55"/>
      <c r="HP23" s="55"/>
      <c r="HQ23" s="55"/>
      <c r="HR23" s="55"/>
      <c r="HS23" s="55"/>
      <c r="HT23" s="55"/>
      <c r="HU23" s="55"/>
      <c r="HV23" s="55"/>
      <c r="HW23" s="55"/>
      <c r="HX23" s="55"/>
      <c r="HY23" s="55"/>
      <c r="HZ23" s="55"/>
      <c r="IA23" s="55"/>
      <c r="IB23" s="55"/>
      <c r="IC23" s="55"/>
      <c r="ID23" s="55"/>
      <c r="IE23" s="55"/>
      <c r="IF23" s="55"/>
      <c r="IG23" s="55"/>
      <c r="IH23" s="55"/>
      <c r="II23" s="55"/>
      <c r="IJ23" s="55"/>
      <c r="IK23" s="55"/>
      <c r="IL23" s="55"/>
      <c r="IM23" s="55"/>
      <c r="IN23" s="55"/>
      <c r="IO23" s="55"/>
      <c r="IP23" s="55"/>
      <c r="IQ23" s="55"/>
      <c r="IR23" s="55"/>
      <c r="IS23" s="55"/>
      <c r="IT23" s="55"/>
      <c r="IU23" s="55"/>
      <c r="IV23" s="55"/>
      <c r="IW23" s="55"/>
      <c r="IX23" s="55"/>
      <c r="IY23" s="55"/>
      <c r="IZ23" s="55"/>
      <c r="JA23" s="55"/>
      <c r="JB23" s="55"/>
      <c r="JC23" s="55"/>
      <c r="JD23" s="55"/>
      <c r="JE23" s="55"/>
      <c r="JF23" s="55"/>
      <c r="JG23" s="55"/>
      <c r="JH23" s="55"/>
      <c r="JI23" s="55"/>
      <c r="JJ23" s="55"/>
      <c r="JK23" s="55"/>
      <c r="JL23" s="55"/>
      <c r="JM23" s="55"/>
      <c r="JN23" s="55"/>
      <c r="JO23" s="55"/>
      <c r="JP23" s="55"/>
      <c r="JQ23" s="55"/>
      <c r="JR23" s="20"/>
    </row>
    <row r="24" customFormat="false" ht="15" hidden="false" customHeight="false" outlineLevel="0" collapsed="false">
      <c r="A24" s="39" t="n">
        <v>18</v>
      </c>
      <c r="B24" s="40" t="n">
        <f aca="false">AA24</f>
        <v>3422.80686191451</v>
      </c>
      <c r="C24" s="12" t="str">
        <f aca="false">'Standard Settings'!B19</f>
        <v>L/6/7</v>
      </c>
      <c r="D24" s="12" t="n">
        <f aca="false">'Standard Settings'!H19</f>
        <v>17</v>
      </c>
      <c r="E24" s="41" t="n">
        <f aca="false">(DM24-DD24)/2048</f>
        <v>0.00947112688872909</v>
      </c>
      <c r="F24" s="37" t="n">
        <f aca="false">((EchelleFPAparam!$S$3/('cpmcfgWVLEN_Table.csv'!$U24+E$52))*(SIN('Standard Settings'!$F19+0.0005)+SIN('Standard Settings'!$F19+0.0005+EchelleFPAparam!$M$3))-(EchelleFPAparam!$S$3/('cpmcfgWVLEN_Table.csv'!$U24+E$52))*(SIN('Standard Settings'!$F19-0.0005)+SIN('Standard Settings'!$F19-0.0005+EchelleFPAparam!$M$3)))*1000*EchelleFPAparam!$O$3/180</f>
        <v>27.0931491043337</v>
      </c>
      <c r="G24" s="42" t="str">
        <f aca="false">'Standard Settings'!C19</f>
        <v>L</v>
      </c>
      <c r="H24" s="43"/>
      <c r="I24" s="44" t="s">
        <v>658</v>
      </c>
      <c r="J24" s="45"/>
      <c r="K24" s="12" t="str">
        <f aca="false">'Standard Settings'!$D19</f>
        <v>LM</v>
      </c>
      <c r="L24" s="43"/>
      <c r="M24" s="13" t="n">
        <v>0</v>
      </c>
      <c r="N24" s="13" t="n">
        <v>0</v>
      </c>
      <c r="O24" s="14" t="s">
        <v>526</v>
      </c>
      <c r="P24" s="14" t="s">
        <v>526</v>
      </c>
      <c r="Q24" s="12" t="n">
        <f aca="false">'Standard Settings'!$E19</f>
        <v>68.5</v>
      </c>
      <c r="R24" s="46"/>
      <c r="S24" s="47" t="n">
        <f aca="false">'Standard Settings'!$G19</f>
        <v>14</v>
      </c>
      <c r="T24" s="47" t="n">
        <f aca="false">'Standard Settings'!$I19</f>
        <v>20</v>
      </c>
      <c r="U24" s="48" t="n">
        <f aca="false">D24-4</f>
        <v>13</v>
      </c>
      <c r="V24" s="48" t="n">
        <f aca="false">D24+4</f>
        <v>21</v>
      </c>
      <c r="W24" s="49" t="n">
        <f aca="false">IF(OR($U24+B$52&lt;$S24,$U24+B$52&gt;$T24),-1,(EchelleFPAparam!$S$3/('cpmcfgWVLEN_Table.csv'!$U24+B$52))*(SIN('Standard Settings'!$F19)+SIN('Standard Settings'!$F19+EchelleFPAparam!$M$3)))</f>
        <v>-1</v>
      </c>
      <c r="X24" s="49" t="n">
        <f aca="false">IF(OR($U24+C$52&lt;$S24,$U24+C$52&gt;$T24),-1,(EchelleFPAparam!$S$3/('cpmcfgWVLEN_Table.csv'!$U24+C$52))*(SIN('Standard Settings'!$F19)+SIN('Standard Settings'!$F19+EchelleFPAparam!$M$3)))</f>
        <v>4156.26547518191</v>
      </c>
      <c r="Y24" s="49" t="n">
        <f aca="false">IF(OR($U24+D$52&lt;$S24,$U24+D$52&gt;$T24),-1,(EchelleFPAparam!$S$3/('cpmcfgWVLEN_Table.csv'!$U24+D$52))*(SIN('Standard Settings'!$F19)+SIN('Standard Settings'!$F19+EchelleFPAparam!$M$3)))</f>
        <v>3879.18111016978</v>
      </c>
      <c r="Z24" s="49" t="n">
        <f aca="false">IF(OR($U24+E$52&lt;$S24,$U24+E$52&gt;$T24),-1,(EchelleFPAparam!$S$3/('cpmcfgWVLEN_Table.csv'!$U24+E$52))*(SIN('Standard Settings'!$F19)+SIN('Standard Settings'!$F19+EchelleFPAparam!$M$3)))</f>
        <v>3636.73229078417</v>
      </c>
      <c r="AA24" s="49" t="n">
        <f aca="false">IF(OR($U24+F$52&lt;$S24,$U24+F$52&gt;$T24),-1,(EchelleFPAparam!$S$3/('cpmcfgWVLEN_Table.csv'!$U24+F$52))*(SIN('Standard Settings'!$F19)+SIN('Standard Settings'!$F19+EchelleFPAparam!$M$3)))</f>
        <v>3422.80686191451</v>
      </c>
      <c r="AB24" s="49" t="n">
        <f aca="false">IF(OR($U24+G$52&lt;$S24,$U24+G$52&gt;$T24),-1,(EchelleFPAparam!$S$3/('cpmcfgWVLEN_Table.csv'!$U24+G$52))*(SIN('Standard Settings'!$F19)+SIN('Standard Settings'!$F19+EchelleFPAparam!$M$3)))</f>
        <v>3232.65092514148</v>
      </c>
      <c r="AC24" s="49" t="n">
        <f aca="false">IF(OR($U24+H$52&lt;$S24,$U24+H$52&gt;$T24),-1,(EchelleFPAparam!$S$3/('cpmcfgWVLEN_Table.csv'!$U24+H$52))*(SIN('Standard Settings'!$F19)+SIN('Standard Settings'!$F19+EchelleFPAparam!$M$3)))</f>
        <v>3062.51140276561</v>
      </c>
      <c r="AD24" s="49" t="n">
        <f aca="false">IF(OR($U24+K$52&lt;$S24,$U24+K$52&gt;$T24),-1,(EchelleFPAparam!$S$3/('cpmcfgWVLEN_Table.csv'!$U24+K$52))*(SIN('Standard Settings'!$F19)+SIN('Standard Settings'!$F19+EchelleFPAparam!$M$3)))</f>
        <v>2909.38583262733</v>
      </c>
      <c r="AE24" s="49" t="n">
        <f aca="false">IF(OR($U24+L$52&lt;$S24,$U24+L$52&gt;$T24),-1,(EchelleFPAparam!$S$3/('cpmcfgWVLEN_Table.csv'!$U24+L$52))*(SIN('Standard Settings'!$F19)+SIN('Standard Settings'!$F19+EchelleFPAparam!$M$3)))</f>
        <v>-1</v>
      </c>
      <c r="AF24" s="50" t="n">
        <v>1849.76962714364</v>
      </c>
      <c r="AG24" s="50" t="n">
        <v>1474.16743891102</v>
      </c>
      <c r="AH24" s="50" t="n">
        <v>1145.74756818939</v>
      </c>
      <c r="AI24" s="50" t="n">
        <v>856.556312890549</v>
      </c>
      <c r="AJ24" s="50" t="n">
        <v>599.665914498073</v>
      </c>
      <c r="AK24" s="50" t="n">
        <v>369.688522440397</v>
      </c>
      <c r="AL24" s="50" t="n">
        <v>161.5440674883</v>
      </c>
      <c r="AM24" s="50"/>
      <c r="AN24" s="50"/>
      <c r="AO24" s="50" t="n">
        <v>1864.31173905121</v>
      </c>
      <c r="AP24" s="50" t="n">
        <v>1486.83997025174</v>
      </c>
      <c r="AQ24" s="50" t="n">
        <v>1156.55572693582</v>
      </c>
      <c r="AR24" s="50" t="n">
        <v>865.724410325919</v>
      </c>
      <c r="AS24" s="50" t="n">
        <v>607.451212183454</v>
      </c>
      <c r="AT24" s="50" t="n">
        <v>376.200655177749</v>
      </c>
      <c r="AU24" s="50" t="n">
        <v>167.012417231853</v>
      </c>
      <c r="AV24" s="50"/>
      <c r="AW24" s="50"/>
      <c r="AX24" s="50" t="n">
        <v>1880.98378757643</v>
      </c>
      <c r="AY24" s="50" t="n">
        <v>1501.36556702598</v>
      </c>
      <c r="AZ24" s="50" t="n">
        <v>1168.92835271399</v>
      </c>
      <c r="BA24" s="50" t="n">
        <v>876.29509954197</v>
      </c>
      <c r="BB24" s="50" t="n">
        <v>616.328178170487</v>
      </c>
      <c r="BC24" s="50" t="n">
        <v>383.73518610354</v>
      </c>
      <c r="BD24" s="50" t="n">
        <v>173.271160234319</v>
      </c>
      <c r="BE24" s="50"/>
      <c r="BF24" s="50"/>
      <c r="BG24" s="51" t="n">
        <f aca="false">IF(OR($U24+B$52&lt;'Standard Settings'!$G19,$U24+B$52&gt;'Standard Settings'!$I19),-1,(EchelleFPAparam!$S$3/('cpmcfgWVLEN_Table.csv'!$U24+B$52))*(SIN(EchelleFPAparam!$T$3-EchelleFPAparam!$M$3/2)+SIN('Standard Settings'!$F19+EchelleFPAparam!$M$3)))</f>
        <v>-1</v>
      </c>
      <c r="BH24" s="51" t="n">
        <f aca="false">IF(OR($U24+C$52&lt;'Standard Settings'!$G19,$U24+C$52&gt;'Standard Settings'!$I19),-1,(EchelleFPAparam!$S$3/('cpmcfgWVLEN_Table.csv'!$U24+C$52))*(SIN(EchelleFPAparam!$T$3-EchelleFPAparam!$M$3/2)+SIN('Standard Settings'!$F19+EchelleFPAparam!$M$3)))</f>
        <v>4107.97552890749</v>
      </c>
      <c r="BI24" s="51" t="n">
        <f aca="false">IF(OR($U24+D$52&lt;'Standard Settings'!$G19,$U24+D$52&gt;'Standard Settings'!$I19),-1,(EchelleFPAparam!$S$3/('cpmcfgWVLEN_Table.csv'!$U24+D$52))*(SIN(EchelleFPAparam!$T$3-EchelleFPAparam!$M$3/2)+SIN('Standard Settings'!$F19+EchelleFPAparam!$M$3)))</f>
        <v>3834.11049364699</v>
      </c>
      <c r="BJ24" s="51" t="n">
        <f aca="false">IF(OR($U24+E$52&lt;'Standard Settings'!$G19,$U24+E$52&gt;'Standard Settings'!$I19),-1,(EchelleFPAparam!$S$3/('cpmcfgWVLEN_Table.csv'!$U24+E$52))*(SIN(EchelleFPAparam!$T$3-EchelleFPAparam!$M$3/2)+SIN('Standard Settings'!$F19+EchelleFPAparam!$M$3)))</f>
        <v>3594.47858779405</v>
      </c>
      <c r="BK24" s="51" t="n">
        <f aca="false">IF(OR($U24+F$52&lt;'Standard Settings'!$G19,$U24+F$52&gt;'Standard Settings'!$I19),-1,(EchelleFPAparam!$S$3/('cpmcfgWVLEN_Table.csv'!$U24+F$52))*(SIN(EchelleFPAparam!$T$3-EchelleFPAparam!$M$3/2)+SIN('Standard Settings'!$F19+EchelleFPAparam!$M$3)))</f>
        <v>3383.03867086499</v>
      </c>
      <c r="BL24" s="51" t="n">
        <f aca="false">IF(OR($U24+G$52&lt;'Standard Settings'!$G19,$U24+G$52&gt;'Standard Settings'!$I19),-1,(EchelleFPAparam!$S$3/('cpmcfgWVLEN_Table.csv'!$U24+G$52))*(SIN(EchelleFPAparam!$T$3-EchelleFPAparam!$M$3/2)+SIN('Standard Settings'!$F19+EchelleFPAparam!$M$3)))</f>
        <v>3195.09207803916</v>
      </c>
      <c r="BM24" s="51" t="n">
        <f aca="false">IF(OR($U24+H$52&lt;'Standard Settings'!$G19,$U24+H$52&gt;'Standard Settings'!$I19),-1,(EchelleFPAparam!$S$3/('cpmcfgWVLEN_Table.csv'!$U24+H$52))*(SIN(EchelleFPAparam!$T$3-EchelleFPAparam!$M$3/2)+SIN('Standard Settings'!$F19+EchelleFPAparam!$M$3)))</f>
        <v>3026.92933708973</v>
      </c>
      <c r="BN24" s="51" t="n">
        <f aca="false">IF(OR($U24+K$52&lt;'Standard Settings'!$G19,$U24+K$52&gt;'Standard Settings'!$I19),-1,(EchelleFPAparam!$S$3/('cpmcfgWVLEN_Table.csv'!$U24+K$52))*(SIN(EchelleFPAparam!$T$3-EchelleFPAparam!$M$3/2)+SIN('Standard Settings'!$F19+EchelleFPAparam!$M$3)))</f>
        <v>2875.58287023524</v>
      </c>
      <c r="BO24" s="51" t="n">
        <f aca="false">IF(OR($U24+L$52&lt;'Standard Settings'!$G19,$U24+L$52&gt;'Standard Settings'!$I19),-1,(EchelleFPAparam!$S$3/('cpmcfgWVLEN_Table.csv'!$U24+L$52))*(SIN(EchelleFPAparam!$T$3-EchelleFPAparam!$M$3/2)+SIN('Standard Settings'!$F19+EchelleFPAparam!$M$3)))</f>
        <v>-1</v>
      </c>
      <c r="BP24" s="52" t="n">
        <f aca="false">IF(OR($U24+B$52&lt;'Standard Settings'!$G19,$U24+B$52&gt;'Standard Settings'!$I19),-1,BG24*(($D24+B$52)/($D24+B$52+0.5)))</f>
        <v>-1</v>
      </c>
      <c r="BQ24" s="52" t="n">
        <f aca="false">IF(OR($U24+C$52&lt;'Standard Settings'!$G19,$U24+C$52&gt;'Standard Settings'!$I19),-1,BH24*(($D24+C$52)/($D24+C$52+0.5)))</f>
        <v>3996.94916326134</v>
      </c>
      <c r="BR24" s="52" t="n">
        <f aca="false">IF(OR($U24+D$52&lt;'Standard Settings'!$G19,$U24+D$52&gt;'Standard Settings'!$I19),-1,BI24*(($D24+D$52)/($D24+D$52+0.5)))</f>
        <v>3735.79996816886</v>
      </c>
      <c r="BS24" s="52" t="n">
        <f aca="false">IF(OR($U24+E$52&lt;'Standard Settings'!$G19,$U24+E$52&gt;'Standard Settings'!$I19),-1,BJ24*(($D24+E$52)/($D24+E$52+0.5)))</f>
        <v>3506.80837833566</v>
      </c>
      <c r="BT24" s="52" t="n">
        <f aca="false">IF(OR($U24+F$52&lt;'Standard Settings'!$G19,$U24+F$52&gt;'Standard Settings'!$I19),-1,BK24*(($D24+F$52)/($D24+F$52+0.5)))</f>
        <v>3304.3633529379</v>
      </c>
      <c r="BU24" s="52" t="n">
        <f aca="false">IF(OR($U24+G$52&lt;'Standard Settings'!$G19,$U24+G$52&gt;'Standard Settings'!$I19),-1,BL24*(($D24+G$52)/($D24+G$52+0.5)))</f>
        <v>3124.09003186051</v>
      </c>
      <c r="BV24" s="52" t="n">
        <f aca="false">IF(OR($U24+H$52&lt;'Standard Settings'!$G19,$U24+H$52&gt;'Standard Settings'!$I19),-1,BM24*(($D24+H$52)/($D24+H$52+0.5)))</f>
        <v>2962.52658523675</v>
      </c>
      <c r="BW24" s="52" t="n">
        <f aca="false">IF(OR($U24+K$52&lt;'Standard Settings'!$G19,$U24+K$52&gt;'Standard Settings'!$I19),-1,BN24*(($D24+K$52)/($D24+K$52+0.5)))</f>
        <v>2816.89750553656</v>
      </c>
      <c r="BX24" s="52" t="n">
        <f aca="false">IF(OR($U24+L$52&lt;'Standard Settings'!$G19,$U24+L$52&gt;'Standard Settings'!$I19),-1,BO24*(($D24+L$52)/($D24+L$52+0.5)))</f>
        <v>-1</v>
      </c>
      <c r="BY24" s="52" t="n">
        <f aca="false">IF(OR($U24+B$52&lt;'Standard Settings'!$G19,$U24+B$52&gt;'Standard Settings'!$I19),-1,BG24*(($D24+B$52)/($D24+B$52-0.5)))</f>
        <v>-1</v>
      </c>
      <c r="BZ24" s="52" t="n">
        <f aca="false">IF(OR($U24+C$52&lt;'Standard Settings'!$G19,$U24+C$52&gt;'Standard Settings'!$I19),-1,BH24*(($D24+C$52)/($D24+C$52-0.5)))</f>
        <v>4225.34625830485</v>
      </c>
      <c r="CA24" s="52" t="n">
        <f aca="false">IF(OR($U24+D$52&lt;'Standard Settings'!$G19,$U24+D$52&gt;'Standard Settings'!$I19),-1,BI24*(($D24+D$52)/($D24+D$52-0.5)))</f>
        <v>3937.73510158339</v>
      </c>
      <c r="CB24" s="52" t="n">
        <f aca="false">IF(OR($U24+E$52&lt;'Standard Settings'!$G19,$U24+E$52&gt;'Standard Settings'!$I19),-1,BJ24*(($D24+E$52)/($D24+E$52-0.5)))</f>
        <v>3686.6447054298</v>
      </c>
      <c r="CC24" s="52" t="n">
        <f aca="false">IF(OR($U24+F$52&lt;'Standard Settings'!$G19,$U24+F$52&gt;'Standard Settings'!$I19),-1,BK24*(($D24+F$52)/($D24+F$52-0.5)))</f>
        <v>3465.55180917877</v>
      </c>
      <c r="CD24" s="52" t="n">
        <f aca="false">IF(OR($U24+G$52&lt;'Standard Settings'!$G19,$U24+G$52&gt;'Standard Settings'!$I19),-1,BL24*(($D24+G$52)/($D24+G$52-0.5)))</f>
        <v>3269.3965449703</v>
      </c>
      <c r="CE24" s="52" t="n">
        <f aca="false">IF(OR($U24+H$52&lt;'Standard Settings'!$G19,$U24+H$52&gt;'Standard Settings'!$I19),-1,BM24*(($D24+H$52)/($D24+H$52-0.5)))</f>
        <v>3094.1944334695</v>
      </c>
      <c r="CF24" s="52" t="n">
        <f aca="false">IF(OR($U24+K$52&lt;'Standard Settings'!$G19,$U24+K$52&gt;'Standard Settings'!$I19),-1,BN24*(($D24+K$52)/($D24+K$52-0.5)))</f>
        <v>2936.76548449557</v>
      </c>
      <c r="CG24" s="52" t="n">
        <f aca="false">IF(OR($U24+L$52&lt;'Standard Settings'!$G19,$U24+L$52&gt;'Standard Settings'!$I19),-1,BO24*(($D24+L$52)/($D24+L$52-0.5)))</f>
        <v>-1</v>
      </c>
      <c r="CH24" s="53" t="n">
        <f aca="false">IF(OR($U24+B$52&lt;'Standard Settings'!$G19,$U24+B$52&gt;'Standard Settings'!$I19),-1,(EchelleFPAparam!$S$3/('cpmcfgWVLEN_Table.csv'!$U24+B$52))*(SIN('Standard Settings'!$F19)+SIN('Standard Settings'!$F19+EchelleFPAparam!$M$3+EchelleFPAparam!$F$3)))</f>
        <v>-1</v>
      </c>
      <c r="CI24" s="53" t="n">
        <f aca="false">IF(OR($U24+C$52&lt;'Standard Settings'!$G19,$U24+C$52&gt;'Standard Settings'!$I19),-1,(EchelleFPAparam!$S$3/('cpmcfgWVLEN_Table.csv'!$U24+C$52))*(SIN('Standard Settings'!$F19)+SIN('Standard Settings'!$F19+EchelleFPAparam!$M$3+EchelleFPAparam!$F$3)))</f>
        <v>4118.12746018419</v>
      </c>
      <c r="CJ24" s="53" t="n">
        <f aca="false">IF(OR($U24+D$52&lt;'Standard Settings'!$G19,$U24+D$52&gt;'Standard Settings'!$I19),-1,(EchelleFPAparam!$S$3/('cpmcfgWVLEN_Table.csv'!$U24+D$52))*(SIN('Standard Settings'!$F19)+SIN('Standard Settings'!$F19+EchelleFPAparam!$M$3+EchelleFPAparam!$F$3)))</f>
        <v>3843.58562950524</v>
      </c>
      <c r="CK24" s="53" t="n">
        <f aca="false">IF(OR($U24+E$52&lt;'Standard Settings'!$G19,$U24+E$52&gt;'Standard Settings'!$I19),-1,(EchelleFPAparam!$S$3/('cpmcfgWVLEN_Table.csv'!$U24+E$52))*(SIN('Standard Settings'!$F19)+SIN('Standard Settings'!$F19+EchelleFPAparam!$M$3+EchelleFPAparam!$F$3)))</f>
        <v>3603.36152766116</v>
      </c>
      <c r="CL24" s="53" t="n">
        <f aca="false">IF(OR($U24+F$52&lt;'Standard Settings'!$G19,$U24+F$52&gt;'Standard Settings'!$I19),-1,(EchelleFPAparam!$S$3/('cpmcfgWVLEN_Table.csv'!$U24+F$52))*(SIN('Standard Settings'!$F19)+SIN('Standard Settings'!$F19+EchelleFPAparam!$M$3+EchelleFPAparam!$F$3)))</f>
        <v>3391.39908485756</v>
      </c>
      <c r="CM24" s="53" t="n">
        <f aca="false">IF(OR($U24+G$52&lt;'Standard Settings'!$G19,$U24+G$52&gt;'Standard Settings'!$I19),-1,(EchelleFPAparam!$S$3/('cpmcfgWVLEN_Table.csv'!$U24+G$52))*(SIN('Standard Settings'!$F19)+SIN('Standard Settings'!$F19+EchelleFPAparam!$M$3+EchelleFPAparam!$F$3)))</f>
        <v>3202.9880245877</v>
      </c>
      <c r="CN24" s="53" t="n">
        <f aca="false">IF(OR($U24+H$52&lt;'Standard Settings'!$G19,$U24+H$52&gt;'Standard Settings'!$I19),-1,(EchelleFPAparam!$S$3/('cpmcfgWVLEN_Table.csv'!$U24+H$52))*(SIN('Standard Settings'!$F19)+SIN('Standard Settings'!$F19+EchelleFPAparam!$M$3+EchelleFPAparam!$F$3)))</f>
        <v>3034.40970750414</v>
      </c>
      <c r="CO24" s="53" t="n">
        <f aca="false">IF(OR($U24+K$52&lt;'Standard Settings'!$G19,$U24+K$52&gt;'Standard Settings'!$I19),-1,(EchelleFPAparam!$S$3/('cpmcfgWVLEN_Table.csv'!$U24+K$52))*(SIN('Standard Settings'!$F19)+SIN('Standard Settings'!$F19+EchelleFPAparam!$M$3+EchelleFPAparam!$F$3)))</f>
        <v>2882.68922212893</v>
      </c>
      <c r="CP24" s="53" t="n">
        <f aca="false">IF(OR($U24+L$52&lt;'Standard Settings'!$G19,$U24+L$52&gt;'Standard Settings'!$I19),-1,(EchelleFPAparam!$S$3/('cpmcfgWVLEN_Table.csv'!$U24+L$52))*(SIN('Standard Settings'!$F19)+SIN('Standard Settings'!$F19+EchelleFPAparam!$M$3+EchelleFPAparam!$F$3)))</f>
        <v>-1</v>
      </c>
      <c r="CQ24" s="53" t="n">
        <f aca="false">IF(OR($U24+B$52&lt;'Standard Settings'!$G19,$U24+B$52&gt;'Standard Settings'!$I19),-1,(EchelleFPAparam!$S$3/('cpmcfgWVLEN_Table.csv'!$U24+B$52))*(SIN('Standard Settings'!$F19)+SIN('Standard Settings'!$F19+EchelleFPAparam!$M$3+EchelleFPAparam!$G$3)))</f>
        <v>-1</v>
      </c>
      <c r="CR24" s="53" t="n">
        <f aca="false">IF(OR($U24+C$52&lt;'Standard Settings'!$G19,$U24+C$52&gt;'Standard Settings'!$I19),-1,(EchelleFPAparam!$S$3/('cpmcfgWVLEN_Table.csv'!$U24+C$52))*(SIN('Standard Settings'!$F19)+SIN('Standard Settings'!$F19+EchelleFPAparam!$M$3+EchelleFPAparam!$G$3)))</f>
        <v>4143.01538371336</v>
      </c>
      <c r="CS24" s="53" t="n">
        <f aca="false">IF(OR($U24+D$52&lt;'Standard Settings'!$G19,$U24+D$52&gt;'Standard Settings'!$I19),-1,(EchelleFPAparam!$S$3/('cpmcfgWVLEN_Table.csv'!$U24+D$52))*(SIN('Standard Settings'!$F19)+SIN('Standard Settings'!$F19+EchelleFPAparam!$M$3+EchelleFPAparam!$G$3)))</f>
        <v>3866.81435813247</v>
      </c>
      <c r="CT24" s="53" t="n">
        <f aca="false">IF(OR($U24+E$52&lt;'Standard Settings'!$G19,$U24+E$52&gt;'Standard Settings'!$I19),-1,(EchelleFPAparam!$S$3/('cpmcfgWVLEN_Table.csv'!$U24+E$52))*(SIN('Standard Settings'!$F19)+SIN('Standard Settings'!$F19+EchelleFPAparam!$M$3+EchelleFPAparam!$G$3)))</f>
        <v>3625.13846074919</v>
      </c>
      <c r="CU24" s="53" t="n">
        <f aca="false">IF(OR($U24+F$52&lt;'Standard Settings'!$G19,$U24+F$52&gt;'Standard Settings'!$I19),-1,(EchelleFPAparam!$S$3/('cpmcfgWVLEN_Table.csv'!$U24+F$52))*(SIN('Standard Settings'!$F19)+SIN('Standard Settings'!$F19+EchelleFPAparam!$M$3+EchelleFPAparam!$G$3)))</f>
        <v>3411.89502188159</v>
      </c>
      <c r="CV24" s="53" t="n">
        <f aca="false">IF(OR($U24+G$52&lt;'Standard Settings'!$G19,$U24+G$52&gt;'Standard Settings'!$I19),-1,(EchelleFPAparam!$S$3/('cpmcfgWVLEN_Table.csv'!$U24+G$52))*(SIN('Standard Settings'!$F19)+SIN('Standard Settings'!$F19+EchelleFPAparam!$M$3+EchelleFPAparam!$G$3)))</f>
        <v>3222.34529844372</v>
      </c>
      <c r="CW24" s="53" t="n">
        <f aca="false">IF(OR($U24+H$52&lt;'Standard Settings'!$G19,$U24+H$52&gt;'Standard Settings'!$I19),-1,(EchelleFPAparam!$S$3/('cpmcfgWVLEN_Table.csv'!$U24+H$52))*(SIN('Standard Settings'!$F19)+SIN('Standard Settings'!$F19+EchelleFPAparam!$M$3+EchelleFPAparam!$G$3)))</f>
        <v>3052.748177473</v>
      </c>
      <c r="CX24" s="53" t="n">
        <f aca="false">IF(OR($U24+K$52&lt;'Standard Settings'!$G19,$U24+K$52&gt;'Standard Settings'!$I19),-1,(EchelleFPAparam!$S$3/('cpmcfgWVLEN_Table.csv'!$U24+K$52))*(SIN('Standard Settings'!$F19)+SIN('Standard Settings'!$F19+EchelleFPAparam!$M$3+EchelleFPAparam!$G$3)))</f>
        <v>2900.11076859935</v>
      </c>
      <c r="CY24" s="53" t="n">
        <f aca="false">IF(OR($U24+L$52&lt;'Standard Settings'!$G19,$U24+L$52&gt;'Standard Settings'!$I19),-1,(EchelleFPAparam!$S$3/('cpmcfgWVLEN_Table.csv'!$U24+L$52))*(SIN('Standard Settings'!$F19)+SIN('Standard Settings'!$F19+EchelleFPAparam!$M$3+EchelleFPAparam!$G$3)))</f>
        <v>-1</v>
      </c>
      <c r="CZ24" s="53" t="n">
        <f aca="false">IF(OR($U24+B$52&lt;'Standard Settings'!$G19,$U24+B$52&gt;'Standard Settings'!$I19),-1,(EchelleFPAparam!$S$3/('cpmcfgWVLEN_Table.csv'!$U24+B$52))*(SIN('Standard Settings'!$F19)+SIN('Standard Settings'!$F19+EchelleFPAparam!$M$3+EchelleFPAparam!$H$3)))</f>
        <v>-1</v>
      </c>
      <c r="DA24" s="53" t="n">
        <f aca="false">IF(OR($U24+C$52&lt;'Standard Settings'!$G19,$U24+C$52&gt;'Standard Settings'!$I19),-1,(EchelleFPAparam!$S$3/('cpmcfgWVLEN_Table.csv'!$U24+C$52))*(SIN('Standard Settings'!$F19)+SIN('Standard Settings'!$F19+EchelleFPAparam!$M$3+EchelleFPAparam!$H$3)))</f>
        <v>4144.32958421933</v>
      </c>
      <c r="DB24" s="53" t="n">
        <f aca="false">IF(OR($U24+D$52&lt;'Standard Settings'!$G19,$U24+D$52&gt;'Standard Settings'!$I19),-1,(EchelleFPAparam!$S$3/('cpmcfgWVLEN_Table.csv'!$U24+D$52))*(SIN('Standard Settings'!$F19)+SIN('Standard Settings'!$F19+EchelleFPAparam!$M$3+EchelleFPAparam!$H$3)))</f>
        <v>3868.04094527137</v>
      </c>
      <c r="DC24" s="53" t="n">
        <f aca="false">IF(OR($U24+E$52&lt;'Standard Settings'!$G19,$U24+E$52&gt;'Standard Settings'!$I19),-1,(EchelleFPAparam!$S$3/('cpmcfgWVLEN_Table.csv'!$U24+E$52))*(SIN('Standard Settings'!$F19)+SIN('Standard Settings'!$F19+EchelleFPAparam!$M$3+EchelleFPAparam!$H$3)))</f>
        <v>3626.28838619191</v>
      </c>
      <c r="DD24" s="53" t="n">
        <f aca="false">IF(OR($U24+F$52&lt;'Standard Settings'!$G19,$U24+F$52&gt;'Standard Settings'!$I19),-1,(EchelleFPAparam!$S$3/('cpmcfgWVLEN_Table.csv'!$U24+F$52))*(SIN('Standard Settings'!$F19)+SIN('Standard Settings'!$F19+EchelleFPAparam!$M$3+EchelleFPAparam!$H$3)))</f>
        <v>3412.97730465121</v>
      </c>
      <c r="DE24" s="53" t="n">
        <f aca="false">IF(OR($U24+G$52&lt;'Standard Settings'!$G19,$U24+G$52&gt;'Standard Settings'!$I19),-1,(EchelleFPAparam!$S$3/('cpmcfgWVLEN_Table.csv'!$U24+G$52))*(SIN('Standard Settings'!$F19)+SIN('Standard Settings'!$F19+EchelleFPAparam!$M$3+EchelleFPAparam!$H$3)))</f>
        <v>3223.36745439281</v>
      </c>
      <c r="DF24" s="53" t="n">
        <f aca="false">IF(OR($U24+H$52&lt;'Standard Settings'!$G19,$U24+H$52&gt;'Standard Settings'!$I19),-1,(EchelleFPAparam!$S$3/('cpmcfgWVLEN_Table.csv'!$U24+H$52))*(SIN('Standard Settings'!$F19)+SIN('Standard Settings'!$F19+EchelleFPAparam!$M$3+EchelleFPAparam!$H$3)))</f>
        <v>3053.71653574056</v>
      </c>
      <c r="DG24" s="53" t="n">
        <f aca="false">IF(OR($U24+K$52&lt;'Standard Settings'!$G19,$U24+K$52&gt;'Standard Settings'!$I19),-1,(EchelleFPAparam!$S$3/('cpmcfgWVLEN_Table.csv'!$U24+K$52))*(SIN('Standard Settings'!$F19)+SIN('Standard Settings'!$F19+EchelleFPAparam!$M$3+EchelleFPAparam!$H$3)))</f>
        <v>2901.03070895353</v>
      </c>
      <c r="DH24" s="53" t="n">
        <f aca="false">IF(OR($U24+L$52&lt;'Standard Settings'!$G19,$U24+L$52&gt;'Standard Settings'!$I19),-1,(EchelleFPAparam!$S$3/('cpmcfgWVLEN_Table.csv'!$U24+L$52))*(SIN('Standard Settings'!$F19)+SIN('Standard Settings'!$F19+EchelleFPAparam!$M$3+EchelleFPAparam!$H$3)))</f>
        <v>-1</v>
      </c>
      <c r="DI24" s="53" t="n">
        <f aca="false">IF(OR($U24+B$52&lt;'Standard Settings'!$G19,$U24+B$52&gt;'Standard Settings'!$I19),-1,(EchelleFPAparam!$S$3/('cpmcfgWVLEN_Table.csv'!$U24+B$52))*(SIN('Standard Settings'!$F19)+SIN('Standard Settings'!$F19+EchelleFPAparam!$M$3+EchelleFPAparam!$I$3)))</f>
        <v>-1</v>
      </c>
      <c r="DJ24" s="53" t="n">
        <f aca="false">IF(OR($U24+C$52&lt;'Standard Settings'!$G19,$U24+C$52&gt;'Standard Settings'!$I19),-1,(EchelleFPAparam!$S$3/('cpmcfgWVLEN_Table.csv'!$U24+C$52))*(SIN('Standard Settings'!$F19)+SIN('Standard Settings'!$F19+EchelleFPAparam!$M$3+EchelleFPAparam!$I$3)))</f>
        <v>4167.88292377347</v>
      </c>
      <c r="DK24" s="53" t="n">
        <f aca="false">IF(OR($U24+D$52&lt;'Standard Settings'!$G19,$U24+D$52&gt;'Standard Settings'!$I19),-1,(EchelleFPAparam!$S$3/('cpmcfgWVLEN_Table.csv'!$U24+D$52))*(SIN('Standard Settings'!$F19)+SIN('Standard Settings'!$F19+EchelleFPAparam!$M$3+EchelleFPAparam!$I$3)))</f>
        <v>3890.02406218857</v>
      </c>
      <c r="DL24" s="53" t="n">
        <f aca="false">IF(OR($U24+E$52&lt;'Standard Settings'!$G19,$U24+E$52&gt;'Standard Settings'!$I19),-1,(EchelleFPAparam!$S$3/('cpmcfgWVLEN_Table.csv'!$U24+E$52))*(SIN('Standard Settings'!$F19)+SIN('Standard Settings'!$F19+EchelleFPAparam!$M$3+EchelleFPAparam!$I$3)))</f>
        <v>3646.89755830179</v>
      </c>
      <c r="DM24" s="53" t="n">
        <f aca="false">IF(OR($U24+F$52&lt;'Standard Settings'!$G19,$U24+F$52&gt;'Standard Settings'!$I19),-1,(EchelleFPAparam!$S$3/('cpmcfgWVLEN_Table.csv'!$U24+F$52))*(SIN('Standard Settings'!$F19)+SIN('Standard Settings'!$F19+EchelleFPAparam!$M$3+EchelleFPAparam!$I$3)))</f>
        <v>3432.37417251933</v>
      </c>
      <c r="DN24" s="53" t="n">
        <f aca="false">IF(OR($U24+G$52&lt;'Standard Settings'!$G19,$U24+G$52&gt;'Standard Settings'!$I19),-1,(EchelleFPAparam!$S$3/('cpmcfgWVLEN_Table.csv'!$U24+G$52))*(SIN('Standard Settings'!$F19)+SIN('Standard Settings'!$F19+EchelleFPAparam!$M$3+EchelleFPAparam!$I$3)))</f>
        <v>3241.68671849048</v>
      </c>
      <c r="DO24" s="53" t="n">
        <f aca="false">IF(OR($U24+H$52&lt;'Standard Settings'!$G19,$U24+H$52&gt;'Standard Settings'!$I19),-1,(EchelleFPAparam!$S$3/('cpmcfgWVLEN_Table.csv'!$U24+H$52))*(SIN('Standard Settings'!$F19)+SIN('Standard Settings'!$F19+EchelleFPAparam!$M$3+EchelleFPAparam!$I$3)))</f>
        <v>3071.07162804361</v>
      </c>
      <c r="DP24" s="53" t="n">
        <f aca="false">IF(OR($U24+K$52&lt;'Standard Settings'!$G19,$U24+K$52&gt;'Standard Settings'!$I19),-1,(EchelleFPAparam!$S$3/('cpmcfgWVLEN_Table.csv'!$U24+K$52))*(SIN('Standard Settings'!$F19)+SIN('Standard Settings'!$F19+EchelleFPAparam!$M$3+EchelleFPAparam!$I$3)))</f>
        <v>2917.51804664143</v>
      </c>
      <c r="DQ24" s="53" t="n">
        <f aca="false">IF(OR($U24+L$52&lt;'Standard Settings'!$G19,$U24+L$52&gt;'Standard Settings'!$I19),-1,(EchelleFPAparam!$S$3/('cpmcfgWVLEN_Table.csv'!$U24+L$52))*(SIN('Standard Settings'!$F19)+SIN('Standard Settings'!$F19+EchelleFPAparam!$M$3+EchelleFPAparam!$I$3)))</f>
        <v>-1</v>
      </c>
      <c r="DR24" s="53" t="n">
        <f aca="false">IF(OR($U24+B$52&lt;'Standard Settings'!$G19,$U24+B$52&gt;'Standard Settings'!$I19),-1,(EchelleFPAparam!$S$3/('cpmcfgWVLEN_Table.csv'!$U24+B$52))*(SIN('Standard Settings'!$F19)+SIN('Standard Settings'!$F19+EchelleFPAparam!$M$3+EchelleFPAparam!$J$3)))</f>
        <v>-1</v>
      </c>
      <c r="DS24" s="53" t="n">
        <f aca="false">IF(OR($U24+C$52&lt;'Standard Settings'!$G19,$U24+C$52&gt;'Standard Settings'!$I19),-1,(EchelleFPAparam!$S$3/('cpmcfgWVLEN_Table.csv'!$U24+C$52))*(SIN('Standard Settings'!$F19)+SIN('Standard Settings'!$F19+EchelleFPAparam!$M$3+EchelleFPAparam!$J$3)))</f>
        <v>4169.12426975615</v>
      </c>
      <c r="DT24" s="53" t="n">
        <f aca="false">IF(OR($U24+D$52&lt;'Standard Settings'!$G19,$U24+D$52&gt;'Standard Settings'!$I19),-1,(EchelleFPAparam!$S$3/('cpmcfgWVLEN_Table.csv'!$U24+D$52))*(SIN('Standard Settings'!$F19)+SIN('Standard Settings'!$F19+EchelleFPAparam!$M$3+EchelleFPAparam!$J$3)))</f>
        <v>3891.18265177241</v>
      </c>
      <c r="DU24" s="53" t="n">
        <f aca="false">IF(OR($U24+E$52&lt;'Standard Settings'!$G19,$U24+E$52&gt;'Standard Settings'!$I19),-1,(EchelleFPAparam!$S$3/('cpmcfgWVLEN_Table.csv'!$U24+E$52))*(SIN('Standard Settings'!$F19)+SIN('Standard Settings'!$F19+EchelleFPAparam!$M$3+EchelleFPAparam!$J$3)))</f>
        <v>3647.98373603663</v>
      </c>
      <c r="DV24" s="53" t="n">
        <f aca="false">IF(OR($U24+F$52&lt;'Standard Settings'!$G19,$U24+F$52&gt;'Standard Settings'!$I19),-1,(EchelleFPAparam!$S$3/('cpmcfgWVLEN_Table.csv'!$U24+F$52))*(SIN('Standard Settings'!$F19)+SIN('Standard Settings'!$F19+EchelleFPAparam!$M$3+EchelleFPAparam!$J$3)))</f>
        <v>3433.39645744624</v>
      </c>
      <c r="DW24" s="53" t="n">
        <f aca="false">IF(OR($U24+G$52&lt;'Standard Settings'!$G19,$U24+G$52&gt;'Standard Settings'!$I19),-1,(EchelleFPAparam!$S$3/('cpmcfgWVLEN_Table.csv'!$U24+G$52))*(SIN('Standard Settings'!$F19)+SIN('Standard Settings'!$F19+EchelleFPAparam!$M$3+EchelleFPAparam!$J$3)))</f>
        <v>3242.65220981034</v>
      </c>
      <c r="DX24" s="53" t="n">
        <f aca="false">IF(OR($U24+H$52&lt;'Standard Settings'!$G19,$U24+H$52&gt;'Standard Settings'!$I19),-1,(EchelleFPAparam!$S$3/('cpmcfgWVLEN_Table.csv'!$U24+H$52))*(SIN('Standard Settings'!$F19)+SIN('Standard Settings'!$F19+EchelleFPAparam!$M$3+EchelleFPAparam!$J$3)))</f>
        <v>3071.98630403085</v>
      </c>
      <c r="DY24" s="53" t="n">
        <f aca="false">IF(OR($U24+K$52&lt;'Standard Settings'!$G19,$U24+K$52&gt;'Standard Settings'!$I19),-1,(EchelleFPAparam!$S$3/('cpmcfgWVLEN_Table.csv'!$U24+K$52))*(SIN('Standard Settings'!$F19)+SIN('Standard Settings'!$F19+EchelleFPAparam!$M$3+EchelleFPAparam!$J$3)))</f>
        <v>2918.38698882931</v>
      </c>
      <c r="DZ24" s="53" t="n">
        <f aca="false">IF(OR($U24+L$52&lt;'Standard Settings'!$G19,$U24+L$52&gt;'Standard Settings'!$I19),-1,(EchelleFPAparam!$S$3/('cpmcfgWVLEN_Table.csv'!$U24+L$52))*(SIN('Standard Settings'!$F19)+SIN('Standard Settings'!$F19+EchelleFPAparam!$M$3+EchelleFPAparam!$J$3)))</f>
        <v>-1</v>
      </c>
      <c r="EA24" s="53" t="n">
        <f aca="false">IF(OR($U24+B$52&lt;$S24,$U24+B$52&gt;$T24),-1,(EchelleFPAparam!$S$3/('cpmcfgWVLEN_Table.csv'!$U24+B$52))*(SIN('Standard Settings'!$F19)+SIN('Standard Settings'!$F19+EchelleFPAparam!$M$3+EchelleFPAparam!$K$3)))</f>
        <v>-1</v>
      </c>
      <c r="EB24" s="53" t="n">
        <f aca="false">IF(OR($U24+C$52&lt;$S24,$U24+C$52&gt;$T24),-1,(EchelleFPAparam!$S$3/('cpmcfgWVLEN_Table.csv'!$U24+C$52))*(SIN('Standard Settings'!$F19)+SIN('Standard Settings'!$F19+EchelleFPAparam!$M$3+EchelleFPAparam!$K$3)))</f>
        <v>4191.32678484629</v>
      </c>
      <c r="EC24" s="53" t="n">
        <f aca="false">IF(OR($U24+D$52&lt;$S24,$U24+D$52&gt;$T24),-1,(EchelleFPAparam!$S$3/('cpmcfgWVLEN_Table.csv'!$U24+D$52))*(SIN('Standard Settings'!$F19)+SIN('Standard Settings'!$F19+EchelleFPAparam!$M$3+EchelleFPAparam!$K$3)))</f>
        <v>3911.90499918987</v>
      </c>
      <c r="ED24" s="53" t="n">
        <f aca="false">IF(OR($U24+E$52&lt;$S24,$U24+E$52&gt;$T24),-1,(EchelleFPAparam!$S$3/('cpmcfgWVLEN_Table.csv'!$U24+E$52))*(SIN('Standard Settings'!$F19)+SIN('Standard Settings'!$F19+EchelleFPAparam!$M$3+EchelleFPAparam!$K$3)))</f>
        <v>3667.4109367405</v>
      </c>
      <c r="EE24" s="53" t="n">
        <f aca="false">IF(OR($U24+F$52&lt;$S24,$U24+F$52&gt;$T24),-1,(EchelleFPAparam!$S$3/('cpmcfgWVLEN_Table.csv'!$U24+F$52))*(SIN('Standard Settings'!$F19)+SIN('Standard Settings'!$F19+EchelleFPAparam!$M$3+EchelleFPAparam!$K$3)))</f>
        <v>3451.68088163812</v>
      </c>
      <c r="EF24" s="53" t="n">
        <f aca="false">IF(OR($U24+G$52&lt;$S24,$U24+G$52&gt;$T24),-1,(EchelleFPAparam!$S$3/('cpmcfgWVLEN_Table.csv'!$U24+G$52))*(SIN('Standard Settings'!$F19)+SIN('Standard Settings'!$F19+EchelleFPAparam!$M$3+EchelleFPAparam!$K$3)))</f>
        <v>3259.92083265822</v>
      </c>
      <c r="EG24" s="53" t="n">
        <f aca="false">IF(OR($U24+H$52&lt;$S24,$U24+H$52&gt;$T24),-1,(EchelleFPAparam!$S$3/('cpmcfgWVLEN_Table.csv'!$U24+H$52))*(SIN('Standard Settings'!$F19)+SIN('Standard Settings'!$F19+EchelleFPAparam!$M$3+EchelleFPAparam!$K$3)))</f>
        <v>3088.346051992</v>
      </c>
      <c r="EH24" s="53" t="n">
        <f aca="false">IF(OR($U24+K$52&lt;$S24,$U24+K$52&gt;$T24),-1,(EchelleFPAparam!$S$3/('cpmcfgWVLEN_Table.csv'!$U24+K$52))*(SIN('Standard Settings'!$F19)+SIN('Standard Settings'!$F19+EchelleFPAparam!$M$3+EchelleFPAparam!$K$3)))</f>
        <v>2933.9287493924</v>
      </c>
      <c r="EI24" s="53" t="n">
        <f aca="false">IF(OR($U24+L$52&lt;$S24,$U24+L$52&gt;$T24),-1,(EchelleFPAparam!$S$3/('cpmcfgWVLEN_Table.csv'!$U24+L$52))*(SIN('Standard Settings'!$F19)+SIN('Standard Settings'!$F19+EchelleFPAparam!$M$3+EchelleFPAparam!$K$3)))</f>
        <v>-1</v>
      </c>
      <c r="EJ24" s="54" t="n">
        <f aca="false">CO24</f>
        <v>2882.68922212893</v>
      </c>
      <c r="EK24" s="54" t="n">
        <f aca="false">EB24</f>
        <v>4191.32678484629</v>
      </c>
      <c r="EL24" s="55"/>
      <c r="EM24" s="55"/>
      <c r="EN24" s="55"/>
      <c r="EO24" s="55"/>
      <c r="EP24" s="55"/>
      <c r="EQ24" s="55"/>
      <c r="ER24" s="55"/>
      <c r="ES24" s="55"/>
      <c r="ET24" s="55"/>
      <c r="EU24" s="55"/>
      <c r="EV24" s="55"/>
      <c r="EW24" s="55"/>
      <c r="EX24" s="55"/>
      <c r="EY24" s="55"/>
      <c r="EZ24" s="55"/>
      <c r="FA24" s="55"/>
      <c r="FB24" s="55"/>
      <c r="FC24" s="55"/>
      <c r="FD24" s="55"/>
      <c r="FE24" s="55"/>
      <c r="FF24" s="55"/>
      <c r="FG24" s="55"/>
      <c r="FH24" s="55"/>
      <c r="FI24" s="55"/>
      <c r="FJ24" s="56" t="n">
        <f aca="false">1/(F24*EchelleFPAparam!$Q$3)</f>
        <v>1230.3233265712</v>
      </c>
      <c r="FK24" s="56" t="n">
        <f aca="false">E24*FJ24</f>
        <v>11.6525483401191</v>
      </c>
      <c r="FL24" s="55"/>
      <c r="FM24" s="55"/>
      <c r="FN24" s="55"/>
      <c r="FO24" s="55"/>
      <c r="FP24" s="55"/>
      <c r="FQ24" s="55"/>
      <c r="FR24" s="55"/>
      <c r="FS24" s="55"/>
      <c r="FT24" s="55"/>
      <c r="FU24" s="55"/>
      <c r="FV24" s="55"/>
      <c r="FW24" s="55"/>
      <c r="FX24" s="55"/>
      <c r="FY24" s="55"/>
      <c r="FZ24" s="55"/>
      <c r="GA24" s="55"/>
      <c r="GB24" s="55"/>
      <c r="GC24" s="55"/>
      <c r="GD24" s="55"/>
      <c r="GE24" s="55"/>
      <c r="GF24" s="55"/>
      <c r="GG24" s="55"/>
      <c r="GH24" s="55"/>
      <c r="GI24" s="55"/>
      <c r="GJ24" s="55"/>
      <c r="GK24" s="55"/>
      <c r="GL24" s="55"/>
      <c r="GM24" s="55"/>
      <c r="GN24" s="55"/>
      <c r="GO24" s="55"/>
      <c r="GP24" s="55"/>
      <c r="GQ24" s="55"/>
      <c r="GR24" s="55"/>
      <c r="GS24" s="55"/>
      <c r="GT24" s="55"/>
      <c r="GU24" s="55"/>
      <c r="GV24" s="55"/>
      <c r="GW24" s="55"/>
      <c r="GX24" s="55"/>
      <c r="GY24" s="55"/>
      <c r="GZ24" s="55"/>
      <c r="HA24" s="55"/>
      <c r="HB24" s="55"/>
      <c r="HC24" s="55"/>
      <c r="HD24" s="55"/>
      <c r="HE24" s="55"/>
      <c r="HF24" s="55"/>
      <c r="HG24" s="55"/>
      <c r="HH24" s="55"/>
      <c r="HI24" s="55"/>
      <c r="HJ24" s="55"/>
      <c r="HK24" s="55"/>
      <c r="HL24" s="55"/>
      <c r="HM24" s="55"/>
      <c r="HN24" s="55"/>
      <c r="HO24" s="55"/>
      <c r="HP24" s="55"/>
      <c r="HQ24" s="55"/>
      <c r="HR24" s="55"/>
      <c r="HS24" s="55"/>
      <c r="HT24" s="55"/>
      <c r="HU24" s="55"/>
      <c r="HV24" s="55"/>
      <c r="HW24" s="55"/>
      <c r="HX24" s="55"/>
      <c r="HY24" s="55"/>
      <c r="HZ24" s="55"/>
      <c r="IA24" s="55"/>
      <c r="IB24" s="55"/>
      <c r="IC24" s="55"/>
      <c r="ID24" s="55"/>
      <c r="IE24" s="55"/>
      <c r="IF24" s="55"/>
      <c r="IG24" s="55"/>
      <c r="IH24" s="55"/>
      <c r="II24" s="55"/>
      <c r="IJ24" s="55"/>
      <c r="IK24" s="55"/>
      <c r="IL24" s="55"/>
      <c r="IM24" s="55"/>
      <c r="IN24" s="55"/>
      <c r="IO24" s="55"/>
      <c r="IP24" s="55"/>
      <c r="IQ24" s="55"/>
      <c r="IR24" s="55"/>
      <c r="IS24" s="55"/>
      <c r="IT24" s="55"/>
      <c r="IU24" s="55"/>
      <c r="IV24" s="55"/>
      <c r="IW24" s="55"/>
      <c r="IX24" s="55"/>
      <c r="IY24" s="55"/>
      <c r="IZ24" s="55"/>
      <c r="JA24" s="55"/>
      <c r="JB24" s="55"/>
      <c r="JC24" s="55"/>
      <c r="JD24" s="55"/>
      <c r="JE24" s="55"/>
      <c r="JF24" s="55"/>
      <c r="JG24" s="55"/>
      <c r="JH24" s="55"/>
      <c r="JI24" s="55"/>
      <c r="JJ24" s="55"/>
      <c r="JK24" s="55"/>
      <c r="JL24" s="55"/>
      <c r="JM24" s="55"/>
      <c r="JN24" s="55"/>
      <c r="JO24" s="55"/>
      <c r="JP24" s="55"/>
      <c r="JQ24" s="55"/>
      <c r="JR24" s="20"/>
    </row>
    <row r="25" customFormat="false" ht="15" hidden="false" customHeight="false" outlineLevel="0" collapsed="false">
      <c r="A25" s="39" t="n">
        <v>19</v>
      </c>
      <c r="B25" s="40" t="n">
        <f aca="false">AA25</f>
        <v>3435.42608784642</v>
      </c>
      <c r="C25" s="12" t="str">
        <f aca="false">'Standard Settings'!B20</f>
        <v>L/7/7</v>
      </c>
      <c r="D25" s="12" t="n">
        <f aca="false">'Standard Settings'!H20</f>
        <v>17</v>
      </c>
      <c r="E25" s="41" t="n">
        <f aca="false">(DM25-DD25)/2048</f>
        <v>0.0092913195420572</v>
      </c>
      <c r="F25" s="37" t="n">
        <f aca="false">((EchelleFPAparam!$S$3/('cpmcfgWVLEN_Table.csv'!$U25+E$52))*(SIN('Standard Settings'!$F20+0.0005)+SIN('Standard Settings'!$F20+0.0005+EchelleFPAparam!$M$3))-(EchelleFPAparam!$S$3/('cpmcfgWVLEN_Table.csv'!$U25+E$52))*(SIN('Standard Settings'!$F20-0.0005)+SIN('Standard Settings'!$F20-0.0005+EchelleFPAparam!$M$3)))*1000*EchelleFPAparam!$O$3/180</f>
        <v>26.5382185138433</v>
      </c>
      <c r="G25" s="42" t="str">
        <f aca="false">'Standard Settings'!C20</f>
        <v>L</v>
      </c>
      <c r="H25" s="43"/>
      <c r="I25" s="44" t="s">
        <v>658</v>
      </c>
      <c r="J25" s="45"/>
      <c r="K25" s="12" t="str">
        <f aca="false">'Standard Settings'!$D20</f>
        <v>LM</v>
      </c>
      <c r="L25" s="43"/>
      <c r="M25" s="13" t="n">
        <v>0</v>
      </c>
      <c r="N25" s="13" t="n">
        <v>0</v>
      </c>
      <c r="O25" s="14" t="s">
        <v>526</v>
      </c>
      <c r="P25" s="14" t="s">
        <v>526</v>
      </c>
      <c r="Q25" s="12" t="n">
        <f aca="false">'Standard Settings'!$E20</f>
        <v>69</v>
      </c>
      <c r="R25" s="46"/>
      <c r="S25" s="47" t="n">
        <f aca="false">'Standard Settings'!$G20</f>
        <v>14</v>
      </c>
      <c r="T25" s="47" t="n">
        <f aca="false">'Standard Settings'!$I20</f>
        <v>20</v>
      </c>
      <c r="U25" s="48" t="n">
        <f aca="false">D25-4</f>
        <v>13</v>
      </c>
      <c r="V25" s="48" t="n">
        <f aca="false">D25+4</f>
        <v>21</v>
      </c>
      <c r="W25" s="49" t="n">
        <f aca="false">IF(OR($U25+B$52&lt;$S25,$U25+B$52&gt;$T25),-1,(EchelleFPAparam!$S$3/('cpmcfgWVLEN_Table.csv'!$U25+B$52))*(SIN('Standard Settings'!$F20)+SIN('Standard Settings'!$F20+EchelleFPAparam!$M$3)))</f>
        <v>-1</v>
      </c>
      <c r="X25" s="49" t="n">
        <f aca="false">IF(OR($U25+C$52&lt;$S25,$U25+C$52&gt;$T25),-1,(EchelleFPAparam!$S$3/('cpmcfgWVLEN_Table.csv'!$U25+C$52))*(SIN('Standard Settings'!$F20)+SIN('Standard Settings'!$F20+EchelleFPAparam!$M$3)))</f>
        <v>4171.58882095637</v>
      </c>
      <c r="Y25" s="49" t="n">
        <f aca="false">IF(OR($U25+D$52&lt;$S25,$U25+D$52&gt;$T25),-1,(EchelleFPAparam!$S$3/('cpmcfgWVLEN_Table.csv'!$U25+D$52))*(SIN('Standard Settings'!$F20)+SIN('Standard Settings'!$F20+EchelleFPAparam!$M$3)))</f>
        <v>3893.48289955928</v>
      </c>
      <c r="Z25" s="49" t="n">
        <f aca="false">IF(OR($U25+E$52&lt;$S25,$U25+E$52&gt;$T25),-1,(EchelleFPAparam!$S$3/('cpmcfgWVLEN_Table.csv'!$U25+E$52))*(SIN('Standard Settings'!$F20)+SIN('Standard Settings'!$F20+EchelleFPAparam!$M$3)))</f>
        <v>3650.14021833682</v>
      </c>
      <c r="AA25" s="49" t="n">
        <f aca="false">IF(OR($U25+F$52&lt;$S25,$U25+F$52&gt;$T25),-1,(EchelleFPAparam!$S$3/('cpmcfgWVLEN_Table.csv'!$U25+F$52))*(SIN('Standard Settings'!$F20)+SIN('Standard Settings'!$F20+EchelleFPAparam!$M$3)))</f>
        <v>3435.42608784642</v>
      </c>
      <c r="AB25" s="49" t="n">
        <f aca="false">IF(OR($U25+G$52&lt;$S25,$U25+G$52&gt;$T25),-1,(EchelleFPAparam!$S$3/('cpmcfgWVLEN_Table.csv'!$U25+G$52))*(SIN('Standard Settings'!$F20)+SIN('Standard Settings'!$F20+EchelleFPAparam!$M$3)))</f>
        <v>3244.56908296606</v>
      </c>
      <c r="AC25" s="49" t="n">
        <f aca="false">IF(OR($U25+H$52&lt;$S25,$U25+H$52&gt;$T25),-1,(EchelleFPAparam!$S$3/('cpmcfgWVLEN_Table.csv'!$U25+H$52))*(SIN('Standard Settings'!$F20)+SIN('Standard Settings'!$F20+EchelleFPAparam!$M$3)))</f>
        <v>3073.80228912574</v>
      </c>
      <c r="AD25" s="49" t="n">
        <f aca="false">IF(OR($U25+K$52&lt;$S25,$U25+K$52&gt;$T25),-1,(EchelleFPAparam!$S$3/('cpmcfgWVLEN_Table.csv'!$U25+K$52))*(SIN('Standard Settings'!$F20)+SIN('Standard Settings'!$F20+EchelleFPAparam!$M$3)))</f>
        <v>2920.11217466946</v>
      </c>
      <c r="AE25" s="49" t="n">
        <f aca="false">IF(OR($U25+L$52&lt;$S25,$U25+L$52&gt;$T25),-1,(EchelleFPAparam!$S$3/('cpmcfgWVLEN_Table.csv'!$U25+L$52))*(SIN('Standard Settings'!$F20)+SIN('Standard Settings'!$F20+EchelleFPAparam!$M$3)))</f>
        <v>-1</v>
      </c>
      <c r="AF25" s="50" t="n">
        <v>1871.34139194431</v>
      </c>
      <c r="AG25" s="50" t="n">
        <v>1494.42095809277</v>
      </c>
      <c r="AH25" s="50" t="n">
        <v>1164.67309876769</v>
      </c>
      <c r="AI25" s="50" t="n">
        <v>874.325774018449</v>
      </c>
      <c r="AJ25" s="50" t="n">
        <v>616.418216391929</v>
      </c>
      <c r="AK25" s="50" t="n">
        <v>385.606371373973</v>
      </c>
      <c r="AL25" s="50" t="n">
        <v>176.585124295817</v>
      </c>
      <c r="AM25" s="50"/>
      <c r="AN25" s="50"/>
      <c r="AO25" s="50" t="n">
        <v>1885.21399992478</v>
      </c>
      <c r="AP25" s="50" t="n">
        <v>1506.48456274307</v>
      </c>
      <c r="AQ25" s="50" t="n">
        <v>1174.89267084326</v>
      </c>
      <c r="AR25" s="50" t="n">
        <v>882.977010397531</v>
      </c>
      <c r="AS25" s="50" t="n">
        <v>623.703743253238</v>
      </c>
      <c r="AT25" s="50" t="n">
        <v>391.681876624033</v>
      </c>
      <c r="AU25" s="50" t="n">
        <v>181.564151447987</v>
      </c>
      <c r="AV25" s="50"/>
      <c r="AW25" s="50"/>
      <c r="AX25" s="50" t="n">
        <v>1901.13101954083</v>
      </c>
      <c r="AY25" s="50" t="n">
        <v>1520.44804385767</v>
      </c>
      <c r="AZ25" s="50" t="n">
        <v>1186.76922448505</v>
      </c>
      <c r="BA25" s="50" t="n">
        <v>893.006952038316</v>
      </c>
      <c r="BB25" s="50" t="n">
        <v>632.153834394535</v>
      </c>
      <c r="BC25" s="50" t="n">
        <v>398.647601420437</v>
      </c>
      <c r="BD25" s="50" t="n">
        <v>188.368707661947</v>
      </c>
      <c r="BE25" s="50"/>
      <c r="BF25" s="50"/>
      <c r="BG25" s="51" t="n">
        <f aca="false">IF(OR($U25+B$52&lt;'Standard Settings'!$G20,$U25+B$52&gt;'Standard Settings'!$I20),-1,(EchelleFPAparam!$S$3/('cpmcfgWVLEN_Table.csv'!$U25+B$52))*(SIN(EchelleFPAparam!$T$3-EchelleFPAparam!$M$3/2)+SIN('Standard Settings'!$F20+EchelleFPAparam!$M$3)))</f>
        <v>-1</v>
      </c>
      <c r="BH25" s="51" t="n">
        <f aca="false">IF(OR($U25+C$52&lt;'Standard Settings'!$G20,$U25+C$52&gt;'Standard Settings'!$I20),-1,(EchelleFPAparam!$S$3/('cpmcfgWVLEN_Table.csv'!$U25+C$52))*(SIN(EchelleFPAparam!$T$3-EchelleFPAparam!$M$3/2)+SIN('Standard Settings'!$F20+EchelleFPAparam!$M$3)))</f>
        <v>4116.14945914713</v>
      </c>
      <c r="BI25" s="51" t="n">
        <f aca="false">IF(OR($U25+D$52&lt;'Standard Settings'!$G20,$U25+D$52&gt;'Standard Settings'!$I20),-1,(EchelleFPAparam!$S$3/('cpmcfgWVLEN_Table.csv'!$U25+D$52))*(SIN(EchelleFPAparam!$T$3-EchelleFPAparam!$M$3/2)+SIN('Standard Settings'!$F20+EchelleFPAparam!$M$3)))</f>
        <v>3841.73949520399</v>
      </c>
      <c r="BJ25" s="51" t="n">
        <f aca="false">IF(OR($U25+E$52&lt;'Standard Settings'!$G20,$U25+E$52&gt;'Standard Settings'!$I20),-1,(EchelleFPAparam!$S$3/('cpmcfgWVLEN_Table.csv'!$U25+E$52))*(SIN(EchelleFPAparam!$T$3-EchelleFPAparam!$M$3/2)+SIN('Standard Settings'!$F20+EchelleFPAparam!$M$3)))</f>
        <v>3601.63077675374</v>
      </c>
      <c r="BK25" s="51" t="n">
        <f aca="false">IF(OR($U25+F$52&lt;'Standard Settings'!$G20,$U25+F$52&gt;'Standard Settings'!$I20),-1,(EchelleFPAparam!$S$3/('cpmcfgWVLEN_Table.csv'!$U25+F$52))*(SIN(EchelleFPAparam!$T$3-EchelleFPAparam!$M$3/2)+SIN('Standard Settings'!$F20+EchelleFPAparam!$M$3)))</f>
        <v>3389.77014282705</v>
      </c>
      <c r="BL25" s="51" t="n">
        <f aca="false">IF(OR($U25+G$52&lt;'Standard Settings'!$G20,$U25+G$52&gt;'Standard Settings'!$I20),-1,(EchelleFPAparam!$S$3/('cpmcfgWVLEN_Table.csv'!$U25+G$52))*(SIN(EchelleFPAparam!$T$3-EchelleFPAparam!$M$3/2)+SIN('Standard Settings'!$F20+EchelleFPAparam!$M$3)))</f>
        <v>3201.44957933666</v>
      </c>
      <c r="BM25" s="51" t="n">
        <f aca="false">IF(OR($U25+H$52&lt;'Standard Settings'!$G20,$U25+H$52&gt;'Standard Settings'!$I20),-1,(EchelleFPAparam!$S$3/('cpmcfgWVLEN_Table.csv'!$U25+H$52))*(SIN(EchelleFPAparam!$T$3-EchelleFPAparam!$M$3/2)+SIN('Standard Settings'!$F20+EchelleFPAparam!$M$3)))</f>
        <v>3032.95223305578</v>
      </c>
      <c r="BN25" s="51" t="n">
        <f aca="false">IF(OR($U25+K$52&lt;'Standard Settings'!$G20,$U25+K$52&gt;'Standard Settings'!$I20),-1,(EchelleFPAparam!$S$3/('cpmcfgWVLEN_Table.csv'!$U25+K$52))*(SIN(EchelleFPAparam!$T$3-EchelleFPAparam!$M$3/2)+SIN('Standard Settings'!$F20+EchelleFPAparam!$M$3)))</f>
        <v>2881.30462140299</v>
      </c>
      <c r="BO25" s="51" t="n">
        <f aca="false">IF(OR($U25+L$52&lt;'Standard Settings'!$G20,$U25+L$52&gt;'Standard Settings'!$I20),-1,(EchelleFPAparam!$S$3/('cpmcfgWVLEN_Table.csv'!$U25+L$52))*(SIN(EchelleFPAparam!$T$3-EchelleFPAparam!$M$3/2)+SIN('Standard Settings'!$F20+EchelleFPAparam!$M$3)))</f>
        <v>-1</v>
      </c>
      <c r="BP25" s="52" t="n">
        <f aca="false">IF(OR($U25+B$52&lt;'Standard Settings'!$G20,$U25+B$52&gt;'Standard Settings'!$I20),-1,BG25*(($D25+B$52)/($D25+B$52+0.5)))</f>
        <v>-1</v>
      </c>
      <c r="BQ25" s="52" t="n">
        <f aca="false">IF(OR($U25+C$52&lt;'Standard Settings'!$G20,$U25+C$52&gt;'Standard Settings'!$I20),-1,BH25*(($D25+C$52)/($D25+C$52+0.5)))</f>
        <v>4004.90217646748</v>
      </c>
      <c r="BR25" s="52" t="n">
        <f aca="false">IF(OR($U25+D$52&lt;'Standard Settings'!$G20,$U25+D$52&gt;'Standard Settings'!$I20),-1,BI25*(($D25+D$52)/($D25+D$52+0.5)))</f>
        <v>3743.23335430132</v>
      </c>
      <c r="BS25" s="52" t="n">
        <f aca="false">IF(OR($U25+E$52&lt;'Standard Settings'!$G20,$U25+E$52&gt;'Standard Settings'!$I20),-1,BJ25*(($D25+E$52)/($D25+E$52+0.5)))</f>
        <v>3513.78612366218</v>
      </c>
      <c r="BT25" s="52" t="n">
        <f aca="false">IF(OR($U25+F$52&lt;'Standard Settings'!$G20,$U25+F$52&gt;'Standard Settings'!$I20),-1,BK25*(($D25+F$52)/($D25+F$52+0.5)))</f>
        <v>3310.93827904037</v>
      </c>
      <c r="BU25" s="52" t="n">
        <f aca="false">IF(OR($U25+G$52&lt;'Standard Settings'!$G20,$U25+G$52&gt;'Standard Settings'!$I20),-1,BL25*(($D25+G$52)/($D25+G$52+0.5)))</f>
        <v>3130.3062553514</v>
      </c>
      <c r="BV25" s="52" t="n">
        <f aca="false">IF(OR($U25+H$52&lt;'Standard Settings'!$G20,$U25+H$52&gt;'Standard Settings'!$I20),-1,BM25*(($D25+H$52)/($D25+H$52+0.5)))</f>
        <v>2968.42133448013</v>
      </c>
      <c r="BW25" s="52" t="n">
        <f aca="false">IF(OR($U25+K$52&lt;'Standard Settings'!$G20,$U25+K$52&gt;'Standard Settings'!$I20),-1,BN25*(($D25+K$52)/($D25+K$52+0.5)))</f>
        <v>2822.50248627232</v>
      </c>
      <c r="BX25" s="52" t="n">
        <f aca="false">IF(OR($U25+L$52&lt;'Standard Settings'!$G20,$U25+L$52&gt;'Standard Settings'!$I20),-1,BO25*(($D25+L$52)/($D25+L$52+0.5)))</f>
        <v>-1</v>
      </c>
      <c r="BY25" s="52" t="n">
        <f aca="false">IF(OR($U25+B$52&lt;'Standard Settings'!$G20,$U25+B$52&gt;'Standard Settings'!$I20),-1,BG25*(($D25+B$52)/($D25+B$52-0.5)))</f>
        <v>-1</v>
      </c>
      <c r="BZ25" s="52" t="n">
        <f aca="false">IF(OR($U25+C$52&lt;'Standard Settings'!$G20,$U25+C$52&gt;'Standard Settings'!$I20),-1,BH25*(($D25+C$52)/($D25+C$52-0.5)))</f>
        <v>4233.75372940848</v>
      </c>
      <c r="CA25" s="52" t="n">
        <f aca="false">IF(OR($U25+D$52&lt;'Standard Settings'!$G20,$U25+D$52&gt;'Standard Settings'!$I20),-1,BI25*(($D25+D$52)/($D25+D$52-0.5)))</f>
        <v>3945.57029237166</v>
      </c>
      <c r="CB25" s="52" t="n">
        <f aca="false">IF(OR($U25+E$52&lt;'Standard Settings'!$G20,$U25+E$52&gt;'Standard Settings'!$I20),-1,BJ25*(($D25+E$52)/($D25+E$52-0.5)))</f>
        <v>3693.98028384999</v>
      </c>
      <c r="CC25" s="52" t="n">
        <f aca="false">IF(OR($U25+F$52&lt;'Standard Settings'!$G20,$U25+F$52&gt;'Standard Settings'!$I20),-1,BK25*(($D25+F$52)/($D25+F$52-0.5)))</f>
        <v>3472.44746338381</v>
      </c>
      <c r="CD25" s="52" t="n">
        <f aca="false">IF(OR($U25+G$52&lt;'Standard Settings'!$G20,$U25+G$52&gt;'Standard Settings'!$I20),-1,BL25*(($D25+G$52)/($D25+G$52-0.5)))</f>
        <v>3275.90189513518</v>
      </c>
      <c r="CE25" s="52" t="n">
        <f aca="false">IF(OR($U25+H$52&lt;'Standard Settings'!$G20,$U25+H$52&gt;'Standard Settings'!$I20),-1,BM25*(($D25+H$52)/($D25+H$52-0.5)))</f>
        <v>3100.35117156813</v>
      </c>
      <c r="CF25" s="52" t="n">
        <f aca="false">IF(OR($U25+K$52&lt;'Standard Settings'!$G20,$U25+K$52&gt;'Standard Settings'!$I20),-1,BN25*(($D25+K$52)/($D25+K$52-0.5)))</f>
        <v>2942.60897504986</v>
      </c>
      <c r="CG25" s="52" t="n">
        <f aca="false">IF(OR($U25+L$52&lt;'Standard Settings'!$G20,$U25+L$52&gt;'Standard Settings'!$I20),-1,BO25*(($D25+L$52)/($D25+L$52-0.5)))</f>
        <v>-1</v>
      </c>
      <c r="CH25" s="53" t="n">
        <f aca="false">IF(OR($U25+B$52&lt;'Standard Settings'!$G20,$U25+B$52&gt;'Standard Settings'!$I20),-1,(EchelleFPAparam!$S$3/('cpmcfgWVLEN_Table.csv'!$U25+B$52))*(SIN('Standard Settings'!$F20)+SIN('Standard Settings'!$F20+EchelleFPAparam!$M$3+EchelleFPAparam!$F$3)))</f>
        <v>-1</v>
      </c>
      <c r="CI25" s="53" t="n">
        <f aca="false">IF(OR($U25+C$52&lt;'Standard Settings'!$G20,$U25+C$52&gt;'Standard Settings'!$I20),-1,(EchelleFPAparam!$S$3/('cpmcfgWVLEN_Table.csv'!$U25+C$52))*(SIN('Standard Settings'!$F20)+SIN('Standard Settings'!$F20+EchelleFPAparam!$M$3+EchelleFPAparam!$F$3)))</f>
        <v>4134.13951831241</v>
      </c>
      <c r="CJ25" s="53" t="n">
        <f aca="false">IF(OR($U25+D$52&lt;'Standard Settings'!$G20,$U25+D$52&gt;'Standard Settings'!$I20),-1,(EchelleFPAparam!$S$3/('cpmcfgWVLEN_Table.csv'!$U25+D$52))*(SIN('Standard Settings'!$F20)+SIN('Standard Settings'!$F20+EchelleFPAparam!$M$3+EchelleFPAparam!$F$3)))</f>
        <v>3858.53021709158</v>
      </c>
      <c r="CK25" s="53" t="n">
        <f aca="false">IF(OR($U25+E$52&lt;'Standard Settings'!$G20,$U25+E$52&gt;'Standard Settings'!$I20),-1,(EchelleFPAparam!$S$3/('cpmcfgWVLEN_Table.csv'!$U25+E$52))*(SIN('Standard Settings'!$F20)+SIN('Standard Settings'!$F20+EchelleFPAparam!$M$3+EchelleFPAparam!$F$3)))</f>
        <v>3617.37207852336</v>
      </c>
      <c r="CL25" s="53" t="n">
        <f aca="false">IF(OR($U25+F$52&lt;'Standard Settings'!$G20,$U25+F$52&gt;'Standard Settings'!$I20),-1,(EchelleFPAparam!$S$3/('cpmcfgWVLEN_Table.csv'!$U25+F$52))*(SIN('Standard Settings'!$F20)+SIN('Standard Settings'!$F20+EchelleFPAparam!$M$3+EchelleFPAparam!$F$3)))</f>
        <v>3404.58548566904</v>
      </c>
      <c r="CM25" s="53" t="n">
        <f aca="false">IF(OR($U25+G$52&lt;'Standard Settings'!$G20,$U25+G$52&gt;'Standard Settings'!$I20),-1,(EchelleFPAparam!$S$3/('cpmcfgWVLEN_Table.csv'!$U25+G$52))*(SIN('Standard Settings'!$F20)+SIN('Standard Settings'!$F20+EchelleFPAparam!$M$3+EchelleFPAparam!$F$3)))</f>
        <v>3215.44184757632</v>
      </c>
      <c r="CN25" s="53" t="n">
        <f aca="false">IF(OR($U25+H$52&lt;'Standard Settings'!$G20,$U25+H$52&gt;'Standard Settings'!$I20),-1,(EchelleFPAparam!$S$3/('cpmcfgWVLEN_Table.csv'!$U25+H$52))*(SIN('Standard Settings'!$F20)+SIN('Standard Settings'!$F20+EchelleFPAparam!$M$3+EchelleFPAparam!$F$3)))</f>
        <v>3046.20806612493</v>
      </c>
      <c r="CO25" s="53" t="n">
        <f aca="false">IF(OR($U25+K$52&lt;'Standard Settings'!$G20,$U25+K$52&gt;'Standard Settings'!$I20),-1,(EchelleFPAparam!$S$3/('cpmcfgWVLEN_Table.csv'!$U25+K$52))*(SIN('Standard Settings'!$F20)+SIN('Standard Settings'!$F20+EchelleFPAparam!$M$3+EchelleFPAparam!$F$3)))</f>
        <v>2893.89766281869</v>
      </c>
      <c r="CP25" s="53" t="n">
        <f aca="false">IF(OR($U25+L$52&lt;'Standard Settings'!$G20,$U25+L$52&gt;'Standard Settings'!$I20),-1,(EchelleFPAparam!$S$3/('cpmcfgWVLEN_Table.csv'!$U25+L$52))*(SIN('Standard Settings'!$F20)+SIN('Standard Settings'!$F20+EchelleFPAparam!$M$3+EchelleFPAparam!$F$3)))</f>
        <v>-1</v>
      </c>
      <c r="CQ25" s="53" t="n">
        <f aca="false">IF(OR($U25+B$52&lt;'Standard Settings'!$G20,$U25+B$52&gt;'Standard Settings'!$I20),-1,(EchelleFPAparam!$S$3/('cpmcfgWVLEN_Table.csv'!$U25+B$52))*(SIN('Standard Settings'!$F20)+SIN('Standard Settings'!$F20+EchelleFPAparam!$M$3+EchelleFPAparam!$G$3)))</f>
        <v>-1</v>
      </c>
      <c r="CR25" s="53" t="n">
        <f aca="false">IF(OR($U25+C$52&lt;'Standard Settings'!$G20,$U25+C$52&gt;'Standard Settings'!$I20),-1,(EchelleFPAparam!$S$3/('cpmcfgWVLEN_Table.csv'!$U25+C$52))*(SIN('Standard Settings'!$F20)+SIN('Standard Settings'!$F20+EchelleFPAparam!$M$3+EchelleFPAparam!$G$3)))</f>
        <v>4158.58578641649</v>
      </c>
      <c r="CS25" s="53" t="n">
        <f aca="false">IF(OR($U25+D$52&lt;'Standard Settings'!$G20,$U25+D$52&gt;'Standard Settings'!$I20),-1,(EchelleFPAparam!$S$3/('cpmcfgWVLEN_Table.csv'!$U25+D$52))*(SIN('Standard Settings'!$F20)+SIN('Standard Settings'!$F20+EchelleFPAparam!$M$3+EchelleFPAparam!$G$3)))</f>
        <v>3881.34673398872</v>
      </c>
      <c r="CT25" s="53" t="n">
        <f aca="false">IF(OR($U25+E$52&lt;'Standard Settings'!$G20,$U25+E$52&gt;'Standard Settings'!$I20),-1,(EchelleFPAparam!$S$3/('cpmcfgWVLEN_Table.csv'!$U25+E$52))*(SIN('Standard Settings'!$F20)+SIN('Standard Settings'!$F20+EchelleFPAparam!$M$3+EchelleFPAparam!$G$3)))</f>
        <v>3638.76256311443</v>
      </c>
      <c r="CU25" s="53" t="n">
        <f aca="false">IF(OR($U25+F$52&lt;'Standard Settings'!$G20,$U25+F$52&gt;'Standard Settings'!$I20),-1,(EchelleFPAparam!$S$3/('cpmcfgWVLEN_Table.csv'!$U25+F$52))*(SIN('Standard Settings'!$F20)+SIN('Standard Settings'!$F20+EchelleFPAparam!$M$3+EchelleFPAparam!$G$3)))</f>
        <v>3424.71770646064</v>
      </c>
      <c r="CV25" s="53" t="n">
        <f aca="false">IF(OR($U25+G$52&lt;'Standard Settings'!$G20,$U25+G$52&gt;'Standard Settings'!$I20),-1,(EchelleFPAparam!$S$3/('cpmcfgWVLEN_Table.csv'!$U25+G$52))*(SIN('Standard Settings'!$F20)+SIN('Standard Settings'!$F20+EchelleFPAparam!$M$3+EchelleFPAparam!$G$3)))</f>
        <v>3234.45561165727</v>
      </c>
      <c r="CW25" s="53" t="n">
        <f aca="false">IF(OR($U25+H$52&lt;'Standard Settings'!$G20,$U25+H$52&gt;'Standard Settings'!$I20),-1,(EchelleFPAparam!$S$3/('cpmcfgWVLEN_Table.csv'!$U25+H$52))*(SIN('Standard Settings'!$F20)+SIN('Standard Settings'!$F20+EchelleFPAparam!$M$3+EchelleFPAparam!$G$3)))</f>
        <v>3064.22110578057</v>
      </c>
      <c r="CX25" s="53" t="n">
        <f aca="false">IF(OR($U25+K$52&lt;'Standard Settings'!$G20,$U25+K$52&gt;'Standard Settings'!$I20),-1,(EchelleFPAparam!$S$3/('cpmcfgWVLEN_Table.csv'!$U25+K$52))*(SIN('Standard Settings'!$F20)+SIN('Standard Settings'!$F20+EchelleFPAparam!$M$3+EchelleFPAparam!$G$3)))</f>
        <v>2911.01005049154</v>
      </c>
      <c r="CY25" s="53" t="n">
        <f aca="false">IF(OR($U25+L$52&lt;'Standard Settings'!$G20,$U25+L$52&gt;'Standard Settings'!$I20),-1,(EchelleFPAparam!$S$3/('cpmcfgWVLEN_Table.csv'!$U25+L$52))*(SIN('Standard Settings'!$F20)+SIN('Standard Settings'!$F20+EchelleFPAparam!$M$3+EchelleFPAparam!$G$3)))</f>
        <v>-1</v>
      </c>
      <c r="CZ25" s="53" t="n">
        <f aca="false">IF(OR($U25+B$52&lt;'Standard Settings'!$G20,$U25+B$52&gt;'Standard Settings'!$I20),-1,(EchelleFPAparam!$S$3/('cpmcfgWVLEN_Table.csv'!$U25+B$52))*(SIN('Standard Settings'!$F20)+SIN('Standard Settings'!$F20+EchelleFPAparam!$M$3+EchelleFPAparam!$H$3)))</f>
        <v>-1</v>
      </c>
      <c r="DA25" s="53" t="n">
        <f aca="false">IF(OR($U25+C$52&lt;'Standard Settings'!$G20,$U25+C$52&gt;'Standard Settings'!$I20),-1,(EchelleFPAparam!$S$3/('cpmcfgWVLEN_Table.csv'!$U25+C$52))*(SIN('Standard Settings'!$F20)+SIN('Standard Settings'!$F20+EchelleFPAparam!$M$3+EchelleFPAparam!$H$3)))</f>
        <v>4159.87587369175</v>
      </c>
      <c r="DB25" s="53" t="n">
        <f aca="false">IF(OR($U25+D$52&lt;'Standard Settings'!$G20,$U25+D$52&gt;'Standard Settings'!$I20),-1,(EchelleFPAparam!$S$3/('cpmcfgWVLEN_Table.csv'!$U25+D$52))*(SIN('Standard Settings'!$F20)+SIN('Standard Settings'!$F20+EchelleFPAparam!$M$3+EchelleFPAparam!$H$3)))</f>
        <v>3882.55081544563</v>
      </c>
      <c r="DC25" s="53" t="n">
        <f aca="false">IF(OR($U25+E$52&lt;'Standard Settings'!$G20,$U25+E$52&gt;'Standard Settings'!$I20),-1,(EchelleFPAparam!$S$3/('cpmcfgWVLEN_Table.csv'!$U25+E$52))*(SIN('Standard Settings'!$F20)+SIN('Standard Settings'!$F20+EchelleFPAparam!$M$3+EchelleFPAparam!$H$3)))</f>
        <v>3639.89138948028</v>
      </c>
      <c r="DD25" s="53" t="n">
        <f aca="false">IF(OR($U25+F$52&lt;'Standard Settings'!$G20,$U25+F$52&gt;'Standard Settings'!$I20),-1,(EchelleFPAparam!$S$3/('cpmcfgWVLEN_Table.csv'!$U25+F$52))*(SIN('Standard Settings'!$F20)+SIN('Standard Settings'!$F20+EchelleFPAparam!$M$3+EchelleFPAparam!$H$3)))</f>
        <v>3425.78013127556</v>
      </c>
      <c r="DE25" s="53" t="n">
        <f aca="false">IF(OR($U25+G$52&lt;'Standard Settings'!$G20,$U25+G$52&gt;'Standard Settings'!$I20),-1,(EchelleFPAparam!$S$3/('cpmcfgWVLEN_Table.csv'!$U25+G$52))*(SIN('Standard Settings'!$F20)+SIN('Standard Settings'!$F20+EchelleFPAparam!$M$3+EchelleFPAparam!$H$3)))</f>
        <v>3235.45901287136</v>
      </c>
      <c r="DF25" s="53" t="n">
        <f aca="false">IF(OR($U25+H$52&lt;'Standard Settings'!$G20,$U25+H$52&gt;'Standard Settings'!$I20),-1,(EchelleFPAparam!$S$3/('cpmcfgWVLEN_Table.csv'!$U25+H$52))*(SIN('Standard Settings'!$F20)+SIN('Standard Settings'!$F20+EchelleFPAparam!$M$3+EchelleFPAparam!$H$3)))</f>
        <v>3065.17169640444</v>
      </c>
      <c r="DG25" s="53" t="n">
        <f aca="false">IF(OR($U25+K$52&lt;'Standard Settings'!$G20,$U25+K$52&gt;'Standard Settings'!$I20),-1,(EchelleFPAparam!$S$3/('cpmcfgWVLEN_Table.csv'!$U25+K$52))*(SIN('Standard Settings'!$F20)+SIN('Standard Settings'!$F20+EchelleFPAparam!$M$3+EchelleFPAparam!$H$3)))</f>
        <v>2911.91311158422</v>
      </c>
      <c r="DH25" s="53" t="n">
        <f aca="false">IF(OR($U25+L$52&lt;'Standard Settings'!$G20,$U25+L$52&gt;'Standard Settings'!$I20),-1,(EchelleFPAparam!$S$3/('cpmcfgWVLEN_Table.csv'!$U25+L$52))*(SIN('Standard Settings'!$F20)+SIN('Standard Settings'!$F20+EchelleFPAparam!$M$3+EchelleFPAparam!$H$3)))</f>
        <v>-1</v>
      </c>
      <c r="DI25" s="53" t="n">
        <f aca="false">IF(OR($U25+B$52&lt;'Standard Settings'!$G20,$U25+B$52&gt;'Standard Settings'!$I20),-1,(EchelleFPAparam!$S$3/('cpmcfgWVLEN_Table.csv'!$U25+B$52))*(SIN('Standard Settings'!$F20)+SIN('Standard Settings'!$F20+EchelleFPAparam!$M$3+EchelleFPAparam!$I$3)))</f>
        <v>-1</v>
      </c>
      <c r="DJ25" s="53" t="n">
        <f aca="false">IF(OR($U25+C$52&lt;'Standard Settings'!$G20,$U25+C$52&gt;'Standard Settings'!$I20),-1,(EchelleFPAparam!$S$3/('cpmcfgWVLEN_Table.csv'!$U25+C$52))*(SIN('Standard Settings'!$F20)+SIN('Standard Settings'!$F20+EchelleFPAparam!$M$3+EchelleFPAparam!$I$3)))</f>
        <v>4182.98205806148</v>
      </c>
      <c r="DK25" s="53" t="n">
        <f aca="false">IF(OR($U25+D$52&lt;'Standard Settings'!$G20,$U25+D$52&gt;'Standard Settings'!$I20),-1,(EchelleFPAparam!$S$3/('cpmcfgWVLEN_Table.csv'!$U25+D$52))*(SIN('Standard Settings'!$F20)+SIN('Standard Settings'!$F20+EchelleFPAparam!$M$3+EchelleFPAparam!$I$3)))</f>
        <v>3904.11658752405</v>
      </c>
      <c r="DL25" s="53" t="n">
        <f aca="false">IF(OR($U25+E$52&lt;'Standard Settings'!$G20,$U25+E$52&gt;'Standard Settings'!$I20),-1,(EchelleFPAparam!$S$3/('cpmcfgWVLEN_Table.csv'!$U25+E$52))*(SIN('Standard Settings'!$F20)+SIN('Standard Settings'!$F20+EchelleFPAparam!$M$3+EchelleFPAparam!$I$3)))</f>
        <v>3660.10930080379</v>
      </c>
      <c r="DM25" s="53" t="n">
        <f aca="false">IF(OR($U25+F$52&lt;'Standard Settings'!$G20,$U25+F$52&gt;'Standard Settings'!$I20),-1,(EchelleFPAparam!$S$3/('cpmcfgWVLEN_Table.csv'!$U25+F$52))*(SIN('Standard Settings'!$F20)+SIN('Standard Settings'!$F20+EchelleFPAparam!$M$3+EchelleFPAparam!$I$3)))</f>
        <v>3444.80875369769</v>
      </c>
      <c r="DN25" s="53" t="n">
        <f aca="false">IF(OR($U25+G$52&lt;'Standard Settings'!$G20,$U25+G$52&gt;'Standard Settings'!$I20),-1,(EchelleFPAparam!$S$3/('cpmcfgWVLEN_Table.csv'!$U25+G$52))*(SIN('Standard Settings'!$F20)+SIN('Standard Settings'!$F20+EchelleFPAparam!$M$3+EchelleFPAparam!$I$3)))</f>
        <v>3253.43048960337</v>
      </c>
      <c r="DO25" s="53" t="n">
        <f aca="false">IF(OR($U25+H$52&lt;'Standard Settings'!$G20,$U25+H$52&gt;'Standard Settings'!$I20),-1,(EchelleFPAparam!$S$3/('cpmcfgWVLEN_Table.csv'!$U25+H$52))*(SIN('Standard Settings'!$F20)+SIN('Standard Settings'!$F20+EchelleFPAparam!$M$3+EchelleFPAparam!$I$3)))</f>
        <v>3082.19730594004</v>
      </c>
      <c r="DP25" s="53" t="n">
        <f aca="false">IF(OR($U25+K$52&lt;'Standard Settings'!$G20,$U25+K$52&gt;'Standard Settings'!$I20),-1,(EchelleFPAparam!$S$3/('cpmcfgWVLEN_Table.csv'!$U25+K$52))*(SIN('Standard Settings'!$F20)+SIN('Standard Settings'!$F20+EchelleFPAparam!$M$3+EchelleFPAparam!$I$3)))</f>
        <v>2928.08744064304</v>
      </c>
      <c r="DQ25" s="53" t="n">
        <f aca="false">IF(OR($U25+L$52&lt;'Standard Settings'!$G20,$U25+L$52&gt;'Standard Settings'!$I20),-1,(EchelleFPAparam!$S$3/('cpmcfgWVLEN_Table.csv'!$U25+L$52))*(SIN('Standard Settings'!$F20)+SIN('Standard Settings'!$F20+EchelleFPAparam!$M$3+EchelleFPAparam!$I$3)))</f>
        <v>-1</v>
      </c>
      <c r="DR25" s="53" t="n">
        <f aca="false">IF(OR($U25+B$52&lt;'Standard Settings'!$G20,$U25+B$52&gt;'Standard Settings'!$I20),-1,(EchelleFPAparam!$S$3/('cpmcfgWVLEN_Table.csv'!$U25+B$52))*(SIN('Standard Settings'!$F20)+SIN('Standard Settings'!$F20+EchelleFPAparam!$M$3+EchelleFPAparam!$J$3)))</f>
        <v>-1</v>
      </c>
      <c r="DS25" s="53" t="n">
        <f aca="false">IF(OR($U25+C$52&lt;'Standard Settings'!$G20,$U25+C$52&gt;'Standard Settings'!$I20),-1,(EchelleFPAparam!$S$3/('cpmcfgWVLEN_Table.csv'!$U25+C$52))*(SIN('Standard Settings'!$F20)+SIN('Standard Settings'!$F20+EchelleFPAparam!$M$3+EchelleFPAparam!$J$3)))</f>
        <v>4184.19900076371</v>
      </c>
      <c r="DT25" s="53" t="n">
        <f aca="false">IF(OR($U25+D$52&lt;'Standard Settings'!$G20,$U25+D$52&gt;'Standard Settings'!$I20),-1,(EchelleFPAparam!$S$3/('cpmcfgWVLEN_Table.csv'!$U25+D$52))*(SIN('Standard Settings'!$F20)+SIN('Standard Settings'!$F20+EchelleFPAparam!$M$3+EchelleFPAparam!$J$3)))</f>
        <v>3905.2524007128</v>
      </c>
      <c r="DU25" s="53" t="n">
        <f aca="false">IF(OR($U25+E$52&lt;'Standard Settings'!$G20,$U25+E$52&gt;'Standard Settings'!$I20),-1,(EchelleFPAparam!$S$3/('cpmcfgWVLEN_Table.csv'!$U25+E$52))*(SIN('Standard Settings'!$F20)+SIN('Standard Settings'!$F20+EchelleFPAparam!$M$3+EchelleFPAparam!$J$3)))</f>
        <v>3661.17412566825</v>
      </c>
      <c r="DV25" s="53" t="n">
        <f aca="false">IF(OR($U25+F$52&lt;'Standard Settings'!$G20,$U25+F$52&gt;'Standard Settings'!$I20),-1,(EchelleFPAparam!$S$3/('cpmcfgWVLEN_Table.csv'!$U25+F$52))*(SIN('Standard Settings'!$F20)+SIN('Standard Settings'!$F20+EchelleFPAparam!$M$3+EchelleFPAparam!$J$3)))</f>
        <v>3445.81094180541</v>
      </c>
      <c r="DW25" s="53" t="n">
        <f aca="false">IF(OR($U25+G$52&lt;'Standard Settings'!$G20,$U25+G$52&gt;'Standard Settings'!$I20),-1,(EchelleFPAparam!$S$3/('cpmcfgWVLEN_Table.csv'!$U25+G$52))*(SIN('Standard Settings'!$F20)+SIN('Standard Settings'!$F20+EchelleFPAparam!$M$3+EchelleFPAparam!$J$3)))</f>
        <v>3254.377000594</v>
      </c>
      <c r="DX25" s="53" t="n">
        <f aca="false">IF(OR($U25+H$52&lt;'Standard Settings'!$G20,$U25+H$52&gt;'Standard Settings'!$I20),-1,(EchelleFPAparam!$S$3/('cpmcfgWVLEN_Table.csv'!$U25+H$52))*(SIN('Standard Settings'!$F20)+SIN('Standard Settings'!$F20+EchelleFPAparam!$M$3+EchelleFPAparam!$J$3)))</f>
        <v>3083.09400056274</v>
      </c>
      <c r="DY25" s="53" t="n">
        <f aca="false">IF(OR($U25+K$52&lt;'Standard Settings'!$G20,$U25+K$52&gt;'Standard Settings'!$I20),-1,(EchelleFPAparam!$S$3/('cpmcfgWVLEN_Table.csv'!$U25+K$52))*(SIN('Standard Settings'!$F20)+SIN('Standard Settings'!$F20+EchelleFPAparam!$M$3+EchelleFPAparam!$J$3)))</f>
        <v>2928.9393005346</v>
      </c>
      <c r="DZ25" s="53" t="n">
        <f aca="false">IF(OR($U25+L$52&lt;'Standard Settings'!$G20,$U25+L$52&gt;'Standard Settings'!$I20),-1,(EchelleFPAparam!$S$3/('cpmcfgWVLEN_Table.csv'!$U25+L$52))*(SIN('Standard Settings'!$F20)+SIN('Standard Settings'!$F20+EchelleFPAparam!$M$3+EchelleFPAparam!$J$3)))</f>
        <v>-1</v>
      </c>
      <c r="EA25" s="53" t="n">
        <f aca="false">IF(OR($U25+B$52&lt;$S25,$U25+B$52&gt;$T25),-1,(EchelleFPAparam!$S$3/('cpmcfgWVLEN_Table.csv'!$U25+B$52))*(SIN('Standard Settings'!$F20)+SIN('Standard Settings'!$F20+EchelleFPAparam!$M$3+EchelleFPAparam!$K$3)))</f>
        <v>-1</v>
      </c>
      <c r="EB25" s="53" t="n">
        <f aca="false">IF(OR($U25+C$52&lt;$S25,$U25+C$52&gt;$T25),-1,(EchelleFPAparam!$S$3/('cpmcfgWVLEN_Table.csv'!$U25+C$52))*(SIN('Standard Settings'!$F20)+SIN('Standard Settings'!$F20+EchelleFPAparam!$M$3+EchelleFPAparam!$K$3)))</f>
        <v>4205.94916923238</v>
      </c>
      <c r="EC25" s="53" t="n">
        <f aca="false">IF(OR($U25+D$52&lt;$S25,$U25+D$52&gt;$T25),-1,(EchelleFPAparam!$S$3/('cpmcfgWVLEN_Table.csv'!$U25+D$52))*(SIN('Standard Settings'!$F20)+SIN('Standard Settings'!$F20+EchelleFPAparam!$M$3+EchelleFPAparam!$K$3)))</f>
        <v>3925.55255795022</v>
      </c>
      <c r="ED25" s="53" t="n">
        <f aca="false">IF(OR($U25+E$52&lt;$S25,$U25+E$52&gt;$T25),-1,(EchelleFPAparam!$S$3/('cpmcfgWVLEN_Table.csv'!$U25+E$52))*(SIN('Standard Settings'!$F20)+SIN('Standard Settings'!$F20+EchelleFPAparam!$M$3+EchelleFPAparam!$K$3)))</f>
        <v>3680.20552307833</v>
      </c>
      <c r="EE25" s="53" t="n">
        <f aca="false">IF(OR($U25+F$52&lt;$S25,$U25+F$52&gt;$T25),-1,(EchelleFPAparam!$S$3/('cpmcfgWVLEN_Table.csv'!$U25+F$52))*(SIN('Standard Settings'!$F20)+SIN('Standard Settings'!$F20+EchelleFPAparam!$M$3+EchelleFPAparam!$K$3)))</f>
        <v>3463.72284525019</v>
      </c>
      <c r="EF25" s="53" t="n">
        <f aca="false">IF(OR($U25+G$52&lt;$S25,$U25+G$52&gt;$T25),-1,(EchelleFPAparam!$S$3/('cpmcfgWVLEN_Table.csv'!$U25+G$52))*(SIN('Standard Settings'!$F20)+SIN('Standard Settings'!$F20+EchelleFPAparam!$M$3+EchelleFPAparam!$K$3)))</f>
        <v>3271.29379829185</v>
      </c>
      <c r="EG25" s="53" t="n">
        <f aca="false">IF(OR($U25+H$52&lt;$S25,$U25+H$52&gt;$T25),-1,(EchelleFPAparam!$S$3/('cpmcfgWVLEN_Table.csv'!$U25+H$52))*(SIN('Standard Settings'!$F20)+SIN('Standard Settings'!$F20+EchelleFPAparam!$M$3+EchelleFPAparam!$K$3)))</f>
        <v>3099.12044048702</v>
      </c>
      <c r="EH25" s="53" t="n">
        <f aca="false">IF(OR($U25+K$52&lt;$S25,$U25+K$52&gt;$T25),-1,(EchelleFPAparam!$S$3/('cpmcfgWVLEN_Table.csv'!$U25+K$52))*(SIN('Standard Settings'!$F20)+SIN('Standard Settings'!$F20+EchelleFPAparam!$M$3+EchelleFPAparam!$K$3)))</f>
        <v>2944.16441846266</v>
      </c>
      <c r="EI25" s="53" t="n">
        <f aca="false">IF(OR($U25+L$52&lt;$S25,$U25+L$52&gt;$T25),-1,(EchelleFPAparam!$S$3/('cpmcfgWVLEN_Table.csv'!$U25+L$52))*(SIN('Standard Settings'!$F20)+SIN('Standard Settings'!$F20+EchelleFPAparam!$M$3+EchelleFPAparam!$K$3)))</f>
        <v>-1</v>
      </c>
      <c r="EJ25" s="54" t="n">
        <f aca="false">CO25</f>
        <v>2893.89766281869</v>
      </c>
      <c r="EK25" s="54" t="n">
        <f aca="false">EB25</f>
        <v>4205.94916923238</v>
      </c>
      <c r="EL25" s="55"/>
      <c r="EM25" s="55"/>
      <c r="EN25" s="55"/>
      <c r="EO25" s="55"/>
      <c r="EP25" s="55"/>
      <c r="EQ25" s="55"/>
      <c r="ER25" s="55"/>
      <c r="ES25" s="55"/>
      <c r="ET25" s="55"/>
      <c r="EU25" s="55"/>
      <c r="EV25" s="55"/>
      <c r="EW25" s="55"/>
      <c r="EX25" s="55"/>
      <c r="EY25" s="55"/>
      <c r="EZ25" s="55"/>
      <c r="FA25" s="55"/>
      <c r="FB25" s="55"/>
      <c r="FC25" s="55"/>
      <c r="FD25" s="55"/>
      <c r="FE25" s="55"/>
      <c r="FF25" s="55"/>
      <c r="FG25" s="55"/>
      <c r="FH25" s="55"/>
      <c r="FI25" s="55"/>
      <c r="FJ25" s="56" t="n">
        <f aca="false">1/(F25*EchelleFPAparam!$Q$3)</f>
        <v>1256.05014955866</v>
      </c>
      <c r="FK25" s="56" t="n">
        <f aca="false">E25*FJ25</f>
        <v>11.6703633003983</v>
      </c>
      <c r="FL25" s="55"/>
      <c r="FM25" s="55"/>
      <c r="FN25" s="55"/>
      <c r="FO25" s="55"/>
      <c r="FP25" s="55"/>
      <c r="FQ25" s="55"/>
      <c r="FR25" s="55"/>
      <c r="FS25" s="55"/>
      <c r="FT25" s="55"/>
      <c r="FU25" s="55"/>
      <c r="FV25" s="55"/>
      <c r="FW25" s="55"/>
      <c r="FX25" s="55"/>
      <c r="FY25" s="55"/>
      <c r="FZ25" s="55"/>
      <c r="GA25" s="55"/>
      <c r="GB25" s="55"/>
      <c r="GC25" s="55"/>
      <c r="GD25" s="55"/>
      <c r="GE25" s="55"/>
      <c r="GF25" s="55"/>
      <c r="GG25" s="55"/>
      <c r="GH25" s="55"/>
      <c r="GI25" s="55"/>
      <c r="GJ25" s="55"/>
      <c r="GK25" s="55"/>
      <c r="GL25" s="55"/>
      <c r="GM25" s="55"/>
      <c r="GN25" s="55"/>
      <c r="GO25" s="55"/>
      <c r="GP25" s="55"/>
      <c r="GQ25" s="55"/>
      <c r="GR25" s="55"/>
      <c r="GS25" s="55"/>
      <c r="GT25" s="55"/>
      <c r="GU25" s="55"/>
      <c r="GV25" s="55"/>
      <c r="GW25" s="55"/>
      <c r="GX25" s="55"/>
      <c r="GY25" s="55"/>
      <c r="GZ25" s="55"/>
      <c r="HA25" s="55"/>
      <c r="HB25" s="55"/>
      <c r="HC25" s="55"/>
      <c r="HD25" s="55"/>
      <c r="HE25" s="55"/>
      <c r="HF25" s="55"/>
      <c r="HG25" s="55"/>
      <c r="HH25" s="55"/>
      <c r="HI25" s="55"/>
      <c r="HJ25" s="55"/>
      <c r="HK25" s="55"/>
      <c r="HL25" s="55"/>
      <c r="HM25" s="55"/>
      <c r="HN25" s="55"/>
      <c r="HO25" s="55"/>
      <c r="HP25" s="55"/>
      <c r="HQ25" s="55"/>
      <c r="HR25" s="55"/>
      <c r="HS25" s="55"/>
      <c r="HT25" s="55"/>
      <c r="HU25" s="55"/>
      <c r="HV25" s="55"/>
      <c r="HW25" s="55"/>
      <c r="HX25" s="55"/>
      <c r="HY25" s="55"/>
      <c r="HZ25" s="55"/>
      <c r="IA25" s="55"/>
      <c r="IB25" s="55"/>
      <c r="IC25" s="55"/>
      <c r="ID25" s="55"/>
      <c r="IE25" s="55"/>
      <c r="IF25" s="55"/>
      <c r="IG25" s="55"/>
      <c r="IH25" s="55"/>
      <c r="II25" s="55"/>
      <c r="IJ25" s="55"/>
      <c r="IK25" s="55"/>
      <c r="IL25" s="55"/>
      <c r="IM25" s="55"/>
      <c r="IN25" s="55"/>
      <c r="IO25" s="55"/>
      <c r="IP25" s="55"/>
      <c r="IQ25" s="55"/>
      <c r="IR25" s="55"/>
      <c r="IS25" s="55"/>
      <c r="IT25" s="55"/>
      <c r="IU25" s="55"/>
      <c r="IV25" s="55"/>
      <c r="IW25" s="55"/>
      <c r="IX25" s="55"/>
      <c r="IY25" s="55"/>
      <c r="IZ25" s="55"/>
      <c r="JA25" s="55"/>
      <c r="JB25" s="55"/>
      <c r="JC25" s="55"/>
      <c r="JD25" s="55"/>
      <c r="JE25" s="55"/>
      <c r="JF25" s="55"/>
      <c r="JG25" s="55"/>
      <c r="JH25" s="55"/>
      <c r="JI25" s="55"/>
      <c r="JJ25" s="55"/>
      <c r="JK25" s="55"/>
      <c r="JL25" s="55"/>
      <c r="JM25" s="55"/>
      <c r="JN25" s="55"/>
      <c r="JO25" s="55"/>
      <c r="JP25" s="55"/>
      <c r="JQ25" s="55"/>
      <c r="JR25" s="20"/>
    </row>
    <row r="26" customFormat="false" ht="15" hidden="false" customHeight="false" outlineLevel="0" collapsed="false">
      <c r="A26" s="39" t="n">
        <v>20</v>
      </c>
      <c r="B26" s="40" t="n">
        <f aca="false">AA26</f>
        <v>4209.7772731897</v>
      </c>
      <c r="C26" s="12" t="str">
        <f aca="false">'Standard Settings'!B21</f>
        <v>M/1/9</v>
      </c>
      <c r="D26" s="12" t="n">
        <f aca="false">'Standard Settings'!H21</f>
        <v>13</v>
      </c>
      <c r="E26" s="41" t="n">
        <f aca="false">(DM26-DD26)/2048</f>
        <v>0.015570131658996</v>
      </c>
      <c r="F26" s="37" t="n">
        <f aca="false">((EchelleFPAparam!$S$3/('cpmcfgWVLEN_Table.csv'!$U26+E$52))*(SIN('Standard Settings'!$F21+0.0005)+SIN('Standard Settings'!$F21+0.0005+EchelleFPAparam!$M$3))-(EchelleFPAparam!$S$3/('cpmcfgWVLEN_Table.csv'!$U26+E$52))*(SIN('Standard Settings'!$F21-0.0005)+SIN('Standard Settings'!$F21-0.0005+EchelleFPAparam!$M$3)))*1000*EchelleFPAparam!$O$3/180</f>
        <v>46.168810430303</v>
      </c>
      <c r="G26" s="42" t="str">
        <f aca="false">'Standard Settings'!C21</f>
        <v>M</v>
      </c>
      <c r="H26" s="43"/>
      <c r="I26" s="44" t="s">
        <v>658</v>
      </c>
      <c r="J26" s="45"/>
      <c r="K26" s="12" t="str">
        <f aca="false">'Standard Settings'!$D21</f>
        <v>LM</v>
      </c>
      <c r="L26" s="43"/>
      <c r="M26" s="13" t="n">
        <v>0</v>
      </c>
      <c r="N26" s="13" t="n">
        <v>0</v>
      </c>
      <c r="O26" s="14" t="s">
        <v>526</v>
      </c>
      <c r="P26" s="14" t="s">
        <v>526</v>
      </c>
      <c r="Q26" s="12" t="n">
        <f aca="false">'Standard Settings'!$E21</f>
        <v>61.5</v>
      </c>
      <c r="R26" s="46"/>
      <c r="S26" s="47" t="n">
        <f aca="false">'Standard Settings'!$G21</f>
        <v>10</v>
      </c>
      <c r="T26" s="47" t="n">
        <f aca="false">'Standard Settings'!$I21</f>
        <v>16</v>
      </c>
      <c r="U26" s="48" t="n">
        <f aca="false">D26-4</f>
        <v>9</v>
      </c>
      <c r="V26" s="48" t="n">
        <f aca="false">D26+4</f>
        <v>17</v>
      </c>
      <c r="W26" s="49" t="n">
        <f aca="false">IF(OR($U26+B$52&lt;$S26,$U26+B$52&gt;$T26),-1,(EchelleFPAparam!$S$3/('cpmcfgWVLEN_Table.csv'!$U26+B$52))*(SIN('Standard Settings'!$F21)+SIN('Standard Settings'!$F21+EchelleFPAparam!$M$3)))</f>
        <v>-1</v>
      </c>
      <c r="X26" s="49" t="n">
        <f aca="false">IF(OR($U26+C$52&lt;$S26,$U26+C$52&gt;$T26),-1,(EchelleFPAparam!$S$3/('cpmcfgWVLEN_Table.csv'!$U26+C$52))*(SIN('Standard Settings'!$F21)+SIN('Standard Settings'!$F21+EchelleFPAparam!$M$3)))</f>
        <v>5472.7104551466</v>
      </c>
      <c r="Y26" s="49" t="n">
        <f aca="false">IF(OR($U26+D$52&lt;$S26,$U26+D$52&gt;$T26),-1,(EchelleFPAparam!$S$3/('cpmcfgWVLEN_Table.csv'!$U26+D$52))*(SIN('Standard Settings'!$F21)+SIN('Standard Settings'!$F21+EchelleFPAparam!$M$3)))</f>
        <v>4975.19132286055</v>
      </c>
      <c r="Z26" s="49" t="n">
        <f aca="false">IF(OR($U26+E$52&lt;$S26,$U26+E$52&gt;$T26),-1,(EchelleFPAparam!$S$3/('cpmcfgWVLEN_Table.csv'!$U26+E$52))*(SIN('Standard Settings'!$F21)+SIN('Standard Settings'!$F21+EchelleFPAparam!$M$3)))</f>
        <v>4560.5920459555</v>
      </c>
      <c r="AA26" s="49" t="n">
        <f aca="false">IF(OR($U26+F$52&lt;$S26,$U26+F$52&gt;$T26),-1,(EchelleFPAparam!$S$3/('cpmcfgWVLEN_Table.csv'!$U26+F$52))*(SIN('Standard Settings'!$F21)+SIN('Standard Settings'!$F21+EchelleFPAparam!$M$3)))</f>
        <v>4209.7772731897</v>
      </c>
      <c r="AB26" s="49" t="n">
        <f aca="false">IF(OR($U26+G$52&lt;$S26,$U26+G$52&gt;$T26),-1,(EchelleFPAparam!$S$3/('cpmcfgWVLEN_Table.csv'!$U26+G$52))*(SIN('Standard Settings'!$F21)+SIN('Standard Settings'!$F21+EchelleFPAparam!$M$3)))</f>
        <v>3909.07889653329</v>
      </c>
      <c r="AC26" s="49" t="n">
        <f aca="false">IF(OR($U26+H$52&lt;$S26,$U26+H$52&gt;$T26),-1,(EchelleFPAparam!$S$3/('cpmcfgWVLEN_Table.csv'!$U26+H$52))*(SIN('Standard Settings'!$F21)+SIN('Standard Settings'!$F21+EchelleFPAparam!$M$3)))</f>
        <v>3648.4736367644</v>
      </c>
      <c r="AD26" s="49" t="n">
        <f aca="false">IF(OR($U26+K$52&lt;$S26,$U26+K$52&gt;$T26),-1,(EchelleFPAparam!$S$3/('cpmcfgWVLEN_Table.csv'!$U26+K$52))*(SIN('Standard Settings'!$F21)+SIN('Standard Settings'!$F21+EchelleFPAparam!$M$3)))</f>
        <v>3420.44403446663</v>
      </c>
      <c r="AE26" s="49" t="n">
        <f aca="false">IF(OR($U26+L$52&lt;$S26,$U26+L$52&gt;$T26),-1,(EchelleFPAparam!$S$3/('cpmcfgWVLEN_Table.csv'!$U26+L$52))*(SIN('Standard Settings'!$F21)+SIN('Standard Settings'!$F21+EchelleFPAparam!$M$3)))</f>
        <v>-1</v>
      </c>
      <c r="AF26" s="50" t="n">
        <v>2038.44993367357</v>
      </c>
      <c r="AG26" s="50" t="n">
        <v>1764.47870837597</v>
      </c>
      <c r="AH26" s="50" t="n">
        <v>1322.65404723085</v>
      </c>
      <c r="AI26" s="50" t="n">
        <v>953.612884035258</v>
      </c>
      <c r="AJ26" s="50" t="n">
        <v>640.189281319994</v>
      </c>
      <c r="AK26" s="50" t="n">
        <v>370.759761847412</v>
      </c>
      <c r="AL26" s="50" t="n">
        <v>123.510776171127</v>
      </c>
      <c r="AM26" s="50"/>
      <c r="AN26" s="50"/>
      <c r="AO26" s="50" t="n">
        <v>1783.98558059534</v>
      </c>
      <c r="AP26" s="50" t="n">
        <v>1339.14444922521</v>
      </c>
      <c r="AQ26" s="50" t="n">
        <v>967.490877168019</v>
      </c>
      <c r="AR26" s="50" t="n">
        <v>651.915637955208</v>
      </c>
      <c r="AS26" s="50" t="n">
        <v>380.64777076564</v>
      </c>
      <c r="AT26" s="50" t="n">
        <v>144.986155227052</v>
      </c>
      <c r="AU26" s="50" t="n">
        <v>13.1951674849015</v>
      </c>
      <c r="AV26" s="50"/>
      <c r="AW26" s="50"/>
      <c r="AX26" s="50" t="n">
        <v>1805.76108168504</v>
      </c>
      <c r="AY26" s="50" t="n">
        <v>1357.55445506519</v>
      </c>
      <c r="AZ26" s="50" t="n">
        <v>983.024888775377</v>
      </c>
      <c r="BA26" s="50" t="n">
        <v>665.020319402217</v>
      </c>
      <c r="BB26" s="50" t="n">
        <v>391.748148817053</v>
      </c>
      <c r="BC26" s="50" t="n">
        <v>154.203932693415</v>
      </c>
      <c r="BD26" s="50" t="n">
        <v>16.6701150098855</v>
      </c>
      <c r="BE26" s="50"/>
      <c r="BF26" s="50"/>
      <c r="BG26" s="51" t="n">
        <f aca="false">IF(OR($U26+B$52&lt;'Standard Settings'!$G21,$U26+B$52&gt;'Standard Settings'!$I21),-1,(EchelleFPAparam!$S$3/('cpmcfgWVLEN_Table.csv'!$U26+B$52))*(SIN(EchelleFPAparam!$T$3-EchelleFPAparam!$M$3/2)+SIN('Standard Settings'!$F21+EchelleFPAparam!$M$3)))</f>
        <v>-1</v>
      </c>
      <c r="BH26" s="51" t="n">
        <f aca="false">IF(OR($U26+C$52&lt;'Standard Settings'!$G21,$U26+C$52&gt;'Standard Settings'!$I21),-1,(EchelleFPAparam!$S$3/('cpmcfgWVLEN_Table.csv'!$U26+C$52))*(SIN(EchelleFPAparam!$T$3-EchelleFPAparam!$M$3/2)+SIN('Standard Settings'!$F21+EchelleFPAparam!$M$3)))</f>
        <v>5568.39932780874</v>
      </c>
      <c r="BI26" s="51" t="n">
        <f aca="false">IF(OR($U26+D$52&lt;'Standard Settings'!$G21,$U26+D$52&gt;'Standard Settings'!$I21),-1,(EchelleFPAparam!$S$3/('cpmcfgWVLEN_Table.csv'!$U26+D$52))*(SIN(EchelleFPAparam!$T$3-EchelleFPAparam!$M$3/2)+SIN('Standard Settings'!$F21+EchelleFPAparam!$M$3)))</f>
        <v>5062.18120709885</v>
      </c>
      <c r="BJ26" s="51" t="n">
        <f aca="false">IF(OR($U26+E$52&lt;'Standard Settings'!$G21,$U26+E$52&gt;'Standard Settings'!$I21),-1,(EchelleFPAparam!$S$3/('cpmcfgWVLEN_Table.csv'!$U26+E$52))*(SIN(EchelleFPAparam!$T$3-EchelleFPAparam!$M$3/2)+SIN('Standard Settings'!$F21+EchelleFPAparam!$M$3)))</f>
        <v>4640.33277317395</v>
      </c>
      <c r="BK26" s="51" t="n">
        <f aca="false">IF(OR($U26+F$52&lt;'Standard Settings'!$G21,$U26+F$52&gt;'Standard Settings'!$I21),-1,(EchelleFPAparam!$S$3/('cpmcfgWVLEN_Table.csv'!$U26+F$52))*(SIN(EchelleFPAparam!$T$3-EchelleFPAparam!$M$3/2)+SIN('Standard Settings'!$F21+EchelleFPAparam!$M$3)))</f>
        <v>4283.38409831441</v>
      </c>
      <c r="BL26" s="51" t="n">
        <f aca="false">IF(OR($U26+G$52&lt;'Standard Settings'!$G21,$U26+G$52&gt;'Standard Settings'!$I21),-1,(EchelleFPAparam!$S$3/('cpmcfgWVLEN_Table.csv'!$U26+G$52))*(SIN(EchelleFPAparam!$T$3-EchelleFPAparam!$M$3/2)+SIN('Standard Settings'!$F21+EchelleFPAparam!$M$3)))</f>
        <v>3977.42809129196</v>
      </c>
      <c r="BM26" s="51" t="n">
        <f aca="false">IF(OR($U26+H$52&lt;'Standard Settings'!$G21,$U26+H$52&gt;'Standard Settings'!$I21),-1,(EchelleFPAparam!$S$3/('cpmcfgWVLEN_Table.csv'!$U26+H$52))*(SIN(EchelleFPAparam!$T$3-EchelleFPAparam!$M$3/2)+SIN('Standard Settings'!$F21+EchelleFPAparam!$M$3)))</f>
        <v>3712.26621853916</v>
      </c>
      <c r="BN26" s="51" t="n">
        <f aca="false">IF(OR($U26+K$52&lt;'Standard Settings'!$G21,$U26+K$52&gt;'Standard Settings'!$I21),-1,(EchelleFPAparam!$S$3/('cpmcfgWVLEN_Table.csv'!$U26+K$52))*(SIN(EchelleFPAparam!$T$3-EchelleFPAparam!$M$3/2)+SIN('Standard Settings'!$F21+EchelleFPAparam!$M$3)))</f>
        <v>3480.24957988046</v>
      </c>
      <c r="BO26" s="51" t="n">
        <f aca="false">IF(OR($U26+L$52&lt;'Standard Settings'!$G21,$U26+L$52&gt;'Standard Settings'!$I21),-1,(EchelleFPAparam!$S$3/('cpmcfgWVLEN_Table.csv'!$U26+L$52))*(SIN(EchelleFPAparam!$T$3-EchelleFPAparam!$M$3/2)+SIN('Standard Settings'!$F21+EchelleFPAparam!$M$3)))</f>
        <v>-1</v>
      </c>
      <c r="BP26" s="52" t="n">
        <f aca="false">IF(OR($U26+B$52&lt;'Standard Settings'!$G21,$U26+B$52&gt;'Standard Settings'!$I21),-1,BG26*(($D26+B$52)/($D26+B$52+0.5)))</f>
        <v>-1</v>
      </c>
      <c r="BQ26" s="52" t="n">
        <f aca="false">IF(OR($U26+C$52&lt;'Standard Settings'!$G21,$U26+C$52&gt;'Standard Settings'!$I21),-1,BH26*(($D26+C$52)/($D26+C$52+0.5)))</f>
        <v>5376.3855578843</v>
      </c>
      <c r="BR26" s="52" t="n">
        <f aca="false">IF(OR($U26+D$52&lt;'Standard Settings'!$G21,$U26+D$52&gt;'Standard Settings'!$I21),-1,BI26*(($D26+D$52)/($D26+D$52+0.5)))</f>
        <v>4898.88503912792</v>
      </c>
      <c r="BS26" s="52" t="n">
        <f aca="false">IF(OR($U26+E$52&lt;'Standard Settings'!$G21,$U26+E$52&gt;'Standard Settings'!$I21),-1,BJ26*(($D26+E$52)/($D26+E$52+0.5)))</f>
        <v>4499.71662853231</v>
      </c>
      <c r="BT26" s="52" t="n">
        <f aca="false">IF(OR($U26+F$52&lt;'Standard Settings'!$G21,$U26+F$52&gt;'Standard Settings'!$I21),-1,BK26*(($D26+F$52)/($D26+F$52+0.5)))</f>
        <v>4161.00169550543</v>
      </c>
      <c r="BU26" s="52" t="n">
        <f aca="false">IF(OR($U26+G$52&lt;'Standard Settings'!$G21,$U26+G$52&gt;'Standard Settings'!$I21),-1,BL26*(($D26+G$52)/($D26+G$52+0.5)))</f>
        <v>3869.93003477055</v>
      </c>
      <c r="BV26" s="52" t="n">
        <f aca="false">IF(OR($U26+H$52&lt;'Standard Settings'!$G21,$U26+H$52&gt;'Standard Settings'!$I21),-1,BM26*(($D26+H$52)/($D26+H$52+0.5)))</f>
        <v>3617.07990524328</v>
      </c>
      <c r="BW26" s="52" t="n">
        <f aca="false">IF(OR($U26+K$52&lt;'Standard Settings'!$G21,$U26+K$52&gt;'Standard Settings'!$I21),-1,BN26*(($D26+K$52)/($D26+K$52+0.5)))</f>
        <v>3395.36544378582</v>
      </c>
      <c r="BX26" s="52" t="n">
        <f aca="false">IF(OR($U26+L$52&lt;'Standard Settings'!$G21,$U26+L$52&gt;'Standard Settings'!$I21),-1,BO26*(($D26+L$52)/($D26+L$52+0.5)))</f>
        <v>-1</v>
      </c>
      <c r="BY26" s="52" t="n">
        <f aca="false">IF(OR($U26+B$52&lt;'Standard Settings'!$G21,$U26+B$52&gt;'Standard Settings'!$I21),-1,BG26*(($D26+B$52)/($D26+B$52-0.5)))</f>
        <v>-1</v>
      </c>
      <c r="BZ26" s="52" t="n">
        <f aca="false">IF(OR($U26+C$52&lt;'Standard Settings'!$G21,$U26+C$52&gt;'Standard Settings'!$I21),-1,BH26*(($D26+C$52)/($D26+C$52-0.5)))</f>
        <v>5774.6363399498</v>
      </c>
      <c r="CA26" s="52" t="n">
        <f aca="false">IF(OR($U26+D$52&lt;'Standard Settings'!$G21,$U26+D$52&gt;'Standard Settings'!$I21),-1,BI26*(($D26+D$52)/($D26+D$52-0.5)))</f>
        <v>5236.73917975744</v>
      </c>
      <c r="CB26" s="52" t="n">
        <f aca="false">IF(OR($U26+E$52&lt;'Standard Settings'!$G21,$U26+E$52&gt;'Standard Settings'!$I21),-1,BJ26*(($D26+E$52)/($D26+E$52-0.5)))</f>
        <v>4790.0209271473</v>
      </c>
      <c r="CC26" s="52" t="n">
        <f aca="false">IF(OR($U26+F$52&lt;'Standard Settings'!$G21,$U26+F$52&gt;'Standard Settings'!$I21),-1,BK26*(($D26+F$52)/($D26+F$52-0.5)))</f>
        <v>4413.18361644515</v>
      </c>
      <c r="CD26" s="52" t="n">
        <f aca="false">IF(OR($U26+G$52&lt;'Standard Settings'!$G21,$U26+G$52&gt;'Standard Settings'!$I21),-1,BL26*(($D26+G$52)/($D26+G$52-0.5)))</f>
        <v>4091.0688939003</v>
      </c>
      <c r="CE26" s="52" t="n">
        <f aca="false">IF(OR($U26+H$52&lt;'Standard Settings'!$G21,$U26+H$52&gt;'Standard Settings'!$I21),-1,BM26*(($D26+H$52)/($D26+H$52-0.5)))</f>
        <v>3812.59773795914</v>
      </c>
      <c r="CF26" s="52" t="n">
        <f aca="false">IF(OR($U26+K$52&lt;'Standard Settings'!$G21,$U26+K$52&gt;'Standard Settings'!$I21),-1,BN26*(($D26+K$52)/($D26+K$52-0.5)))</f>
        <v>3569.48674859535</v>
      </c>
      <c r="CG26" s="52" t="n">
        <f aca="false">IF(OR($U26+L$52&lt;'Standard Settings'!$G21,$U26+L$52&gt;'Standard Settings'!$I21),-1,BO26*(($D26+L$52)/($D26+L$52-0.5)))</f>
        <v>-1</v>
      </c>
      <c r="CH26" s="53" t="n">
        <f aca="false">IF(OR($U26+B$52&lt;'Standard Settings'!$G21,$U26+B$52&gt;'Standard Settings'!$I21),-1,(EchelleFPAparam!$S$3/('cpmcfgWVLEN_Table.csv'!$U26+B$52))*(SIN('Standard Settings'!$F21)+SIN('Standard Settings'!$F21+EchelleFPAparam!$M$3+EchelleFPAparam!$F$3)))</f>
        <v>-1</v>
      </c>
      <c r="CI26" s="53" t="n">
        <f aca="false">IF(OR($U26+C$52&lt;'Standard Settings'!$G21,$U26+C$52&gt;'Standard Settings'!$I21),-1,(EchelleFPAparam!$S$3/('cpmcfgWVLEN_Table.csv'!$U26+C$52))*(SIN('Standard Settings'!$F21)+SIN('Standard Settings'!$F21+EchelleFPAparam!$M$3+EchelleFPAparam!$F$3)))</f>
        <v>5406.27823434296</v>
      </c>
      <c r="CJ26" s="53" t="n">
        <f aca="false">IF(OR($U26+D$52&lt;'Standard Settings'!$G21,$U26+D$52&gt;'Standard Settings'!$I21),-1,(EchelleFPAparam!$S$3/('cpmcfgWVLEN_Table.csv'!$U26+D$52))*(SIN('Standard Settings'!$F21)+SIN('Standard Settings'!$F21+EchelleFPAparam!$M$3+EchelleFPAparam!$F$3)))</f>
        <v>4914.79839485723</v>
      </c>
      <c r="CK26" s="53" t="n">
        <f aca="false">IF(OR($U26+E$52&lt;'Standard Settings'!$G21,$U26+E$52&gt;'Standard Settings'!$I21),-1,(EchelleFPAparam!$S$3/('cpmcfgWVLEN_Table.csv'!$U26+E$52))*(SIN('Standard Settings'!$F21)+SIN('Standard Settings'!$F21+EchelleFPAparam!$M$3+EchelleFPAparam!$F$3)))</f>
        <v>4505.23186195246</v>
      </c>
      <c r="CL26" s="53" t="n">
        <f aca="false">IF(OR($U26+F$52&lt;'Standard Settings'!$G21,$U26+F$52&gt;'Standard Settings'!$I21),-1,(EchelleFPAparam!$S$3/('cpmcfgWVLEN_Table.csv'!$U26+F$52))*(SIN('Standard Settings'!$F21)+SIN('Standard Settings'!$F21+EchelleFPAparam!$M$3+EchelleFPAparam!$F$3)))</f>
        <v>4158.6755648792</v>
      </c>
      <c r="CM26" s="53" t="n">
        <f aca="false">IF(OR($U26+G$52&lt;'Standard Settings'!$G21,$U26+G$52&gt;'Standard Settings'!$I21),-1,(EchelleFPAparam!$S$3/('cpmcfgWVLEN_Table.csv'!$U26+G$52))*(SIN('Standard Settings'!$F21)+SIN('Standard Settings'!$F21+EchelleFPAparam!$M$3+EchelleFPAparam!$F$3)))</f>
        <v>3861.62731024497</v>
      </c>
      <c r="CN26" s="53" t="n">
        <f aca="false">IF(OR($U26+H$52&lt;'Standard Settings'!$G21,$U26+H$52&gt;'Standard Settings'!$I21),-1,(EchelleFPAparam!$S$3/('cpmcfgWVLEN_Table.csv'!$U26+H$52))*(SIN('Standard Settings'!$F21)+SIN('Standard Settings'!$F21+EchelleFPAparam!$M$3+EchelleFPAparam!$F$3)))</f>
        <v>3604.18548956197</v>
      </c>
      <c r="CO26" s="53" t="n">
        <f aca="false">IF(OR($U26+K$52&lt;'Standard Settings'!$G21,$U26+K$52&gt;'Standard Settings'!$I21),-1,(EchelleFPAparam!$S$3/('cpmcfgWVLEN_Table.csv'!$U26+K$52))*(SIN('Standard Settings'!$F21)+SIN('Standard Settings'!$F21+EchelleFPAparam!$M$3+EchelleFPAparam!$F$3)))</f>
        <v>3378.92389646435</v>
      </c>
      <c r="CP26" s="53" t="n">
        <f aca="false">IF(OR($U26+L$52&lt;'Standard Settings'!$G21,$U26+L$52&gt;'Standard Settings'!$I21),-1,(EchelleFPAparam!$S$3/('cpmcfgWVLEN_Table.csv'!$U26+L$52))*(SIN('Standard Settings'!$F21)+SIN('Standard Settings'!$F21+EchelleFPAparam!$M$3+EchelleFPAparam!$F$3)))</f>
        <v>-1</v>
      </c>
      <c r="CQ26" s="53" t="n">
        <f aca="false">IF(OR($U26+B$52&lt;'Standard Settings'!$G21,$U26+B$52&gt;'Standard Settings'!$I21),-1,(EchelleFPAparam!$S$3/('cpmcfgWVLEN_Table.csv'!$U26+B$52))*(SIN('Standard Settings'!$F21)+SIN('Standard Settings'!$F21+EchelleFPAparam!$M$3+EchelleFPAparam!$G$3)))</f>
        <v>-1</v>
      </c>
      <c r="CR26" s="53" t="n">
        <f aca="false">IF(OR($U26+C$52&lt;'Standard Settings'!$G21,$U26+C$52&gt;'Standard Settings'!$I21),-1,(EchelleFPAparam!$S$3/('cpmcfgWVLEN_Table.csv'!$U26+C$52))*(SIN('Standard Settings'!$F21)+SIN('Standard Settings'!$F21+EchelleFPAparam!$M$3+EchelleFPAparam!$G$3)))</f>
        <v>5449.4781213038</v>
      </c>
      <c r="CS26" s="53" t="n">
        <f aca="false">IF(OR($U26+D$52&lt;'Standard Settings'!$G21,$U26+D$52&gt;'Standard Settings'!$I21),-1,(EchelleFPAparam!$S$3/('cpmcfgWVLEN_Table.csv'!$U26+D$52))*(SIN('Standard Settings'!$F21)+SIN('Standard Settings'!$F21+EchelleFPAparam!$M$3+EchelleFPAparam!$G$3)))</f>
        <v>4954.07101936709</v>
      </c>
      <c r="CT26" s="53" t="n">
        <f aca="false">IF(OR($U26+E$52&lt;'Standard Settings'!$G21,$U26+E$52&gt;'Standard Settings'!$I21),-1,(EchelleFPAparam!$S$3/('cpmcfgWVLEN_Table.csv'!$U26+E$52))*(SIN('Standard Settings'!$F21)+SIN('Standard Settings'!$F21+EchelleFPAparam!$M$3+EchelleFPAparam!$G$3)))</f>
        <v>4541.23176775317</v>
      </c>
      <c r="CU26" s="53" t="n">
        <f aca="false">IF(OR($U26+F$52&lt;'Standard Settings'!$G21,$U26+F$52&gt;'Standard Settings'!$I21),-1,(EchelleFPAparam!$S$3/('cpmcfgWVLEN_Table.csv'!$U26+F$52))*(SIN('Standard Settings'!$F21)+SIN('Standard Settings'!$F21+EchelleFPAparam!$M$3+EchelleFPAparam!$G$3)))</f>
        <v>4191.90624715677</v>
      </c>
      <c r="CV26" s="53" t="n">
        <f aca="false">IF(OR($U26+G$52&lt;'Standard Settings'!$G21,$U26+G$52&gt;'Standard Settings'!$I21),-1,(EchelleFPAparam!$S$3/('cpmcfgWVLEN_Table.csv'!$U26+G$52))*(SIN('Standard Settings'!$F21)+SIN('Standard Settings'!$F21+EchelleFPAparam!$M$3+EchelleFPAparam!$G$3)))</f>
        <v>3892.48437235986</v>
      </c>
      <c r="CW26" s="53" t="n">
        <f aca="false">IF(OR($U26+H$52&lt;'Standard Settings'!$G21,$U26+H$52&gt;'Standard Settings'!$I21),-1,(EchelleFPAparam!$S$3/('cpmcfgWVLEN_Table.csv'!$U26+H$52))*(SIN('Standard Settings'!$F21)+SIN('Standard Settings'!$F21+EchelleFPAparam!$M$3+EchelleFPAparam!$G$3)))</f>
        <v>3632.98541420254</v>
      </c>
      <c r="CX26" s="53" t="n">
        <f aca="false">IF(OR($U26+K$52&lt;'Standard Settings'!$G21,$U26+K$52&gt;'Standard Settings'!$I21),-1,(EchelleFPAparam!$S$3/('cpmcfgWVLEN_Table.csv'!$U26+K$52))*(SIN('Standard Settings'!$F21)+SIN('Standard Settings'!$F21+EchelleFPAparam!$M$3+EchelleFPAparam!$G$3)))</f>
        <v>3405.92382581488</v>
      </c>
      <c r="CY26" s="53" t="n">
        <f aca="false">IF(OR($U26+L$52&lt;'Standard Settings'!$G21,$U26+L$52&gt;'Standard Settings'!$I21),-1,(EchelleFPAparam!$S$3/('cpmcfgWVLEN_Table.csv'!$U26+L$52))*(SIN('Standard Settings'!$F21)+SIN('Standard Settings'!$F21+EchelleFPAparam!$M$3+EchelleFPAparam!$G$3)))</f>
        <v>-1</v>
      </c>
      <c r="CZ26" s="53" t="n">
        <f aca="false">IF(OR($U26+B$52&lt;'Standard Settings'!$G21,$U26+B$52&gt;'Standard Settings'!$I21),-1,(EchelleFPAparam!$S$3/('cpmcfgWVLEN_Table.csv'!$U26+B$52))*(SIN('Standard Settings'!$F21)+SIN('Standard Settings'!$F21+EchelleFPAparam!$M$3+EchelleFPAparam!$H$3)))</f>
        <v>-1</v>
      </c>
      <c r="DA26" s="53" t="n">
        <f aca="false">IF(OR($U26+C$52&lt;'Standard Settings'!$G21,$U26+C$52&gt;'Standard Settings'!$I21),-1,(EchelleFPAparam!$S$3/('cpmcfgWVLEN_Table.csv'!$U26+C$52))*(SIN('Standard Settings'!$F21)+SIN('Standard Settings'!$F21+EchelleFPAparam!$M$3+EchelleFPAparam!$H$3)))</f>
        <v>5451.77475989094</v>
      </c>
      <c r="DB26" s="53" t="n">
        <f aca="false">IF(OR($U26+D$52&lt;'Standard Settings'!$G21,$U26+D$52&gt;'Standard Settings'!$I21),-1,(EchelleFPAparam!$S$3/('cpmcfgWVLEN_Table.csv'!$U26+D$52))*(SIN('Standard Settings'!$F21)+SIN('Standard Settings'!$F21+EchelleFPAparam!$M$3+EchelleFPAparam!$H$3)))</f>
        <v>4956.15887262813</v>
      </c>
      <c r="DC26" s="53" t="n">
        <f aca="false">IF(OR($U26+E$52&lt;'Standard Settings'!$G21,$U26+E$52&gt;'Standard Settings'!$I21),-1,(EchelleFPAparam!$S$3/('cpmcfgWVLEN_Table.csv'!$U26+E$52))*(SIN('Standard Settings'!$F21)+SIN('Standard Settings'!$F21+EchelleFPAparam!$M$3+EchelleFPAparam!$H$3)))</f>
        <v>4543.14563324245</v>
      </c>
      <c r="DD26" s="53" t="n">
        <f aca="false">IF(OR($U26+F$52&lt;'Standard Settings'!$G21,$U26+F$52&gt;'Standard Settings'!$I21),-1,(EchelleFPAparam!$S$3/('cpmcfgWVLEN_Table.csv'!$U26+F$52))*(SIN('Standard Settings'!$F21)+SIN('Standard Settings'!$F21+EchelleFPAparam!$M$3+EchelleFPAparam!$H$3)))</f>
        <v>4193.6728922238</v>
      </c>
      <c r="DE26" s="53" t="n">
        <f aca="false">IF(OR($U26+G$52&lt;'Standard Settings'!$G21,$U26+G$52&gt;'Standard Settings'!$I21),-1,(EchelleFPAparam!$S$3/('cpmcfgWVLEN_Table.csv'!$U26+G$52))*(SIN('Standard Settings'!$F21)+SIN('Standard Settings'!$F21+EchelleFPAparam!$M$3+EchelleFPAparam!$H$3)))</f>
        <v>3894.12482849353</v>
      </c>
      <c r="DF26" s="53" t="n">
        <f aca="false">IF(OR($U26+H$52&lt;'Standard Settings'!$G21,$U26+H$52&gt;'Standard Settings'!$I21),-1,(EchelleFPAparam!$S$3/('cpmcfgWVLEN_Table.csv'!$U26+H$52))*(SIN('Standard Settings'!$F21)+SIN('Standard Settings'!$F21+EchelleFPAparam!$M$3+EchelleFPAparam!$H$3)))</f>
        <v>3634.51650659396</v>
      </c>
      <c r="DG26" s="53" t="n">
        <f aca="false">IF(OR($U26+K$52&lt;'Standard Settings'!$G21,$U26+K$52&gt;'Standard Settings'!$I21),-1,(EchelleFPAparam!$S$3/('cpmcfgWVLEN_Table.csv'!$U26+K$52))*(SIN('Standard Settings'!$F21)+SIN('Standard Settings'!$F21+EchelleFPAparam!$M$3+EchelleFPAparam!$H$3)))</f>
        <v>3407.35922493184</v>
      </c>
      <c r="DH26" s="53" t="n">
        <f aca="false">IF(OR($U26+L$52&lt;'Standard Settings'!$G21,$U26+L$52&gt;'Standard Settings'!$I21),-1,(EchelleFPAparam!$S$3/('cpmcfgWVLEN_Table.csv'!$U26+L$52))*(SIN('Standard Settings'!$F21)+SIN('Standard Settings'!$F21+EchelleFPAparam!$M$3+EchelleFPAparam!$H$3)))</f>
        <v>-1</v>
      </c>
      <c r="DI26" s="53" t="n">
        <f aca="false">IF(OR($U26+B$52&lt;'Standard Settings'!$G21,$U26+B$52&gt;'Standard Settings'!$I21),-1,(EchelleFPAparam!$S$3/('cpmcfgWVLEN_Table.csv'!$U26+B$52))*(SIN('Standard Settings'!$F21)+SIN('Standard Settings'!$F21+EchelleFPAparam!$M$3+EchelleFPAparam!$I$3)))</f>
        <v>-1</v>
      </c>
      <c r="DJ26" s="53" t="n">
        <f aca="false">IF(OR($U26+C$52&lt;'Standard Settings'!$G21,$U26+C$52&gt;'Standard Settings'!$I21),-1,(EchelleFPAparam!$S$3/('cpmcfgWVLEN_Table.csv'!$U26+C$52))*(SIN('Standard Settings'!$F21)+SIN('Standard Settings'!$F21+EchelleFPAparam!$M$3+EchelleFPAparam!$I$3)))</f>
        <v>5493.22867841986</v>
      </c>
      <c r="DK26" s="53" t="n">
        <f aca="false">IF(OR($U26+D$52&lt;'Standard Settings'!$G21,$U26+D$52&gt;'Standard Settings'!$I21),-1,(EchelleFPAparam!$S$3/('cpmcfgWVLEN_Table.csv'!$U26+D$52))*(SIN('Standard Settings'!$F21)+SIN('Standard Settings'!$F21+EchelleFPAparam!$M$3+EchelleFPAparam!$I$3)))</f>
        <v>4993.84425310896</v>
      </c>
      <c r="DL26" s="53" t="n">
        <f aca="false">IF(OR($U26+E$52&lt;'Standard Settings'!$G21,$U26+E$52&gt;'Standard Settings'!$I21),-1,(EchelleFPAparam!$S$3/('cpmcfgWVLEN_Table.csv'!$U26+E$52))*(SIN('Standard Settings'!$F21)+SIN('Standard Settings'!$F21+EchelleFPAparam!$M$3+EchelleFPAparam!$I$3)))</f>
        <v>4577.69056534988</v>
      </c>
      <c r="DM26" s="53" t="n">
        <f aca="false">IF(OR($U26+F$52&lt;'Standard Settings'!$G21,$U26+F$52&gt;'Standard Settings'!$I21),-1,(EchelleFPAparam!$S$3/('cpmcfgWVLEN_Table.csv'!$U26+F$52))*(SIN('Standard Settings'!$F21)+SIN('Standard Settings'!$F21+EchelleFPAparam!$M$3+EchelleFPAparam!$I$3)))</f>
        <v>4225.56052186143</v>
      </c>
      <c r="DN26" s="53" t="n">
        <f aca="false">IF(OR($U26+G$52&lt;'Standard Settings'!$G21,$U26+G$52&gt;'Standard Settings'!$I21),-1,(EchelleFPAparam!$S$3/('cpmcfgWVLEN_Table.csv'!$U26+G$52))*(SIN('Standard Settings'!$F21)+SIN('Standard Settings'!$F21+EchelleFPAparam!$M$3+EchelleFPAparam!$I$3)))</f>
        <v>3923.7347702999</v>
      </c>
      <c r="DO26" s="53" t="n">
        <f aca="false">IF(OR($U26+H$52&lt;'Standard Settings'!$G21,$U26+H$52&gt;'Standard Settings'!$I21),-1,(EchelleFPAparam!$S$3/('cpmcfgWVLEN_Table.csv'!$U26+H$52))*(SIN('Standard Settings'!$F21)+SIN('Standard Settings'!$F21+EchelleFPAparam!$M$3+EchelleFPAparam!$I$3)))</f>
        <v>3662.1524522799</v>
      </c>
      <c r="DP26" s="53" t="n">
        <f aca="false">IF(OR($U26+K$52&lt;'Standard Settings'!$G21,$U26+K$52&gt;'Standard Settings'!$I21),-1,(EchelleFPAparam!$S$3/('cpmcfgWVLEN_Table.csv'!$U26+K$52))*(SIN('Standard Settings'!$F21)+SIN('Standard Settings'!$F21+EchelleFPAparam!$M$3+EchelleFPAparam!$I$3)))</f>
        <v>3433.26792401241</v>
      </c>
      <c r="DQ26" s="53" t="n">
        <f aca="false">IF(OR($U26+L$52&lt;'Standard Settings'!$G21,$U26+L$52&gt;'Standard Settings'!$I21),-1,(EchelleFPAparam!$S$3/('cpmcfgWVLEN_Table.csv'!$U26+L$52))*(SIN('Standard Settings'!$F21)+SIN('Standard Settings'!$F21+EchelleFPAparam!$M$3+EchelleFPAparam!$I$3)))</f>
        <v>-1</v>
      </c>
      <c r="DR26" s="53" t="n">
        <f aca="false">IF(OR($U26+B$52&lt;'Standard Settings'!$G21,$U26+B$52&gt;'Standard Settings'!$I21),-1,(EchelleFPAparam!$S$3/('cpmcfgWVLEN_Table.csv'!$U26+B$52))*(SIN('Standard Settings'!$F21)+SIN('Standard Settings'!$F21+EchelleFPAparam!$M$3+EchelleFPAparam!$J$3)))</f>
        <v>-1</v>
      </c>
      <c r="DS26" s="53" t="n">
        <f aca="false">IF(OR($U26+C$52&lt;'Standard Settings'!$G21,$U26+C$52&gt;'Standard Settings'!$I21),-1,(EchelleFPAparam!$S$3/('cpmcfgWVLEN_Table.csv'!$U26+C$52))*(SIN('Standard Settings'!$F21)+SIN('Standard Settings'!$F21+EchelleFPAparam!$M$3+EchelleFPAparam!$J$3)))</f>
        <v>5495.42980609189</v>
      </c>
      <c r="DT26" s="53" t="n">
        <f aca="false">IF(OR($U26+D$52&lt;'Standard Settings'!$G21,$U26+D$52&gt;'Standard Settings'!$I21),-1,(EchelleFPAparam!$S$3/('cpmcfgWVLEN_Table.csv'!$U26+D$52))*(SIN('Standard Settings'!$F21)+SIN('Standard Settings'!$F21+EchelleFPAparam!$M$3+EchelleFPAparam!$J$3)))</f>
        <v>4995.84527826535</v>
      </c>
      <c r="DU26" s="53" t="n">
        <f aca="false">IF(OR($U26+E$52&lt;'Standard Settings'!$G21,$U26+E$52&gt;'Standard Settings'!$I21),-1,(EchelleFPAparam!$S$3/('cpmcfgWVLEN_Table.csv'!$U26+E$52))*(SIN('Standard Settings'!$F21)+SIN('Standard Settings'!$F21+EchelleFPAparam!$M$3+EchelleFPAparam!$J$3)))</f>
        <v>4579.52483840991</v>
      </c>
      <c r="DV26" s="53" t="n">
        <f aca="false">IF(OR($U26+F$52&lt;'Standard Settings'!$G21,$U26+F$52&gt;'Standard Settings'!$I21),-1,(EchelleFPAparam!$S$3/('cpmcfgWVLEN_Table.csv'!$U26+F$52))*(SIN('Standard Settings'!$F21)+SIN('Standard Settings'!$F21+EchelleFPAparam!$M$3+EchelleFPAparam!$J$3)))</f>
        <v>4227.25369699376</v>
      </c>
      <c r="DW26" s="53" t="n">
        <f aca="false">IF(OR($U26+G$52&lt;'Standard Settings'!$G21,$U26+G$52&gt;'Standard Settings'!$I21),-1,(EchelleFPAparam!$S$3/('cpmcfgWVLEN_Table.csv'!$U26+G$52))*(SIN('Standard Settings'!$F21)+SIN('Standard Settings'!$F21+EchelleFPAparam!$M$3+EchelleFPAparam!$J$3)))</f>
        <v>3925.30700435135</v>
      </c>
      <c r="DX26" s="53" t="n">
        <f aca="false">IF(OR($U26+H$52&lt;'Standard Settings'!$G21,$U26+H$52&gt;'Standard Settings'!$I21),-1,(EchelleFPAparam!$S$3/('cpmcfgWVLEN_Table.csv'!$U26+H$52))*(SIN('Standard Settings'!$F21)+SIN('Standard Settings'!$F21+EchelleFPAparam!$M$3+EchelleFPAparam!$J$3)))</f>
        <v>3663.61987072793</v>
      </c>
      <c r="DY26" s="53" t="n">
        <f aca="false">IF(OR($U26+K$52&lt;'Standard Settings'!$G21,$U26+K$52&gt;'Standard Settings'!$I21),-1,(EchelleFPAparam!$S$3/('cpmcfgWVLEN_Table.csv'!$U26+K$52))*(SIN('Standard Settings'!$F21)+SIN('Standard Settings'!$F21+EchelleFPAparam!$M$3+EchelleFPAparam!$J$3)))</f>
        <v>3434.64362880743</v>
      </c>
      <c r="DZ26" s="53" t="n">
        <f aca="false">IF(OR($U26+L$52&lt;'Standard Settings'!$G21,$U26+L$52&gt;'Standard Settings'!$I21),-1,(EchelleFPAparam!$S$3/('cpmcfgWVLEN_Table.csv'!$U26+L$52))*(SIN('Standard Settings'!$F21)+SIN('Standard Settings'!$F21+EchelleFPAparam!$M$3+EchelleFPAparam!$J$3)))</f>
        <v>-1</v>
      </c>
      <c r="EA26" s="53" t="n">
        <f aca="false">IF(OR($U26+B$52&lt;$S26,$U26+B$52&gt;$T26),-1,(EchelleFPAparam!$S$3/('cpmcfgWVLEN_Table.csv'!$U26+B$52))*(SIN('Standard Settings'!$F21)+SIN('Standard Settings'!$F21+EchelleFPAparam!$M$3+EchelleFPAparam!$K$3)))</f>
        <v>-1</v>
      </c>
      <c r="EB26" s="53" t="n">
        <f aca="false">IF(OR($U26+C$52&lt;$S26,$U26+C$52&gt;$T26),-1,(EchelleFPAparam!$S$3/('cpmcfgWVLEN_Table.csv'!$U26+C$52))*(SIN('Standard Settings'!$F21)+SIN('Standard Settings'!$F21+EchelleFPAparam!$M$3+EchelleFPAparam!$K$3)))</f>
        <v>5535.10917290005</v>
      </c>
      <c r="EC26" s="53" t="n">
        <f aca="false">IF(OR($U26+D$52&lt;$S26,$U26+D$52&gt;$T26),-1,(EchelleFPAparam!$S$3/('cpmcfgWVLEN_Table.csv'!$U26+D$52))*(SIN('Standard Settings'!$F21)+SIN('Standard Settings'!$F21+EchelleFPAparam!$M$3+EchelleFPAparam!$K$3)))</f>
        <v>5031.91742990914</v>
      </c>
      <c r="ED26" s="53" t="n">
        <f aca="false">IF(OR($U26+E$52&lt;$S26,$U26+E$52&gt;$T26),-1,(EchelleFPAparam!$S$3/('cpmcfgWVLEN_Table.csv'!$U26+E$52))*(SIN('Standard Settings'!$F21)+SIN('Standard Settings'!$F21+EchelleFPAparam!$M$3+EchelleFPAparam!$K$3)))</f>
        <v>4612.59097741671</v>
      </c>
      <c r="EE26" s="53" t="n">
        <f aca="false">IF(OR($U26+F$52&lt;$S26,$U26+F$52&gt;$T26),-1,(EchelleFPAparam!$S$3/('cpmcfgWVLEN_Table.csv'!$U26+F$52))*(SIN('Standard Settings'!$F21)+SIN('Standard Settings'!$F21+EchelleFPAparam!$M$3+EchelleFPAparam!$K$3)))</f>
        <v>4257.77628684619</v>
      </c>
      <c r="EF26" s="53" t="n">
        <f aca="false">IF(OR($U26+G$52&lt;$S26,$U26+G$52&gt;$T26),-1,(EchelleFPAparam!$S$3/('cpmcfgWVLEN_Table.csv'!$U26+G$52))*(SIN('Standard Settings'!$F21)+SIN('Standard Settings'!$F21+EchelleFPAparam!$M$3+EchelleFPAparam!$K$3)))</f>
        <v>3953.64940921432</v>
      </c>
      <c r="EG26" s="53" t="n">
        <f aca="false">IF(OR($U26+H$52&lt;$S26,$U26+H$52&gt;$T26),-1,(EchelleFPAparam!$S$3/('cpmcfgWVLEN_Table.csv'!$U26+H$52))*(SIN('Standard Settings'!$F21)+SIN('Standard Settings'!$F21+EchelleFPAparam!$M$3+EchelleFPAparam!$K$3)))</f>
        <v>3690.07278193337</v>
      </c>
      <c r="EH26" s="53" t="n">
        <f aca="false">IF(OR($U26+K$52&lt;$S26,$U26+K$52&gt;$T26),-1,(EchelleFPAparam!$S$3/('cpmcfgWVLEN_Table.csv'!$U26+K$52))*(SIN('Standard Settings'!$F21)+SIN('Standard Settings'!$F21+EchelleFPAparam!$M$3+EchelleFPAparam!$K$3)))</f>
        <v>3459.44323306253</v>
      </c>
      <c r="EI26" s="53" t="n">
        <f aca="false">IF(OR($U26+L$52&lt;$S26,$U26+L$52&gt;$T26),-1,(EchelleFPAparam!$S$3/('cpmcfgWVLEN_Table.csv'!$U26+L$52))*(SIN('Standard Settings'!$F21)+SIN('Standard Settings'!$F21+EchelleFPAparam!$M$3+EchelleFPAparam!$K$3)))</f>
        <v>-1</v>
      </c>
      <c r="EJ26" s="54" t="n">
        <f aca="false">CO26</f>
        <v>3378.92389646435</v>
      </c>
      <c r="EK26" s="54" t="n">
        <f aca="false">EB26</f>
        <v>5535.10917290005</v>
      </c>
      <c r="EL26" s="55"/>
      <c r="EM26" s="55"/>
      <c r="EN26" s="55"/>
      <c r="EO26" s="55"/>
      <c r="EP26" s="55"/>
      <c r="EQ26" s="55"/>
      <c r="ER26" s="55"/>
      <c r="ES26" s="55"/>
      <c r="ET26" s="55"/>
      <c r="EU26" s="55"/>
      <c r="EV26" s="55"/>
      <c r="EW26" s="55"/>
      <c r="EX26" s="55"/>
      <c r="EY26" s="55"/>
      <c r="EZ26" s="55"/>
      <c r="FA26" s="55"/>
      <c r="FB26" s="55"/>
      <c r="FC26" s="55"/>
      <c r="FD26" s="55"/>
      <c r="FE26" s="55"/>
      <c r="FF26" s="55"/>
      <c r="FG26" s="55"/>
      <c r="FH26" s="55"/>
      <c r="FI26" s="55"/>
      <c r="FJ26" s="56" t="n">
        <f aca="false">1/(F26*EchelleFPAparam!$Q$3)</f>
        <v>721.988134904488</v>
      </c>
      <c r="FK26" s="56" t="n">
        <f aca="false">E26*FJ26</f>
        <v>11.2414503166959</v>
      </c>
      <c r="FL26" s="55"/>
      <c r="FM26" s="55"/>
      <c r="FN26" s="55"/>
      <c r="FO26" s="55"/>
      <c r="FP26" s="55"/>
      <c r="FQ26" s="55"/>
      <c r="FR26" s="55"/>
      <c r="FS26" s="55"/>
      <c r="FT26" s="55"/>
      <c r="FU26" s="55"/>
      <c r="FV26" s="55"/>
      <c r="FW26" s="55"/>
      <c r="FX26" s="55"/>
      <c r="FY26" s="55"/>
      <c r="FZ26" s="55"/>
      <c r="GA26" s="55"/>
      <c r="GB26" s="55"/>
      <c r="GC26" s="55"/>
      <c r="GD26" s="55"/>
      <c r="GE26" s="55"/>
      <c r="GF26" s="55"/>
      <c r="GG26" s="55"/>
      <c r="GH26" s="55"/>
      <c r="GI26" s="55"/>
      <c r="GJ26" s="55"/>
      <c r="GK26" s="55"/>
      <c r="GL26" s="55"/>
      <c r="GM26" s="55"/>
      <c r="GN26" s="55"/>
      <c r="GO26" s="55"/>
      <c r="GP26" s="55"/>
      <c r="GQ26" s="55"/>
      <c r="GR26" s="55"/>
      <c r="GS26" s="55"/>
      <c r="GT26" s="55"/>
      <c r="GU26" s="55"/>
      <c r="GV26" s="55"/>
      <c r="GW26" s="55"/>
      <c r="GX26" s="55"/>
      <c r="GY26" s="55"/>
      <c r="GZ26" s="55"/>
      <c r="HA26" s="55"/>
      <c r="HB26" s="55"/>
      <c r="HC26" s="55"/>
      <c r="HD26" s="55"/>
      <c r="HE26" s="55"/>
      <c r="HF26" s="55"/>
      <c r="HG26" s="55"/>
      <c r="HH26" s="55"/>
      <c r="HI26" s="55"/>
      <c r="HJ26" s="55"/>
      <c r="HK26" s="55"/>
      <c r="HL26" s="55"/>
      <c r="HM26" s="55"/>
      <c r="HN26" s="55"/>
      <c r="HO26" s="55"/>
      <c r="HP26" s="55"/>
      <c r="HQ26" s="55"/>
      <c r="HR26" s="55"/>
      <c r="HS26" s="55"/>
      <c r="HT26" s="55"/>
      <c r="HU26" s="55"/>
      <c r="HV26" s="55"/>
      <c r="HW26" s="55"/>
      <c r="HX26" s="55"/>
      <c r="HY26" s="55"/>
      <c r="HZ26" s="55"/>
      <c r="IA26" s="55"/>
      <c r="IB26" s="55"/>
      <c r="IC26" s="55"/>
      <c r="ID26" s="55"/>
      <c r="IE26" s="55"/>
      <c r="IF26" s="55"/>
      <c r="IG26" s="55"/>
      <c r="IH26" s="55"/>
      <c r="II26" s="55"/>
      <c r="IJ26" s="55"/>
      <c r="IK26" s="55"/>
      <c r="IL26" s="55"/>
      <c r="IM26" s="55"/>
      <c r="IN26" s="55"/>
      <c r="IO26" s="55"/>
      <c r="IP26" s="55"/>
      <c r="IQ26" s="55"/>
      <c r="IR26" s="55"/>
      <c r="IS26" s="55"/>
      <c r="IT26" s="55"/>
      <c r="IU26" s="55"/>
      <c r="IV26" s="55"/>
      <c r="IW26" s="55"/>
      <c r="IX26" s="55"/>
      <c r="IY26" s="55"/>
      <c r="IZ26" s="55"/>
      <c r="JA26" s="55"/>
      <c r="JB26" s="55"/>
      <c r="JC26" s="55"/>
      <c r="JD26" s="55"/>
      <c r="JE26" s="55"/>
      <c r="JF26" s="55"/>
      <c r="JG26" s="55"/>
      <c r="JH26" s="55"/>
      <c r="JI26" s="55"/>
      <c r="JJ26" s="55"/>
      <c r="JK26" s="55"/>
      <c r="JL26" s="55"/>
      <c r="JM26" s="55"/>
      <c r="JN26" s="55"/>
      <c r="JO26" s="55"/>
      <c r="JP26" s="55"/>
      <c r="JQ26" s="55"/>
      <c r="JR26" s="20"/>
    </row>
    <row r="27" customFormat="false" ht="15" hidden="false" customHeight="false" outlineLevel="0" collapsed="false">
      <c r="A27" s="39" t="n">
        <v>21</v>
      </c>
      <c r="B27" s="40" t="n">
        <f aca="false">AA27</f>
        <v>4230.92538993366</v>
      </c>
      <c r="C27" s="12" t="str">
        <f aca="false">'Standard Settings'!B22</f>
        <v>M/2/9</v>
      </c>
      <c r="D27" s="12" t="n">
        <f aca="false">'Standard Settings'!H22</f>
        <v>13</v>
      </c>
      <c r="E27" s="41" t="n">
        <f aca="false">(DM27-DD27)/2048</f>
        <v>0.0153497985879216</v>
      </c>
      <c r="F27" s="37" t="n">
        <f aca="false">((EchelleFPAparam!$S$3/('cpmcfgWVLEN_Table.csv'!$U27+E$52))*(SIN('Standard Settings'!$F22+0.0005)+SIN('Standard Settings'!$F22+0.0005+EchelleFPAparam!$M$3))-(EchelleFPAparam!$S$3/('cpmcfgWVLEN_Table.csv'!$U27+E$52))*(SIN('Standard Settings'!$F22-0.0005)+SIN('Standard Settings'!$F22-0.0005+EchelleFPAparam!$M$3)))*1000*EchelleFPAparam!$O$3/180</f>
        <v>45.472443397296</v>
      </c>
      <c r="G27" s="42" t="str">
        <f aca="false">'Standard Settings'!C22</f>
        <v>M</v>
      </c>
      <c r="H27" s="43"/>
      <c r="I27" s="44" t="s">
        <v>658</v>
      </c>
      <c r="J27" s="45"/>
      <c r="K27" s="12" t="str">
        <f aca="false">'Standard Settings'!$D22</f>
        <v>LM</v>
      </c>
      <c r="L27" s="43"/>
      <c r="M27" s="13" t="n">
        <v>0</v>
      </c>
      <c r="N27" s="13" t="n">
        <v>0</v>
      </c>
      <c r="O27" s="14" t="s">
        <v>526</v>
      </c>
      <c r="P27" s="14" t="s">
        <v>526</v>
      </c>
      <c r="Q27" s="12" t="n">
        <f aca="false">'Standard Settings'!$E22</f>
        <v>62</v>
      </c>
      <c r="R27" s="46"/>
      <c r="S27" s="47" t="n">
        <f aca="false">'Standard Settings'!$G22</f>
        <v>10</v>
      </c>
      <c r="T27" s="47" t="n">
        <f aca="false">'Standard Settings'!$I22</f>
        <v>16</v>
      </c>
      <c r="U27" s="48" t="n">
        <f aca="false">D27-4</f>
        <v>9</v>
      </c>
      <c r="V27" s="48" t="n">
        <f aca="false">D27+4</f>
        <v>17</v>
      </c>
      <c r="W27" s="49" t="n">
        <f aca="false">IF(OR($U27+B$52&lt;$S27,$U27+B$52&gt;$T27),-1,(EchelleFPAparam!$S$3/('cpmcfgWVLEN_Table.csv'!$U27+B$52))*(SIN('Standard Settings'!$F22)+SIN('Standard Settings'!$F22+EchelleFPAparam!$M$3)))</f>
        <v>-1</v>
      </c>
      <c r="X27" s="49" t="n">
        <f aca="false">IF(OR($U27+C$52&lt;$S27,$U27+C$52&gt;$T27),-1,(EchelleFPAparam!$S$3/('cpmcfgWVLEN_Table.csv'!$U27+C$52))*(SIN('Standard Settings'!$F22)+SIN('Standard Settings'!$F22+EchelleFPAparam!$M$3)))</f>
        <v>5500.20300691376</v>
      </c>
      <c r="Y27" s="49" t="n">
        <f aca="false">IF(OR($U27+D$52&lt;$S27,$U27+D$52&gt;$T27),-1,(EchelleFPAparam!$S$3/('cpmcfgWVLEN_Table.csv'!$U27+D$52))*(SIN('Standard Settings'!$F22)+SIN('Standard Settings'!$F22+EchelleFPAparam!$M$3)))</f>
        <v>5000.18455173978</v>
      </c>
      <c r="Z27" s="49" t="n">
        <f aca="false">IF(OR($U27+E$52&lt;$S27,$U27+E$52&gt;$T27),-1,(EchelleFPAparam!$S$3/('cpmcfgWVLEN_Table.csv'!$U27+E$52))*(SIN('Standard Settings'!$F22)+SIN('Standard Settings'!$F22+EchelleFPAparam!$M$3)))</f>
        <v>4583.50250576147</v>
      </c>
      <c r="AA27" s="49" t="n">
        <f aca="false">IF(OR($U27+F$52&lt;$S27,$U27+F$52&gt;$T27),-1,(EchelleFPAparam!$S$3/('cpmcfgWVLEN_Table.csv'!$U27+F$52))*(SIN('Standard Settings'!$F22)+SIN('Standard Settings'!$F22+EchelleFPAparam!$M$3)))</f>
        <v>4230.92538993366</v>
      </c>
      <c r="AB27" s="49" t="n">
        <f aca="false">IF(OR($U27+G$52&lt;$S27,$U27+G$52&gt;$T27),-1,(EchelleFPAparam!$S$3/('cpmcfgWVLEN_Table.csv'!$U27+G$52))*(SIN('Standard Settings'!$F22)+SIN('Standard Settings'!$F22+EchelleFPAparam!$M$3)))</f>
        <v>3928.71643350983</v>
      </c>
      <c r="AC27" s="49" t="n">
        <f aca="false">IF(OR($U27+H$52&lt;$S27,$U27+H$52&gt;$T27),-1,(EchelleFPAparam!$S$3/('cpmcfgWVLEN_Table.csv'!$U27+H$52))*(SIN('Standard Settings'!$F22)+SIN('Standard Settings'!$F22+EchelleFPAparam!$M$3)))</f>
        <v>3666.80200460917</v>
      </c>
      <c r="AD27" s="49" t="n">
        <f aca="false">IF(OR($U27+K$52&lt;$S27,$U27+K$52&gt;$T27),-1,(EchelleFPAparam!$S$3/('cpmcfgWVLEN_Table.csv'!$U27+K$52))*(SIN('Standard Settings'!$F22)+SIN('Standard Settings'!$F22+EchelleFPAparam!$M$3)))</f>
        <v>3437.6268793211</v>
      </c>
      <c r="AE27" s="49" t="n">
        <f aca="false">IF(OR($U27+L$52&lt;$S27,$U27+L$52&gt;$T27),-1,(EchelleFPAparam!$S$3/('cpmcfgWVLEN_Table.csv'!$U27+L$52))*(SIN('Standard Settings'!$F22)+SIN('Standard Settings'!$F22+EchelleFPAparam!$M$3)))</f>
        <v>-1</v>
      </c>
      <c r="AF27" s="50" t="n">
        <v>1789.63925775545</v>
      </c>
      <c r="AG27" s="50" t="n">
        <v>1345.69121972059</v>
      </c>
      <c r="AH27" s="50" t="n">
        <v>974.815698428639</v>
      </c>
      <c r="AI27" s="50" t="n">
        <v>659.848367637698</v>
      </c>
      <c r="AJ27" s="50" t="n">
        <v>389.148027651629</v>
      </c>
      <c r="AK27" s="50" t="n">
        <v>153.90263827104</v>
      </c>
      <c r="AL27" s="50" t="n">
        <v>18.0072265306445</v>
      </c>
      <c r="AM27" s="50"/>
      <c r="AN27" s="50"/>
      <c r="AO27" s="50" t="n">
        <v>1808.55235571867</v>
      </c>
      <c r="AP27" s="50" t="n">
        <v>1361.69027729987</v>
      </c>
      <c r="AQ27" s="50" t="n">
        <v>988.211094759343</v>
      </c>
      <c r="AR27" s="50" t="n">
        <v>671.128212344599</v>
      </c>
      <c r="AS27" s="50" t="n">
        <v>398.640434674971</v>
      </c>
      <c r="AT27" s="50" t="n">
        <v>161.816181495064</v>
      </c>
      <c r="AU27" s="50" t="n">
        <v>20.704665932013</v>
      </c>
      <c r="AV27" s="50"/>
      <c r="AW27" s="50"/>
      <c r="AX27" s="50" t="n">
        <v>1829.77539994624</v>
      </c>
      <c r="AY27" s="50" t="n">
        <v>1379.59313958574</v>
      </c>
      <c r="AZ27" s="50" t="n">
        <v>1003.31709124177</v>
      </c>
      <c r="BA27" s="50" t="n">
        <v>683.783705088333</v>
      </c>
      <c r="BB27" s="50" t="n">
        <v>409.237476384489</v>
      </c>
      <c r="BC27" s="50" t="n">
        <v>170.596773792356</v>
      </c>
      <c r="BD27" s="50" t="n">
        <v>24.2480457200328</v>
      </c>
      <c r="BE27" s="50"/>
      <c r="BF27" s="50"/>
      <c r="BG27" s="51" t="n">
        <f aca="false">IF(OR($U27+B$52&lt;'Standard Settings'!$G22,$U27+B$52&gt;'Standard Settings'!$I22),-1,(EchelleFPAparam!$S$3/('cpmcfgWVLEN_Table.csv'!$U27+B$52))*(SIN(EchelleFPAparam!$T$3-EchelleFPAparam!$M$3/2)+SIN('Standard Settings'!$F22+EchelleFPAparam!$M$3)))</f>
        <v>-1</v>
      </c>
      <c r="BH27" s="51" t="n">
        <f aca="false">IF(OR($U27+C$52&lt;'Standard Settings'!$G22,$U27+C$52&gt;'Standard Settings'!$I22),-1,(EchelleFPAparam!$S$3/('cpmcfgWVLEN_Table.csv'!$U27+C$52))*(SIN(EchelleFPAparam!$T$3-EchelleFPAparam!$M$3/2)+SIN('Standard Settings'!$F22+EchelleFPAparam!$M$3)))</f>
        <v>5582.82056213881</v>
      </c>
      <c r="BI27" s="51" t="n">
        <f aca="false">IF(OR($U27+D$52&lt;'Standard Settings'!$G22,$U27+D$52&gt;'Standard Settings'!$I22),-1,(EchelleFPAparam!$S$3/('cpmcfgWVLEN_Table.csv'!$U27+D$52))*(SIN(EchelleFPAparam!$T$3-EchelleFPAparam!$M$3/2)+SIN('Standard Settings'!$F22+EchelleFPAparam!$M$3)))</f>
        <v>5075.29142012619</v>
      </c>
      <c r="BJ27" s="51" t="n">
        <f aca="false">IF(OR($U27+E$52&lt;'Standard Settings'!$G22,$U27+E$52&gt;'Standard Settings'!$I22),-1,(EchelleFPAparam!$S$3/('cpmcfgWVLEN_Table.csv'!$U27+E$52))*(SIN(EchelleFPAparam!$T$3-EchelleFPAparam!$M$3/2)+SIN('Standard Settings'!$F22+EchelleFPAparam!$M$3)))</f>
        <v>4652.35046844901</v>
      </c>
      <c r="BK27" s="51" t="n">
        <f aca="false">IF(OR($U27+F$52&lt;'Standard Settings'!$G22,$U27+F$52&gt;'Standard Settings'!$I22),-1,(EchelleFPAparam!$S$3/('cpmcfgWVLEN_Table.csv'!$U27+F$52))*(SIN(EchelleFPAparam!$T$3-EchelleFPAparam!$M$3/2)+SIN('Standard Settings'!$F22+EchelleFPAparam!$M$3)))</f>
        <v>4294.47735549139</v>
      </c>
      <c r="BL27" s="51" t="n">
        <f aca="false">IF(OR($U27+G$52&lt;'Standard Settings'!$G22,$U27+G$52&gt;'Standard Settings'!$I22),-1,(EchelleFPAparam!$S$3/('cpmcfgWVLEN_Table.csv'!$U27+G$52))*(SIN(EchelleFPAparam!$T$3-EchelleFPAparam!$M$3/2)+SIN('Standard Settings'!$F22+EchelleFPAparam!$M$3)))</f>
        <v>3987.72897295629</v>
      </c>
      <c r="BM27" s="51" t="n">
        <f aca="false">IF(OR($U27+H$52&lt;'Standard Settings'!$G22,$U27+H$52&gt;'Standard Settings'!$I22),-1,(EchelleFPAparam!$S$3/('cpmcfgWVLEN_Table.csv'!$U27+H$52))*(SIN(EchelleFPAparam!$T$3-EchelleFPAparam!$M$3/2)+SIN('Standard Settings'!$F22+EchelleFPAparam!$M$3)))</f>
        <v>3721.8803747592</v>
      </c>
      <c r="BN27" s="51" t="n">
        <f aca="false">IF(OR($U27+K$52&lt;'Standard Settings'!$G22,$U27+K$52&gt;'Standard Settings'!$I22),-1,(EchelleFPAparam!$S$3/('cpmcfgWVLEN_Table.csv'!$U27+K$52))*(SIN(EchelleFPAparam!$T$3-EchelleFPAparam!$M$3/2)+SIN('Standard Settings'!$F22+EchelleFPAparam!$M$3)))</f>
        <v>3489.26285133675</v>
      </c>
      <c r="BO27" s="51" t="n">
        <f aca="false">IF(OR($U27+L$52&lt;'Standard Settings'!$G22,$U27+L$52&gt;'Standard Settings'!$I22),-1,(EchelleFPAparam!$S$3/('cpmcfgWVLEN_Table.csv'!$U27+L$52))*(SIN(EchelleFPAparam!$T$3-EchelleFPAparam!$M$3/2)+SIN('Standard Settings'!$F22+EchelleFPAparam!$M$3)))</f>
        <v>-1</v>
      </c>
      <c r="BP27" s="52" t="n">
        <f aca="false">IF(OR($U27+B$52&lt;'Standard Settings'!$G22,$U27+B$52&gt;'Standard Settings'!$I22),-1,BG27*(($D27+B$52)/($D27+B$52+0.5)))</f>
        <v>-1</v>
      </c>
      <c r="BQ27" s="52" t="n">
        <f aca="false">IF(OR($U27+C$52&lt;'Standard Settings'!$G22,$U27+C$52&gt;'Standard Settings'!$I22),-1,BH27*(($D27+C$52)/($D27+C$52+0.5)))</f>
        <v>5390.30950827195</v>
      </c>
      <c r="BR27" s="52" t="n">
        <f aca="false">IF(OR($U27+D$52&lt;'Standard Settings'!$G22,$U27+D$52&gt;'Standard Settings'!$I22),-1,BI27*(($D27+D$52)/($D27+D$52+0.5)))</f>
        <v>4911.5723420576</v>
      </c>
      <c r="BS27" s="52" t="n">
        <f aca="false">IF(OR($U27+E$52&lt;'Standard Settings'!$G22,$U27+E$52&gt;'Standard Settings'!$I22),-1,BJ27*(($D27+E$52)/($D27+E$52+0.5)))</f>
        <v>4511.37015122328</v>
      </c>
      <c r="BT27" s="52" t="n">
        <f aca="false">IF(OR($U27+F$52&lt;'Standard Settings'!$G22,$U27+F$52&gt;'Standard Settings'!$I22),-1,BK27*(($D27+F$52)/($D27+F$52+0.5)))</f>
        <v>4171.77800247735</v>
      </c>
      <c r="BU27" s="52" t="n">
        <f aca="false">IF(OR($U27+G$52&lt;'Standard Settings'!$G22,$U27+G$52&gt;'Standard Settings'!$I22),-1,BL27*(($D27+G$52)/($D27+G$52+0.5)))</f>
        <v>3879.95251422774</v>
      </c>
      <c r="BV27" s="52" t="n">
        <f aca="false">IF(OR($U27+H$52&lt;'Standard Settings'!$G22,$U27+H$52&gt;'Standard Settings'!$I22),-1,BM27*(($D27+H$52)/($D27+H$52+0.5)))</f>
        <v>3626.44754463717</v>
      </c>
      <c r="BW27" s="52" t="n">
        <f aca="false">IF(OR($U27+K$52&lt;'Standard Settings'!$G22,$U27+K$52&gt;'Standard Settings'!$I22),-1,BN27*(($D27+K$52)/($D27+K$52+0.5)))</f>
        <v>3404.15887935293</v>
      </c>
      <c r="BX27" s="52" t="n">
        <f aca="false">IF(OR($U27+L$52&lt;'Standard Settings'!$G22,$U27+L$52&gt;'Standard Settings'!$I22),-1,BO27*(($D27+L$52)/($D27+L$52+0.5)))</f>
        <v>-1</v>
      </c>
      <c r="BY27" s="52" t="n">
        <f aca="false">IF(OR($U27+B$52&lt;'Standard Settings'!$G22,$U27+B$52&gt;'Standard Settings'!$I22),-1,BG27*(($D27+B$52)/($D27+B$52-0.5)))</f>
        <v>-1</v>
      </c>
      <c r="BZ27" s="52" t="n">
        <f aca="false">IF(OR($U27+C$52&lt;'Standard Settings'!$G22,$U27+C$52&gt;'Standard Settings'!$I22),-1,BH27*(($D27+C$52)/($D27+C$52-0.5)))</f>
        <v>5789.59169406987</v>
      </c>
      <c r="CA27" s="52" t="n">
        <f aca="false">IF(OR($U27+D$52&lt;'Standard Settings'!$G22,$U27+D$52&gt;'Standard Settings'!$I22),-1,BI27*(($D27+D$52)/($D27+D$52-0.5)))</f>
        <v>5250.30146909606</v>
      </c>
      <c r="CB27" s="52" t="n">
        <f aca="false">IF(OR($U27+E$52&lt;'Standard Settings'!$G22,$U27+E$52&gt;'Standard Settings'!$I22),-1,BJ27*(($D27+E$52)/($D27+E$52-0.5)))</f>
        <v>4802.42629001188</v>
      </c>
      <c r="CC27" s="52" t="n">
        <f aca="false">IF(OR($U27+F$52&lt;'Standard Settings'!$G22,$U27+F$52&gt;'Standard Settings'!$I22),-1,BK27*(($D27+F$52)/($D27+F$52-0.5)))</f>
        <v>4424.61303293052</v>
      </c>
      <c r="CD27" s="52" t="n">
        <f aca="false">IF(OR($U27+G$52&lt;'Standard Settings'!$G22,$U27+G$52&gt;'Standard Settings'!$I22),-1,BL27*(($D27+G$52)/($D27+G$52-0.5)))</f>
        <v>4101.66408646933</v>
      </c>
      <c r="CE27" s="52" t="n">
        <f aca="false">IF(OR($U27+H$52&lt;'Standard Settings'!$G22,$U27+H$52&gt;'Standard Settings'!$I22),-1,BM27*(($D27+H$52)/($D27+H$52-0.5)))</f>
        <v>3822.47173623918</v>
      </c>
      <c r="CF27" s="52" t="n">
        <f aca="false">IF(OR($U27+K$52&lt;'Standard Settings'!$G22,$U27+K$52&gt;'Standard Settings'!$I22),-1,BN27*(($D27+K$52)/($D27+K$52-0.5)))</f>
        <v>3578.73112957616</v>
      </c>
      <c r="CG27" s="52" t="n">
        <f aca="false">IF(OR($U27+L$52&lt;'Standard Settings'!$G22,$U27+L$52&gt;'Standard Settings'!$I22),-1,BO27*(($D27+L$52)/($D27+L$52-0.5)))</f>
        <v>-1</v>
      </c>
      <c r="CH27" s="53" t="n">
        <f aca="false">IF(OR($U27+B$52&lt;'Standard Settings'!$G22,$U27+B$52&gt;'Standard Settings'!$I22),-1,(EchelleFPAparam!$S$3/('cpmcfgWVLEN_Table.csv'!$U27+B$52))*(SIN('Standard Settings'!$F22)+SIN('Standard Settings'!$F22+EchelleFPAparam!$M$3+EchelleFPAparam!$F$3)))</f>
        <v>-1</v>
      </c>
      <c r="CI27" s="53" t="n">
        <f aca="false">IF(OR($U27+C$52&lt;'Standard Settings'!$G22,$U27+C$52&gt;'Standard Settings'!$I22),-1,(EchelleFPAparam!$S$3/('cpmcfgWVLEN_Table.csv'!$U27+C$52))*(SIN('Standard Settings'!$F22)+SIN('Standard Settings'!$F22+EchelleFPAparam!$M$3+EchelleFPAparam!$F$3)))</f>
        <v>5434.67152452385</v>
      </c>
      <c r="CJ27" s="53" t="n">
        <f aca="false">IF(OR($U27+D$52&lt;'Standard Settings'!$G22,$U27+D$52&gt;'Standard Settings'!$I22),-1,(EchelleFPAparam!$S$3/('cpmcfgWVLEN_Table.csv'!$U27+D$52))*(SIN('Standard Settings'!$F22)+SIN('Standard Settings'!$F22+EchelleFPAparam!$M$3+EchelleFPAparam!$F$3)))</f>
        <v>4940.61047683987</v>
      </c>
      <c r="CK27" s="53" t="n">
        <f aca="false">IF(OR($U27+E$52&lt;'Standard Settings'!$G22,$U27+E$52&gt;'Standard Settings'!$I22),-1,(EchelleFPAparam!$S$3/('cpmcfgWVLEN_Table.csv'!$U27+E$52))*(SIN('Standard Settings'!$F22)+SIN('Standard Settings'!$F22+EchelleFPAparam!$M$3+EchelleFPAparam!$F$3)))</f>
        <v>4528.89293710321</v>
      </c>
      <c r="CL27" s="53" t="n">
        <f aca="false">IF(OR($U27+F$52&lt;'Standard Settings'!$G22,$U27+F$52&gt;'Standard Settings'!$I22),-1,(EchelleFPAparam!$S$3/('cpmcfgWVLEN_Table.csv'!$U27+F$52))*(SIN('Standard Settings'!$F22)+SIN('Standard Settings'!$F22+EchelleFPAparam!$M$3+EchelleFPAparam!$F$3)))</f>
        <v>4180.51655732604</v>
      </c>
      <c r="CM27" s="53" t="n">
        <f aca="false">IF(OR($U27+G$52&lt;'Standard Settings'!$G22,$U27+G$52&gt;'Standard Settings'!$I22),-1,(EchelleFPAparam!$S$3/('cpmcfgWVLEN_Table.csv'!$U27+G$52))*(SIN('Standard Settings'!$F22)+SIN('Standard Settings'!$F22+EchelleFPAparam!$M$3+EchelleFPAparam!$F$3)))</f>
        <v>3881.90823180275</v>
      </c>
      <c r="CN27" s="53" t="n">
        <f aca="false">IF(OR($U27+H$52&lt;'Standard Settings'!$G22,$U27+H$52&gt;'Standard Settings'!$I22),-1,(EchelleFPAparam!$S$3/('cpmcfgWVLEN_Table.csv'!$U27+H$52))*(SIN('Standard Settings'!$F22)+SIN('Standard Settings'!$F22+EchelleFPAparam!$M$3+EchelleFPAparam!$F$3)))</f>
        <v>3623.11434968257</v>
      </c>
      <c r="CO27" s="53" t="n">
        <f aca="false">IF(OR($U27+K$52&lt;'Standard Settings'!$G22,$U27+K$52&gt;'Standard Settings'!$I22),-1,(EchelleFPAparam!$S$3/('cpmcfgWVLEN_Table.csv'!$U27+K$52))*(SIN('Standard Settings'!$F22)+SIN('Standard Settings'!$F22+EchelleFPAparam!$M$3+EchelleFPAparam!$F$3)))</f>
        <v>3396.66970282741</v>
      </c>
      <c r="CP27" s="53" t="n">
        <f aca="false">IF(OR($U27+L$52&lt;'Standard Settings'!$G22,$U27+L$52&gt;'Standard Settings'!$I22),-1,(EchelleFPAparam!$S$3/('cpmcfgWVLEN_Table.csv'!$U27+L$52))*(SIN('Standard Settings'!$F22)+SIN('Standard Settings'!$F22+EchelleFPAparam!$M$3+EchelleFPAparam!$F$3)))</f>
        <v>-1</v>
      </c>
      <c r="CQ27" s="53" t="n">
        <f aca="false">IF(OR($U27+B$52&lt;'Standard Settings'!$G22,$U27+B$52&gt;'Standard Settings'!$I22),-1,(EchelleFPAparam!$S$3/('cpmcfgWVLEN_Table.csv'!$U27+B$52))*(SIN('Standard Settings'!$F22)+SIN('Standard Settings'!$F22+EchelleFPAparam!$M$3+EchelleFPAparam!$G$3)))</f>
        <v>-1</v>
      </c>
      <c r="CR27" s="53" t="n">
        <f aca="false">IF(OR($U27+C$52&lt;'Standard Settings'!$G22,$U27+C$52&gt;'Standard Settings'!$I22),-1,(EchelleFPAparam!$S$3/('cpmcfgWVLEN_Table.csv'!$U27+C$52))*(SIN('Standard Settings'!$F22)+SIN('Standard Settings'!$F22+EchelleFPAparam!$M$3+EchelleFPAparam!$G$3)))</f>
        <v>5477.29443017621</v>
      </c>
      <c r="CS27" s="53" t="n">
        <f aca="false">IF(OR($U27+D$52&lt;'Standard Settings'!$G22,$U27+D$52&gt;'Standard Settings'!$I22),-1,(EchelleFPAparam!$S$3/('cpmcfgWVLEN_Table.csv'!$U27+D$52))*(SIN('Standard Settings'!$F22)+SIN('Standard Settings'!$F22+EchelleFPAparam!$M$3+EchelleFPAparam!$G$3)))</f>
        <v>4979.35857288746</v>
      </c>
      <c r="CT27" s="53" t="n">
        <f aca="false">IF(OR($U27+E$52&lt;'Standard Settings'!$G22,$U27+E$52&gt;'Standard Settings'!$I22),-1,(EchelleFPAparam!$S$3/('cpmcfgWVLEN_Table.csv'!$U27+E$52))*(SIN('Standard Settings'!$F22)+SIN('Standard Settings'!$F22+EchelleFPAparam!$M$3+EchelleFPAparam!$G$3)))</f>
        <v>4564.41202514684</v>
      </c>
      <c r="CU27" s="53" t="n">
        <f aca="false">IF(OR($U27+F$52&lt;'Standard Settings'!$G22,$U27+F$52&gt;'Standard Settings'!$I22),-1,(EchelleFPAparam!$S$3/('cpmcfgWVLEN_Table.csv'!$U27+F$52))*(SIN('Standard Settings'!$F22)+SIN('Standard Settings'!$F22+EchelleFPAparam!$M$3+EchelleFPAparam!$G$3)))</f>
        <v>4213.30340782785</v>
      </c>
      <c r="CV27" s="53" t="n">
        <f aca="false">IF(OR($U27+G$52&lt;'Standard Settings'!$G22,$U27+G$52&gt;'Standard Settings'!$I22),-1,(EchelleFPAparam!$S$3/('cpmcfgWVLEN_Table.csv'!$U27+G$52))*(SIN('Standard Settings'!$F22)+SIN('Standard Settings'!$F22+EchelleFPAparam!$M$3+EchelleFPAparam!$G$3)))</f>
        <v>3912.35316441158</v>
      </c>
      <c r="CW27" s="53" t="n">
        <f aca="false">IF(OR($U27+H$52&lt;'Standard Settings'!$G22,$U27+H$52&gt;'Standard Settings'!$I22),-1,(EchelleFPAparam!$S$3/('cpmcfgWVLEN_Table.csv'!$U27+H$52))*(SIN('Standard Settings'!$F22)+SIN('Standard Settings'!$F22+EchelleFPAparam!$M$3+EchelleFPAparam!$G$3)))</f>
        <v>3651.52962011747</v>
      </c>
      <c r="CX27" s="53" t="n">
        <f aca="false">IF(OR($U27+K$52&lt;'Standard Settings'!$G22,$U27+K$52&gt;'Standard Settings'!$I22),-1,(EchelleFPAparam!$S$3/('cpmcfgWVLEN_Table.csv'!$U27+K$52))*(SIN('Standard Settings'!$F22)+SIN('Standard Settings'!$F22+EchelleFPAparam!$M$3+EchelleFPAparam!$G$3)))</f>
        <v>3423.30901886013</v>
      </c>
      <c r="CY27" s="53" t="n">
        <f aca="false">IF(OR($U27+L$52&lt;'Standard Settings'!$G22,$U27+L$52&gt;'Standard Settings'!$I22),-1,(EchelleFPAparam!$S$3/('cpmcfgWVLEN_Table.csv'!$U27+L$52))*(SIN('Standard Settings'!$F22)+SIN('Standard Settings'!$F22+EchelleFPAparam!$M$3+EchelleFPAparam!$G$3)))</f>
        <v>-1</v>
      </c>
      <c r="CZ27" s="53" t="n">
        <f aca="false">IF(OR($U27+B$52&lt;'Standard Settings'!$G22,$U27+B$52&gt;'Standard Settings'!$I22),-1,(EchelleFPAparam!$S$3/('cpmcfgWVLEN_Table.csv'!$U27+B$52))*(SIN('Standard Settings'!$F22)+SIN('Standard Settings'!$F22+EchelleFPAparam!$M$3+EchelleFPAparam!$H$3)))</f>
        <v>-1</v>
      </c>
      <c r="DA27" s="53" t="n">
        <f aca="false">IF(OR($U27+C$52&lt;'Standard Settings'!$G22,$U27+C$52&gt;'Standard Settings'!$I22),-1,(EchelleFPAparam!$S$3/('cpmcfgWVLEN_Table.csv'!$U27+C$52))*(SIN('Standard Settings'!$F22)+SIN('Standard Settings'!$F22+EchelleFPAparam!$M$3+EchelleFPAparam!$H$3)))</f>
        <v>5479.55950066508</v>
      </c>
      <c r="DB27" s="53" t="n">
        <f aca="false">IF(OR($U27+D$52&lt;'Standard Settings'!$G22,$U27+D$52&gt;'Standard Settings'!$I22),-1,(EchelleFPAparam!$S$3/('cpmcfgWVLEN_Table.csv'!$U27+D$52))*(SIN('Standard Settings'!$F22)+SIN('Standard Settings'!$F22+EchelleFPAparam!$M$3+EchelleFPAparam!$H$3)))</f>
        <v>4981.41772787735</v>
      </c>
      <c r="DC27" s="53" t="n">
        <f aca="false">IF(OR($U27+E$52&lt;'Standard Settings'!$G22,$U27+E$52&gt;'Standard Settings'!$I22),-1,(EchelleFPAparam!$S$3/('cpmcfgWVLEN_Table.csv'!$U27+E$52))*(SIN('Standard Settings'!$F22)+SIN('Standard Settings'!$F22+EchelleFPAparam!$M$3+EchelleFPAparam!$H$3)))</f>
        <v>4566.29958388757</v>
      </c>
      <c r="DD27" s="53" t="n">
        <f aca="false">IF(OR($U27+F$52&lt;'Standard Settings'!$G22,$U27+F$52&gt;'Standard Settings'!$I22),-1,(EchelleFPAparam!$S$3/('cpmcfgWVLEN_Table.csv'!$U27+F$52))*(SIN('Standard Settings'!$F22)+SIN('Standard Settings'!$F22+EchelleFPAparam!$M$3+EchelleFPAparam!$H$3)))</f>
        <v>4215.04576974237</v>
      </c>
      <c r="DE27" s="53" t="n">
        <f aca="false">IF(OR($U27+G$52&lt;'Standard Settings'!$G22,$U27+G$52&gt;'Standard Settings'!$I22),-1,(EchelleFPAparam!$S$3/('cpmcfgWVLEN_Table.csv'!$U27+G$52))*(SIN('Standard Settings'!$F22)+SIN('Standard Settings'!$F22+EchelleFPAparam!$M$3+EchelleFPAparam!$H$3)))</f>
        <v>3913.97107190363</v>
      </c>
      <c r="DF27" s="53" t="n">
        <f aca="false">IF(OR($U27+H$52&lt;'Standard Settings'!$G22,$U27+H$52&gt;'Standard Settings'!$I22),-1,(EchelleFPAparam!$S$3/('cpmcfgWVLEN_Table.csv'!$U27+H$52))*(SIN('Standard Settings'!$F22)+SIN('Standard Settings'!$F22+EchelleFPAparam!$M$3+EchelleFPAparam!$H$3)))</f>
        <v>3653.03966711005</v>
      </c>
      <c r="DG27" s="53" t="n">
        <f aca="false">IF(OR($U27+K$52&lt;'Standard Settings'!$G22,$U27+K$52&gt;'Standard Settings'!$I22),-1,(EchelleFPAparam!$S$3/('cpmcfgWVLEN_Table.csv'!$U27+K$52))*(SIN('Standard Settings'!$F22)+SIN('Standard Settings'!$F22+EchelleFPAparam!$M$3+EchelleFPAparam!$H$3)))</f>
        <v>3424.72468791568</v>
      </c>
      <c r="DH27" s="53" t="n">
        <f aca="false">IF(OR($U27+L$52&lt;'Standard Settings'!$G22,$U27+L$52&gt;'Standard Settings'!$I22),-1,(EchelleFPAparam!$S$3/('cpmcfgWVLEN_Table.csv'!$U27+L$52))*(SIN('Standard Settings'!$F22)+SIN('Standard Settings'!$F22+EchelleFPAparam!$M$3+EchelleFPAparam!$H$3)))</f>
        <v>-1</v>
      </c>
      <c r="DI27" s="53" t="n">
        <f aca="false">IF(OR($U27+B$52&lt;'Standard Settings'!$G22,$U27+B$52&gt;'Standard Settings'!$I22),-1,(EchelleFPAparam!$S$3/('cpmcfgWVLEN_Table.csv'!$U27+B$52))*(SIN('Standard Settings'!$F22)+SIN('Standard Settings'!$F22+EchelleFPAparam!$M$3+EchelleFPAparam!$I$3)))</f>
        <v>-1</v>
      </c>
      <c r="DJ27" s="53" t="n">
        <f aca="false">IF(OR($U27+C$52&lt;'Standard Settings'!$G22,$U27+C$52&gt;'Standard Settings'!$I22),-1,(EchelleFPAparam!$S$3/('cpmcfgWVLEN_Table.csv'!$U27+C$52))*(SIN('Standard Settings'!$F22)+SIN('Standard Settings'!$F22+EchelleFPAparam!$M$3+EchelleFPAparam!$I$3)))</f>
        <v>5520.42680442556</v>
      </c>
      <c r="DK27" s="53" t="n">
        <f aca="false">IF(OR($U27+D$52&lt;'Standard Settings'!$G22,$U27+D$52&gt;'Standard Settings'!$I22),-1,(EchelleFPAparam!$S$3/('cpmcfgWVLEN_Table.csv'!$U27+D$52))*(SIN('Standard Settings'!$F22)+SIN('Standard Settings'!$F22+EchelleFPAparam!$M$3+EchelleFPAparam!$I$3)))</f>
        <v>5018.56982220506</v>
      </c>
      <c r="DL27" s="53" t="n">
        <f aca="false">IF(OR($U27+E$52&lt;'Standard Settings'!$G22,$U27+E$52&gt;'Standard Settings'!$I22),-1,(EchelleFPAparam!$S$3/('cpmcfgWVLEN_Table.csv'!$U27+E$52))*(SIN('Standard Settings'!$F22)+SIN('Standard Settings'!$F22+EchelleFPAparam!$M$3+EchelleFPAparam!$I$3)))</f>
        <v>4600.35567035464</v>
      </c>
      <c r="DM27" s="53" t="n">
        <f aca="false">IF(OR($U27+F$52&lt;'Standard Settings'!$G22,$U27+F$52&gt;'Standard Settings'!$I22),-1,(EchelleFPAparam!$S$3/('cpmcfgWVLEN_Table.csv'!$U27+F$52))*(SIN('Standard Settings'!$F22)+SIN('Standard Settings'!$F22+EchelleFPAparam!$M$3+EchelleFPAparam!$I$3)))</f>
        <v>4246.48215725043</v>
      </c>
      <c r="DN27" s="53" t="n">
        <f aca="false">IF(OR($U27+G$52&lt;'Standard Settings'!$G22,$U27+G$52&gt;'Standard Settings'!$I22),-1,(EchelleFPAparam!$S$3/('cpmcfgWVLEN_Table.csv'!$U27+G$52))*(SIN('Standard Settings'!$F22)+SIN('Standard Settings'!$F22+EchelleFPAparam!$M$3+EchelleFPAparam!$I$3)))</f>
        <v>3943.16200316112</v>
      </c>
      <c r="DO27" s="53" t="n">
        <f aca="false">IF(OR($U27+H$52&lt;'Standard Settings'!$G22,$U27+H$52&gt;'Standard Settings'!$I22),-1,(EchelleFPAparam!$S$3/('cpmcfgWVLEN_Table.csv'!$U27+H$52))*(SIN('Standard Settings'!$F22)+SIN('Standard Settings'!$F22+EchelleFPAparam!$M$3+EchelleFPAparam!$I$3)))</f>
        <v>3680.28453628371</v>
      </c>
      <c r="DP27" s="53" t="n">
        <f aca="false">IF(OR($U27+K$52&lt;'Standard Settings'!$G22,$U27+K$52&gt;'Standard Settings'!$I22),-1,(EchelleFPAparam!$S$3/('cpmcfgWVLEN_Table.csv'!$U27+K$52))*(SIN('Standard Settings'!$F22)+SIN('Standard Settings'!$F22+EchelleFPAparam!$M$3+EchelleFPAparam!$I$3)))</f>
        <v>3450.26675276598</v>
      </c>
      <c r="DQ27" s="53" t="n">
        <f aca="false">IF(OR($U27+L$52&lt;'Standard Settings'!$G22,$U27+L$52&gt;'Standard Settings'!$I22),-1,(EchelleFPAparam!$S$3/('cpmcfgWVLEN_Table.csv'!$U27+L$52))*(SIN('Standard Settings'!$F22)+SIN('Standard Settings'!$F22+EchelleFPAparam!$M$3+EchelleFPAparam!$I$3)))</f>
        <v>-1</v>
      </c>
      <c r="DR27" s="53" t="n">
        <f aca="false">IF(OR($U27+B$52&lt;'Standard Settings'!$G22,$U27+B$52&gt;'Standard Settings'!$I22),-1,(EchelleFPAparam!$S$3/('cpmcfgWVLEN_Table.csv'!$U27+B$52))*(SIN('Standard Settings'!$F22)+SIN('Standard Settings'!$F22+EchelleFPAparam!$M$3+EchelleFPAparam!$J$3)))</f>
        <v>-1</v>
      </c>
      <c r="DS27" s="53" t="n">
        <f aca="false">IF(OR($U27+C$52&lt;'Standard Settings'!$G22,$U27+C$52&gt;'Standard Settings'!$I22),-1,(EchelleFPAparam!$S$3/('cpmcfgWVLEN_Table.csv'!$U27+C$52))*(SIN('Standard Settings'!$F22)+SIN('Standard Settings'!$F22+EchelleFPAparam!$M$3+EchelleFPAparam!$J$3)))</f>
        <v>5522.59585226567</v>
      </c>
      <c r="DT27" s="53" t="n">
        <f aca="false">IF(OR($U27+D$52&lt;'Standard Settings'!$G22,$U27+D$52&gt;'Standard Settings'!$I22),-1,(EchelleFPAparam!$S$3/('cpmcfgWVLEN_Table.csv'!$U27+D$52))*(SIN('Standard Settings'!$F22)+SIN('Standard Settings'!$F22+EchelleFPAparam!$M$3+EchelleFPAparam!$J$3)))</f>
        <v>5020.54168387789</v>
      </c>
      <c r="DU27" s="53" t="n">
        <f aca="false">IF(OR($U27+E$52&lt;'Standard Settings'!$G22,$U27+E$52&gt;'Standard Settings'!$I22),-1,(EchelleFPAparam!$S$3/('cpmcfgWVLEN_Table.csv'!$U27+E$52))*(SIN('Standard Settings'!$F22)+SIN('Standard Settings'!$F22+EchelleFPAparam!$M$3+EchelleFPAparam!$J$3)))</f>
        <v>4602.16321022139</v>
      </c>
      <c r="DV27" s="53" t="n">
        <f aca="false">IF(OR($U27+F$52&lt;'Standard Settings'!$G22,$U27+F$52&gt;'Standard Settings'!$I22),-1,(EchelleFPAparam!$S$3/('cpmcfgWVLEN_Table.csv'!$U27+F$52))*(SIN('Standard Settings'!$F22)+SIN('Standard Settings'!$F22+EchelleFPAparam!$M$3+EchelleFPAparam!$J$3)))</f>
        <v>4248.15065558898</v>
      </c>
      <c r="DW27" s="53" t="n">
        <f aca="false">IF(OR($U27+G$52&lt;'Standard Settings'!$G22,$U27+G$52&gt;'Standard Settings'!$I22),-1,(EchelleFPAparam!$S$3/('cpmcfgWVLEN_Table.csv'!$U27+G$52))*(SIN('Standard Settings'!$F22)+SIN('Standard Settings'!$F22+EchelleFPAparam!$M$3+EchelleFPAparam!$J$3)))</f>
        <v>3944.71132304691</v>
      </c>
      <c r="DX27" s="53" t="n">
        <f aca="false">IF(OR($U27+H$52&lt;'Standard Settings'!$G22,$U27+H$52&gt;'Standard Settings'!$I22),-1,(EchelleFPAparam!$S$3/('cpmcfgWVLEN_Table.csv'!$U27+H$52))*(SIN('Standard Settings'!$F22)+SIN('Standard Settings'!$F22+EchelleFPAparam!$M$3+EchelleFPAparam!$J$3)))</f>
        <v>3681.73056817711</v>
      </c>
      <c r="DY27" s="53" t="n">
        <f aca="false">IF(OR($U27+K$52&lt;'Standard Settings'!$G22,$U27+K$52&gt;'Standard Settings'!$I22),-1,(EchelleFPAparam!$S$3/('cpmcfgWVLEN_Table.csv'!$U27+K$52))*(SIN('Standard Settings'!$F22)+SIN('Standard Settings'!$F22+EchelleFPAparam!$M$3+EchelleFPAparam!$J$3)))</f>
        <v>3451.62240766605</v>
      </c>
      <c r="DZ27" s="53" t="n">
        <f aca="false">IF(OR($U27+L$52&lt;'Standard Settings'!$G22,$U27+L$52&gt;'Standard Settings'!$I22),-1,(EchelleFPAparam!$S$3/('cpmcfgWVLEN_Table.csv'!$U27+L$52))*(SIN('Standard Settings'!$F22)+SIN('Standard Settings'!$F22+EchelleFPAparam!$M$3+EchelleFPAparam!$J$3)))</f>
        <v>-1</v>
      </c>
      <c r="EA27" s="53" t="n">
        <f aca="false">IF(OR($U27+B$52&lt;$S27,$U27+B$52&gt;$T27),-1,(EchelleFPAparam!$S$3/('cpmcfgWVLEN_Table.csv'!$U27+B$52))*(SIN('Standard Settings'!$F22)+SIN('Standard Settings'!$F22+EchelleFPAparam!$M$3+EchelleFPAparam!$K$3)))</f>
        <v>-1</v>
      </c>
      <c r="EB27" s="53" t="n">
        <f aca="false">IF(OR($U27+C$52&lt;$S27,$U27+C$52&gt;$T27),-1,(EchelleFPAparam!$S$3/('cpmcfgWVLEN_Table.csv'!$U27+C$52))*(SIN('Standard Settings'!$F22)+SIN('Standard Settings'!$F22+EchelleFPAparam!$M$3+EchelleFPAparam!$K$3)))</f>
        <v>5561.67937532785</v>
      </c>
      <c r="EC27" s="53" t="n">
        <f aca="false">IF(OR($U27+D$52&lt;$S27,$U27+D$52&gt;$T27),-1,(EchelleFPAparam!$S$3/('cpmcfgWVLEN_Table.csv'!$U27+D$52))*(SIN('Standard Settings'!$F22)+SIN('Standard Settings'!$F22+EchelleFPAparam!$M$3+EchelleFPAparam!$K$3)))</f>
        <v>5056.07215938895</v>
      </c>
      <c r="ED27" s="53" t="n">
        <f aca="false">IF(OR($U27+E$52&lt;$S27,$U27+E$52&gt;$T27),-1,(EchelleFPAparam!$S$3/('cpmcfgWVLEN_Table.csv'!$U27+E$52))*(SIN('Standard Settings'!$F22)+SIN('Standard Settings'!$F22+EchelleFPAparam!$M$3+EchelleFPAparam!$K$3)))</f>
        <v>4634.73281277321</v>
      </c>
      <c r="EE27" s="53" t="n">
        <f aca="false">IF(OR($U27+F$52&lt;$S27,$U27+F$52&gt;$T27),-1,(EchelleFPAparam!$S$3/('cpmcfgWVLEN_Table.csv'!$U27+F$52))*(SIN('Standard Settings'!$F22)+SIN('Standard Settings'!$F22+EchelleFPAparam!$M$3+EchelleFPAparam!$K$3)))</f>
        <v>4278.21490409834</v>
      </c>
      <c r="EF27" s="53" t="n">
        <f aca="false">IF(OR($U27+G$52&lt;$S27,$U27+G$52&gt;$T27),-1,(EchelleFPAparam!$S$3/('cpmcfgWVLEN_Table.csv'!$U27+G$52))*(SIN('Standard Settings'!$F22)+SIN('Standard Settings'!$F22+EchelleFPAparam!$M$3+EchelleFPAparam!$K$3)))</f>
        <v>3972.62812523418</v>
      </c>
      <c r="EG27" s="53" t="n">
        <f aca="false">IF(OR($U27+H$52&lt;$S27,$U27+H$52&gt;$T27),-1,(EchelleFPAparam!$S$3/('cpmcfgWVLEN_Table.csv'!$U27+H$52))*(SIN('Standard Settings'!$F22)+SIN('Standard Settings'!$F22+EchelleFPAparam!$M$3+EchelleFPAparam!$K$3)))</f>
        <v>3707.78625021856</v>
      </c>
      <c r="EH27" s="53" t="n">
        <f aca="false">IF(OR($U27+K$52&lt;$S27,$U27+K$52&gt;$T27),-1,(EchelleFPAparam!$S$3/('cpmcfgWVLEN_Table.csv'!$U27+K$52))*(SIN('Standard Settings'!$F22)+SIN('Standard Settings'!$F22+EchelleFPAparam!$M$3+EchelleFPAparam!$K$3)))</f>
        <v>3476.0496095799</v>
      </c>
      <c r="EI27" s="53" t="n">
        <f aca="false">IF(OR($U27+L$52&lt;$S27,$U27+L$52&gt;$T27),-1,(EchelleFPAparam!$S$3/('cpmcfgWVLEN_Table.csv'!$U27+L$52))*(SIN('Standard Settings'!$F22)+SIN('Standard Settings'!$F22+EchelleFPAparam!$M$3+EchelleFPAparam!$K$3)))</f>
        <v>-1</v>
      </c>
      <c r="EJ27" s="54" t="n">
        <f aca="false">CO27</f>
        <v>3396.66970282741</v>
      </c>
      <c r="EK27" s="54" t="n">
        <f aca="false">EB27</f>
        <v>5561.67937532785</v>
      </c>
      <c r="EL27" s="55"/>
      <c r="EM27" s="55"/>
      <c r="EN27" s="55"/>
      <c r="EO27" s="55"/>
      <c r="EP27" s="55"/>
      <c r="EQ27" s="55"/>
      <c r="ER27" s="55"/>
      <c r="ES27" s="55"/>
      <c r="ET27" s="55"/>
      <c r="EU27" s="55"/>
      <c r="EV27" s="55"/>
      <c r="EW27" s="55"/>
      <c r="EX27" s="55"/>
      <c r="EY27" s="55"/>
      <c r="EZ27" s="55"/>
      <c r="FA27" s="55"/>
      <c r="FB27" s="55"/>
      <c r="FC27" s="55"/>
      <c r="FD27" s="55"/>
      <c r="FE27" s="55"/>
      <c r="FF27" s="55"/>
      <c r="FG27" s="55"/>
      <c r="FH27" s="55"/>
      <c r="FI27" s="55"/>
      <c r="FJ27" s="56" t="n">
        <f aca="false">1/(F27*EchelleFPAparam!$Q$3)</f>
        <v>733.044693510257</v>
      </c>
      <c r="FK27" s="56" t="n">
        <f aca="false">E27*FJ27</f>
        <v>11.2520884013272</v>
      </c>
      <c r="FL27" s="55"/>
      <c r="FM27" s="55"/>
      <c r="FN27" s="55"/>
      <c r="FO27" s="55"/>
      <c r="FP27" s="55"/>
      <c r="FQ27" s="55"/>
      <c r="FR27" s="55"/>
      <c r="FS27" s="55"/>
      <c r="FT27" s="55"/>
      <c r="FU27" s="55"/>
      <c r="FV27" s="55"/>
      <c r="FW27" s="55"/>
      <c r="FX27" s="55"/>
      <c r="FY27" s="55"/>
      <c r="FZ27" s="55"/>
      <c r="GA27" s="55"/>
      <c r="GB27" s="55"/>
      <c r="GC27" s="55"/>
      <c r="GD27" s="55"/>
      <c r="GE27" s="55"/>
      <c r="GF27" s="55"/>
      <c r="GG27" s="55"/>
      <c r="GH27" s="55"/>
      <c r="GI27" s="55"/>
      <c r="GJ27" s="55"/>
      <c r="GK27" s="55"/>
      <c r="GL27" s="55"/>
      <c r="GM27" s="55"/>
      <c r="GN27" s="55"/>
      <c r="GO27" s="55"/>
      <c r="GP27" s="55"/>
      <c r="GQ27" s="55"/>
      <c r="GR27" s="55"/>
      <c r="GS27" s="55"/>
      <c r="GT27" s="55"/>
      <c r="GU27" s="55"/>
      <c r="GV27" s="55"/>
      <c r="GW27" s="55"/>
      <c r="GX27" s="55"/>
      <c r="GY27" s="55"/>
      <c r="GZ27" s="55"/>
      <c r="HA27" s="55"/>
      <c r="HB27" s="55"/>
      <c r="HC27" s="55"/>
      <c r="HD27" s="55"/>
      <c r="HE27" s="55"/>
      <c r="HF27" s="55"/>
      <c r="HG27" s="55"/>
      <c r="HH27" s="55"/>
      <c r="HI27" s="55"/>
      <c r="HJ27" s="55"/>
      <c r="HK27" s="55"/>
      <c r="HL27" s="55"/>
      <c r="HM27" s="55"/>
      <c r="HN27" s="55"/>
      <c r="HO27" s="55"/>
      <c r="HP27" s="55"/>
      <c r="HQ27" s="55"/>
      <c r="HR27" s="55"/>
      <c r="HS27" s="55"/>
      <c r="HT27" s="55"/>
      <c r="HU27" s="55"/>
      <c r="HV27" s="55"/>
      <c r="HW27" s="55"/>
      <c r="HX27" s="55"/>
      <c r="HY27" s="55"/>
      <c r="HZ27" s="55"/>
      <c r="IA27" s="55"/>
      <c r="IB27" s="55"/>
      <c r="IC27" s="55"/>
      <c r="ID27" s="55"/>
      <c r="IE27" s="55"/>
      <c r="IF27" s="55"/>
      <c r="IG27" s="55"/>
      <c r="IH27" s="55"/>
      <c r="II27" s="55"/>
      <c r="IJ27" s="55"/>
      <c r="IK27" s="55"/>
      <c r="IL27" s="55"/>
      <c r="IM27" s="55"/>
      <c r="IN27" s="55"/>
      <c r="IO27" s="55"/>
      <c r="IP27" s="55"/>
      <c r="IQ27" s="55"/>
      <c r="IR27" s="55"/>
      <c r="IS27" s="55"/>
      <c r="IT27" s="55"/>
      <c r="IU27" s="55"/>
      <c r="IV27" s="55"/>
      <c r="IW27" s="55"/>
      <c r="IX27" s="55"/>
      <c r="IY27" s="55"/>
      <c r="IZ27" s="55"/>
      <c r="JA27" s="55"/>
      <c r="JB27" s="55"/>
      <c r="JC27" s="55"/>
      <c r="JD27" s="55"/>
      <c r="JE27" s="55"/>
      <c r="JF27" s="55"/>
      <c r="JG27" s="55"/>
      <c r="JH27" s="55"/>
      <c r="JI27" s="55"/>
      <c r="JJ27" s="55"/>
      <c r="JK27" s="55"/>
      <c r="JL27" s="55"/>
      <c r="JM27" s="55"/>
      <c r="JN27" s="55"/>
      <c r="JO27" s="55"/>
      <c r="JP27" s="55"/>
      <c r="JQ27" s="55"/>
      <c r="JR27" s="20"/>
    </row>
    <row r="28" customFormat="false" ht="15" hidden="false" customHeight="false" outlineLevel="0" collapsed="false">
      <c r="A28" s="39" t="n">
        <v>22</v>
      </c>
      <c r="B28" s="40" t="n">
        <f aca="false">AA28</f>
        <v>4292.43021277474</v>
      </c>
      <c r="C28" s="12" t="str">
        <f aca="false">'Standard Settings'!B23</f>
        <v>M/3/9</v>
      </c>
      <c r="D28" s="12" t="n">
        <f aca="false">'Standard Settings'!H23</f>
        <v>13</v>
      </c>
      <c r="E28" s="41" t="n">
        <f aca="false">(DM28-DD28)/2048</f>
        <v>0.0146818532556225</v>
      </c>
      <c r="F28" s="37" t="n">
        <f aca="false">((EchelleFPAparam!$S$3/('cpmcfgWVLEN_Table.csv'!$U28+E$52))*(SIN('Standard Settings'!$F23+0.0005)+SIN('Standard Settings'!$F23+0.0005+EchelleFPAparam!$M$3))-(EchelleFPAparam!$S$3/('cpmcfgWVLEN_Table.csv'!$U28+E$52))*(SIN('Standard Settings'!$F23-0.0005)+SIN('Standard Settings'!$F23-0.0005+EchelleFPAparam!$M$3)))*1000*EchelleFPAparam!$O$3/180</f>
        <v>43.3627783206687</v>
      </c>
      <c r="G28" s="42" t="str">
        <f aca="false">'Standard Settings'!C23</f>
        <v>M</v>
      </c>
      <c r="H28" s="43"/>
      <c r="I28" s="44" t="s">
        <v>658</v>
      </c>
      <c r="J28" s="45"/>
      <c r="K28" s="12" t="str">
        <f aca="false">'Standard Settings'!$D23</f>
        <v>LM</v>
      </c>
      <c r="L28" s="43"/>
      <c r="M28" s="13" t="n">
        <v>0</v>
      </c>
      <c r="N28" s="13" t="n">
        <v>0</v>
      </c>
      <c r="O28" s="14" t="s">
        <v>526</v>
      </c>
      <c r="P28" s="14" t="s">
        <v>526</v>
      </c>
      <c r="Q28" s="12" t="n">
        <f aca="false">'Standard Settings'!$E23</f>
        <v>63.5</v>
      </c>
      <c r="R28" s="46"/>
      <c r="S28" s="47" t="n">
        <f aca="false">'Standard Settings'!$G23</f>
        <v>10</v>
      </c>
      <c r="T28" s="47" t="n">
        <f aca="false">'Standard Settings'!$I23</f>
        <v>16</v>
      </c>
      <c r="U28" s="48" t="n">
        <f aca="false">D28-4</f>
        <v>9</v>
      </c>
      <c r="V28" s="48" t="n">
        <f aca="false">D28+4</f>
        <v>17</v>
      </c>
      <c r="W28" s="49" t="n">
        <f aca="false">IF(OR($U28+B$52&lt;$S28,$U28+B$52&gt;$T28),-1,(EchelleFPAparam!$S$3/('cpmcfgWVLEN_Table.csv'!$U28+B$52))*(SIN('Standard Settings'!$F23)+SIN('Standard Settings'!$F23+EchelleFPAparam!$M$3)))</f>
        <v>-1</v>
      </c>
      <c r="X28" s="49" t="n">
        <f aca="false">IF(OR($U28+C$52&lt;$S28,$U28+C$52&gt;$T28),-1,(EchelleFPAparam!$S$3/('cpmcfgWVLEN_Table.csv'!$U28+C$52))*(SIN('Standard Settings'!$F23)+SIN('Standard Settings'!$F23+EchelleFPAparam!$M$3)))</f>
        <v>5580.15927660716</v>
      </c>
      <c r="Y28" s="49" t="n">
        <f aca="false">IF(OR($U28+D$52&lt;$S28,$U28+D$52&gt;$T28),-1,(EchelleFPAparam!$S$3/('cpmcfgWVLEN_Table.csv'!$U28+D$52))*(SIN('Standard Settings'!$F23)+SIN('Standard Settings'!$F23+EchelleFPAparam!$M$3)))</f>
        <v>5072.87206964288</v>
      </c>
      <c r="Z28" s="49" t="n">
        <f aca="false">IF(OR($U28+E$52&lt;$S28,$U28+E$52&gt;$T28),-1,(EchelleFPAparam!$S$3/('cpmcfgWVLEN_Table.csv'!$U28+E$52))*(SIN('Standard Settings'!$F23)+SIN('Standard Settings'!$F23+EchelleFPAparam!$M$3)))</f>
        <v>4650.13273050597</v>
      </c>
      <c r="AA28" s="49" t="n">
        <f aca="false">IF(OR($U28+F$52&lt;$S28,$U28+F$52&gt;$T28),-1,(EchelleFPAparam!$S$3/('cpmcfgWVLEN_Table.csv'!$U28+F$52))*(SIN('Standard Settings'!$F23)+SIN('Standard Settings'!$F23+EchelleFPAparam!$M$3)))</f>
        <v>4292.43021277474</v>
      </c>
      <c r="AB28" s="49" t="n">
        <f aca="false">IF(OR($U28+G$52&lt;$S28,$U28+G$52&gt;$T28),-1,(EchelleFPAparam!$S$3/('cpmcfgWVLEN_Table.csv'!$U28+G$52))*(SIN('Standard Settings'!$F23)+SIN('Standard Settings'!$F23+EchelleFPAparam!$M$3)))</f>
        <v>3985.8280547194</v>
      </c>
      <c r="AC28" s="49" t="n">
        <f aca="false">IF(OR($U28+H$52&lt;$S28,$U28+H$52&gt;$T28),-1,(EchelleFPAparam!$S$3/('cpmcfgWVLEN_Table.csv'!$U28+H$52))*(SIN('Standard Settings'!$F23)+SIN('Standard Settings'!$F23+EchelleFPAparam!$M$3)))</f>
        <v>3720.10618440478</v>
      </c>
      <c r="AD28" s="49" t="n">
        <f aca="false">IF(OR($U28+K$52&lt;$S28,$U28+K$52&gt;$T28),-1,(EchelleFPAparam!$S$3/('cpmcfgWVLEN_Table.csv'!$U28+K$52))*(SIN('Standard Settings'!$F23)+SIN('Standard Settings'!$F23+EchelleFPAparam!$M$3)))</f>
        <v>3487.59954787948</v>
      </c>
      <c r="AE28" s="49" t="n">
        <f aca="false">IF(OR($U28+L$52&lt;$S28,$U28+L$52&gt;$T28),-1,(EchelleFPAparam!$S$3/('cpmcfgWVLEN_Table.csv'!$U28+L$52))*(SIN('Standard Settings'!$F23)+SIN('Standard Settings'!$F23+EchelleFPAparam!$M$3)))</f>
        <v>-1</v>
      </c>
      <c r="AF28" s="50" t="n">
        <v>1862.80240719271</v>
      </c>
      <c r="AG28" s="50" t="n">
        <v>1412.76624605882</v>
      </c>
      <c r="AH28" s="50" t="n">
        <v>1036.47311350769</v>
      </c>
      <c r="AI28" s="50" t="n">
        <v>716.981467917863</v>
      </c>
      <c r="AJ28" s="50" t="n">
        <v>442.512913942126</v>
      </c>
      <c r="AK28" s="50" t="n">
        <v>203.939661572306</v>
      </c>
      <c r="AL28" s="50" t="n">
        <v>40.7530182520216</v>
      </c>
      <c r="AM28" s="50"/>
      <c r="AN28" s="50"/>
      <c r="AO28" s="50" t="n">
        <v>1879.89404974498</v>
      </c>
      <c r="AP28" s="50" t="n">
        <v>1427.12756826976</v>
      </c>
      <c r="AQ28" s="50" t="n">
        <v>1048.45094207532</v>
      </c>
      <c r="AR28" s="50" t="n">
        <v>726.921964089183</v>
      </c>
      <c r="AS28" s="50" t="n">
        <v>450.640786129284</v>
      </c>
      <c r="AT28" s="50" t="n">
        <v>210.542364422536</v>
      </c>
      <c r="AU28" s="50" t="n">
        <v>43.3266117659274</v>
      </c>
      <c r="AV28" s="50"/>
      <c r="AW28" s="50"/>
      <c r="AX28" s="50" t="n">
        <v>1899.27096950364</v>
      </c>
      <c r="AY28" s="50" t="n">
        <v>1443.59455815598</v>
      </c>
      <c r="AZ28" s="50" t="n">
        <v>1062.12765868588</v>
      </c>
      <c r="BA28" s="50" t="n">
        <v>738.266837540078</v>
      </c>
      <c r="BB28" s="50" t="n">
        <v>459.973654776065</v>
      </c>
      <c r="BC28" s="50" t="n">
        <v>218.218321919665</v>
      </c>
      <c r="BD28" s="50" t="n">
        <v>46.4137163930114</v>
      </c>
      <c r="BE28" s="50"/>
      <c r="BF28" s="50"/>
      <c r="BG28" s="51" t="n">
        <f aca="false">IF(OR($U28+B$52&lt;'Standard Settings'!$G23,$U28+B$52&gt;'Standard Settings'!$I23),-1,(EchelleFPAparam!$S$3/('cpmcfgWVLEN_Table.csv'!$U28+B$52))*(SIN(EchelleFPAparam!$T$3-EchelleFPAparam!$M$3/2)+SIN('Standard Settings'!$F23+EchelleFPAparam!$M$3)))</f>
        <v>-1</v>
      </c>
      <c r="BH28" s="51" t="n">
        <f aca="false">IF(OR($U28+C$52&lt;'Standard Settings'!$G23,$U28+C$52&gt;'Standard Settings'!$I23),-1,(EchelleFPAparam!$S$3/('cpmcfgWVLEN_Table.csv'!$U28+C$52))*(SIN(EchelleFPAparam!$T$3-EchelleFPAparam!$M$3/2)+SIN('Standard Settings'!$F23+EchelleFPAparam!$M$3)))</f>
        <v>5624.84350409908</v>
      </c>
      <c r="BI28" s="51" t="n">
        <f aca="false">IF(OR($U28+D$52&lt;'Standard Settings'!$G23,$U28+D$52&gt;'Standard Settings'!$I23),-1,(EchelleFPAparam!$S$3/('cpmcfgWVLEN_Table.csv'!$U28+D$52))*(SIN(EchelleFPAparam!$T$3-EchelleFPAparam!$M$3/2)+SIN('Standard Settings'!$F23+EchelleFPAparam!$M$3)))</f>
        <v>5113.49409463552</v>
      </c>
      <c r="BJ28" s="51" t="n">
        <f aca="false">IF(OR($U28+E$52&lt;'Standard Settings'!$G23,$U28+E$52&gt;'Standard Settings'!$I23),-1,(EchelleFPAparam!$S$3/('cpmcfgWVLEN_Table.csv'!$U28+E$52))*(SIN(EchelleFPAparam!$T$3-EchelleFPAparam!$M$3/2)+SIN('Standard Settings'!$F23+EchelleFPAparam!$M$3)))</f>
        <v>4687.36958674923</v>
      </c>
      <c r="BK28" s="51" t="n">
        <f aca="false">IF(OR($U28+F$52&lt;'Standard Settings'!$G23,$U28+F$52&gt;'Standard Settings'!$I23),-1,(EchelleFPAparam!$S$3/('cpmcfgWVLEN_Table.csv'!$U28+F$52))*(SIN(EchelleFPAparam!$T$3-EchelleFPAparam!$M$3/2)+SIN('Standard Settings'!$F23+EchelleFPAparam!$M$3)))</f>
        <v>4326.80269546083</v>
      </c>
      <c r="BL28" s="51" t="n">
        <f aca="false">IF(OR($U28+G$52&lt;'Standard Settings'!$G23,$U28+G$52&gt;'Standard Settings'!$I23),-1,(EchelleFPAparam!$S$3/('cpmcfgWVLEN_Table.csv'!$U28+G$52))*(SIN(EchelleFPAparam!$T$3-EchelleFPAparam!$M$3/2)+SIN('Standard Settings'!$F23+EchelleFPAparam!$M$3)))</f>
        <v>4017.74536007077</v>
      </c>
      <c r="BM28" s="51" t="n">
        <f aca="false">IF(OR($U28+H$52&lt;'Standard Settings'!$G23,$U28+H$52&gt;'Standard Settings'!$I23),-1,(EchelleFPAparam!$S$3/('cpmcfgWVLEN_Table.csv'!$U28+H$52))*(SIN(EchelleFPAparam!$T$3-EchelleFPAparam!$M$3/2)+SIN('Standard Settings'!$F23+EchelleFPAparam!$M$3)))</f>
        <v>3749.89566939938</v>
      </c>
      <c r="BN28" s="51" t="n">
        <f aca="false">IF(OR($U28+K$52&lt;'Standard Settings'!$G23,$U28+K$52&gt;'Standard Settings'!$I23),-1,(EchelleFPAparam!$S$3/('cpmcfgWVLEN_Table.csv'!$U28+K$52))*(SIN(EchelleFPAparam!$T$3-EchelleFPAparam!$M$3/2)+SIN('Standard Settings'!$F23+EchelleFPAparam!$M$3)))</f>
        <v>3515.52719006192</v>
      </c>
      <c r="BO28" s="51" t="n">
        <f aca="false">IF(OR($U28+L$52&lt;'Standard Settings'!$G23,$U28+L$52&gt;'Standard Settings'!$I23),-1,(EchelleFPAparam!$S$3/('cpmcfgWVLEN_Table.csv'!$U28+L$52))*(SIN(EchelleFPAparam!$T$3-EchelleFPAparam!$M$3/2)+SIN('Standard Settings'!$F23+EchelleFPAparam!$M$3)))</f>
        <v>-1</v>
      </c>
      <c r="BP28" s="52" t="n">
        <f aca="false">IF(OR($U28+B$52&lt;'Standard Settings'!$G23,$U28+B$52&gt;'Standard Settings'!$I23),-1,BG28*(($D28+B$52)/($D28+B$52+0.5)))</f>
        <v>-1</v>
      </c>
      <c r="BQ28" s="52" t="n">
        <f aca="false">IF(OR($U28+C$52&lt;'Standard Settings'!$G23,$U28+C$52&gt;'Standard Settings'!$I23),-1,BH28*(($D28+C$52)/($D28+C$52+0.5)))</f>
        <v>5430.88338326807</v>
      </c>
      <c r="BR28" s="52" t="n">
        <f aca="false">IF(OR($U28+D$52&lt;'Standard Settings'!$G23,$U28+D$52&gt;'Standard Settings'!$I23),-1,BI28*(($D28+D$52)/($D28+D$52+0.5)))</f>
        <v>4948.54267222793</v>
      </c>
      <c r="BS28" s="52" t="n">
        <f aca="false">IF(OR($U28+E$52&lt;'Standard Settings'!$G23,$U28+E$52&gt;'Standard Settings'!$I23),-1,BJ28*(($D28+E$52)/($D28+E$52+0.5)))</f>
        <v>4545.32808412047</v>
      </c>
      <c r="BT28" s="52" t="n">
        <f aca="false">IF(OR($U28+F$52&lt;'Standard Settings'!$G23,$U28+F$52&gt;'Standard Settings'!$I23),-1,BK28*(($D28+F$52)/($D28+F$52+0.5)))</f>
        <v>4203.1797613048</v>
      </c>
      <c r="BU28" s="52" t="n">
        <f aca="false">IF(OR($U28+G$52&lt;'Standard Settings'!$G23,$U28+G$52&gt;'Standard Settings'!$I23),-1,BL28*(($D28+G$52)/($D28+G$52+0.5)))</f>
        <v>3909.15764763642</v>
      </c>
      <c r="BV28" s="52" t="n">
        <f aca="false">IF(OR($U28+H$52&lt;'Standard Settings'!$G23,$U28+H$52&gt;'Standard Settings'!$I23),-1,BM28*(($D28+H$52)/($D28+H$52+0.5)))</f>
        <v>3653.74449838914</v>
      </c>
      <c r="BW28" s="52" t="n">
        <f aca="false">IF(OR($U28+K$52&lt;'Standard Settings'!$G23,$U28+K$52&gt;'Standard Settings'!$I23),-1,BN28*(($D28+K$52)/($D28+K$52+0.5)))</f>
        <v>3429.78262445066</v>
      </c>
      <c r="BX28" s="52" t="n">
        <f aca="false">IF(OR($U28+L$52&lt;'Standard Settings'!$G23,$U28+L$52&gt;'Standard Settings'!$I23),-1,BO28*(($D28+L$52)/($D28+L$52+0.5)))</f>
        <v>-1</v>
      </c>
      <c r="BY28" s="52" t="n">
        <f aca="false">IF(OR($U28+B$52&lt;'Standard Settings'!$G23,$U28+B$52&gt;'Standard Settings'!$I23),-1,BG28*(($D28+B$52)/($D28+B$52-0.5)))</f>
        <v>-1</v>
      </c>
      <c r="BZ28" s="52" t="n">
        <f aca="false">IF(OR($U28+C$52&lt;'Standard Settings'!$G23,$U28+C$52&gt;'Standard Settings'!$I23),-1,BH28*(($D28+C$52)/($D28+C$52-0.5)))</f>
        <v>5833.17104128793</v>
      </c>
      <c r="CA28" s="52" t="n">
        <f aca="false">IF(OR($U28+D$52&lt;'Standard Settings'!$G23,$U28+D$52&gt;'Standard Settings'!$I23),-1,BI28*(($D28+D$52)/($D28+D$52-0.5)))</f>
        <v>5289.82147720916</v>
      </c>
      <c r="CB28" s="52" t="n">
        <f aca="false">IF(OR($U28+E$52&lt;'Standard Settings'!$G23,$U28+E$52&gt;'Standard Settings'!$I23),-1,BJ28*(($D28+E$52)/($D28+E$52-0.5)))</f>
        <v>4838.57505728953</v>
      </c>
      <c r="CC28" s="52" t="n">
        <f aca="false">IF(OR($U28+F$52&lt;'Standard Settings'!$G23,$U28+F$52&gt;'Standard Settings'!$I23),-1,BK28*(($D28+F$52)/($D28+F$52-0.5)))</f>
        <v>4457.91792865661</v>
      </c>
      <c r="CD28" s="52" t="n">
        <f aca="false">IF(OR($U28+G$52&lt;'Standard Settings'!$G23,$U28+G$52&gt;'Standard Settings'!$I23),-1,BL28*(($D28+G$52)/($D28+G$52-0.5)))</f>
        <v>4132.53808464422</v>
      </c>
      <c r="CE28" s="52" t="n">
        <f aca="false">IF(OR($U28+H$52&lt;'Standard Settings'!$G23,$U28+H$52&gt;'Standard Settings'!$I23),-1,BM28*(($D28+H$52)/($D28+H$52-0.5)))</f>
        <v>3851.24420100477</v>
      </c>
      <c r="CF28" s="52" t="n">
        <f aca="false">IF(OR($U28+K$52&lt;'Standard Settings'!$G23,$U28+K$52&gt;'Standard Settings'!$I23),-1,BN28*(($D28+K$52)/($D28+K$52-0.5)))</f>
        <v>3605.66891288402</v>
      </c>
      <c r="CG28" s="52" t="n">
        <f aca="false">IF(OR($U28+L$52&lt;'Standard Settings'!$G23,$U28+L$52&gt;'Standard Settings'!$I23),-1,BO28*(($D28+L$52)/($D28+L$52-0.5)))</f>
        <v>-1</v>
      </c>
      <c r="CH28" s="53" t="n">
        <f aca="false">IF(OR($U28+B$52&lt;'Standard Settings'!$G23,$U28+B$52&gt;'Standard Settings'!$I23),-1,(EchelleFPAparam!$S$3/('cpmcfgWVLEN_Table.csv'!$U28+B$52))*(SIN('Standard Settings'!$F23)+SIN('Standard Settings'!$F23+EchelleFPAparam!$M$3+EchelleFPAparam!$F$3)))</f>
        <v>-1</v>
      </c>
      <c r="CI28" s="53" t="n">
        <f aca="false">IF(OR($U28+C$52&lt;'Standard Settings'!$G23,$U28+C$52&gt;'Standard Settings'!$I23),-1,(EchelleFPAparam!$S$3/('cpmcfgWVLEN_Table.csv'!$U28+C$52))*(SIN('Standard Settings'!$F23)+SIN('Standard Settings'!$F23+EchelleFPAparam!$M$3+EchelleFPAparam!$F$3)))</f>
        <v>5517.35967604212</v>
      </c>
      <c r="CJ28" s="53" t="n">
        <f aca="false">IF(OR($U28+D$52&lt;'Standard Settings'!$G23,$U28+D$52&gt;'Standard Settings'!$I23),-1,(EchelleFPAparam!$S$3/('cpmcfgWVLEN_Table.csv'!$U28+D$52))*(SIN('Standard Settings'!$F23)+SIN('Standard Settings'!$F23+EchelleFPAparam!$M$3+EchelleFPAparam!$F$3)))</f>
        <v>5015.78152367466</v>
      </c>
      <c r="CK28" s="53" t="n">
        <f aca="false">IF(OR($U28+E$52&lt;'Standard Settings'!$G23,$U28+E$52&gt;'Standard Settings'!$I23),-1,(EchelleFPAparam!$S$3/('cpmcfgWVLEN_Table.csv'!$U28+E$52))*(SIN('Standard Settings'!$F23)+SIN('Standard Settings'!$F23+EchelleFPAparam!$M$3+EchelleFPAparam!$F$3)))</f>
        <v>4597.7997300351</v>
      </c>
      <c r="CL28" s="53" t="n">
        <f aca="false">IF(OR($U28+F$52&lt;'Standard Settings'!$G23,$U28+F$52&gt;'Standard Settings'!$I23),-1,(EchelleFPAparam!$S$3/('cpmcfgWVLEN_Table.csv'!$U28+F$52))*(SIN('Standard Settings'!$F23)+SIN('Standard Settings'!$F23+EchelleFPAparam!$M$3+EchelleFPAparam!$F$3)))</f>
        <v>4244.12282772471</v>
      </c>
      <c r="CM28" s="53" t="n">
        <f aca="false">IF(OR($U28+G$52&lt;'Standard Settings'!$G23,$U28+G$52&gt;'Standard Settings'!$I23),-1,(EchelleFPAparam!$S$3/('cpmcfgWVLEN_Table.csv'!$U28+G$52))*(SIN('Standard Settings'!$F23)+SIN('Standard Settings'!$F23+EchelleFPAparam!$M$3+EchelleFPAparam!$F$3)))</f>
        <v>3940.97119717294</v>
      </c>
      <c r="CN28" s="53" t="n">
        <f aca="false">IF(OR($U28+H$52&lt;'Standard Settings'!$G23,$U28+H$52&gt;'Standard Settings'!$I23),-1,(EchelleFPAparam!$S$3/('cpmcfgWVLEN_Table.csv'!$U28+H$52))*(SIN('Standard Settings'!$F23)+SIN('Standard Settings'!$F23+EchelleFPAparam!$M$3+EchelleFPAparam!$F$3)))</f>
        <v>3678.23978402808</v>
      </c>
      <c r="CO28" s="53" t="n">
        <f aca="false">IF(OR($U28+K$52&lt;'Standard Settings'!$G23,$U28+K$52&gt;'Standard Settings'!$I23),-1,(EchelleFPAparam!$S$3/('cpmcfgWVLEN_Table.csv'!$U28+K$52))*(SIN('Standard Settings'!$F23)+SIN('Standard Settings'!$F23+EchelleFPAparam!$M$3+EchelleFPAparam!$F$3)))</f>
        <v>3448.34979752633</v>
      </c>
      <c r="CP28" s="53" t="n">
        <f aca="false">IF(OR($U28+L$52&lt;'Standard Settings'!$G23,$U28+L$52&gt;'Standard Settings'!$I23),-1,(EchelleFPAparam!$S$3/('cpmcfgWVLEN_Table.csv'!$U28+L$52))*(SIN('Standard Settings'!$F23)+SIN('Standard Settings'!$F23+EchelleFPAparam!$M$3+EchelleFPAparam!$F$3)))</f>
        <v>-1</v>
      </c>
      <c r="CQ28" s="53" t="n">
        <f aca="false">IF(OR($U28+B$52&lt;'Standard Settings'!$G23,$U28+B$52&gt;'Standard Settings'!$I23),-1,(EchelleFPAparam!$S$3/('cpmcfgWVLEN_Table.csv'!$U28+B$52))*(SIN('Standard Settings'!$F23)+SIN('Standard Settings'!$F23+EchelleFPAparam!$M$3+EchelleFPAparam!$G$3)))</f>
        <v>-1</v>
      </c>
      <c r="CR28" s="53" t="n">
        <f aca="false">IF(OR($U28+C$52&lt;'Standard Settings'!$G23,$U28+C$52&gt;'Standard Settings'!$I23),-1,(EchelleFPAparam!$S$3/('cpmcfgWVLEN_Table.csv'!$U28+C$52))*(SIN('Standard Settings'!$F23)+SIN('Standard Settings'!$F23+EchelleFPAparam!$M$3+EchelleFPAparam!$G$3)))</f>
        <v>5558.23233936271</v>
      </c>
      <c r="CS28" s="53" t="n">
        <f aca="false">IF(OR($U28+D$52&lt;'Standard Settings'!$G23,$U28+D$52&gt;'Standard Settings'!$I23),-1,(EchelleFPAparam!$S$3/('cpmcfgWVLEN_Table.csv'!$U28+D$52))*(SIN('Standard Settings'!$F23)+SIN('Standard Settings'!$F23+EchelleFPAparam!$M$3+EchelleFPAparam!$G$3)))</f>
        <v>5052.93849032974</v>
      </c>
      <c r="CT28" s="53" t="n">
        <f aca="false">IF(OR($U28+E$52&lt;'Standard Settings'!$G23,$U28+E$52&gt;'Standard Settings'!$I23),-1,(EchelleFPAparam!$S$3/('cpmcfgWVLEN_Table.csv'!$U28+E$52))*(SIN('Standard Settings'!$F23)+SIN('Standard Settings'!$F23+EchelleFPAparam!$M$3+EchelleFPAparam!$G$3)))</f>
        <v>4631.86028280226</v>
      </c>
      <c r="CU28" s="53" t="n">
        <f aca="false">IF(OR($U28+F$52&lt;'Standard Settings'!$G23,$U28+F$52&gt;'Standard Settings'!$I23),-1,(EchelleFPAparam!$S$3/('cpmcfgWVLEN_Table.csv'!$U28+F$52))*(SIN('Standard Settings'!$F23)+SIN('Standard Settings'!$F23+EchelleFPAparam!$M$3+EchelleFPAparam!$G$3)))</f>
        <v>4275.56333797131</v>
      </c>
      <c r="CV28" s="53" t="n">
        <f aca="false">IF(OR($U28+G$52&lt;'Standard Settings'!$G23,$U28+G$52&gt;'Standard Settings'!$I23),-1,(EchelleFPAparam!$S$3/('cpmcfgWVLEN_Table.csv'!$U28+G$52))*(SIN('Standard Settings'!$F23)+SIN('Standard Settings'!$F23+EchelleFPAparam!$M$3+EchelleFPAparam!$G$3)))</f>
        <v>3970.16595668765</v>
      </c>
      <c r="CW28" s="53" t="n">
        <f aca="false">IF(OR($U28+H$52&lt;'Standard Settings'!$G23,$U28+H$52&gt;'Standard Settings'!$I23),-1,(EchelleFPAparam!$S$3/('cpmcfgWVLEN_Table.csv'!$U28+H$52))*(SIN('Standard Settings'!$F23)+SIN('Standard Settings'!$F23+EchelleFPAparam!$M$3+EchelleFPAparam!$G$3)))</f>
        <v>3705.48822624181</v>
      </c>
      <c r="CX28" s="53" t="n">
        <f aca="false">IF(OR($U28+K$52&lt;'Standard Settings'!$G23,$U28+K$52&gt;'Standard Settings'!$I23),-1,(EchelleFPAparam!$S$3/('cpmcfgWVLEN_Table.csv'!$U28+K$52))*(SIN('Standard Settings'!$F23)+SIN('Standard Settings'!$F23+EchelleFPAparam!$M$3+EchelleFPAparam!$G$3)))</f>
        <v>3473.89521210169</v>
      </c>
      <c r="CY28" s="53" t="n">
        <f aca="false">IF(OR($U28+L$52&lt;'Standard Settings'!$G23,$U28+L$52&gt;'Standard Settings'!$I23),-1,(EchelleFPAparam!$S$3/('cpmcfgWVLEN_Table.csv'!$U28+L$52))*(SIN('Standard Settings'!$F23)+SIN('Standard Settings'!$F23+EchelleFPAparam!$M$3+EchelleFPAparam!$G$3)))</f>
        <v>-1</v>
      </c>
      <c r="CZ28" s="53" t="n">
        <f aca="false">IF(OR($U28+B$52&lt;'Standard Settings'!$G23,$U28+B$52&gt;'Standard Settings'!$I23),-1,(EchelleFPAparam!$S$3/('cpmcfgWVLEN_Table.csv'!$U28+B$52))*(SIN('Standard Settings'!$F23)+SIN('Standard Settings'!$F23+EchelleFPAparam!$M$3+EchelleFPAparam!$H$3)))</f>
        <v>-1</v>
      </c>
      <c r="DA28" s="53" t="n">
        <f aca="false">IF(OR($U28+C$52&lt;'Standard Settings'!$G23,$U28+C$52&gt;'Standard Settings'!$I23),-1,(EchelleFPAparam!$S$3/('cpmcfgWVLEN_Table.csv'!$U28+C$52))*(SIN('Standard Settings'!$F23)+SIN('Standard Settings'!$F23+EchelleFPAparam!$M$3+EchelleFPAparam!$H$3)))</f>
        <v>5560.40168027506</v>
      </c>
      <c r="DB28" s="53" t="n">
        <f aca="false">IF(OR($U28+D$52&lt;'Standard Settings'!$G23,$U28+D$52&gt;'Standard Settings'!$I23),-1,(EchelleFPAparam!$S$3/('cpmcfgWVLEN_Table.csv'!$U28+D$52))*(SIN('Standard Settings'!$F23)+SIN('Standard Settings'!$F23+EchelleFPAparam!$M$3+EchelleFPAparam!$H$3)))</f>
        <v>5054.91061843188</v>
      </c>
      <c r="DC28" s="53" t="n">
        <f aca="false">IF(OR($U28+E$52&lt;'Standard Settings'!$G23,$U28+E$52&gt;'Standard Settings'!$I23),-1,(EchelleFPAparam!$S$3/('cpmcfgWVLEN_Table.csv'!$U28+E$52))*(SIN('Standard Settings'!$F23)+SIN('Standard Settings'!$F23+EchelleFPAparam!$M$3+EchelleFPAparam!$H$3)))</f>
        <v>4633.66806689589</v>
      </c>
      <c r="DD28" s="53" t="n">
        <f aca="false">IF(OR($U28+F$52&lt;'Standard Settings'!$G23,$U28+F$52&gt;'Standard Settings'!$I23),-1,(EchelleFPAparam!$S$3/('cpmcfgWVLEN_Table.csv'!$U28+F$52))*(SIN('Standard Settings'!$F23)+SIN('Standard Settings'!$F23+EchelleFPAparam!$M$3+EchelleFPAparam!$H$3)))</f>
        <v>4277.23206175005</v>
      </c>
      <c r="DE28" s="53" t="n">
        <f aca="false">IF(OR($U28+G$52&lt;'Standard Settings'!$G23,$U28+G$52&gt;'Standard Settings'!$I23),-1,(EchelleFPAparam!$S$3/('cpmcfgWVLEN_Table.csv'!$U28+G$52))*(SIN('Standard Settings'!$F23)+SIN('Standard Settings'!$F23+EchelleFPAparam!$M$3+EchelleFPAparam!$H$3)))</f>
        <v>3971.71548591076</v>
      </c>
      <c r="DF28" s="53" t="n">
        <f aca="false">IF(OR($U28+H$52&lt;'Standard Settings'!$G23,$U28+H$52&gt;'Standard Settings'!$I23),-1,(EchelleFPAparam!$S$3/('cpmcfgWVLEN_Table.csv'!$U28+H$52))*(SIN('Standard Settings'!$F23)+SIN('Standard Settings'!$F23+EchelleFPAparam!$M$3+EchelleFPAparam!$H$3)))</f>
        <v>3706.93445351671</v>
      </c>
      <c r="DG28" s="53" t="n">
        <f aca="false">IF(OR($U28+K$52&lt;'Standard Settings'!$G23,$U28+K$52&gt;'Standard Settings'!$I23),-1,(EchelleFPAparam!$S$3/('cpmcfgWVLEN_Table.csv'!$U28+K$52))*(SIN('Standard Settings'!$F23)+SIN('Standard Settings'!$F23+EchelleFPAparam!$M$3+EchelleFPAparam!$H$3)))</f>
        <v>3475.25105017192</v>
      </c>
      <c r="DH28" s="53" t="n">
        <f aca="false">IF(OR($U28+L$52&lt;'Standard Settings'!$G23,$U28+L$52&gt;'Standard Settings'!$I23),-1,(EchelleFPAparam!$S$3/('cpmcfgWVLEN_Table.csv'!$U28+L$52))*(SIN('Standard Settings'!$F23)+SIN('Standard Settings'!$F23+EchelleFPAparam!$M$3+EchelleFPAparam!$H$3)))</f>
        <v>-1</v>
      </c>
      <c r="DI28" s="53" t="n">
        <f aca="false">IF(OR($U28+B$52&lt;'Standard Settings'!$G23,$U28+B$52&gt;'Standard Settings'!$I23),-1,(EchelleFPAparam!$S$3/('cpmcfgWVLEN_Table.csv'!$U28+B$52))*(SIN('Standard Settings'!$F23)+SIN('Standard Settings'!$F23+EchelleFPAparam!$M$3+EchelleFPAparam!$I$3)))</f>
        <v>-1</v>
      </c>
      <c r="DJ28" s="53" t="n">
        <f aca="false">IF(OR($U28+C$52&lt;'Standard Settings'!$G23,$U28+C$52&gt;'Standard Settings'!$I23),-1,(EchelleFPAparam!$S$3/('cpmcfgWVLEN_Table.csv'!$U28+C$52))*(SIN('Standard Settings'!$F23)+SIN('Standard Settings'!$F23+EchelleFPAparam!$M$3+EchelleFPAparam!$I$3)))</f>
        <v>5599.49064638283</v>
      </c>
      <c r="DK28" s="53" t="n">
        <f aca="false">IF(OR($U28+D$52&lt;'Standard Settings'!$G23,$U28+D$52&gt;'Standard Settings'!$I23),-1,(EchelleFPAparam!$S$3/('cpmcfgWVLEN_Table.csv'!$U28+D$52))*(SIN('Standard Settings'!$F23)+SIN('Standard Settings'!$F23+EchelleFPAparam!$M$3+EchelleFPAparam!$I$3)))</f>
        <v>5090.44604216621</v>
      </c>
      <c r="DL28" s="53" t="n">
        <f aca="false">IF(OR($U28+E$52&lt;'Standard Settings'!$G23,$U28+E$52&gt;'Standard Settings'!$I23),-1,(EchelleFPAparam!$S$3/('cpmcfgWVLEN_Table.csv'!$U28+E$52))*(SIN('Standard Settings'!$F23)+SIN('Standard Settings'!$F23+EchelleFPAparam!$M$3+EchelleFPAparam!$I$3)))</f>
        <v>4666.24220531903</v>
      </c>
      <c r="DM28" s="53" t="n">
        <f aca="false">IF(OR($U28+F$52&lt;'Standard Settings'!$G23,$U28+F$52&gt;'Standard Settings'!$I23),-1,(EchelleFPAparam!$S$3/('cpmcfgWVLEN_Table.csv'!$U28+F$52))*(SIN('Standard Settings'!$F23)+SIN('Standard Settings'!$F23+EchelleFPAparam!$M$3+EchelleFPAparam!$I$3)))</f>
        <v>4307.30049721756</v>
      </c>
      <c r="DN28" s="53" t="n">
        <f aca="false">IF(OR($U28+G$52&lt;'Standard Settings'!$G23,$U28+G$52&gt;'Standard Settings'!$I23),-1,(EchelleFPAparam!$S$3/('cpmcfgWVLEN_Table.csv'!$U28+G$52))*(SIN('Standard Settings'!$F23)+SIN('Standard Settings'!$F23+EchelleFPAparam!$M$3+EchelleFPAparam!$I$3)))</f>
        <v>3999.63617598774</v>
      </c>
      <c r="DO28" s="53" t="n">
        <f aca="false">IF(OR($U28+H$52&lt;'Standard Settings'!$G23,$U28+H$52&gt;'Standard Settings'!$I23),-1,(EchelleFPAparam!$S$3/('cpmcfgWVLEN_Table.csv'!$U28+H$52))*(SIN('Standard Settings'!$F23)+SIN('Standard Settings'!$F23+EchelleFPAparam!$M$3+EchelleFPAparam!$I$3)))</f>
        <v>3732.99376425522</v>
      </c>
      <c r="DP28" s="53" t="n">
        <f aca="false">IF(OR($U28+K$52&lt;'Standard Settings'!$G23,$U28+K$52&gt;'Standard Settings'!$I23),-1,(EchelleFPAparam!$S$3/('cpmcfgWVLEN_Table.csv'!$U28+K$52))*(SIN('Standard Settings'!$F23)+SIN('Standard Settings'!$F23+EchelleFPAparam!$M$3+EchelleFPAparam!$I$3)))</f>
        <v>3499.68165398927</v>
      </c>
      <c r="DQ28" s="53" t="n">
        <f aca="false">IF(OR($U28+L$52&lt;'Standard Settings'!$G23,$U28+L$52&gt;'Standard Settings'!$I23),-1,(EchelleFPAparam!$S$3/('cpmcfgWVLEN_Table.csv'!$U28+L$52))*(SIN('Standard Settings'!$F23)+SIN('Standard Settings'!$F23+EchelleFPAparam!$M$3+EchelleFPAparam!$I$3)))</f>
        <v>-1</v>
      </c>
      <c r="DR28" s="53" t="n">
        <f aca="false">IF(OR($U28+B$52&lt;'Standard Settings'!$G23,$U28+B$52&gt;'Standard Settings'!$I23),-1,(EchelleFPAparam!$S$3/('cpmcfgWVLEN_Table.csv'!$U28+B$52))*(SIN('Standard Settings'!$F23)+SIN('Standard Settings'!$F23+EchelleFPAparam!$M$3+EchelleFPAparam!$J$3)))</f>
        <v>-1</v>
      </c>
      <c r="DS28" s="53" t="n">
        <f aca="false">IF(OR($U28+C$52&lt;'Standard Settings'!$G23,$U28+C$52&gt;'Standard Settings'!$I23),-1,(EchelleFPAparam!$S$3/('cpmcfgWVLEN_Table.csv'!$U28+C$52))*(SIN('Standard Settings'!$F23)+SIN('Standard Settings'!$F23+EchelleFPAparam!$M$3+EchelleFPAparam!$J$3)))</f>
        <v>5601.56247347352</v>
      </c>
      <c r="DT28" s="53" t="n">
        <f aca="false">IF(OR($U28+D$52&lt;'Standard Settings'!$G23,$U28+D$52&gt;'Standard Settings'!$I23),-1,(EchelleFPAparam!$S$3/('cpmcfgWVLEN_Table.csv'!$U28+D$52))*(SIN('Standard Settings'!$F23)+SIN('Standard Settings'!$F23+EchelleFPAparam!$M$3+EchelleFPAparam!$J$3)))</f>
        <v>5092.32952133956</v>
      </c>
      <c r="DU28" s="53" t="n">
        <f aca="false">IF(OR($U28+E$52&lt;'Standard Settings'!$G23,$U28+E$52&gt;'Standard Settings'!$I23),-1,(EchelleFPAparam!$S$3/('cpmcfgWVLEN_Table.csv'!$U28+E$52))*(SIN('Standard Settings'!$F23)+SIN('Standard Settings'!$F23+EchelleFPAparam!$M$3+EchelleFPAparam!$J$3)))</f>
        <v>4667.9687278946</v>
      </c>
      <c r="DV28" s="53" t="n">
        <f aca="false">IF(OR($U28+F$52&lt;'Standard Settings'!$G23,$U28+F$52&gt;'Standard Settings'!$I23),-1,(EchelleFPAparam!$S$3/('cpmcfgWVLEN_Table.csv'!$U28+F$52))*(SIN('Standard Settings'!$F23)+SIN('Standard Settings'!$F23+EchelleFPAparam!$M$3+EchelleFPAparam!$J$3)))</f>
        <v>4308.89421036425</v>
      </c>
      <c r="DW28" s="53" t="n">
        <f aca="false">IF(OR($U28+G$52&lt;'Standard Settings'!$G23,$U28+G$52&gt;'Standard Settings'!$I23),-1,(EchelleFPAparam!$S$3/('cpmcfgWVLEN_Table.csv'!$U28+G$52))*(SIN('Standard Settings'!$F23)+SIN('Standard Settings'!$F23+EchelleFPAparam!$M$3+EchelleFPAparam!$J$3)))</f>
        <v>4001.11605248109</v>
      </c>
      <c r="DX28" s="53" t="n">
        <f aca="false">IF(OR($U28+H$52&lt;'Standard Settings'!$G23,$U28+H$52&gt;'Standard Settings'!$I23),-1,(EchelleFPAparam!$S$3/('cpmcfgWVLEN_Table.csv'!$U28+H$52))*(SIN('Standard Settings'!$F23)+SIN('Standard Settings'!$F23+EchelleFPAparam!$M$3+EchelleFPAparam!$J$3)))</f>
        <v>3734.37498231568</v>
      </c>
      <c r="DY28" s="53" t="n">
        <f aca="false">IF(OR($U28+K$52&lt;'Standard Settings'!$G23,$U28+K$52&gt;'Standard Settings'!$I23),-1,(EchelleFPAparam!$S$3/('cpmcfgWVLEN_Table.csv'!$U28+K$52))*(SIN('Standard Settings'!$F23)+SIN('Standard Settings'!$F23+EchelleFPAparam!$M$3+EchelleFPAparam!$J$3)))</f>
        <v>3500.97654592095</v>
      </c>
      <c r="DZ28" s="53" t="n">
        <f aca="false">IF(OR($U28+L$52&lt;'Standard Settings'!$G23,$U28+L$52&gt;'Standard Settings'!$I23),-1,(EchelleFPAparam!$S$3/('cpmcfgWVLEN_Table.csv'!$U28+L$52))*(SIN('Standard Settings'!$F23)+SIN('Standard Settings'!$F23+EchelleFPAparam!$M$3+EchelleFPAparam!$J$3)))</f>
        <v>-1</v>
      </c>
      <c r="EA28" s="53" t="n">
        <f aca="false">IF(OR($U28+B$52&lt;$S28,$U28+B$52&gt;$T28),-1,(EchelleFPAparam!$S$3/('cpmcfgWVLEN_Table.csv'!$U28+B$52))*(SIN('Standard Settings'!$F23)+SIN('Standard Settings'!$F23+EchelleFPAparam!$M$3+EchelleFPAparam!$K$3)))</f>
        <v>-1</v>
      </c>
      <c r="EB28" s="53" t="n">
        <f aca="false">IF(OR($U28+C$52&lt;$S28,$U28+C$52&gt;$T28),-1,(EchelleFPAparam!$S$3/('cpmcfgWVLEN_Table.csv'!$U28+C$52))*(SIN('Standard Settings'!$F23)+SIN('Standard Settings'!$F23+EchelleFPAparam!$M$3+EchelleFPAparam!$K$3)))</f>
        <v>5638.84078976068</v>
      </c>
      <c r="EC28" s="53" t="n">
        <f aca="false">IF(OR($U28+D$52&lt;$S28,$U28+D$52&gt;$T28),-1,(EchelleFPAparam!$S$3/('cpmcfgWVLEN_Table.csv'!$U28+D$52))*(SIN('Standard Settings'!$F23)+SIN('Standard Settings'!$F23+EchelleFPAparam!$M$3+EchelleFPAparam!$K$3)))</f>
        <v>5126.21889978244</v>
      </c>
      <c r="ED28" s="53" t="n">
        <f aca="false">IF(OR($U28+E$52&lt;$S28,$U28+E$52&gt;$T28),-1,(EchelleFPAparam!$S$3/('cpmcfgWVLEN_Table.csv'!$U28+E$52))*(SIN('Standard Settings'!$F23)+SIN('Standard Settings'!$F23+EchelleFPAparam!$M$3+EchelleFPAparam!$K$3)))</f>
        <v>4699.03399146723</v>
      </c>
      <c r="EE28" s="53" t="n">
        <f aca="false">IF(OR($U28+F$52&lt;$S28,$U28+F$52&gt;$T28),-1,(EchelleFPAparam!$S$3/('cpmcfgWVLEN_Table.csv'!$U28+F$52))*(SIN('Standard Settings'!$F23)+SIN('Standard Settings'!$F23+EchelleFPAparam!$M$3+EchelleFPAparam!$K$3)))</f>
        <v>4337.56983827744</v>
      </c>
      <c r="EF28" s="53" t="n">
        <f aca="false">IF(OR($U28+G$52&lt;$S28,$U28+G$52&gt;$T28),-1,(EchelleFPAparam!$S$3/('cpmcfgWVLEN_Table.csv'!$U28+G$52))*(SIN('Standard Settings'!$F23)+SIN('Standard Settings'!$F23+EchelleFPAparam!$M$3+EchelleFPAparam!$K$3)))</f>
        <v>4027.74342125763</v>
      </c>
      <c r="EG28" s="53" t="n">
        <f aca="false">IF(OR($U28+H$52&lt;$S28,$U28+H$52&gt;$T28),-1,(EchelleFPAparam!$S$3/('cpmcfgWVLEN_Table.csv'!$U28+H$52))*(SIN('Standard Settings'!$F23)+SIN('Standard Settings'!$F23+EchelleFPAparam!$M$3+EchelleFPAparam!$K$3)))</f>
        <v>3759.22719317378</v>
      </c>
      <c r="EH28" s="53" t="n">
        <f aca="false">IF(OR($U28+K$52&lt;$S28,$U28+K$52&gt;$T28),-1,(EchelleFPAparam!$S$3/('cpmcfgWVLEN_Table.csv'!$U28+K$52))*(SIN('Standard Settings'!$F23)+SIN('Standard Settings'!$F23+EchelleFPAparam!$M$3+EchelleFPAparam!$K$3)))</f>
        <v>3524.27549360042</v>
      </c>
      <c r="EI28" s="53" t="n">
        <f aca="false">IF(OR($U28+L$52&lt;$S28,$U28+L$52&gt;$T28),-1,(EchelleFPAparam!$S$3/('cpmcfgWVLEN_Table.csv'!$U28+L$52))*(SIN('Standard Settings'!$F23)+SIN('Standard Settings'!$F23+EchelleFPAparam!$M$3+EchelleFPAparam!$K$3)))</f>
        <v>-1</v>
      </c>
      <c r="EJ28" s="54" t="n">
        <f aca="false">CO28</f>
        <v>3448.34979752633</v>
      </c>
      <c r="EK28" s="54" t="n">
        <f aca="false">EB28</f>
        <v>5638.84078976068</v>
      </c>
      <c r="EL28" s="55"/>
      <c r="EM28" s="55"/>
      <c r="EN28" s="55"/>
      <c r="EO28" s="55"/>
      <c r="EP28" s="55"/>
      <c r="EQ28" s="55"/>
      <c r="ER28" s="55"/>
      <c r="ES28" s="55"/>
      <c r="ET28" s="55"/>
      <c r="EU28" s="55"/>
      <c r="EV28" s="55"/>
      <c r="EW28" s="55"/>
      <c r="EX28" s="55"/>
      <c r="EY28" s="55"/>
      <c r="EZ28" s="55"/>
      <c r="FA28" s="55"/>
      <c r="FB28" s="55"/>
      <c r="FC28" s="55"/>
      <c r="FD28" s="55"/>
      <c r="FE28" s="55"/>
      <c r="FF28" s="55"/>
      <c r="FG28" s="55"/>
      <c r="FH28" s="55"/>
      <c r="FI28" s="55"/>
      <c r="FJ28" s="56" t="n">
        <f aca="false">1/(F28*EchelleFPAparam!$Q$3)</f>
        <v>768.708432075838</v>
      </c>
      <c r="FK28" s="56" t="n">
        <f aca="false">E28*FJ28</f>
        <v>11.2860643960971</v>
      </c>
      <c r="FL28" s="55"/>
      <c r="FM28" s="55"/>
      <c r="FN28" s="55"/>
      <c r="FO28" s="55"/>
      <c r="FP28" s="55"/>
      <c r="FQ28" s="55"/>
      <c r="FR28" s="55"/>
      <c r="FS28" s="55"/>
      <c r="FT28" s="55"/>
      <c r="FU28" s="55"/>
      <c r="FV28" s="55"/>
      <c r="FW28" s="55"/>
      <c r="FX28" s="55"/>
      <c r="FY28" s="55"/>
      <c r="FZ28" s="55"/>
      <c r="GA28" s="55"/>
      <c r="GB28" s="55"/>
      <c r="GC28" s="55"/>
      <c r="GD28" s="55"/>
      <c r="GE28" s="55"/>
      <c r="GF28" s="55"/>
      <c r="GG28" s="55"/>
      <c r="GH28" s="55"/>
      <c r="GI28" s="55"/>
      <c r="GJ28" s="55"/>
      <c r="GK28" s="55"/>
      <c r="GL28" s="55"/>
      <c r="GM28" s="55"/>
      <c r="GN28" s="55"/>
      <c r="GO28" s="55"/>
      <c r="GP28" s="55"/>
      <c r="GQ28" s="55"/>
      <c r="GR28" s="55"/>
      <c r="GS28" s="55"/>
      <c r="GT28" s="55"/>
      <c r="GU28" s="55"/>
      <c r="GV28" s="55"/>
      <c r="GW28" s="55"/>
      <c r="GX28" s="55"/>
      <c r="GY28" s="55"/>
      <c r="GZ28" s="55"/>
      <c r="HA28" s="55"/>
      <c r="HB28" s="55"/>
      <c r="HC28" s="55"/>
      <c r="HD28" s="55"/>
      <c r="HE28" s="55"/>
      <c r="HF28" s="55"/>
      <c r="HG28" s="55"/>
      <c r="HH28" s="55"/>
      <c r="HI28" s="55"/>
      <c r="HJ28" s="55"/>
      <c r="HK28" s="55"/>
      <c r="HL28" s="55"/>
      <c r="HM28" s="55"/>
      <c r="HN28" s="55"/>
      <c r="HO28" s="55"/>
      <c r="HP28" s="55"/>
      <c r="HQ28" s="55"/>
      <c r="HR28" s="55"/>
      <c r="HS28" s="55"/>
      <c r="HT28" s="55"/>
      <c r="HU28" s="55"/>
      <c r="HV28" s="55"/>
      <c r="HW28" s="55"/>
      <c r="HX28" s="55"/>
      <c r="HY28" s="55"/>
      <c r="HZ28" s="55"/>
      <c r="IA28" s="55"/>
      <c r="IB28" s="55"/>
      <c r="IC28" s="55"/>
      <c r="ID28" s="55"/>
      <c r="IE28" s="55"/>
      <c r="IF28" s="55"/>
      <c r="IG28" s="55"/>
      <c r="IH28" s="55"/>
      <c r="II28" s="55"/>
      <c r="IJ28" s="55"/>
      <c r="IK28" s="55"/>
      <c r="IL28" s="55"/>
      <c r="IM28" s="55"/>
      <c r="IN28" s="55"/>
      <c r="IO28" s="55"/>
      <c r="IP28" s="55"/>
      <c r="IQ28" s="55"/>
      <c r="IR28" s="55"/>
      <c r="IS28" s="55"/>
      <c r="IT28" s="55"/>
      <c r="IU28" s="55"/>
      <c r="IV28" s="55"/>
      <c r="IW28" s="55"/>
      <c r="IX28" s="55"/>
      <c r="IY28" s="55"/>
      <c r="IZ28" s="55"/>
      <c r="JA28" s="55"/>
      <c r="JB28" s="55"/>
      <c r="JC28" s="55"/>
      <c r="JD28" s="55"/>
      <c r="JE28" s="55"/>
      <c r="JF28" s="55"/>
      <c r="JG28" s="55"/>
      <c r="JH28" s="55"/>
      <c r="JI28" s="55"/>
      <c r="JJ28" s="55"/>
      <c r="JK28" s="55"/>
      <c r="JL28" s="55"/>
      <c r="JM28" s="55"/>
      <c r="JN28" s="55"/>
      <c r="JO28" s="55"/>
      <c r="JP28" s="55"/>
      <c r="JQ28" s="55"/>
      <c r="JR28" s="20"/>
    </row>
    <row r="29" customFormat="false" ht="15" hidden="false" customHeight="false" outlineLevel="0" collapsed="false">
      <c r="A29" s="39" t="n">
        <v>23</v>
      </c>
      <c r="B29" s="40" t="n">
        <f aca="false">AA29</f>
        <v>4312.28010698881</v>
      </c>
      <c r="C29" s="12" t="str">
        <f aca="false">'Standard Settings'!B24</f>
        <v>M/4/9</v>
      </c>
      <c r="D29" s="12" t="n">
        <f aca="false">'Standard Settings'!H24</f>
        <v>13</v>
      </c>
      <c r="E29" s="41" t="n">
        <f aca="false">(DM29-DD29)/2048</f>
        <v>0.0144569459571131</v>
      </c>
      <c r="F29" s="37" t="n">
        <f aca="false">((EchelleFPAparam!$S$3/('cpmcfgWVLEN_Table.csv'!$U29+E$52))*(SIN('Standard Settings'!$F24+0.0005)+SIN('Standard Settings'!$F24+0.0005+EchelleFPAparam!$M$3))-(EchelleFPAparam!$S$3/('cpmcfgWVLEN_Table.csv'!$U29+E$52))*(SIN('Standard Settings'!$F24-0.0005)+SIN('Standard Settings'!$F24-0.0005+EchelleFPAparam!$M$3)))*1000*EchelleFPAparam!$O$3/180</f>
        <v>42.652880479881</v>
      </c>
      <c r="G29" s="42" t="str">
        <f aca="false">'Standard Settings'!C24</f>
        <v>M</v>
      </c>
      <c r="H29" s="43"/>
      <c r="I29" s="44" t="s">
        <v>658</v>
      </c>
      <c r="J29" s="45"/>
      <c r="K29" s="12" t="str">
        <f aca="false">'Standard Settings'!$D24</f>
        <v>LM</v>
      </c>
      <c r="L29" s="43"/>
      <c r="M29" s="13" t="n">
        <v>0</v>
      </c>
      <c r="N29" s="13" t="n">
        <v>0</v>
      </c>
      <c r="O29" s="14" t="s">
        <v>526</v>
      </c>
      <c r="P29" s="14" t="s">
        <v>526</v>
      </c>
      <c r="Q29" s="12" t="n">
        <f aca="false">'Standard Settings'!$E24</f>
        <v>64</v>
      </c>
      <c r="R29" s="46"/>
      <c r="S29" s="47" t="n">
        <f aca="false">'Standard Settings'!$G24</f>
        <v>10</v>
      </c>
      <c r="T29" s="47" t="n">
        <f aca="false">'Standard Settings'!$I24</f>
        <v>16</v>
      </c>
      <c r="U29" s="48" t="n">
        <f aca="false">D29-4</f>
        <v>9</v>
      </c>
      <c r="V29" s="48" t="n">
        <f aca="false">D29+4</f>
        <v>17</v>
      </c>
      <c r="W29" s="49" t="n">
        <f aca="false">IF(OR($U29+B$52&lt;$S29,$U29+B$52&gt;$T29),-1,(EchelleFPAparam!$S$3/('cpmcfgWVLEN_Table.csv'!$U29+B$52))*(SIN('Standard Settings'!$F24)+SIN('Standard Settings'!$F24+EchelleFPAparam!$M$3)))</f>
        <v>-1</v>
      </c>
      <c r="X29" s="49" t="n">
        <f aca="false">IF(OR($U29+C$52&lt;$S29,$U29+C$52&gt;$T29),-1,(EchelleFPAparam!$S$3/('cpmcfgWVLEN_Table.csv'!$U29+C$52))*(SIN('Standard Settings'!$F24)+SIN('Standard Settings'!$F24+EchelleFPAparam!$M$3)))</f>
        <v>5605.96413908546</v>
      </c>
      <c r="Y29" s="49" t="n">
        <f aca="false">IF(OR($U29+D$52&lt;$S29,$U29+D$52&gt;$T29),-1,(EchelleFPAparam!$S$3/('cpmcfgWVLEN_Table.csv'!$U29+D$52))*(SIN('Standard Settings'!$F24)+SIN('Standard Settings'!$F24+EchelleFPAparam!$M$3)))</f>
        <v>5096.33103553223</v>
      </c>
      <c r="Z29" s="49" t="n">
        <f aca="false">IF(OR($U29+E$52&lt;$S29,$U29+E$52&gt;$T29),-1,(EchelleFPAparam!$S$3/('cpmcfgWVLEN_Table.csv'!$U29+E$52))*(SIN('Standard Settings'!$F24)+SIN('Standard Settings'!$F24+EchelleFPAparam!$M$3)))</f>
        <v>4671.63678257122</v>
      </c>
      <c r="AA29" s="49" t="n">
        <f aca="false">IF(OR($U29+F$52&lt;$S29,$U29+F$52&gt;$T29),-1,(EchelleFPAparam!$S$3/('cpmcfgWVLEN_Table.csv'!$U29+F$52))*(SIN('Standard Settings'!$F24)+SIN('Standard Settings'!$F24+EchelleFPAparam!$M$3)))</f>
        <v>4312.28010698881</v>
      </c>
      <c r="AB29" s="49" t="n">
        <f aca="false">IF(OR($U29+G$52&lt;$S29,$U29+G$52&gt;$T29),-1,(EchelleFPAparam!$S$3/('cpmcfgWVLEN_Table.csv'!$U29+G$52))*(SIN('Standard Settings'!$F24)+SIN('Standard Settings'!$F24+EchelleFPAparam!$M$3)))</f>
        <v>4004.26009934676</v>
      </c>
      <c r="AC29" s="49" t="n">
        <f aca="false">IF(OR($U29+H$52&lt;$S29,$U29+H$52&gt;$T29),-1,(EchelleFPAparam!$S$3/('cpmcfgWVLEN_Table.csv'!$U29+H$52))*(SIN('Standard Settings'!$F24)+SIN('Standard Settings'!$F24+EchelleFPAparam!$M$3)))</f>
        <v>3737.30942605697</v>
      </c>
      <c r="AD29" s="49" t="n">
        <f aca="false">IF(OR($U29+K$52&lt;$S29,$U29+K$52&gt;$T29),-1,(EchelleFPAparam!$S$3/('cpmcfgWVLEN_Table.csv'!$U29+K$52))*(SIN('Standard Settings'!$F24)+SIN('Standard Settings'!$F24+EchelleFPAparam!$M$3)))</f>
        <v>3503.72758692841</v>
      </c>
      <c r="AE29" s="49" t="n">
        <f aca="false">IF(OR($U29+L$52&lt;$S29,$U29+L$52&gt;$T29),-1,(EchelleFPAparam!$S$3/('cpmcfgWVLEN_Table.csv'!$U29+L$52))*(SIN('Standard Settings'!$F24)+SIN('Standard Settings'!$F24+EchelleFPAparam!$M$3)))</f>
        <v>-1</v>
      </c>
      <c r="AF29" s="50" t="n">
        <v>1886.33451158126</v>
      </c>
      <c r="AG29" s="50" t="n">
        <v>1434.41121257231</v>
      </c>
      <c r="AH29" s="50" t="n">
        <v>1056.40985345804</v>
      </c>
      <c r="AI29" s="50" t="n">
        <v>735.458755105451</v>
      </c>
      <c r="AJ29" s="50" t="n">
        <v>459.684144516477</v>
      </c>
      <c r="AK29" s="50" t="n">
        <v>220.03876521167</v>
      </c>
      <c r="AL29" s="50" t="n">
        <v>48.271996053434</v>
      </c>
      <c r="AM29" s="50"/>
      <c r="AN29" s="50"/>
      <c r="AO29" s="50" t="n">
        <v>1902.82311894888</v>
      </c>
      <c r="AP29" s="50" t="n">
        <v>1448.30985161587</v>
      </c>
      <c r="AQ29" s="50" t="n">
        <v>1067.87954448826</v>
      </c>
      <c r="AR29" s="50" t="n">
        <v>744.898664885847</v>
      </c>
      <c r="AS29" s="50" t="n">
        <v>467.372904987659</v>
      </c>
      <c r="AT29" s="50" t="n">
        <v>226.224837989899</v>
      </c>
      <c r="AU29" s="50" t="n">
        <v>50.668390074497</v>
      </c>
      <c r="AV29" s="50"/>
      <c r="AW29" s="50"/>
      <c r="AX29" s="50" t="n">
        <v>1921.54183501178</v>
      </c>
      <c r="AY29" s="50" t="n">
        <v>1464.25524115155</v>
      </c>
      <c r="AZ29" s="50" t="n">
        <v>1081.09786699942</v>
      </c>
      <c r="BA29" s="50" t="n">
        <v>755.818230905455</v>
      </c>
      <c r="BB29" s="50" t="n">
        <v>476.356147912476</v>
      </c>
      <c r="BC29" s="50" t="n">
        <v>233.496932219609</v>
      </c>
      <c r="BD29" s="50" t="n">
        <v>53.6018723660707</v>
      </c>
      <c r="BE29" s="50"/>
      <c r="BF29" s="50"/>
      <c r="BG29" s="51" t="n">
        <f aca="false">IF(OR($U29+B$52&lt;'Standard Settings'!$G24,$U29+B$52&gt;'Standard Settings'!$I24),-1,(EchelleFPAparam!$S$3/('cpmcfgWVLEN_Table.csv'!$U29+B$52))*(SIN(EchelleFPAparam!$T$3-EchelleFPAparam!$M$3/2)+SIN('Standard Settings'!$F24+EchelleFPAparam!$M$3)))</f>
        <v>-1</v>
      </c>
      <c r="BH29" s="51" t="n">
        <f aca="false">IF(OR($U29+C$52&lt;'Standard Settings'!$G24,$U29+C$52&gt;'Standard Settings'!$I24),-1,(EchelleFPAparam!$S$3/('cpmcfgWVLEN_Table.csv'!$U29+C$52))*(SIN(EchelleFPAparam!$T$3-EchelleFPAparam!$M$3/2)+SIN('Standard Settings'!$F24+EchelleFPAparam!$M$3)))</f>
        <v>5638.43400861147</v>
      </c>
      <c r="BI29" s="51" t="n">
        <f aca="false">IF(OR($U29+D$52&lt;'Standard Settings'!$G24,$U29+D$52&gt;'Standard Settings'!$I24),-1,(EchelleFPAparam!$S$3/('cpmcfgWVLEN_Table.csv'!$U29+D$52))*(SIN(EchelleFPAparam!$T$3-EchelleFPAparam!$M$3/2)+SIN('Standard Settings'!$F24+EchelleFPAparam!$M$3)))</f>
        <v>5125.8490987377</v>
      </c>
      <c r="BJ29" s="51" t="n">
        <f aca="false">IF(OR($U29+E$52&lt;'Standard Settings'!$G24,$U29+E$52&gt;'Standard Settings'!$I24),-1,(EchelleFPAparam!$S$3/('cpmcfgWVLEN_Table.csv'!$U29+E$52))*(SIN(EchelleFPAparam!$T$3-EchelleFPAparam!$M$3/2)+SIN('Standard Settings'!$F24+EchelleFPAparam!$M$3)))</f>
        <v>4698.69500717623</v>
      </c>
      <c r="BK29" s="51" t="n">
        <f aca="false">IF(OR($U29+F$52&lt;'Standard Settings'!$G24,$U29+F$52&gt;'Standard Settings'!$I24),-1,(EchelleFPAparam!$S$3/('cpmcfgWVLEN_Table.csv'!$U29+F$52))*(SIN(EchelleFPAparam!$T$3-EchelleFPAparam!$M$3/2)+SIN('Standard Settings'!$F24+EchelleFPAparam!$M$3)))</f>
        <v>4337.25692970113</v>
      </c>
      <c r="BL29" s="51" t="n">
        <f aca="false">IF(OR($U29+G$52&lt;'Standard Settings'!$G24,$U29+G$52&gt;'Standard Settings'!$I24),-1,(EchelleFPAparam!$S$3/('cpmcfgWVLEN_Table.csv'!$U29+G$52))*(SIN(EchelleFPAparam!$T$3-EchelleFPAparam!$M$3/2)+SIN('Standard Settings'!$F24+EchelleFPAparam!$M$3)))</f>
        <v>4027.45286329391</v>
      </c>
      <c r="BM29" s="51" t="n">
        <f aca="false">IF(OR($U29+H$52&lt;'Standard Settings'!$G24,$U29+H$52&gt;'Standard Settings'!$I24),-1,(EchelleFPAparam!$S$3/('cpmcfgWVLEN_Table.csv'!$U29+H$52))*(SIN(EchelleFPAparam!$T$3-EchelleFPAparam!$M$3/2)+SIN('Standard Settings'!$F24+EchelleFPAparam!$M$3)))</f>
        <v>3758.95600574098</v>
      </c>
      <c r="BN29" s="51" t="n">
        <f aca="false">IF(OR($U29+K$52&lt;'Standard Settings'!$G24,$U29+K$52&gt;'Standard Settings'!$I24),-1,(EchelleFPAparam!$S$3/('cpmcfgWVLEN_Table.csv'!$U29+K$52))*(SIN(EchelleFPAparam!$T$3-EchelleFPAparam!$M$3/2)+SIN('Standard Settings'!$F24+EchelleFPAparam!$M$3)))</f>
        <v>3524.02125538217</v>
      </c>
      <c r="BO29" s="51" t="n">
        <f aca="false">IF(OR($U29+L$52&lt;'Standard Settings'!$G24,$U29+L$52&gt;'Standard Settings'!$I24),-1,(EchelleFPAparam!$S$3/('cpmcfgWVLEN_Table.csv'!$U29+L$52))*(SIN(EchelleFPAparam!$T$3-EchelleFPAparam!$M$3/2)+SIN('Standard Settings'!$F24+EchelleFPAparam!$M$3)))</f>
        <v>-1</v>
      </c>
      <c r="BP29" s="52" t="n">
        <f aca="false">IF(OR($U29+B$52&lt;'Standard Settings'!$G24,$U29+B$52&gt;'Standard Settings'!$I24),-1,BG29*(($D29+B$52)/($D29+B$52+0.5)))</f>
        <v>-1</v>
      </c>
      <c r="BQ29" s="52" t="n">
        <f aca="false">IF(OR($U29+C$52&lt;'Standard Settings'!$G24,$U29+C$52&gt;'Standard Settings'!$I24),-1,BH29*(($D29+C$52)/($D29+C$52+0.5)))</f>
        <v>5444.00524969383</v>
      </c>
      <c r="BR29" s="52" t="n">
        <f aca="false">IF(OR($U29+D$52&lt;'Standard Settings'!$G24,$U29+D$52&gt;'Standard Settings'!$I24),-1,BI29*(($D29+D$52)/($D29+D$52+0.5)))</f>
        <v>4960.49912781068</v>
      </c>
      <c r="BS29" s="52" t="n">
        <f aca="false">IF(OR($U29+E$52&lt;'Standard Settings'!$G24,$U29+E$52&gt;'Standard Settings'!$I24),-1,BJ29*(($D29+E$52)/($D29+E$52+0.5)))</f>
        <v>4556.31030998907</v>
      </c>
      <c r="BT29" s="52" t="n">
        <f aca="false">IF(OR($U29+F$52&lt;'Standard Settings'!$G24,$U29+F$52&gt;'Standard Settings'!$I24),-1,BK29*(($D29+F$52)/($D29+F$52+0.5)))</f>
        <v>4213.33530313824</v>
      </c>
      <c r="BU29" s="52" t="n">
        <f aca="false">IF(OR($U29+G$52&lt;'Standard Settings'!$G24,$U29+G$52&gt;'Standard Settings'!$I24),-1,BL29*(($D29+G$52)/($D29+G$52+0.5)))</f>
        <v>3918.60278590759</v>
      </c>
      <c r="BV29" s="52" t="n">
        <f aca="false">IF(OR($U29+H$52&lt;'Standard Settings'!$G24,$U29+H$52&gt;'Standard Settings'!$I24),-1,BM29*(($D29+H$52)/($D29+H$52+0.5)))</f>
        <v>3662.57251841429</v>
      </c>
      <c r="BW29" s="52" t="n">
        <f aca="false">IF(OR($U29+K$52&lt;'Standard Settings'!$G24,$U29+K$52&gt;'Standard Settings'!$I24),-1,BN29*(($D29+K$52)/($D29+K$52+0.5)))</f>
        <v>3438.06951744602</v>
      </c>
      <c r="BX29" s="52" t="n">
        <f aca="false">IF(OR($U29+L$52&lt;'Standard Settings'!$G24,$U29+L$52&gt;'Standard Settings'!$I24),-1,BO29*(($D29+L$52)/($D29+L$52+0.5)))</f>
        <v>-1</v>
      </c>
      <c r="BY29" s="52" t="n">
        <f aca="false">IF(OR($U29+B$52&lt;'Standard Settings'!$G24,$U29+B$52&gt;'Standard Settings'!$I24),-1,BG29*(($D29+B$52)/($D29+B$52-0.5)))</f>
        <v>-1</v>
      </c>
      <c r="BZ29" s="52" t="n">
        <f aca="false">IF(OR($U29+C$52&lt;'Standard Settings'!$G24,$U29+C$52&gt;'Standard Settings'!$I24),-1,BH29*(($D29+C$52)/($D29+C$52-0.5)))</f>
        <v>5847.2648978193</v>
      </c>
      <c r="CA29" s="52" t="n">
        <f aca="false">IF(OR($U29+D$52&lt;'Standard Settings'!$G24,$U29+D$52&gt;'Standard Settings'!$I24),-1,BI29*(($D29+D$52)/($D29+D$52-0.5)))</f>
        <v>5302.60251593555</v>
      </c>
      <c r="CB29" s="52" t="n">
        <f aca="false">IF(OR($U29+E$52&lt;'Standard Settings'!$G24,$U29+E$52&gt;'Standard Settings'!$I24),-1,BJ29*(($D29+E$52)/($D29+E$52-0.5)))</f>
        <v>4850.26581385933</v>
      </c>
      <c r="CC29" s="52" t="n">
        <f aca="false">IF(OR($U29+F$52&lt;'Standard Settings'!$G24,$U29+F$52&gt;'Standard Settings'!$I24),-1,BK29*(($D29+F$52)/($D29+F$52-0.5)))</f>
        <v>4468.68895787389</v>
      </c>
      <c r="CD29" s="52" t="n">
        <f aca="false">IF(OR($U29+G$52&lt;'Standard Settings'!$G24,$U29+G$52&gt;'Standard Settings'!$I24),-1,BL29*(($D29+G$52)/($D29+G$52-0.5)))</f>
        <v>4142.52294510231</v>
      </c>
      <c r="CE29" s="52" t="n">
        <f aca="false">IF(OR($U29+H$52&lt;'Standard Settings'!$G24,$U29+H$52&gt;'Standard Settings'!$I24),-1,BM29*(($D29+H$52)/($D29+H$52-0.5)))</f>
        <v>3860.54941130155</v>
      </c>
      <c r="CF29" s="52" t="n">
        <f aca="false">IF(OR($U29+K$52&lt;'Standard Settings'!$G24,$U29+K$52&gt;'Standard Settings'!$I24),-1,BN29*(($D29+K$52)/($D29+K$52-0.5)))</f>
        <v>3614.38077475094</v>
      </c>
      <c r="CG29" s="52" t="n">
        <f aca="false">IF(OR($U29+L$52&lt;'Standard Settings'!$G24,$U29+L$52&gt;'Standard Settings'!$I24),-1,BO29*(($D29+L$52)/($D29+L$52-0.5)))</f>
        <v>-1</v>
      </c>
      <c r="CH29" s="53" t="n">
        <f aca="false">IF(OR($U29+B$52&lt;'Standard Settings'!$G24,$U29+B$52&gt;'Standard Settings'!$I24),-1,(EchelleFPAparam!$S$3/('cpmcfgWVLEN_Table.csv'!$U29+B$52))*(SIN('Standard Settings'!$F24)+SIN('Standard Settings'!$F24+EchelleFPAparam!$M$3+EchelleFPAparam!$F$3)))</f>
        <v>-1</v>
      </c>
      <c r="CI29" s="53" t="n">
        <f aca="false">IF(OR($U29+C$52&lt;'Standard Settings'!$G24,$U29+C$52&gt;'Standard Settings'!$I24),-1,(EchelleFPAparam!$S$3/('cpmcfgWVLEN_Table.csv'!$U29+C$52))*(SIN('Standard Settings'!$F24)+SIN('Standard Settings'!$F24+EchelleFPAparam!$M$3+EchelleFPAparam!$F$3)))</f>
        <v>5544.08482349668</v>
      </c>
      <c r="CJ29" s="53" t="n">
        <f aca="false">IF(OR($U29+D$52&lt;'Standard Settings'!$G24,$U29+D$52&gt;'Standard Settings'!$I24),-1,(EchelleFPAparam!$S$3/('cpmcfgWVLEN_Table.csv'!$U29+D$52))*(SIN('Standard Settings'!$F24)+SIN('Standard Settings'!$F24+EchelleFPAparam!$M$3+EchelleFPAparam!$F$3)))</f>
        <v>5040.07711226971</v>
      </c>
      <c r="CK29" s="53" t="n">
        <f aca="false">IF(OR($U29+E$52&lt;'Standard Settings'!$G24,$U29+E$52&gt;'Standard Settings'!$I24),-1,(EchelleFPAparam!$S$3/('cpmcfgWVLEN_Table.csv'!$U29+E$52))*(SIN('Standard Settings'!$F24)+SIN('Standard Settings'!$F24+EchelleFPAparam!$M$3+EchelleFPAparam!$F$3)))</f>
        <v>4620.07068624723</v>
      </c>
      <c r="CL29" s="53" t="n">
        <f aca="false">IF(OR($U29+F$52&lt;'Standard Settings'!$G24,$U29+F$52&gt;'Standard Settings'!$I24),-1,(EchelleFPAparam!$S$3/('cpmcfgWVLEN_Table.csv'!$U29+F$52))*(SIN('Standard Settings'!$F24)+SIN('Standard Settings'!$F24+EchelleFPAparam!$M$3+EchelleFPAparam!$F$3)))</f>
        <v>4264.68063345899</v>
      </c>
      <c r="CM29" s="53" t="n">
        <f aca="false">IF(OR($U29+G$52&lt;'Standard Settings'!$G24,$U29+G$52&gt;'Standard Settings'!$I24),-1,(EchelleFPAparam!$S$3/('cpmcfgWVLEN_Table.csv'!$U29+G$52))*(SIN('Standard Settings'!$F24)+SIN('Standard Settings'!$F24+EchelleFPAparam!$M$3+EchelleFPAparam!$F$3)))</f>
        <v>3960.06058821191</v>
      </c>
      <c r="CN29" s="53" t="n">
        <f aca="false">IF(OR($U29+H$52&lt;'Standard Settings'!$G24,$U29+H$52&gt;'Standard Settings'!$I24),-1,(EchelleFPAparam!$S$3/('cpmcfgWVLEN_Table.csv'!$U29+H$52))*(SIN('Standard Settings'!$F24)+SIN('Standard Settings'!$F24+EchelleFPAparam!$M$3+EchelleFPAparam!$F$3)))</f>
        <v>3696.05654899779</v>
      </c>
      <c r="CO29" s="53" t="n">
        <f aca="false">IF(OR($U29+K$52&lt;'Standard Settings'!$G24,$U29+K$52&gt;'Standard Settings'!$I24),-1,(EchelleFPAparam!$S$3/('cpmcfgWVLEN_Table.csv'!$U29+K$52))*(SIN('Standard Settings'!$F24)+SIN('Standard Settings'!$F24+EchelleFPAparam!$M$3+EchelleFPAparam!$F$3)))</f>
        <v>3465.05301468543</v>
      </c>
      <c r="CP29" s="53" t="n">
        <f aca="false">IF(OR($U29+L$52&lt;'Standard Settings'!$G24,$U29+L$52&gt;'Standard Settings'!$I24),-1,(EchelleFPAparam!$S$3/('cpmcfgWVLEN_Table.csv'!$U29+L$52))*(SIN('Standard Settings'!$F24)+SIN('Standard Settings'!$F24+EchelleFPAparam!$M$3+EchelleFPAparam!$F$3)))</f>
        <v>-1</v>
      </c>
      <c r="CQ29" s="53" t="n">
        <f aca="false">IF(OR($U29+B$52&lt;'Standard Settings'!$G24,$U29+B$52&gt;'Standard Settings'!$I24),-1,(EchelleFPAparam!$S$3/('cpmcfgWVLEN_Table.csv'!$U29+B$52))*(SIN('Standard Settings'!$F24)+SIN('Standard Settings'!$F24+EchelleFPAparam!$M$3+EchelleFPAparam!$G$3)))</f>
        <v>-1</v>
      </c>
      <c r="CR29" s="53" t="n">
        <f aca="false">IF(OR($U29+C$52&lt;'Standard Settings'!$G24,$U29+C$52&gt;'Standard Settings'!$I24),-1,(EchelleFPAparam!$S$3/('cpmcfgWVLEN_Table.csv'!$U29+C$52))*(SIN('Standard Settings'!$F24)+SIN('Standard Settings'!$F24+EchelleFPAparam!$M$3+EchelleFPAparam!$G$3)))</f>
        <v>5584.36778800244</v>
      </c>
      <c r="CS29" s="53" t="n">
        <f aca="false">IF(OR($U29+D$52&lt;'Standard Settings'!$G24,$U29+D$52&gt;'Standard Settings'!$I24),-1,(EchelleFPAparam!$S$3/('cpmcfgWVLEN_Table.csv'!$U29+D$52))*(SIN('Standard Settings'!$F24)+SIN('Standard Settings'!$F24+EchelleFPAparam!$M$3+EchelleFPAparam!$G$3)))</f>
        <v>5076.69798909313</v>
      </c>
      <c r="CT29" s="53" t="n">
        <f aca="false">IF(OR($U29+E$52&lt;'Standard Settings'!$G24,$U29+E$52&gt;'Standard Settings'!$I24),-1,(EchelleFPAparam!$S$3/('cpmcfgWVLEN_Table.csv'!$U29+E$52))*(SIN('Standard Settings'!$F24)+SIN('Standard Settings'!$F24+EchelleFPAparam!$M$3+EchelleFPAparam!$G$3)))</f>
        <v>4653.63982333537</v>
      </c>
      <c r="CU29" s="53" t="n">
        <f aca="false">IF(OR($U29+F$52&lt;'Standard Settings'!$G24,$U29+F$52&gt;'Standard Settings'!$I24),-1,(EchelleFPAparam!$S$3/('cpmcfgWVLEN_Table.csv'!$U29+F$52))*(SIN('Standard Settings'!$F24)+SIN('Standard Settings'!$F24+EchelleFPAparam!$M$3+EchelleFPAparam!$G$3)))</f>
        <v>4295.66752923265</v>
      </c>
      <c r="CV29" s="53" t="n">
        <f aca="false">IF(OR($U29+G$52&lt;'Standard Settings'!$G24,$U29+G$52&gt;'Standard Settings'!$I24),-1,(EchelleFPAparam!$S$3/('cpmcfgWVLEN_Table.csv'!$U29+G$52))*(SIN('Standard Settings'!$F24)+SIN('Standard Settings'!$F24+EchelleFPAparam!$M$3+EchelleFPAparam!$G$3)))</f>
        <v>3988.83413428746</v>
      </c>
      <c r="CW29" s="53" t="n">
        <f aca="false">IF(OR($U29+H$52&lt;'Standard Settings'!$G24,$U29+H$52&gt;'Standard Settings'!$I24),-1,(EchelleFPAparam!$S$3/('cpmcfgWVLEN_Table.csv'!$U29+H$52))*(SIN('Standard Settings'!$F24)+SIN('Standard Settings'!$F24+EchelleFPAparam!$M$3+EchelleFPAparam!$G$3)))</f>
        <v>3722.9118586683</v>
      </c>
      <c r="CX29" s="53" t="n">
        <f aca="false">IF(OR($U29+K$52&lt;'Standard Settings'!$G24,$U29+K$52&gt;'Standard Settings'!$I24),-1,(EchelleFPAparam!$S$3/('cpmcfgWVLEN_Table.csv'!$U29+K$52))*(SIN('Standard Settings'!$F24)+SIN('Standard Settings'!$F24+EchelleFPAparam!$M$3+EchelleFPAparam!$G$3)))</f>
        <v>3490.22986750153</v>
      </c>
      <c r="CY29" s="53" t="n">
        <f aca="false">IF(OR($U29+L$52&lt;'Standard Settings'!$G24,$U29+L$52&gt;'Standard Settings'!$I24),-1,(EchelleFPAparam!$S$3/('cpmcfgWVLEN_Table.csv'!$U29+L$52))*(SIN('Standard Settings'!$F24)+SIN('Standard Settings'!$F24+EchelleFPAparam!$M$3+EchelleFPAparam!$G$3)))</f>
        <v>-1</v>
      </c>
      <c r="CZ29" s="53" t="n">
        <f aca="false">IF(OR($U29+B$52&lt;'Standard Settings'!$G24,$U29+B$52&gt;'Standard Settings'!$I24),-1,(EchelleFPAparam!$S$3/('cpmcfgWVLEN_Table.csv'!$U29+B$52))*(SIN('Standard Settings'!$F24)+SIN('Standard Settings'!$F24+EchelleFPAparam!$M$3+EchelleFPAparam!$H$3)))</f>
        <v>-1</v>
      </c>
      <c r="DA29" s="53" t="n">
        <f aca="false">IF(OR($U29+C$52&lt;'Standard Settings'!$G24,$U29+C$52&gt;'Standard Settings'!$I24),-1,(EchelleFPAparam!$S$3/('cpmcfgWVLEN_Table.csv'!$U29+C$52))*(SIN('Standard Settings'!$F24)+SIN('Standard Settings'!$F24+EchelleFPAparam!$M$3+EchelleFPAparam!$H$3)))</f>
        <v>5586.50488539561</v>
      </c>
      <c r="DB29" s="53" t="n">
        <f aca="false">IF(OR($U29+D$52&lt;'Standard Settings'!$G24,$U29+D$52&gt;'Standard Settings'!$I24),-1,(EchelleFPAparam!$S$3/('cpmcfgWVLEN_Table.csv'!$U29+D$52))*(SIN('Standard Settings'!$F24)+SIN('Standard Settings'!$F24+EchelleFPAparam!$M$3+EchelleFPAparam!$H$3)))</f>
        <v>5078.6408049051</v>
      </c>
      <c r="DC29" s="53" t="n">
        <f aca="false">IF(OR($U29+E$52&lt;'Standard Settings'!$G24,$U29+E$52&gt;'Standard Settings'!$I24),-1,(EchelleFPAparam!$S$3/('cpmcfgWVLEN_Table.csv'!$U29+E$52))*(SIN('Standard Settings'!$F24)+SIN('Standard Settings'!$F24+EchelleFPAparam!$M$3+EchelleFPAparam!$H$3)))</f>
        <v>4655.42073782967</v>
      </c>
      <c r="DD29" s="53" t="n">
        <f aca="false">IF(OR($U29+F$52&lt;'Standard Settings'!$G24,$U29+F$52&gt;'Standard Settings'!$I24),-1,(EchelleFPAparam!$S$3/('cpmcfgWVLEN_Table.csv'!$U29+F$52))*(SIN('Standard Settings'!$F24)+SIN('Standard Settings'!$F24+EchelleFPAparam!$M$3+EchelleFPAparam!$H$3)))</f>
        <v>4297.31145030431</v>
      </c>
      <c r="DE29" s="53" t="n">
        <f aca="false">IF(OR($U29+G$52&lt;'Standard Settings'!$G24,$U29+G$52&gt;'Standard Settings'!$I24),-1,(EchelleFPAparam!$S$3/('cpmcfgWVLEN_Table.csv'!$U29+G$52))*(SIN('Standard Settings'!$F24)+SIN('Standard Settings'!$F24+EchelleFPAparam!$M$3+EchelleFPAparam!$H$3)))</f>
        <v>3990.36063242543</v>
      </c>
      <c r="DF29" s="53" t="n">
        <f aca="false">IF(OR($U29+H$52&lt;'Standard Settings'!$G24,$U29+H$52&gt;'Standard Settings'!$I24),-1,(EchelleFPAparam!$S$3/('cpmcfgWVLEN_Table.csv'!$U29+H$52))*(SIN('Standard Settings'!$F24)+SIN('Standard Settings'!$F24+EchelleFPAparam!$M$3+EchelleFPAparam!$H$3)))</f>
        <v>3724.33659026374</v>
      </c>
      <c r="DG29" s="53" t="n">
        <f aca="false">IF(OR($U29+K$52&lt;'Standard Settings'!$G24,$U29+K$52&gt;'Standard Settings'!$I24),-1,(EchelleFPAparam!$S$3/('cpmcfgWVLEN_Table.csv'!$U29+K$52))*(SIN('Standard Settings'!$F24)+SIN('Standard Settings'!$F24+EchelleFPAparam!$M$3+EchelleFPAparam!$H$3)))</f>
        <v>3491.56555337225</v>
      </c>
      <c r="DH29" s="53" t="n">
        <f aca="false">IF(OR($U29+L$52&lt;'Standard Settings'!$G24,$U29+L$52&gt;'Standard Settings'!$I24),-1,(EchelleFPAparam!$S$3/('cpmcfgWVLEN_Table.csv'!$U29+L$52))*(SIN('Standard Settings'!$F24)+SIN('Standard Settings'!$F24+EchelleFPAparam!$M$3+EchelleFPAparam!$H$3)))</f>
        <v>-1</v>
      </c>
      <c r="DI29" s="53" t="n">
        <f aca="false">IF(OR($U29+B$52&lt;'Standard Settings'!$G24,$U29+B$52&gt;'Standard Settings'!$I24),-1,(EchelleFPAparam!$S$3/('cpmcfgWVLEN_Table.csv'!$U29+B$52))*(SIN('Standard Settings'!$F24)+SIN('Standard Settings'!$F24+EchelleFPAparam!$M$3+EchelleFPAparam!$I$3)))</f>
        <v>-1</v>
      </c>
      <c r="DJ29" s="53" t="n">
        <f aca="false">IF(OR($U29+C$52&lt;'Standard Settings'!$G24,$U29+C$52&gt;'Standard Settings'!$I24),-1,(EchelleFPAparam!$S$3/('cpmcfgWVLEN_Table.csv'!$U29+C$52))*(SIN('Standard Settings'!$F24)+SIN('Standard Settings'!$F24+EchelleFPAparam!$M$3+EchelleFPAparam!$I$3)))</f>
        <v>5624.99505831182</v>
      </c>
      <c r="DK29" s="53" t="n">
        <f aca="false">IF(OR($U29+D$52&lt;'Standard Settings'!$G24,$U29+D$52&gt;'Standard Settings'!$I24),-1,(EchelleFPAparam!$S$3/('cpmcfgWVLEN_Table.csv'!$U29+D$52))*(SIN('Standard Settings'!$F24)+SIN('Standard Settings'!$F24+EchelleFPAparam!$M$3+EchelleFPAparam!$I$3)))</f>
        <v>5113.63187119257</v>
      </c>
      <c r="DL29" s="53" t="n">
        <f aca="false">IF(OR($U29+E$52&lt;'Standard Settings'!$G24,$U29+E$52&gt;'Standard Settings'!$I24),-1,(EchelleFPAparam!$S$3/('cpmcfgWVLEN_Table.csv'!$U29+E$52))*(SIN('Standard Settings'!$F24)+SIN('Standard Settings'!$F24+EchelleFPAparam!$M$3+EchelleFPAparam!$I$3)))</f>
        <v>4687.49588192652</v>
      </c>
      <c r="DM29" s="53" t="n">
        <f aca="false">IF(OR($U29+F$52&lt;'Standard Settings'!$G24,$U29+F$52&gt;'Standard Settings'!$I24),-1,(EchelleFPAparam!$S$3/('cpmcfgWVLEN_Table.csv'!$U29+F$52))*(SIN('Standard Settings'!$F24)+SIN('Standard Settings'!$F24+EchelleFPAparam!$M$3+EchelleFPAparam!$I$3)))</f>
        <v>4326.91927562448</v>
      </c>
      <c r="DN29" s="53" t="n">
        <f aca="false">IF(OR($U29+G$52&lt;'Standard Settings'!$G24,$U29+G$52&gt;'Standard Settings'!$I24),-1,(EchelleFPAparam!$S$3/('cpmcfgWVLEN_Table.csv'!$U29+G$52))*(SIN('Standard Settings'!$F24)+SIN('Standard Settings'!$F24+EchelleFPAparam!$M$3+EchelleFPAparam!$I$3)))</f>
        <v>4017.85361307987</v>
      </c>
      <c r="DO29" s="53" t="n">
        <f aca="false">IF(OR($U29+H$52&lt;'Standard Settings'!$G24,$U29+H$52&gt;'Standard Settings'!$I24),-1,(EchelleFPAparam!$S$3/('cpmcfgWVLEN_Table.csv'!$U29+H$52))*(SIN('Standard Settings'!$F24)+SIN('Standard Settings'!$F24+EchelleFPAparam!$M$3+EchelleFPAparam!$I$3)))</f>
        <v>3749.99670554121</v>
      </c>
      <c r="DP29" s="53" t="n">
        <f aca="false">IF(OR($U29+K$52&lt;'Standard Settings'!$G24,$U29+K$52&gt;'Standard Settings'!$I24),-1,(EchelleFPAparam!$S$3/('cpmcfgWVLEN_Table.csv'!$U29+K$52))*(SIN('Standard Settings'!$F24)+SIN('Standard Settings'!$F24+EchelleFPAparam!$M$3+EchelleFPAparam!$I$3)))</f>
        <v>3515.62191144489</v>
      </c>
      <c r="DQ29" s="53" t="n">
        <f aca="false">IF(OR($U29+L$52&lt;'Standard Settings'!$G24,$U29+L$52&gt;'Standard Settings'!$I24),-1,(EchelleFPAparam!$S$3/('cpmcfgWVLEN_Table.csv'!$U29+L$52))*(SIN('Standard Settings'!$F24)+SIN('Standard Settings'!$F24+EchelleFPAparam!$M$3+EchelleFPAparam!$I$3)))</f>
        <v>-1</v>
      </c>
      <c r="DR29" s="53" t="n">
        <f aca="false">IF(OR($U29+B$52&lt;'Standard Settings'!$G24,$U29+B$52&gt;'Standard Settings'!$I24),-1,(EchelleFPAparam!$S$3/('cpmcfgWVLEN_Table.csv'!$U29+B$52))*(SIN('Standard Settings'!$F24)+SIN('Standard Settings'!$F24+EchelleFPAparam!$M$3+EchelleFPAparam!$J$3)))</f>
        <v>-1</v>
      </c>
      <c r="DS29" s="53" t="n">
        <f aca="false">IF(OR($U29+C$52&lt;'Standard Settings'!$G24,$U29+C$52&gt;'Standard Settings'!$I24),-1,(EchelleFPAparam!$S$3/('cpmcfgWVLEN_Table.csv'!$U29+C$52))*(SIN('Standard Settings'!$F24)+SIN('Standard Settings'!$F24+EchelleFPAparam!$M$3+EchelleFPAparam!$J$3)))</f>
        <v>5627.03415962788</v>
      </c>
      <c r="DT29" s="53" t="n">
        <f aca="false">IF(OR($U29+D$52&lt;'Standard Settings'!$G24,$U29+D$52&gt;'Standard Settings'!$I24),-1,(EchelleFPAparam!$S$3/('cpmcfgWVLEN_Table.csv'!$U29+D$52))*(SIN('Standard Settings'!$F24)+SIN('Standard Settings'!$F24+EchelleFPAparam!$M$3+EchelleFPAparam!$J$3)))</f>
        <v>5115.48559966171</v>
      </c>
      <c r="DU29" s="53" t="n">
        <f aca="false">IF(OR($U29+E$52&lt;'Standard Settings'!$G24,$U29+E$52&gt;'Standard Settings'!$I24),-1,(EchelleFPAparam!$S$3/('cpmcfgWVLEN_Table.csv'!$U29+E$52))*(SIN('Standard Settings'!$F24)+SIN('Standard Settings'!$F24+EchelleFPAparam!$M$3+EchelleFPAparam!$J$3)))</f>
        <v>4689.19513302323</v>
      </c>
      <c r="DV29" s="53" t="n">
        <f aca="false">IF(OR($U29+F$52&lt;'Standard Settings'!$G24,$U29+F$52&gt;'Standard Settings'!$I24),-1,(EchelleFPAparam!$S$3/('cpmcfgWVLEN_Table.csv'!$U29+F$52))*(SIN('Standard Settings'!$F24)+SIN('Standard Settings'!$F24+EchelleFPAparam!$M$3+EchelleFPAparam!$J$3)))</f>
        <v>4328.48781509837</v>
      </c>
      <c r="DW29" s="53" t="n">
        <f aca="false">IF(OR($U29+G$52&lt;'Standard Settings'!$G24,$U29+G$52&gt;'Standard Settings'!$I24),-1,(EchelleFPAparam!$S$3/('cpmcfgWVLEN_Table.csv'!$U29+G$52))*(SIN('Standard Settings'!$F24)+SIN('Standard Settings'!$F24+EchelleFPAparam!$M$3+EchelleFPAparam!$J$3)))</f>
        <v>4019.31011401991</v>
      </c>
      <c r="DX29" s="53" t="n">
        <f aca="false">IF(OR($U29+H$52&lt;'Standard Settings'!$G24,$U29+H$52&gt;'Standard Settings'!$I24),-1,(EchelleFPAparam!$S$3/('cpmcfgWVLEN_Table.csv'!$U29+H$52))*(SIN('Standard Settings'!$F24)+SIN('Standard Settings'!$F24+EchelleFPAparam!$M$3+EchelleFPAparam!$J$3)))</f>
        <v>3751.35610641858</v>
      </c>
      <c r="DY29" s="53" t="n">
        <f aca="false">IF(OR($U29+K$52&lt;'Standard Settings'!$G24,$U29+K$52&gt;'Standard Settings'!$I24),-1,(EchelleFPAparam!$S$3/('cpmcfgWVLEN_Table.csv'!$U29+K$52))*(SIN('Standard Settings'!$F24)+SIN('Standard Settings'!$F24+EchelleFPAparam!$M$3+EchelleFPAparam!$J$3)))</f>
        <v>3516.89634976742</v>
      </c>
      <c r="DZ29" s="53" t="n">
        <f aca="false">IF(OR($U29+L$52&lt;'Standard Settings'!$G24,$U29+L$52&gt;'Standard Settings'!$I24),-1,(EchelleFPAparam!$S$3/('cpmcfgWVLEN_Table.csv'!$U29+L$52))*(SIN('Standard Settings'!$F24)+SIN('Standard Settings'!$F24+EchelleFPAparam!$M$3+EchelleFPAparam!$J$3)))</f>
        <v>-1</v>
      </c>
      <c r="EA29" s="53" t="n">
        <f aca="false">IF(OR($U29+B$52&lt;$S29,$U29+B$52&gt;$T29),-1,(EchelleFPAparam!$S$3/('cpmcfgWVLEN_Table.csv'!$U29+B$52))*(SIN('Standard Settings'!$F24)+SIN('Standard Settings'!$F24+EchelleFPAparam!$M$3+EchelleFPAparam!$K$3)))</f>
        <v>-1</v>
      </c>
      <c r="EB29" s="53" t="n">
        <f aca="false">IF(OR($U29+C$52&lt;$S29,$U29+C$52&gt;$T29),-1,(EchelleFPAparam!$S$3/('cpmcfgWVLEN_Table.csv'!$U29+C$52))*(SIN('Standard Settings'!$F24)+SIN('Standard Settings'!$F24+EchelleFPAparam!$M$3+EchelleFPAparam!$K$3)))</f>
        <v>5663.70500122639</v>
      </c>
      <c r="EC29" s="53" t="n">
        <f aca="false">IF(OR($U29+D$52&lt;$S29,$U29+D$52&gt;$T29),-1,(EchelleFPAparam!$S$3/('cpmcfgWVLEN_Table.csv'!$U29+D$52))*(SIN('Standard Settings'!$F24)+SIN('Standard Settings'!$F24+EchelleFPAparam!$M$3+EchelleFPAparam!$K$3)))</f>
        <v>5148.82272838763</v>
      </c>
      <c r="ED29" s="53" t="n">
        <f aca="false">IF(OR($U29+E$52&lt;$S29,$U29+E$52&gt;$T29),-1,(EchelleFPAparam!$S$3/('cpmcfgWVLEN_Table.csv'!$U29+E$52))*(SIN('Standard Settings'!$F24)+SIN('Standard Settings'!$F24+EchelleFPAparam!$M$3+EchelleFPAparam!$K$3)))</f>
        <v>4719.75416768866</v>
      </c>
      <c r="EE29" s="53" t="n">
        <f aca="false">IF(OR($U29+F$52&lt;$S29,$U29+F$52&gt;$T29),-1,(EchelleFPAparam!$S$3/('cpmcfgWVLEN_Table.csv'!$U29+F$52))*(SIN('Standard Settings'!$F24)+SIN('Standard Settings'!$F24+EchelleFPAparam!$M$3+EchelleFPAparam!$K$3)))</f>
        <v>4356.69615478953</v>
      </c>
      <c r="EF29" s="53" t="n">
        <f aca="false">IF(OR($U29+G$52&lt;$S29,$U29+G$52&gt;$T29),-1,(EchelleFPAparam!$S$3/('cpmcfgWVLEN_Table.csv'!$U29+G$52))*(SIN('Standard Settings'!$F24)+SIN('Standard Settings'!$F24+EchelleFPAparam!$M$3+EchelleFPAparam!$K$3)))</f>
        <v>4045.50357230457</v>
      </c>
      <c r="EG29" s="53" t="n">
        <f aca="false">IF(OR($U29+H$52&lt;$S29,$U29+H$52&gt;$T29),-1,(EchelleFPAparam!$S$3/('cpmcfgWVLEN_Table.csv'!$U29+H$52))*(SIN('Standard Settings'!$F24)+SIN('Standard Settings'!$F24+EchelleFPAparam!$M$3+EchelleFPAparam!$K$3)))</f>
        <v>3775.80333415093</v>
      </c>
      <c r="EH29" s="53" t="n">
        <f aca="false">IF(OR($U29+K$52&lt;$S29,$U29+K$52&gt;$T29),-1,(EchelleFPAparam!$S$3/('cpmcfgWVLEN_Table.csv'!$U29+K$52))*(SIN('Standard Settings'!$F24)+SIN('Standard Settings'!$F24+EchelleFPAparam!$M$3+EchelleFPAparam!$K$3)))</f>
        <v>3539.81562576649</v>
      </c>
      <c r="EI29" s="53" t="n">
        <f aca="false">IF(OR($U29+L$52&lt;$S29,$U29+L$52&gt;$T29),-1,(EchelleFPAparam!$S$3/('cpmcfgWVLEN_Table.csv'!$U29+L$52))*(SIN('Standard Settings'!$F24)+SIN('Standard Settings'!$F24+EchelleFPAparam!$M$3+EchelleFPAparam!$K$3)))</f>
        <v>-1</v>
      </c>
      <c r="EJ29" s="54" t="n">
        <f aca="false">CO29</f>
        <v>3465.05301468543</v>
      </c>
      <c r="EK29" s="54" t="n">
        <f aca="false">EB29</f>
        <v>5663.70500122639</v>
      </c>
      <c r="EL29" s="55"/>
      <c r="EM29" s="55"/>
      <c r="EN29" s="55"/>
      <c r="EO29" s="55"/>
      <c r="EP29" s="55"/>
      <c r="EQ29" s="55"/>
      <c r="ER29" s="55"/>
      <c r="ES29" s="55"/>
      <c r="ET29" s="55"/>
      <c r="EU29" s="55"/>
      <c r="EV29" s="55"/>
      <c r="EW29" s="55"/>
      <c r="EX29" s="55"/>
      <c r="EY29" s="55"/>
      <c r="EZ29" s="55"/>
      <c r="FA29" s="55"/>
      <c r="FB29" s="55"/>
      <c r="FC29" s="55"/>
      <c r="FD29" s="55"/>
      <c r="FE29" s="55"/>
      <c r="FF29" s="55"/>
      <c r="FG29" s="55"/>
      <c r="FH29" s="55"/>
      <c r="FI29" s="55"/>
      <c r="FJ29" s="56" t="n">
        <f aca="false">1/(F29*EchelleFPAparam!$Q$3)</f>
        <v>781.50251421018</v>
      </c>
      <c r="FK29" s="56" t="n">
        <f aca="false">E29*FJ29</f>
        <v>11.2981396132846</v>
      </c>
      <c r="FL29" s="55"/>
      <c r="FM29" s="55"/>
      <c r="FN29" s="55"/>
      <c r="FO29" s="55"/>
      <c r="FP29" s="55"/>
      <c r="FQ29" s="55"/>
      <c r="FR29" s="55"/>
      <c r="FS29" s="55"/>
      <c r="FT29" s="55"/>
      <c r="FU29" s="55"/>
      <c r="FV29" s="55"/>
      <c r="FW29" s="55"/>
      <c r="FX29" s="55"/>
      <c r="FY29" s="55"/>
      <c r="FZ29" s="55"/>
      <c r="GA29" s="55"/>
      <c r="GB29" s="55"/>
      <c r="GC29" s="55"/>
      <c r="GD29" s="55"/>
      <c r="GE29" s="55"/>
      <c r="GF29" s="55"/>
      <c r="GG29" s="55"/>
      <c r="GH29" s="55"/>
      <c r="GI29" s="55"/>
      <c r="GJ29" s="55"/>
      <c r="GK29" s="55"/>
      <c r="GL29" s="55"/>
      <c r="GM29" s="55"/>
      <c r="GN29" s="55"/>
      <c r="GO29" s="55"/>
      <c r="GP29" s="55"/>
      <c r="GQ29" s="55"/>
      <c r="GR29" s="55"/>
      <c r="GS29" s="55"/>
      <c r="GT29" s="55"/>
      <c r="GU29" s="55"/>
      <c r="GV29" s="55"/>
      <c r="GW29" s="55"/>
      <c r="GX29" s="55"/>
      <c r="GY29" s="55"/>
      <c r="GZ29" s="55"/>
      <c r="HA29" s="55"/>
      <c r="HB29" s="55"/>
      <c r="HC29" s="55"/>
      <c r="HD29" s="55"/>
      <c r="HE29" s="55"/>
      <c r="HF29" s="55"/>
      <c r="HG29" s="55"/>
      <c r="HH29" s="55"/>
      <c r="HI29" s="55"/>
      <c r="HJ29" s="55"/>
      <c r="HK29" s="55"/>
      <c r="HL29" s="55"/>
      <c r="HM29" s="55"/>
      <c r="HN29" s="55"/>
      <c r="HO29" s="55"/>
      <c r="HP29" s="55"/>
      <c r="HQ29" s="55"/>
      <c r="HR29" s="55"/>
      <c r="HS29" s="55"/>
      <c r="HT29" s="55"/>
      <c r="HU29" s="55"/>
      <c r="HV29" s="55"/>
      <c r="HW29" s="55"/>
      <c r="HX29" s="55"/>
      <c r="HY29" s="55"/>
      <c r="HZ29" s="55"/>
      <c r="IA29" s="55"/>
      <c r="IB29" s="55"/>
      <c r="IC29" s="55"/>
      <c r="ID29" s="55"/>
      <c r="IE29" s="55"/>
      <c r="IF29" s="55"/>
      <c r="IG29" s="55"/>
      <c r="IH29" s="55"/>
      <c r="II29" s="55"/>
      <c r="IJ29" s="55"/>
      <c r="IK29" s="55"/>
      <c r="IL29" s="55"/>
      <c r="IM29" s="55"/>
      <c r="IN29" s="55"/>
      <c r="IO29" s="55"/>
      <c r="IP29" s="55"/>
      <c r="IQ29" s="55"/>
      <c r="IR29" s="55"/>
      <c r="IS29" s="55"/>
      <c r="IT29" s="55"/>
      <c r="IU29" s="55"/>
      <c r="IV29" s="55"/>
      <c r="IW29" s="55"/>
      <c r="IX29" s="55"/>
      <c r="IY29" s="55"/>
      <c r="IZ29" s="55"/>
      <c r="JA29" s="55"/>
      <c r="JB29" s="55"/>
      <c r="JC29" s="55"/>
      <c r="JD29" s="55"/>
      <c r="JE29" s="55"/>
      <c r="JF29" s="55"/>
      <c r="JG29" s="55"/>
      <c r="JH29" s="55"/>
      <c r="JI29" s="55"/>
      <c r="JJ29" s="55"/>
      <c r="JK29" s="55"/>
      <c r="JL29" s="55"/>
      <c r="JM29" s="55"/>
      <c r="JN29" s="55"/>
      <c r="JO29" s="55"/>
      <c r="JP29" s="55"/>
      <c r="JQ29" s="55"/>
      <c r="JR29" s="20"/>
    </row>
    <row r="30" customFormat="false" ht="15" hidden="false" customHeight="false" outlineLevel="0" collapsed="false">
      <c r="A30" s="39" t="n">
        <v>24</v>
      </c>
      <c r="B30" s="40" t="n">
        <f aca="false">AA30</f>
        <v>4388.38097483422</v>
      </c>
      <c r="C30" s="12" t="str">
        <f aca="false">'Standard Settings'!B25</f>
        <v>M/5/9</v>
      </c>
      <c r="D30" s="12" t="n">
        <f aca="false">'Standard Settings'!H25</f>
        <v>13</v>
      </c>
      <c r="E30" s="41" t="n">
        <f aca="false">(DM30-DD30)/2048</f>
        <v>0.0135464797640577</v>
      </c>
      <c r="F30" s="37" t="n">
        <f aca="false">((EchelleFPAparam!$S$3/('cpmcfgWVLEN_Table.csv'!$U30+E$52))*(SIN('Standard Settings'!$F25+0.0005)+SIN('Standard Settings'!$F25+0.0005+EchelleFPAparam!$M$3))-(EchelleFPAparam!$S$3/('cpmcfgWVLEN_Table.csv'!$U30+E$52))*(SIN('Standard Settings'!$F25-0.0005)+SIN('Standard Settings'!$F25-0.0005+EchelleFPAparam!$M$3)))*1000*EchelleFPAparam!$O$3/180</f>
        <v>39.7813515962184</v>
      </c>
      <c r="G30" s="42" t="str">
        <f aca="false">'Standard Settings'!C25</f>
        <v>M</v>
      </c>
      <c r="H30" s="43"/>
      <c r="I30" s="44" t="s">
        <v>658</v>
      </c>
      <c r="J30" s="45"/>
      <c r="K30" s="12" t="str">
        <f aca="false">'Standard Settings'!$D25</f>
        <v>LM</v>
      </c>
      <c r="L30" s="43"/>
      <c r="M30" s="13" t="n">
        <v>0</v>
      </c>
      <c r="N30" s="13" t="n">
        <v>0</v>
      </c>
      <c r="O30" s="14" t="s">
        <v>526</v>
      </c>
      <c r="P30" s="14" t="s">
        <v>526</v>
      </c>
      <c r="Q30" s="12" t="n">
        <f aca="false">'Standard Settings'!$E25</f>
        <v>66</v>
      </c>
      <c r="R30" s="46"/>
      <c r="S30" s="47" t="n">
        <f aca="false">'Standard Settings'!$G25</f>
        <v>10</v>
      </c>
      <c r="T30" s="47" t="n">
        <f aca="false">'Standard Settings'!$I25</f>
        <v>16</v>
      </c>
      <c r="U30" s="48" t="n">
        <f aca="false">D30-4</f>
        <v>9</v>
      </c>
      <c r="V30" s="48" t="n">
        <f aca="false">D30+4</f>
        <v>17</v>
      </c>
      <c r="W30" s="49" t="n">
        <f aca="false">IF(OR($U30+B$52&lt;$S30,$U30+B$52&gt;$T30),-1,(EchelleFPAparam!$S$3/('cpmcfgWVLEN_Table.csv'!$U30+B$52))*(SIN('Standard Settings'!$F25)+SIN('Standard Settings'!$F25+EchelleFPAparam!$M$3)))</f>
        <v>-1</v>
      </c>
      <c r="X30" s="49" t="n">
        <f aca="false">IF(OR($U30+C$52&lt;$S30,$U30+C$52&gt;$T30),-1,(EchelleFPAparam!$S$3/('cpmcfgWVLEN_Table.csv'!$U30+C$52))*(SIN('Standard Settings'!$F25)+SIN('Standard Settings'!$F25+EchelleFPAparam!$M$3)))</f>
        <v>5704.89526728448</v>
      </c>
      <c r="Y30" s="49" t="n">
        <f aca="false">IF(OR($U30+D$52&lt;$S30,$U30+D$52&gt;$T30),-1,(EchelleFPAparam!$S$3/('cpmcfgWVLEN_Table.csv'!$U30+D$52))*(SIN('Standard Settings'!$F25)+SIN('Standard Settings'!$F25+EchelleFPAparam!$M$3)))</f>
        <v>5186.26842480407</v>
      </c>
      <c r="Z30" s="49" t="n">
        <f aca="false">IF(OR($U30+E$52&lt;$S30,$U30+E$52&gt;$T30),-1,(EchelleFPAparam!$S$3/('cpmcfgWVLEN_Table.csv'!$U30+E$52))*(SIN('Standard Settings'!$F25)+SIN('Standard Settings'!$F25+EchelleFPAparam!$M$3)))</f>
        <v>4754.07938940373</v>
      </c>
      <c r="AA30" s="49" t="n">
        <f aca="false">IF(OR($U30+F$52&lt;$S30,$U30+F$52&gt;$T30),-1,(EchelleFPAparam!$S$3/('cpmcfgWVLEN_Table.csv'!$U30+F$52))*(SIN('Standard Settings'!$F25)+SIN('Standard Settings'!$F25+EchelleFPAparam!$M$3)))</f>
        <v>4388.38097483422</v>
      </c>
      <c r="AB30" s="49" t="n">
        <f aca="false">IF(OR($U30+G$52&lt;$S30,$U30+G$52&gt;$T30),-1,(EchelleFPAparam!$S$3/('cpmcfgWVLEN_Table.csv'!$U30+G$52))*(SIN('Standard Settings'!$F25)+SIN('Standard Settings'!$F25+EchelleFPAparam!$M$3)))</f>
        <v>4074.92519091749</v>
      </c>
      <c r="AC30" s="49" t="n">
        <f aca="false">IF(OR($U30+H$52&lt;$S30,$U30+H$52&gt;$T30),-1,(EchelleFPAparam!$S$3/('cpmcfgWVLEN_Table.csv'!$U30+H$52))*(SIN('Standard Settings'!$F25)+SIN('Standard Settings'!$F25+EchelleFPAparam!$M$3)))</f>
        <v>3803.26351152299</v>
      </c>
      <c r="AD30" s="49" t="n">
        <f aca="false">IF(OR($U30+K$52&lt;$S30,$U30+K$52&gt;$T30),-1,(EchelleFPAparam!$S$3/('cpmcfgWVLEN_Table.csv'!$U30+K$52))*(SIN('Standard Settings'!$F25)+SIN('Standard Settings'!$F25+EchelleFPAparam!$M$3)))</f>
        <v>3565.5595420528</v>
      </c>
      <c r="AE30" s="49" t="n">
        <f aca="false">IF(OR($U30+L$52&lt;$S30,$U30+L$52&gt;$T30),-1,(EchelleFPAparam!$S$3/('cpmcfgWVLEN_Table.csv'!$U30+L$52))*(SIN('Standard Settings'!$F25)+SIN('Standard Settings'!$F25+EchelleFPAparam!$M$3)))</f>
        <v>-1</v>
      </c>
      <c r="AF30" s="50" t="n">
        <v>1968.22915956262</v>
      </c>
      <c r="AG30" s="50" t="n">
        <v>1517.59446924835</v>
      </c>
      <c r="AH30" s="50" t="n">
        <v>1132.81769972401</v>
      </c>
      <c r="AI30" s="50" t="n">
        <v>806.199678316544</v>
      </c>
      <c r="AJ30" s="50" t="n">
        <v>525.635280751831</v>
      </c>
      <c r="AK30" s="50" t="n">
        <v>281.817424639444</v>
      </c>
      <c r="AL30" s="50" t="n">
        <v>77.1364290587588</v>
      </c>
      <c r="AM30" s="50"/>
      <c r="AN30" s="50"/>
      <c r="AO30" s="50" t="n">
        <v>1975.2425571487</v>
      </c>
      <c r="AP30" s="50" t="n">
        <v>1529.37677823965</v>
      </c>
      <c r="AQ30" s="50" t="n">
        <v>1142.35451555275</v>
      </c>
      <c r="AR30" s="50" t="n">
        <v>813.83005191444</v>
      </c>
      <c r="AS30" s="50" t="n">
        <v>531.568651274267</v>
      </c>
      <c r="AT30" s="50" t="n">
        <v>286.395712812762</v>
      </c>
      <c r="AU30" s="50" t="n">
        <v>78.8546172957027</v>
      </c>
      <c r="AV30" s="50"/>
      <c r="AW30" s="50"/>
      <c r="AX30" s="50" t="n">
        <v>1983.35486947738</v>
      </c>
      <c r="AY30" s="50" t="n">
        <v>1543.26851893038</v>
      </c>
      <c r="AZ30" s="50" t="n">
        <v>1153.74625236442</v>
      </c>
      <c r="BA30" s="50" t="n">
        <v>823.027694180186</v>
      </c>
      <c r="BB30" s="50" t="n">
        <v>538.867974368587</v>
      </c>
      <c r="BC30" s="50" t="n">
        <v>292.029809148171</v>
      </c>
      <c r="BD30" s="50" t="n">
        <v>81.1742574625862</v>
      </c>
      <c r="BE30" s="50"/>
      <c r="BF30" s="50"/>
      <c r="BG30" s="51" t="n">
        <f aca="false">IF(OR($U30+B$52&lt;'Standard Settings'!$G25,$U30+B$52&gt;'Standard Settings'!$I25),-1,(EchelleFPAparam!$S$3/('cpmcfgWVLEN_Table.csv'!$U30+B$52))*(SIN(EchelleFPAparam!$T$3-EchelleFPAparam!$M$3/2)+SIN('Standard Settings'!$F25+EchelleFPAparam!$M$3)))</f>
        <v>-1</v>
      </c>
      <c r="BH30" s="51" t="n">
        <f aca="false">IF(OR($U30+C$52&lt;'Standard Settings'!$G25,$U30+C$52&gt;'Standard Settings'!$I25),-1,(EchelleFPAparam!$S$3/('cpmcfgWVLEN_Table.csv'!$U30+C$52))*(SIN(EchelleFPAparam!$T$3-EchelleFPAparam!$M$3/2)+SIN('Standard Settings'!$F25+EchelleFPAparam!$M$3)))</f>
        <v>5690.68282146128</v>
      </c>
      <c r="BI30" s="51" t="n">
        <f aca="false">IF(OR($U30+D$52&lt;'Standard Settings'!$G25,$U30+D$52&gt;'Standard Settings'!$I25),-1,(EchelleFPAparam!$S$3/('cpmcfgWVLEN_Table.csv'!$U30+D$52))*(SIN(EchelleFPAparam!$T$3-EchelleFPAparam!$M$3/2)+SIN('Standard Settings'!$F25+EchelleFPAparam!$M$3)))</f>
        <v>5173.34801951025</v>
      </c>
      <c r="BJ30" s="51" t="n">
        <f aca="false">IF(OR($U30+E$52&lt;'Standard Settings'!$G25,$U30+E$52&gt;'Standard Settings'!$I25),-1,(EchelleFPAparam!$S$3/('cpmcfgWVLEN_Table.csv'!$U30+E$52))*(SIN(EchelleFPAparam!$T$3-EchelleFPAparam!$M$3/2)+SIN('Standard Settings'!$F25+EchelleFPAparam!$M$3)))</f>
        <v>4742.23568455107</v>
      </c>
      <c r="BK30" s="51" t="n">
        <f aca="false">IF(OR($U30+F$52&lt;'Standard Settings'!$G25,$U30+F$52&gt;'Standard Settings'!$I25),-1,(EchelleFPAparam!$S$3/('cpmcfgWVLEN_Table.csv'!$U30+F$52))*(SIN(EchelleFPAparam!$T$3-EchelleFPAparam!$M$3/2)+SIN('Standard Settings'!$F25+EchelleFPAparam!$M$3)))</f>
        <v>4377.44832420098</v>
      </c>
      <c r="BL30" s="51" t="n">
        <f aca="false">IF(OR($U30+G$52&lt;'Standard Settings'!$G25,$U30+G$52&gt;'Standard Settings'!$I25),-1,(EchelleFPAparam!$S$3/('cpmcfgWVLEN_Table.csv'!$U30+G$52))*(SIN(EchelleFPAparam!$T$3-EchelleFPAparam!$M$3/2)+SIN('Standard Settings'!$F25+EchelleFPAparam!$M$3)))</f>
        <v>4064.77344390091</v>
      </c>
      <c r="BM30" s="51" t="n">
        <f aca="false">IF(OR($U30+H$52&lt;'Standard Settings'!$G25,$U30+H$52&gt;'Standard Settings'!$I25),-1,(EchelleFPAparam!$S$3/('cpmcfgWVLEN_Table.csv'!$U30+H$52))*(SIN(EchelleFPAparam!$T$3-EchelleFPAparam!$M$3/2)+SIN('Standard Settings'!$F25+EchelleFPAparam!$M$3)))</f>
        <v>3793.78854764085</v>
      </c>
      <c r="BN30" s="51" t="n">
        <f aca="false">IF(OR($U30+K$52&lt;'Standard Settings'!$G25,$U30+K$52&gt;'Standard Settings'!$I25),-1,(EchelleFPAparam!$S$3/('cpmcfgWVLEN_Table.csv'!$U30+K$52))*(SIN(EchelleFPAparam!$T$3-EchelleFPAparam!$M$3/2)+SIN('Standard Settings'!$F25+EchelleFPAparam!$M$3)))</f>
        <v>3556.6767634133</v>
      </c>
      <c r="BO30" s="51" t="n">
        <f aca="false">IF(OR($U30+L$52&lt;'Standard Settings'!$G25,$U30+L$52&gt;'Standard Settings'!$I25),-1,(EchelleFPAparam!$S$3/('cpmcfgWVLEN_Table.csv'!$U30+L$52))*(SIN(EchelleFPAparam!$T$3-EchelleFPAparam!$M$3/2)+SIN('Standard Settings'!$F25+EchelleFPAparam!$M$3)))</f>
        <v>-1</v>
      </c>
      <c r="BP30" s="52" t="n">
        <f aca="false">IF(OR($U30+B$52&lt;'Standard Settings'!$G25,$U30+B$52&gt;'Standard Settings'!$I25),-1,BG30*(($D30+B$52)/($D30+B$52+0.5)))</f>
        <v>-1</v>
      </c>
      <c r="BQ30" s="52" t="n">
        <f aca="false">IF(OR($U30+C$52&lt;'Standard Settings'!$G25,$U30+C$52&gt;'Standard Settings'!$I25),-1,BH30*(($D30+C$52)/($D30+C$52+0.5)))</f>
        <v>5494.45237934193</v>
      </c>
      <c r="BR30" s="52" t="n">
        <f aca="false">IF(OR($U30+D$52&lt;'Standard Settings'!$G25,$U30+D$52&gt;'Standard Settings'!$I25),-1,BI30*(($D30+D$52)/($D30+D$52+0.5)))</f>
        <v>5006.4658253325</v>
      </c>
      <c r="BS30" s="52" t="n">
        <f aca="false">IF(OR($U30+E$52&lt;'Standard Settings'!$G25,$U30+E$52&gt;'Standard Settings'!$I25),-1,BJ30*(($D30+E$52)/($D30+E$52+0.5)))</f>
        <v>4598.531572898</v>
      </c>
      <c r="BT30" s="52" t="n">
        <f aca="false">IF(OR($U30+F$52&lt;'Standard Settings'!$G25,$U30+F$52&gt;'Standard Settings'!$I25),-1,BK30*(($D30+F$52)/($D30+F$52+0.5)))</f>
        <v>4252.37837208096</v>
      </c>
      <c r="BU30" s="52" t="n">
        <f aca="false">IF(OR($U30+G$52&lt;'Standard Settings'!$G25,$U30+G$52&gt;'Standard Settings'!$I25),-1,BL30*(($D30+G$52)/($D30+G$52+0.5)))</f>
        <v>3954.91470217386</v>
      </c>
      <c r="BV30" s="52" t="n">
        <f aca="false">IF(OR($U30+H$52&lt;'Standard Settings'!$G25,$U30+H$52&gt;'Standard Settings'!$I25),-1,BM30*(($D30+H$52)/($D30+H$52+0.5)))</f>
        <v>3696.51191821416</v>
      </c>
      <c r="BW30" s="52" t="n">
        <f aca="false">IF(OR($U30+K$52&lt;'Standard Settings'!$G25,$U30+K$52&gt;'Standard Settings'!$I25),-1,BN30*(($D30+K$52)/($D30+K$52+0.5)))</f>
        <v>3469.92854967151</v>
      </c>
      <c r="BX30" s="52" t="n">
        <f aca="false">IF(OR($U30+L$52&lt;'Standard Settings'!$G25,$U30+L$52&gt;'Standard Settings'!$I25),-1,BO30*(($D30+L$52)/($D30+L$52+0.5)))</f>
        <v>-1</v>
      </c>
      <c r="BY30" s="52" t="n">
        <f aca="false">IF(OR($U30+B$52&lt;'Standard Settings'!$G25,$U30+B$52&gt;'Standard Settings'!$I25),-1,BG30*(($D30+B$52)/($D30+B$52-0.5)))</f>
        <v>-1</v>
      </c>
      <c r="BZ30" s="52" t="n">
        <f aca="false">IF(OR($U30+C$52&lt;'Standard Settings'!$G25,$U30+C$52&gt;'Standard Settings'!$I25),-1,BH30*(($D30+C$52)/($D30+C$52-0.5)))</f>
        <v>5901.44885188577</v>
      </c>
      <c r="CA30" s="52" t="n">
        <f aca="false">IF(OR($U30+D$52&lt;'Standard Settings'!$G25,$U30+D$52&gt;'Standard Settings'!$I25),-1,BI30*(($D30+D$52)/($D30+D$52-0.5)))</f>
        <v>5351.73933052785</v>
      </c>
      <c r="CB30" s="52" t="n">
        <f aca="false">IF(OR($U30+E$52&lt;'Standard Settings'!$G25,$U30+E$52&gt;'Standard Settings'!$I25),-1,BJ30*(($D30+E$52)/($D30+E$52-0.5)))</f>
        <v>4895.211029214</v>
      </c>
      <c r="CC30" s="52" t="n">
        <f aca="false">IF(OR($U30+F$52&lt;'Standard Settings'!$G25,$U30+F$52&gt;'Standard Settings'!$I25),-1,BK30*(($D30+F$52)/($D30+F$52-0.5)))</f>
        <v>4510.0982734192</v>
      </c>
      <c r="CD30" s="52" t="n">
        <f aca="false">IF(OR($U30+G$52&lt;'Standard Settings'!$G25,$U30+G$52&gt;'Standard Settings'!$I25),-1,BL30*(($D30+G$52)/($D30+G$52-0.5)))</f>
        <v>4180.90982801237</v>
      </c>
      <c r="CE30" s="52" t="n">
        <f aca="false">IF(OR($U30+H$52&lt;'Standard Settings'!$G25,$U30+H$52&gt;'Standard Settings'!$I25),-1,BM30*(($D30+H$52)/($D30+H$52-0.5)))</f>
        <v>3896.32337325277</v>
      </c>
      <c r="CF30" s="52" t="n">
        <f aca="false">IF(OR($U30+K$52&lt;'Standard Settings'!$G25,$U30+K$52&gt;'Standard Settings'!$I25),-1,BN30*(($D30+K$52)/($D30+K$52-0.5)))</f>
        <v>3647.87360350082</v>
      </c>
      <c r="CG30" s="52" t="n">
        <f aca="false">IF(OR($U30+L$52&lt;'Standard Settings'!$G25,$U30+L$52&gt;'Standard Settings'!$I25),-1,BO30*(($D30+L$52)/($D30+L$52-0.5)))</f>
        <v>-1</v>
      </c>
      <c r="CH30" s="53" t="n">
        <f aca="false">IF(OR($U30+B$52&lt;'Standard Settings'!$G25,$U30+B$52&gt;'Standard Settings'!$I25),-1,(EchelleFPAparam!$S$3/('cpmcfgWVLEN_Table.csv'!$U30+B$52))*(SIN('Standard Settings'!$F25)+SIN('Standard Settings'!$F25+EchelleFPAparam!$M$3+EchelleFPAparam!$F$3)))</f>
        <v>-1</v>
      </c>
      <c r="CI30" s="53" t="n">
        <f aca="false">IF(OR($U30+C$52&lt;'Standard Settings'!$G25,$U30+C$52&gt;'Standard Settings'!$I25),-1,(EchelleFPAparam!$S$3/('cpmcfgWVLEN_Table.csv'!$U30+C$52))*(SIN('Standard Settings'!$F25)+SIN('Standard Settings'!$F25+EchelleFPAparam!$M$3+EchelleFPAparam!$F$3)))</f>
        <v>5646.74350891332</v>
      </c>
      <c r="CJ30" s="53" t="n">
        <f aca="false">IF(OR($U30+D$52&lt;'Standard Settings'!$G25,$U30+D$52&gt;'Standard Settings'!$I25),-1,(EchelleFPAparam!$S$3/('cpmcfgWVLEN_Table.csv'!$U30+D$52))*(SIN('Standard Settings'!$F25)+SIN('Standard Settings'!$F25+EchelleFPAparam!$M$3+EchelleFPAparam!$F$3)))</f>
        <v>5133.40318992121</v>
      </c>
      <c r="CK30" s="53" t="n">
        <f aca="false">IF(OR($U30+E$52&lt;'Standard Settings'!$G25,$U30+E$52&gt;'Standard Settings'!$I25),-1,(EchelleFPAparam!$S$3/('cpmcfgWVLEN_Table.csv'!$U30+E$52))*(SIN('Standard Settings'!$F25)+SIN('Standard Settings'!$F25+EchelleFPAparam!$M$3+EchelleFPAparam!$F$3)))</f>
        <v>4705.6195907611</v>
      </c>
      <c r="CL30" s="53" t="n">
        <f aca="false">IF(OR($U30+F$52&lt;'Standard Settings'!$G25,$U30+F$52&gt;'Standard Settings'!$I25),-1,(EchelleFPAparam!$S$3/('cpmcfgWVLEN_Table.csv'!$U30+F$52))*(SIN('Standard Settings'!$F25)+SIN('Standard Settings'!$F25+EchelleFPAparam!$M$3+EchelleFPAparam!$F$3)))</f>
        <v>4343.64885301025</v>
      </c>
      <c r="CM30" s="53" t="n">
        <f aca="false">IF(OR($U30+G$52&lt;'Standard Settings'!$G25,$U30+G$52&gt;'Standard Settings'!$I25),-1,(EchelleFPAparam!$S$3/('cpmcfgWVLEN_Table.csv'!$U30+G$52))*(SIN('Standard Settings'!$F25)+SIN('Standard Settings'!$F25+EchelleFPAparam!$M$3+EchelleFPAparam!$F$3)))</f>
        <v>4033.38822065238</v>
      </c>
      <c r="CN30" s="53" t="n">
        <f aca="false">IF(OR($U30+H$52&lt;'Standard Settings'!$G25,$U30+H$52&gt;'Standard Settings'!$I25),-1,(EchelleFPAparam!$S$3/('cpmcfgWVLEN_Table.csv'!$U30+H$52))*(SIN('Standard Settings'!$F25)+SIN('Standard Settings'!$F25+EchelleFPAparam!$M$3+EchelleFPAparam!$F$3)))</f>
        <v>3764.49567260888</v>
      </c>
      <c r="CO30" s="53" t="n">
        <f aca="false">IF(OR($U30+K$52&lt;'Standard Settings'!$G25,$U30+K$52&gt;'Standard Settings'!$I25),-1,(EchelleFPAparam!$S$3/('cpmcfgWVLEN_Table.csv'!$U30+K$52))*(SIN('Standard Settings'!$F25)+SIN('Standard Settings'!$F25+EchelleFPAparam!$M$3+EchelleFPAparam!$F$3)))</f>
        <v>3529.21469307083</v>
      </c>
      <c r="CP30" s="53" t="n">
        <f aca="false">IF(OR($U30+L$52&lt;'Standard Settings'!$G25,$U30+L$52&gt;'Standard Settings'!$I25),-1,(EchelleFPAparam!$S$3/('cpmcfgWVLEN_Table.csv'!$U30+L$52))*(SIN('Standard Settings'!$F25)+SIN('Standard Settings'!$F25+EchelleFPAparam!$M$3+EchelleFPAparam!$F$3)))</f>
        <v>-1</v>
      </c>
      <c r="CQ30" s="53" t="n">
        <f aca="false">IF(OR($U30+B$52&lt;'Standard Settings'!$G25,$U30+B$52&gt;'Standard Settings'!$I25),-1,(EchelleFPAparam!$S$3/('cpmcfgWVLEN_Table.csv'!$U30+B$52))*(SIN('Standard Settings'!$F25)+SIN('Standard Settings'!$F25+EchelleFPAparam!$M$3+EchelleFPAparam!$G$3)))</f>
        <v>-1</v>
      </c>
      <c r="CR30" s="53" t="n">
        <f aca="false">IF(OR($U30+C$52&lt;'Standard Settings'!$G25,$U30+C$52&gt;'Standard Settings'!$I25),-1,(EchelleFPAparam!$S$3/('cpmcfgWVLEN_Table.csv'!$U30+C$52))*(SIN('Standard Settings'!$F25)+SIN('Standard Settings'!$F25+EchelleFPAparam!$M$3+EchelleFPAparam!$G$3)))</f>
        <v>5684.63745368392</v>
      </c>
      <c r="CS30" s="53" t="n">
        <f aca="false">IF(OR($U30+D$52&lt;'Standard Settings'!$G25,$U30+D$52&gt;'Standard Settings'!$I25),-1,(EchelleFPAparam!$S$3/('cpmcfgWVLEN_Table.csv'!$U30+D$52))*(SIN('Standard Settings'!$F25)+SIN('Standard Settings'!$F25+EchelleFPAparam!$M$3+EchelleFPAparam!$G$3)))</f>
        <v>5167.85223062174</v>
      </c>
      <c r="CT30" s="53" t="n">
        <f aca="false">IF(OR($U30+E$52&lt;'Standard Settings'!$G25,$U30+E$52&gt;'Standard Settings'!$I25),-1,(EchelleFPAparam!$S$3/('cpmcfgWVLEN_Table.csv'!$U30+E$52))*(SIN('Standard Settings'!$F25)+SIN('Standard Settings'!$F25+EchelleFPAparam!$M$3+EchelleFPAparam!$G$3)))</f>
        <v>4737.19787806993</v>
      </c>
      <c r="CU30" s="53" t="n">
        <f aca="false">IF(OR($U30+F$52&lt;'Standard Settings'!$G25,$U30+F$52&gt;'Standard Settings'!$I25),-1,(EchelleFPAparam!$S$3/('cpmcfgWVLEN_Table.csv'!$U30+F$52))*(SIN('Standard Settings'!$F25)+SIN('Standard Settings'!$F25+EchelleFPAparam!$M$3+EchelleFPAparam!$G$3)))</f>
        <v>4372.79804129532</v>
      </c>
      <c r="CV30" s="53" t="n">
        <f aca="false">IF(OR($U30+G$52&lt;'Standard Settings'!$G25,$U30+G$52&gt;'Standard Settings'!$I25),-1,(EchelleFPAparam!$S$3/('cpmcfgWVLEN_Table.csv'!$U30+G$52))*(SIN('Standard Settings'!$F25)+SIN('Standard Settings'!$F25+EchelleFPAparam!$M$3+EchelleFPAparam!$G$3)))</f>
        <v>4060.45532405994</v>
      </c>
      <c r="CW30" s="53" t="n">
        <f aca="false">IF(OR($U30+H$52&lt;'Standard Settings'!$G25,$U30+H$52&gt;'Standard Settings'!$I25),-1,(EchelleFPAparam!$S$3/('cpmcfgWVLEN_Table.csv'!$U30+H$52))*(SIN('Standard Settings'!$F25)+SIN('Standard Settings'!$F25+EchelleFPAparam!$M$3+EchelleFPAparam!$G$3)))</f>
        <v>3789.75830245594</v>
      </c>
      <c r="CX30" s="53" t="n">
        <f aca="false">IF(OR($U30+K$52&lt;'Standard Settings'!$G25,$U30+K$52&gt;'Standard Settings'!$I25),-1,(EchelleFPAparam!$S$3/('cpmcfgWVLEN_Table.csv'!$U30+K$52))*(SIN('Standard Settings'!$F25)+SIN('Standard Settings'!$F25+EchelleFPAparam!$M$3+EchelleFPAparam!$G$3)))</f>
        <v>3552.89840855245</v>
      </c>
      <c r="CY30" s="53" t="n">
        <f aca="false">IF(OR($U30+L$52&lt;'Standard Settings'!$G25,$U30+L$52&gt;'Standard Settings'!$I25),-1,(EchelleFPAparam!$S$3/('cpmcfgWVLEN_Table.csv'!$U30+L$52))*(SIN('Standard Settings'!$F25)+SIN('Standard Settings'!$F25+EchelleFPAparam!$M$3+EchelleFPAparam!$G$3)))</f>
        <v>-1</v>
      </c>
      <c r="CZ30" s="53" t="n">
        <f aca="false">IF(OR($U30+B$52&lt;'Standard Settings'!$G25,$U30+B$52&gt;'Standard Settings'!$I25),-1,(EchelleFPAparam!$S$3/('cpmcfgWVLEN_Table.csv'!$U30+B$52))*(SIN('Standard Settings'!$F25)+SIN('Standard Settings'!$F25+EchelleFPAparam!$M$3+EchelleFPAparam!$H$3)))</f>
        <v>-1</v>
      </c>
      <c r="DA30" s="53" t="n">
        <f aca="false">IF(OR($U30+C$52&lt;'Standard Settings'!$G25,$U30+C$52&gt;'Standard Settings'!$I25),-1,(EchelleFPAparam!$S$3/('cpmcfgWVLEN_Table.csv'!$U30+C$52))*(SIN('Standard Settings'!$F25)+SIN('Standard Settings'!$F25+EchelleFPAparam!$M$3+EchelleFPAparam!$H$3)))</f>
        <v>5686.64397425731</v>
      </c>
      <c r="DB30" s="53" t="n">
        <f aca="false">IF(OR($U30+D$52&lt;'Standard Settings'!$G25,$U30+D$52&gt;'Standard Settings'!$I25),-1,(EchelleFPAparam!$S$3/('cpmcfgWVLEN_Table.csv'!$U30+D$52))*(SIN('Standard Settings'!$F25)+SIN('Standard Settings'!$F25+EchelleFPAparam!$M$3+EchelleFPAparam!$H$3)))</f>
        <v>5169.67634023392</v>
      </c>
      <c r="DC30" s="53" t="n">
        <f aca="false">IF(OR($U30+E$52&lt;'Standard Settings'!$G25,$U30+E$52&gt;'Standard Settings'!$I25),-1,(EchelleFPAparam!$S$3/('cpmcfgWVLEN_Table.csv'!$U30+E$52))*(SIN('Standard Settings'!$F25)+SIN('Standard Settings'!$F25+EchelleFPAparam!$M$3+EchelleFPAparam!$H$3)))</f>
        <v>4738.86997854776</v>
      </c>
      <c r="DD30" s="53" t="n">
        <f aca="false">IF(OR($U30+F$52&lt;'Standard Settings'!$G25,$U30+F$52&gt;'Standard Settings'!$I25),-1,(EchelleFPAparam!$S$3/('cpmcfgWVLEN_Table.csv'!$U30+F$52))*(SIN('Standard Settings'!$F25)+SIN('Standard Settings'!$F25+EchelleFPAparam!$M$3+EchelleFPAparam!$H$3)))</f>
        <v>4374.34151865947</v>
      </c>
      <c r="DE30" s="53" t="n">
        <f aca="false">IF(OR($U30+G$52&lt;'Standard Settings'!$G25,$U30+G$52&gt;'Standard Settings'!$I25),-1,(EchelleFPAparam!$S$3/('cpmcfgWVLEN_Table.csv'!$U30+G$52))*(SIN('Standard Settings'!$F25)+SIN('Standard Settings'!$F25+EchelleFPAparam!$M$3+EchelleFPAparam!$H$3)))</f>
        <v>4061.88855304093</v>
      </c>
      <c r="DF30" s="53" t="n">
        <f aca="false">IF(OR($U30+H$52&lt;'Standard Settings'!$G25,$U30+H$52&gt;'Standard Settings'!$I25),-1,(EchelleFPAparam!$S$3/('cpmcfgWVLEN_Table.csv'!$U30+H$52))*(SIN('Standard Settings'!$F25)+SIN('Standard Settings'!$F25+EchelleFPAparam!$M$3+EchelleFPAparam!$H$3)))</f>
        <v>3791.0959828382</v>
      </c>
      <c r="DG30" s="53" t="n">
        <f aca="false">IF(OR($U30+K$52&lt;'Standard Settings'!$G25,$U30+K$52&gt;'Standard Settings'!$I25),-1,(EchelleFPAparam!$S$3/('cpmcfgWVLEN_Table.csv'!$U30+K$52))*(SIN('Standard Settings'!$F25)+SIN('Standard Settings'!$F25+EchelleFPAparam!$M$3+EchelleFPAparam!$H$3)))</f>
        <v>3554.15248391082</v>
      </c>
      <c r="DH30" s="53" t="n">
        <f aca="false">IF(OR($U30+L$52&lt;'Standard Settings'!$G25,$U30+L$52&gt;'Standard Settings'!$I25),-1,(EchelleFPAparam!$S$3/('cpmcfgWVLEN_Table.csv'!$U30+L$52))*(SIN('Standard Settings'!$F25)+SIN('Standard Settings'!$F25+EchelleFPAparam!$M$3+EchelleFPAparam!$H$3)))</f>
        <v>-1</v>
      </c>
      <c r="DI30" s="53" t="n">
        <f aca="false">IF(OR($U30+B$52&lt;'Standard Settings'!$G25,$U30+B$52&gt;'Standard Settings'!$I25),-1,(EchelleFPAparam!$S$3/('cpmcfgWVLEN_Table.csv'!$U30+B$52))*(SIN('Standard Settings'!$F25)+SIN('Standard Settings'!$F25+EchelleFPAparam!$M$3+EchelleFPAparam!$I$3)))</f>
        <v>-1</v>
      </c>
      <c r="DJ30" s="53" t="n">
        <f aca="false">IF(OR($U30+C$52&lt;'Standard Settings'!$G25,$U30+C$52&gt;'Standard Settings'!$I25),-1,(EchelleFPAparam!$S$3/('cpmcfgWVLEN_Table.csv'!$U30+C$52))*(SIN('Standard Settings'!$F25)+SIN('Standard Settings'!$F25+EchelleFPAparam!$M$3+EchelleFPAparam!$I$3)))</f>
        <v>5722.71012198113</v>
      </c>
      <c r="DK30" s="53" t="n">
        <f aca="false">IF(OR($U30+D$52&lt;'Standard Settings'!$G25,$U30+D$52&gt;'Standard Settings'!$I25),-1,(EchelleFPAparam!$S$3/('cpmcfgWVLEN_Table.csv'!$U30+D$52))*(SIN('Standard Settings'!$F25)+SIN('Standard Settings'!$F25+EchelleFPAparam!$M$3+EchelleFPAparam!$I$3)))</f>
        <v>5202.46374725558</v>
      </c>
      <c r="DL30" s="53" t="n">
        <f aca="false">IF(OR($U30+E$52&lt;'Standard Settings'!$G25,$U30+E$52&gt;'Standard Settings'!$I25),-1,(EchelleFPAparam!$S$3/('cpmcfgWVLEN_Table.csv'!$U30+E$52))*(SIN('Standard Settings'!$F25)+SIN('Standard Settings'!$F25+EchelleFPAparam!$M$3+EchelleFPAparam!$I$3)))</f>
        <v>4768.92510165094</v>
      </c>
      <c r="DM30" s="53" t="n">
        <f aca="false">IF(OR($U30+F$52&lt;'Standard Settings'!$G25,$U30+F$52&gt;'Standard Settings'!$I25),-1,(EchelleFPAparam!$S$3/('cpmcfgWVLEN_Table.csv'!$U30+F$52))*(SIN('Standard Settings'!$F25)+SIN('Standard Settings'!$F25+EchelleFPAparam!$M$3+EchelleFPAparam!$I$3)))</f>
        <v>4402.08470921626</v>
      </c>
      <c r="DN30" s="53" t="n">
        <f aca="false">IF(OR($U30+G$52&lt;'Standard Settings'!$G25,$U30+G$52&gt;'Standard Settings'!$I25),-1,(EchelleFPAparam!$S$3/('cpmcfgWVLEN_Table.csv'!$U30+G$52))*(SIN('Standard Settings'!$F25)+SIN('Standard Settings'!$F25+EchelleFPAparam!$M$3+EchelleFPAparam!$I$3)))</f>
        <v>4087.65008712938</v>
      </c>
      <c r="DO30" s="53" t="n">
        <f aca="false">IF(OR($U30+H$52&lt;'Standard Settings'!$G25,$U30+H$52&gt;'Standard Settings'!$I25),-1,(EchelleFPAparam!$S$3/('cpmcfgWVLEN_Table.csv'!$U30+H$52))*(SIN('Standard Settings'!$F25)+SIN('Standard Settings'!$F25+EchelleFPAparam!$M$3+EchelleFPAparam!$I$3)))</f>
        <v>3815.14008132076</v>
      </c>
      <c r="DP30" s="53" t="n">
        <f aca="false">IF(OR($U30+K$52&lt;'Standard Settings'!$G25,$U30+K$52&gt;'Standard Settings'!$I25),-1,(EchelleFPAparam!$S$3/('cpmcfgWVLEN_Table.csv'!$U30+K$52))*(SIN('Standard Settings'!$F25)+SIN('Standard Settings'!$F25+EchelleFPAparam!$M$3+EchelleFPAparam!$I$3)))</f>
        <v>3576.69382623821</v>
      </c>
      <c r="DQ30" s="53" t="n">
        <f aca="false">IF(OR($U30+L$52&lt;'Standard Settings'!$G25,$U30+L$52&gt;'Standard Settings'!$I25),-1,(EchelleFPAparam!$S$3/('cpmcfgWVLEN_Table.csv'!$U30+L$52))*(SIN('Standard Settings'!$F25)+SIN('Standard Settings'!$F25+EchelleFPAparam!$M$3+EchelleFPAparam!$I$3)))</f>
        <v>-1</v>
      </c>
      <c r="DR30" s="53" t="n">
        <f aca="false">IF(OR($U30+B$52&lt;'Standard Settings'!$G25,$U30+B$52&gt;'Standard Settings'!$I25),-1,(EchelleFPAparam!$S$3/('cpmcfgWVLEN_Table.csv'!$U30+B$52))*(SIN('Standard Settings'!$F25)+SIN('Standard Settings'!$F25+EchelleFPAparam!$M$3+EchelleFPAparam!$J$3)))</f>
        <v>-1</v>
      </c>
      <c r="DS30" s="53" t="n">
        <f aca="false">IF(OR($U30+C$52&lt;'Standard Settings'!$G25,$U30+C$52&gt;'Standard Settings'!$I25),-1,(EchelleFPAparam!$S$3/('cpmcfgWVLEN_Table.csv'!$U30+C$52))*(SIN('Standard Settings'!$F25)+SIN('Standard Settings'!$F25+EchelleFPAparam!$M$3+EchelleFPAparam!$J$3)))</f>
        <v>5724.6167924422</v>
      </c>
      <c r="DT30" s="53" t="n">
        <f aca="false">IF(OR($U30+D$52&lt;'Standard Settings'!$G25,$U30+D$52&gt;'Standard Settings'!$I25),-1,(EchelleFPAparam!$S$3/('cpmcfgWVLEN_Table.csv'!$U30+D$52))*(SIN('Standard Settings'!$F25)+SIN('Standard Settings'!$F25+EchelleFPAparam!$M$3+EchelleFPAparam!$J$3)))</f>
        <v>5204.19708403837</v>
      </c>
      <c r="DU30" s="53" t="n">
        <f aca="false">IF(OR($U30+E$52&lt;'Standard Settings'!$G25,$U30+E$52&gt;'Standard Settings'!$I25),-1,(EchelleFPAparam!$S$3/('cpmcfgWVLEN_Table.csv'!$U30+E$52))*(SIN('Standard Settings'!$F25)+SIN('Standard Settings'!$F25+EchelleFPAparam!$M$3+EchelleFPAparam!$J$3)))</f>
        <v>4770.51399370184</v>
      </c>
      <c r="DV30" s="53" t="n">
        <f aca="false">IF(OR($U30+F$52&lt;'Standard Settings'!$G25,$U30+F$52&gt;'Standard Settings'!$I25),-1,(EchelleFPAparam!$S$3/('cpmcfgWVLEN_Table.csv'!$U30+F$52))*(SIN('Standard Settings'!$F25)+SIN('Standard Settings'!$F25+EchelleFPAparam!$M$3+EchelleFPAparam!$J$3)))</f>
        <v>4403.55137880169</v>
      </c>
      <c r="DW30" s="53" t="n">
        <f aca="false">IF(OR($U30+G$52&lt;'Standard Settings'!$G25,$U30+G$52&gt;'Standard Settings'!$I25),-1,(EchelleFPAparam!$S$3/('cpmcfgWVLEN_Table.csv'!$U30+G$52))*(SIN('Standard Settings'!$F25)+SIN('Standard Settings'!$F25+EchelleFPAparam!$M$3+EchelleFPAparam!$J$3)))</f>
        <v>4089.01199460157</v>
      </c>
      <c r="DX30" s="53" t="n">
        <f aca="false">IF(OR($U30+H$52&lt;'Standard Settings'!$G25,$U30+H$52&gt;'Standard Settings'!$I25),-1,(EchelleFPAparam!$S$3/('cpmcfgWVLEN_Table.csv'!$U30+H$52))*(SIN('Standard Settings'!$F25)+SIN('Standard Settings'!$F25+EchelleFPAparam!$M$3+EchelleFPAparam!$J$3)))</f>
        <v>3816.41119496147</v>
      </c>
      <c r="DY30" s="53" t="n">
        <f aca="false">IF(OR($U30+K$52&lt;'Standard Settings'!$G25,$U30+K$52&gt;'Standard Settings'!$I25),-1,(EchelleFPAparam!$S$3/('cpmcfgWVLEN_Table.csv'!$U30+K$52))*(SIN('Standard Settings'!$F25)+SIN('Standard Settings'!$F25+EchelleFPAparam!$M$3+EchelleFPAparam!$J$3)))</f>
        <v>3577.88549527638</v>
      </c>
      <c r="DZ30" s="53" t="n">
        <f aca="false">IF(OR($U30+L$52&lt;'Standard Settings'!$G25,$U30+L$52&gt;'Standard Settings'!$I25),-1,(EchelleFPAparam!$S$3/('cpmcfgWVLEN_Table.csv'!$U30+L$52))*(SIN('Standard Settings'!$F25)+SIN('Standard Settings'!$F25+EchelleFPAparam!$M$3+EchelleFPAparam!$J$3)))</f>
        <v>-1</v>
      </c>
      <c r="EA30" s="53" t="n">
        <f aca="false">IF(OR($U30+B$52&lt;$S30,$U30+B$52&gt;$T30),-1,(EchelleFPAparam!$S$3/('cpmcfgWVLEN_Table.csv'!$U30+B$52))*(SIN('Standard Settings'!$F25)+SIN('Standard Settings'!$F25+EchelleFPAparam!$M$3+EchelleFPAparam!$K$3)))</f>
        <v>-1</v>
      </c>
      <c r="EB30" s="53" t="n">
        <f aca="false">IF(OR($U30+C$52&lt;$S30,$U30+C$52&gt;$T30),-1,(EchelleFPAparam!$S$3/('cpmcfgWVLEN_Table.csv'!$U30+C$52))*(SIN('Standard Settings'!$F25)+SIN('Standard Settings'!$F25+EchelleFPAparam!$M$3+EchelleFPAparam!$K$3)))</f>
        <v>5758.83027480396</v>
      </c>
      <c r="EC30" s="53" t="n">
        <f aca="false">IF(OR($U30+D$52&lt;$S30,$U30+D$52&gt;$T30),-1,(EchelleFPAparam!$S$3/('cpmcfgWVLEN_Table.csv'!$U30+D$52))*(SIN('Standard Settings'!$F25)+SIN('Standard Settings'!$F25+EchelleFPAparam!$M$3+EchelleFPAparam!$K$3)))</f>
        <v>5235.30024982178</v>
      </c>
      <c r="ED30" s="53" t="n">
        <f aca="false">IF(OR($U30+E$52&lt;$S30,$U30+E$52&gt;$T30),-1,(EchelleFPAparam!$S$3/('cpmcfgWVLEN_Table.csv'!$U30+E$52))*(SIN('Standard Settings'!$F25)+SIN('Standard Settings'!$F25+EchelleFPAparam!$M$3+EchelleFPAparam!$K$3)))</f>
        <v>4799.0252290033</v>
      </c>
      <c r="EE30" s="53" t="n">
        <f aca="false">IF(OR($U30+F$52&lt;$S30,$U30+F$52&gt;$T30),-1,(EchelleFPAparam!$S$3/('cpmcfgWVLEN_Table.csv'!$U30+F$52))*(SIN('Standard Settings'!$F25)+SIN('Standard Settings'!$F25+EchelleFPAparam!$M$3+EchelleFPAparam!$K$3)))</f>
        <v>4429.86944215689</v>
      </c>
      <c r="EF30" s="53" t="n">
        <f aca="false">IF(OR($U30+G$52&lt;$S30,$U30+G$52&gt;$T30),-1,(EchelleFPAparam!$S$3/('cpmcfgWVLEN_Table.csv'!$U30+G$52))*(SIN('Standard Settings'!$F25)+SIN('Standard Settings'!$F25+EchelleFPAparam!$M$3+EchelleFPAparam!$K$3)))</f>
        <v>4113.45019628854</v>
      </c>
      <c r="EG30" s="53" t="n">
        <f aca="false">IF(OR($U30+H$52&lt;$S30,$U30+H$52&gt;$T30),-1,(EchelleFPAparam!$S$3/('cpmcfgWVLEN_Table.csv'!$U30+H$52))*(SIN('Standard Settings'!$F25)+SIN('Standard Settings'!$F25+EchelleFPAparam!$M$3+EchelleFPAparam!$K$3)))</f>
        <v>3839.22018320264</v>
      </c>
      <c r="EH30" s="53" t="n">
        <f aca="false">IF(OR($U30+K$52&lt;$S30,$U30+K$52&gt;$T30),-1,(EchelleFPAparam!$S$3/('cpmcfgWVLEN_Table.csv'!$U30+K$52))*(SIN('Standard Settings'!$F25)+SIN('Standard Settings'!$F25+EchelleFPAparam!$M$3+EchelleFPAparam!$K$3)))</f>
        <v>3599.26892175247</v>
      </c>
      <c r="EI30" s="53" t="n">
        <f aca="false">IF(OR($U30+L$52&lt;$S30,$U30+L$52&gt;$T30),-1,(EchelleFPAparam!$S$3/('cpmcfgWVLEN_Table.csv'!$U30+L$52))*(SIN('Standard Settings'!$F25)+SIN('Standard Settings'!$F25+EchelleFPAparam!$M$3+EchelleFPAparam!$K$3)))</f>
        <v>-1</v>
      </c>
      <c r="EJ30" s="54" t="n">
        <f aca="false">CO30</f>
        <v>3529.21469307083</v>
      </c>
      <c r="EK30" s="54" t="n">
        <f aca="false">EB30</f>
        <v>5758.83027480396</v>
      </c>
      <c r="EL30" s="55"/>
      <c r="EM30" s="55"/>
      <c r="EN30" s="55"/>
      <c r="EO30" s="55"/>
      <c r="EP30" s="55"/>
      <c r="EQ30" s="55"/>
      <c r="ER30" s="55"/>
      <c r="ES30" s="55"/>
      <c r="ET30" s="55"/>
      <c r="EU30" s="55"/>
      <c r="EV30" s="55"/>
      <c r="EW30" s="55"/>
      <c r="EX30" s="55"/>
      <c r="EY30" s="55"/>
      <c r="EZ30" s="55"/>
      <c r="FA30" s="55"/>
      <c r="FB30" s="55"/>
      <c r="FC30" s="55"/>
      <c r="FD30" s="55"/>
      <c r="FE30" s="55"/>
      <c r="FF30" s="55"/>
      <c r="FG30" s="55"/>
      <c r="FH30" s="55"/>
      <c r="FI30" s="55"/>
      <c r="FJ30" s="56" t="n">
        <f aca="false">1/(F30*EchelleFPAparam!$Q$3)</f>
        <v>837.913544810326</v>
      </c>
      <c r="FK30" s="56" t="n">
        <f aca="false">E30*FJ30</f>
        <v>11.3507788788029</v>
      </c>
      <c r="FL30" s="55"/>
      <c r="FM30" s="55"/>
      <c r="FN30" s="55"/>
      <c r="FO30" s="55"/>
      <c r="FP30" s="55"/>
      <c r="FQ30" s="55"/>
      <c r="FR30" s="55"/>
      <c r="FS30" s="55"/>
      <c r="FT30" s="55"/>
      <c r="FU30" s="55"/>
      <c r="FV30" s="55"/>
      <c r="FW30" s="55"/>
      <c r="FX30" s="55"/>
      <c r="FY30" s="55"/>
      <c r="FZ30" s="55"/>
      <c r="GA30" s="55"/>
      <c r="GB30" s="55"/>
      <c r="GC30" s="55"/>
      <c r="GD30" s="55"/>
      <c r="GE30" s="55"/>
      <c r="GF30" s="55"/>
      <c r="GG30" s="55"/>
      <c r="GH30" s="55"/>
      <c r="GI30" s="55"/>
      <c r="GJ30" s="55"/>
      <c r="GK30" s="55"/>
      <c r="GL30" s="55"/>
      <c r="GM30" s="55"/>
      <c r="GN30" s="55"/>
      <c r="GO30" s="55"/>
      <c r="GP30" s="55"/>
      <c r="GQ30" s="55"/>
      <c r="GR30" s="55"/>
      <c r="GS30" s="55"/>
      <c r="GT30" s="55"/>
      <c r="GU30" s="55"/>
      <c r="GV30" s="55"/>
      <c r="GW30" s="55"/>
      <c r="GX30" s="55"/>
      <c r="GY30" s="55"/>
      <c r="GZ30" s="55"/>
      <c r="HA30" s="55"/>
      <c r="HB30" s="55"/>
      <c r="HC30" s="55"/>
      <c r="HD30" s="55"/>
      <c r="HE30" s="55"/>
      <c r="HF30" s="55"/>
      <c r="HG30" s="55"/>
      <c r="HH30" s="55"/>
      <c r="HI30" s="55"/>
      <c r="HJ30" s="55"/>
      <c r="HK30" s="55"/>
      <c r="HL30" s="55"/>
      <c r="HM30" s="55"/>
      <c r="HN30" s="55"/>
      <c r="HO30" s="55"/>
      <c r="HP30" s="55"/>
      <c r="HQ30" s="55"/>
      <c r="HR30" s="55"/>
      <c r="HS30" s="55"/>
      <c r="HT30" s="55"/>
      <c r="HU30" s="55"/>
      <c r="HV30" s="55"/>
      <c r="HW30" s="55"/>
      <c r="HX30" s="55"/>
      <c r="HY30" s="55"/>
      <c r="HZ30" s="55"/>
      <c r="IA30" s="55"/>
      <c r="IB30" s="55"/>
      <c r="IC30" s="55"/>
      <c r="ID30" s="55"/>
      <c r="IE30" s="55"/>
      <c r="IF30" s="55"/>
      <c r="IG30" s="55"/>
      <c r="IH30" s="55"/>
      <c r="II30" s="55"/>
      <c r="IJ30" s="55"/>
      <c r="IK30" s="55"/>
      <c r="IL30" s="55"/>
      <c r="IM30" s="55"/>
      <c r="IN30" s="55"/>
      <c r="IO30" s="55"/>
      <c r="IP30" s="55"/>
      <c r="IQ30" s="55"/>
      <c r="IR30" s="55"/>
      <c r="IS30" s="55"/>
      <c r="IT30" s="55"/>
      <c r="IU30" s="55"/>
      <c r="IV30" s="55"/>
      <c r="IW30" s="55"/>
      <c r="IX30" s="55"/>
      <c r="IY30" s="55"/>
      <c r="IZ30" s="55"/>
      <c r="JA30" s="55"/>
      <c r="JB30" s="55"/>
      <c r="JC30" s="55"/>
      <c r="JD30" s="55"/>
      <c r="JE30" s="55"/>
      <c r="JF30" s="55"/>
      <c r="JG30" s="55"/>
      <c r="JH30" s="55"/>
      <c r="JI30" s="55"/>
      <c r="JJ30" s="55"/>
      <c r="JK30" s="55"/>
      <c r="JL30" s="55"/>
      <c r="JM30" s="55"/>
      <c r="JN30" s="55"/>
      <c r="JO30" s="55"/>
      <c r="JP30" s="55"/>
      <c r="JQ30" s="55"/>
      <c r="JR30" s="20"/>
    </row>
    <row r="31" customFormat="false" ht="15" hidden="false" customHeight="false" outlineLevel="0" collapsed="false">
      <c r="A31" s="39" t="n">
        <v>25</v>
      </c>
      <c r="B31" s="40" t="n">
        <f aca="false">AA31</f>
        <v>4406.57427026781</v>
      </c>
      <c r="C31" s="12" t="str">
        <f aca="false">'Standard Settings'!B26</f>
        <v>M/6/9</v>
      </c>
      <c r="D31" s="12" t="n">
        <f aca="false">'Standard Settings'!H26</f>
        <v>13</v>
      </c>
      <c r="E31" s="41" t="n">
        <f aca="false">(DM31-DD31)/2048</f>
        <v>0.0133162406361089</v>
      </c>
      <c r="F31" s="37" t="n">
        <f aca="false">((EchelleFPAparam!$S$3/('cpmcfgWVLEN_Table.csv'!$U31+E$52))*(SIN('Standard Settings'!$F26+0.0005)+SIN('Standard Settings'!$F26+0.0005+EchelleFPAparam!$M$3))-(EchelleFPAparam!$S$3/('cpmcfgWVLEN_Table.csv'!$U31+E$52))*(SIN('Standard Settings'!$F26-0.0005)+SIN('Standard Settings'!$F26-0.0005+EchelleFPAparam!$M$3)))*1000*EchelleFPAparam!$O$3/180</f>
        <v>39.0557583448348</v>
      </c>
      <c r="G31" s="42" t="str">
        <f aca="false">'Standard Settings'!C26</f>
        <v>M</v>
      </c>
      <c r="H31" s="43"/>
      <c r="I31" s="44" t="s">
        <v>658</v>
      </c>
      <c r="J31" s="45"/>
      <c r="K31" s="12" t="str">
        <f aca="false">'Standard Settings'!$D26</f>
        <v>LM</v>
      </c>
      <c r="L31" s="43"/>
      <c r="M31" s="13" t="n">
        <v>0</v>
      </c>
      <c r="N31" s="13" t="n">
        <v>0</v>
      </c>
      <c r="O31" s="14" t="s">
        <v>526</v>
      </c>
      <c r="P31" s="14" t="s">
        <v>526</v>
      </c>
      <c r="Q31" s="12" t="n">
        <f aca="false">'Standard Settings'!$E26</f>
        <v>66.5</v>
      </c>
      <c r="R31" s="46"/>
      <c r="S31" s="47" t="n">
        <f aca="false">'Standard Settings'!$G26</f>
        <v>10</v>
      </c>
      <c r="T31" s="47" t="n">
        <f aca="false">'Standard Settings'!$I26</f>
        <v>16</v>
      </c>
      <c r="U31" s="48" t="n">
        <f aca="false">D31-4</f>
        <v>9</v>
      </c>
      <c r="V31" s="48" t="n">
        <f aca="false">D31+4</f>
        <v>17</v>
      </c>
      <c r="W31" s="49" t="n">
        <f aca="false">IF(OR($U31+B$52&lt;$S31,$U31+B$52&gt;$T31),-1,(EchelleFPAparam!$S$3/('cpmcfgWVLEN_Table.csv'!$U31+B$52))*(SIN('Standard Settings'!$F26)+SIN('Standard Settings'!$F26+EchelleFPAparam!$M$3)))</f>
        <v>-1</v>
      </c>
      <c r="X31" s="49" t="n">
        <f aca="false">IF(OR($U31+C$52&lt;$S31,$U31+C$52&gt;$T31),-1,(EchelleFPAparam!$S$3/('cpmcfgWVLEN_Table.csv'!$U31+C$52))*(SIN('Standard Settings'!$F26)+SIN('Standard Settings'!$F26+EchelleFPAparam!$M$3)))</f>
        <v>5728.54655134815</v>
      </c>
      <c r="Y31" s="49" t="n">
        <f aca="false">IF(OR($U31+D$52&lt;$S31,$U31+D$52&gt;$T31),-1,(EchelleFPAparam!$S$3/('cpmcfgWVLEN_Table.csv'!$U31+D$52))*(SIN('Standard Settings'!$F26)+SIN('Standard Settings'!$F26+EchelleFPAparam!$M$3)))</f>
        <v>5207.76959213468</v>
      </c>
      <c r="Z31" s="49" t="n">
        <f aca="false">IF(OR($U31+E$52&lt;$S31,$U31+E$52&gt;$T31),-1,(EchelleFPAparam!$S$3/('cpmcfgWVLEN_Table.csv'!$U31+E$52))*(SIN('Standard Settings'!$F26)+SIN('Standard Settings'!$F26+EchelleFPAparam!$M$3)))</f>
        <v>4773.78879279012</v>
      </c>
      <c r="AA31" s="49" t="n">
        <f aca="false">IF(OR($U31+F$52&lt;$S31,$U31+F$52&gt;$T31),-1,(EchelleFPAparam!$S$3/('cpmcfgWVLEN_Table.csv'!$U31+F$52))*(SIN('Standard Settings'!$F26)+SIN('Standard Settings'!$F26+EchelleFPAparam!$M$3)))</f>
        <v>4406.57427026781</v>
      </c>
      <c r="AB31" s="49" t="n">
        <f aca="false">IF(OR($U31+G$52&lt;$S31,$U31+G$52&gt;$T31),-1,(EchelleFPAparam!$S$3/('cpmcfgWVLEN_Table.csv'!$U31+G$52))*(SIN('Standard Settings'!$F26)+SIN('Standard Settings'!$F26+EchelleFPAparam!$M$3)))</f>
        <v>4091.81896524868</v>
      </c>
      <c r="AC31" s="49" t="n">
        <f aca="false">IF(OR($U31+H$52&lt;$S31,$U31+H$52&gt;$T31),-1,(EchelleFPAparam!$S$3/('cpmcfgWVLEN_Table.csv'!$U31+H$52))*(SIN('Standard Settings'!$F26)+SIN('Standard Settings'!$F26+EchelleFPAparam!$M$3)))</f>
        <v>3819.0310342321</v>
      </c>
      <c r="AD31" s="49" t="n">
        <f aca="false">IF(OR($U31+K$52&lt;$S31,$U31+K$52&gt;$T31),-1,(EchelleFPAparam!$S$3/('cpmcfgWVLEN_Table.csv'!$U31+K$52))*(SIN('Standard Settings'!$F26)+SIN('Standard Settings'!$F26+EchelleFPAparam!$M$3)))</f>
        <v>3580.34159459259</v>
      </c>
      <c r="AE31" s="49" t="n">
        <f aca="false">IF(OR($U31+L$52&lt;$S31,$U31+L$52&gt;$T31),-1,(EchelleFPAparam!$S$3/('cpmcfgWVLEN_Table.csv'!$U31+L$52))*(SIN('Standard Settings'!$F26)+SIN('Standard Settings'!$F26+EchelleFPAparam!$M$3)))</f>
        <v>-1</v>
      </c>
      <c r="AF31" s="50" t="n">
        <v>1978.95304803743</v>
      </c>
      <c r="AG31" s="50" t="n">
        <v>1537.47077513842</v>
      </c>
      <c r="AH31" s="50" t="n">
        <v>1151.13587535552</v>
      </c>
      <c r="AI31" s="50" t="n">
        <v>823.121298847854</v>
      </c>
      <c r="AJ31" s="50" t="n">
        <v>541.352535790915</v>
      </c>
      <c r="AK31" s="50" t="n">
        <v>296.580189564473</v>
      </c>
      <c r="AL31" s="50" t="n">
        <v>84.0789649093849</v>
      </c>
      <c r="AM31" s="50"/>
      <c r="AN31" s="50"/>
      <c r="AO31" s="50" t="n">
        <v>1985.64247021173</v>
      </c>
      <c r="AP31" s="50" t="n">
        <v>1548.71050844414</v>
      </c>
      <c r="AQ31" s="50" t="n">
        <v>1160.16016615081</v>
      </c>
      <c r="AR31" s="50" t="n">
        <v>830.339357484529</v>
      </c>
      <c r="AS31" s="50" t="n">
        <v>546.919810392889</v>
      </c>
      <c r="AT31" s="50" t="n">
        <v>300.702499895908</v>
      </c>
      <c r="AU31" s="50" t="n">
        <v>85.6137439399641</v>
      </c>
      <c r="AV31" s="50"/>
      <c r="AW31" s="50"/>
      <c r="AX31" s="50" t="n">
        <v>1993.39657164802</v>
      </c>
      <c r="AY31" s="50" t="n">
        <v>1562.12138329882</v>
      </c>
      <c r="AZ31" s="50" t="n">
        <v>1171.07493929672</v>
      </c>
      <c r="BA31" s="50" t="n">
        <v>839.041204623609</v>
      </c>
      <c r="BB31" s="50" t="n">
        <v>553.816594902379</v>
      </c>
      <c r="BC31" s="50" t="n">
        <v>306.026902085972</v>
      </c>
      <c r="BD31" s="50" t="n">
        <v>88.0274897522328</v>
      </c>
      <c r="BE31" s="50"/>
      <c r="BF31" s="50"/>
      <c r="BG31" s="51" t="n">
        <f aca="false">IF(OR($U31+B$52&lt;'Standard Settings'!$G26,$U31+B$52&gt;'Standard Settings'!$I26),-1,(EchelleFPAparam!$S$3/('cpmcfgWVLEN_Table.csv'!$U31+B$52))*(SIN(EchelleFPAparam!$T$3-EchelleFPAparam!$M$3/2)+SIN('Standard Settings'!$F26+EchelleFPAparam!$M$3)))</f>
        <v>-1</v>
      </c>
      <c r="BH31" s="51" t="n">
        <f aca="false">IF(OR($U31+C$52&lt;'Standard Settings'!$G26,$U31+C$52&gt;'Standard Settings'!$I26),-1,(EchelleFPAparam!$S$3/('cpmcfgWVLEN_Table.csv'!$U31+C$52))*(SIN(EchelleFPAparam!$T$3-EchelleFPAparam!$M$3/2)+SIN('Standard Settings'!$F26+EchelleFPAparam!$M$3)))</f>
        <v>5703.21174964903</v>
      </c>
      <c r="BI31" s="51" t="n">
        <f aca="false">IF(OR($U31+D$52&lt;'Standard Settings'!$G26,$U31+D$52&gt;'Standard Settings'!$I26),-1,(EchelleFPAparam!$S$3/('cpmcfgWVLEN_Table.csv'!$U31+D$52))*(SIN(EchelleFPAparam!$T$3-EchelleFPAparam!$M$3/2)+SIN('Standard Settings'!$F26+EchelleFPAparam!$M$3)))</f>
        <v>5184.73795422639</v>
      </c>
      <c r="BJ31" s="51" t="n">
        <f aca="false">IF(OR($U31+E$52&lt;'Standard Settings'!$G26,$U31+E$52&gt;'Standard Settings'!$I26),-1,(EchelleFPAparam!$S$3/('cpmcfgWVLEN_Table.csv'!$U31+E$52))*(SIN(EchelleFPAparam!$T$3-EchelleFPAparam!$M$3/2)+SIN('Standard Settings'!$F26+EchelleFPAparam!$M$3)))</f>
        <v>4752.67645804086</v>
      </c>
      <c r="BK31" s="51" t="n">
        <f aca="false">IF(OR($U31+F$52&lt;'Standard Settings'!$G26,$U31+F$52&gt;'Standard Settings'!$I26),-1,(EchelleFPAparam!$S$3/('cpmcfgWVLEN_Table.csv'!$U31+F$52))*(SIN(EchelleFPAparam!$T$3-EchelleFPAparam!$M$3/2)+SIN('Standard Settings'!$F26+EchelleFPAparam!$M$3)))</f>
        <v>4387.08596126848</v>
      </c>
      <c r="BL31" s="51" t="n">
        <f aca="false">IF(OR($U31+G$52&lt;'Standard Settings'!$G26,$U31+G$52&gt;'Standard Settings'!$I26),-1,(EchelleFPAparam!$S$3/('cpmcfgWVLEN_Table.csv'!$U31+G$52))*(SIN(EchelleFPAparam!$T$3-EchelleFPAparam!$M$3/2)+SIN('Standard Settings'!$F26+EchelleFPAparam!$M$3)))</f>
        <v>4073.72267832074</v>
      </c>
      <c r="BM31" s="51" t="n">
        <f aca="false">IF(OR($U31+H$52&lt;'Standard Settings'!$G26,$U31+H$52&gt;'Standard Settings'!$I26),-1,(EchelleFPAparam!$S$3/('cpmcfgWVLEN_Table.csv'!$U31+H$52))*(SIN(EchelleFPAparam!$T$3-EchelleFPAparam!$M$3/2)+SIN('Standard Settings'!$F26+EchelleFPAparam!$M$3)))</f>
        <v>3802.14116643269</v>
      </c>
      <c r="BN31" s="51" t="n">
        <f aca="false">IF(OR($U31+K$52&lt;'Standard Settings'!$G26,$U31+K$52&gt;'Standard Settings'!$I26),-1,(EchelleFPAparam!$S$3/('cpmcfgWVLEN_Table.csv'!$U31+K$52))*(SIN(EchelleFPAparam!$T$3-EchelleFPAparam!$M$3/2)+SIN('Standard Settings'!$F26+EchelleFPAparam!$M$3)))</f>
        <v>3564.50734353064</v>
      </c>
      <c r="BO31" s="51" t="n">
        <f aca="false">IF(OR($U31+L$52&lt;'Standard Settings'!$G26,$U31+L$52&gt;'Standard Settings'!$I26),-1,(EchelleFPAparam!$S$3/('cpmcfgWVLEN_Table.csv'!$U31+L$52))*(SIN(EchelleFPAparam!$T$3-EchelleFPAparam!$M$3/2)+SIN('Standard Settings'!$F26+EchelleFPAparam!$M$3)))</f>
        <v>-1</v>
      </c>
      <c r="BP31" s="52" t="n">
        <f aca="false">IF(OR($U31+B$52&lt;'Standard Settings'!$G26,$U31+B$52&gt;'Standard Settings'!$I26),-1,BG31*(($D31+B$52)/($D31+B$52+0.5)))</f>
        <v>-1</v>
      </c>
      <c r="BQ31" s="52" t="n">
        <f aca="false">IF(OR($U31+C$52&lt;'Standard Settings'!$G26,$U31+C$52&gt;'Standard Settings'!$I26),-1,BH31*(($D31+C$52)/($D31+C$52+0.5)))</f>
        <v>5506.5492755232</v>
      </c>
      <c r="BR31" s="52" t="n">
        <f aca="false">IF(OR($U31+D$52&lt;'Standard Settings'!$G26,$U31+D$52&gt;'Standard Settings'!$I26),-1,BI31*(($D31+D$52)/($D31+D$52+0.5)))</f>
        <v>5017.48834279973</v>
      </c>
      <c r="BS31" s="52" t="n">
        <f aca="false">IF(OR($U31+E$52&lt;'Standard Settings'!$G26,$U31+E$52&gt;'Standard Settings'!$I26),-1,BJ31*(($D31+E$52)/($D31+E$52+0.5)))</f>
        <v>4608.65595931235</v>
      </c>
      <c r="BT31" s="52" t="n">
        <f aca="false">IF(OR($U31+F$52&lt;'Standard Settings'!$G26,$U31+F$52&gt;'Standard Settings'!$I26),-1,BK31*(($D31+F$52)/($D31+F$52+0.5)))</f>
        <v>4261.74064808939</v>
      </c>
      <c r="BU31" s="52" t="n">
        <f aca="false">IF(OR($U31+G$52&lt;'Standard Settings'!$G26,$U31+G$52&gt;'Standard Settings'!$I26),-1,BL31*(($D31+G$52)/($D31+G$52+0.5)))</f>
        <v>3963.62206539315</v>
      </c>
      <c r="BV31" s="52" t="n">
        <f aca="false">IF(OR($U31+H$52&lt;'Standard Settings'!$G26,$U31+H$52&gt;'Standard Settings'!$I26),-1,BM31*(($D31+H$52)/($D31+H$52+0.5)))</f>
        <v>3704.65036729339</v>
      </c>
      <c r="BW31" s="52" t="n">
        <f aca="false">IF(OR($U31+K$52&lt;'Standard Settings'!$G26,$U31+K$52&gt;'Standard Settings'!$I26),-1,BN31*(($D31+K$52)/($D31+K$52+0.5)))</f>
        <v>3477.5681400299</v>
      </c>
      <c r="BX31" s="52" t="n">
        <f aca="false">IF(OR($U31+L$52&lt;'Standard Settings'!$G26,$U31+L$52&gt;'Standard Settings'!$I26),-1,BO31*(($D31+L$52)/($D31+L$52+0.5)))</f>
        <v>-1</v>
      </c>
      <c r="BY31" s="52" t="n">
        <f aca="false">IF(OR($U31+B$52&lt;'Standard Settings'!$G26,$U31+B$52&gt;'Standard Settings'!$I26),-1,BG31*(($D31+B$52)/($D31+B$52-0.5)))</f>
        <v>-1</v>
      </c>
      <c r="BZ31" s="52" t="n">
        <f aca="false">IF(OR($U31+C$52&lt;'Standard Settings'!$G26,$U31+C$52&gt;'Standard Settings'!$I26),-1,BH31*(($D31+C$52)/($D31+C$52-0.5)))</f>
        <v>5914.44181445084</v>
      </c>
      <c r="CA31" s="52" t="n">
        <f aca="false">IF(OR($U31+D$52&lt;'Standard Settings'!$G26,$U31+D$52&gt;'Standard Settings'!$I26),-1,BI31*(($D31+D$52)/($D31+D$52-0.5)))</f>
        <v>5363.52202161351</v>
      </c>
      <c r="CB31" s="52" t="n">
        <f aca="false">IF(OR($U31+E$52&lt;'Standard Settings'!$G26,$U31+E$52&gt;'Standard Settings'!$I26),-1,BJ31*(($D31+E$52)/($D31+E$52-0.5)))</f>
        <v>4905.98860184863</v>
      </c>
      <c r="CC31" s="52" t="n">
        <f aca="false">IF(OR($U31+F$52&lt;'Standard Settings'!$G26,$U31+F$52&gt;'Standard Settings'!$I26),-1,BK31*(($D31+F$52)/($D31+F$52-0.5)))</f>
        <v>4520.0279600948</v>
      </c>
      <c r="CD31" s="52" t="n">
        <f aca="false">IF(OR($U31+G$52&lt;'Standard Settings'!$G26,$U31+G$52&gt;'Standard Settings'!$I26),-1,BL31*(($D31+G$52)/($D31+G$52-0.5)))</f>
        <v>4190.11475484419</v>
      </c>
      <c r="CE31" s="52" t="n">
        <f aca="false">IF(OR($U31+H$52&lt;'Standard Settings'!$G26,$U31+H$52&gt;'Standard Settings'!$I26),-1,BM31*(($D31+H$52)/($D31+H$52-0.5)))</f>
        <v>3904.90173849843</v>
      </c>
      <c r="CF31" s="52" t="n">
        <f aca="false">IF(OR($U31+K$52&lt;'Standard Settings'!$G26,$U31+K$52&gt;'Standard Settings'!$I26),-1,BN31*(($D31+K$52)/($D31+K$52-0.5)))</f>
        <v>3655.90496772374</v>
      </c>
      <c r="CG31" s="52" t="n">
        <f aca="false">IF(OR($U31+L$52&lt;'Standard Settings'!$G26,$U31+L$52&gt;'Standard Settings'!$I26),-1,BO31*(($D31+L$52)/($D31+L$52-0.5)))</f>
        <v>-1</v>
      </c>
      <c r="CH31" s="53" t="n">
        <f aca="false">IF(OR($U31+B$52&lt;'Standard Settings'!$G26,$U31+B$52&gt;'Standard Settings'!$I26),-1,(EchelleFPAparam!$S$3/('cpmcfgWVLEN_Table.csv'!$U31+B$52))*(SIN('Standard Settings'!$F26)+SIN('Standard Settings'!$F26+EchelleFPAparam!$M$3+EchelleFPAparam!$F$3)))</f>
        <v>-1</v>
      </c>
      <c r="CI31" s="53" t="n">
        <f aca="false">IF(OR($U31+C$52&lt;'Standard Settings'!$G26,$U31+C$52&gt;'Standard Settings'!$I26),-1,(EchelleFPAparam!$S$3/('cpmcfgWVLEN_Table.csv'!$U31+C$52))*(SIN('Standard Settings'!$F26)+SIN('Standard Settings'!$F26+EchelleFPAparam!$M$3+EchelleFPAparam!$F$3)))</f>
        <v>5671.33793177194</v>
      </c>
      <c r="CJ31" s="53" t="n">
        <f aca="false">IF(OR($U31+D$52&lt;'Standard Settings'!$G26,$U31+D$52&gt;'Standard Settings'!$I26),-1,(EchelleFPAparam!$S$3/('cpmcfgWVLEN_Table.csv'!$U31+D$52))*(SIN('Standard Settings'!$F26)+SIN('Standard Settings'!$F26+EchelleFPAparam!$M$3+EchelleFPAparam!$F$3)))</f>
        <v>5155.76175615631</v>
      </c>
      <c r="CK31" s="53" t="n">
        <f aca="false">IF(OR($U31+E$52&lt;'Standard Settings'!$G26,$U31+E$52&gt;'Standard Settings'!$I26),-1,(EchelleFPAparam!$S$3/('cpmcfgWVLEN_Table.csv'!$U31+E$52))*(SIN('Standard Settings'!$F26)+SIN('Standard Settings'!$F26+EchelleFPAparam!$M$3+EchelleFPAparam!$F$3)))</f>
        <v>4726.11494314328</v>
      </c>
      <c r="CL31" s="53" t="n">
        <f aca="false">IF(OR($U31+F$52&lt;'Standard Settings'!$G26,$U31+F$52&gt;'Standard Settings'!$I26),-1,(EchelleFPAparam!$S$3/('cpmcfgWVLEN_Table.csv'!$U31+F$52))*(SIN('Standard Settings'!$F26)+SIN('Standard Settings'!$F26+EchelleFPAparam!$M$3+EchelleFPAparam!$F$3)))</f>
        <v>4362.56763982457</v>
      </c>
      <c r="CM31" s="53" t="n">
        <f aca="false">IF(OR($U31+G$52&lt;'Standard Settings'!$G26,$U31+G$52&gt;'Standard Settings'!$I26),-1,(EchelleFPAparam!$S$3/('cpmcfgWVLEN_Table.csv'!$U31+G$52))*(SIN('Standard Settings'!$F26)+SIN('Standard Settings'!$F26+EchelleFPAparam!$M$3+EchelleFPAparam!$F$3)))</f>
        <v>4050.95566555138</v>
      </c>
      <c r="CN31" s="53" t="n">
        <f aca="false">IF(OR($U31+H$52&lt;'Standard Settings'!$G26,$U31+H$52&gt;'Standard Settings'!$I26),-1,(EchelleFPAparam!$S$3/('cpmcfgWVLEN_Table.csv'!$U31+H$52))*(SIN('Standard Settings'!$F26)+SIN('Standard Settings'!$F26+EchelleFPAparam!$M$3+EchelleFPAparam!$F$3)))</f>
        <v>3780.89195451462</v>
      </c>
      <c r="CO31" s="53" t="n">
        <f aca="false">IF(OR($U31+K$52&lt;'Standard Settings'!$G26,$U31+K$52&gt;'Standard Settings'!$I26),-1,(EchelleFPAparam!$S$3/('cpmcfgWVLEN_Table.csv'!$U31+K$52))*(SIN('Standard Settings'!$F26)+SIN('Standard Settings'!$F26+EchelleFPAparam!$M$3+EchelleFPAparam!$F$3)))</f>
        <v>3544.58620735746</v>
      </c>
      <c r="CP31" s="53" t="n">
        <f aca="false">IF(OR($U31+L$52&lt;'Standard Settings'!$G26,$U31+L$52&gt;'Standard Settings'!$I26),-1,(EchelleFPAparam!$S$3/('cpmcfgWVLEN_Table.csv'!$U31+L$52))*(SIN('Standard Settings'!$F26)+SIN('Standard Settings'!$F26+EchelleFPAparam!$M$3+EchelleFPAparam!$F$3)))</f>
        <v>-1</v>
      </c>
      <c r="CQ31" s="53" t="n">
        <f aca="false">IF(OR($U31+B$52&lt;'Standard Settings'!$G26,$U31+B$52&gt;'Standard Settings'!$I26),-1,(EchelleFPAparam!$S$3/('cpmcfgWVLEN_Table.csv'!$U31+B$52))*(SIN('Standard Settings'!$F26)+SIN('Standard Settings'!$F26+EchelleFPAparam!$M$3+EchelleFPAparam!$G$3)))</f>
        <v>-1</v>
      </c>
      <c r="CR31" s="53" t="n">
        <f aca="false">IF(OR($U31+C$52&lt;'Standard Settings'!$G26,$U31+C$52&gt;'Standard Settings'!$I26),-1,(EchelleFPAparam!$S$3/('cpmcfgWVLEN_Table.csv'!$U31+C$52))*(SIN('Standard Settings'!$F26)+SIN('Standard Settings'!$F26+EchelleFPAparam!$M$3+EchelleFPAparam!$G$3)))</f>
        <v>5708.62729290788</v>
      </c>
      <c r="CS31" s="53" t="n">
        <f aca="false">IF(OR($U31+D$52&lt;'Standard Settings'!$G26,$U31+D$52&gt;'Standard Settings'!$I26),-1,(EchelleFPAparam!$S$3/('cpmcfgWVLEN_Table.csv'!$U31+D$52))*(SIN('Standard Settings'!$F26)+SIN('Standard Settings'!$F26+EchelleFPAparam!$M$3+EchelleFPAparam!$G$3)))</f>
        <v>5189.6611753708</v>
      </c>
      <c r="CT31" s="53" t="n">
        <f aca="false">IF(OR($U31+E$52&lt;'Standard Settings'!$G26,$U31+E$52&gt;'Standard Settings'!$I26),-1,(EchelleFPAparam!$S$3/('cpmcfgWVLEN_Table.csv'!$U31+E$52))*(SIN('Standard Settings'!$F26)+SIN('Standard Settings'!$F26+EchelleFPAparam!$M$3+EchelleFPAparam!$G$3)))</f>
        <v>4757.18941075656</v>
      </c>
      <c r="CU31" s="53" t="n">
        <f aca="false">IF(OR($U31+F$52&lt;'Standard Settings'!$G26,$U31+F$52&gt;'Standard Settings'!$I26),-1,(EchelleFPAparam!$S$3/('cpmcfgWVLEN_Table.csv'!$U31+F$52))*(SIN('Standard Settings'!$F26)+SIN('Standard Settings'!$F26+EchelleFPAparam!$M$3+EchelleFPAparam!$G$3)))</f>
        <v>4391.25176377529</v>
      </c>
      <c r="CV31" s="53" t="n">
        <f aca="false">IF(OR($U31+G$52&lt;'Standard Settings'!$G26,$U31+G$52&gt;'Standard Settings'!$I26),-1,(EchelleFPAparam!$S$3/('cpmcfgWVLEN_Table.csv'!$U31+G$52))*(SIN('Standard Settings'!$F26)+SIN('Standard Settings'!$F26+EchelleFPAparam!$M$3+EchelleFPAparam!$G$3)))</f>
        <v>4077.59092350563</v>
      </c>
      <c r="CW31" s="53" t="n">
        <f aca="false">IF(OR($U31+H$52&lt;'Standard Settings'!$G26,$U31+H$52&gt;'Standard Settings'!$I26),-1,(EchelleFPAparam!$S$3/('cpmcfgWVLEN_Table.csv'!$U31+H$52))*(SIN('Standard Settings'!$F26)+SIN('Standard Settings'!$F26+EchelleFPAparam!$M$3+EchelleFPAparam!$G$3)))</f>
        <v>3805.75152860525</v>
      </c>
      <c r="CX31" s="53" t="n">
        <f aca="false">IF(OR($U31+K$52&lt;'Standard Settings'!$G26,$U31+K$52&gt;'Standard Settings'!$I26),-1,(EchelleFPAparam!$S$3/('cpmcfgWVLEN_Table.csv'!$U31+K$52))*(SIN('Standard Settings'!$F26)+SIN('Standard Settings'!$F26+EchelleFPAparam!$M$3+EchelleFPAparam!$G$3)))</f>
        <v>3567.89205806742</v>
      </c>
      <c r="CY31" s="53" t="n">
        <f aca="false">IF(OR($U31+L$52&lt;'Standard Settings'!$G26,$U31+L$52&gt;'Standard Settings'!$I26),-1,(EchelleFPAparam!$S$3/('cpmcfgWVLEN_Table.csv'!$U31+L$52))*(SIN('Standard Settings'!$F26)+SIN('Standard Settings'!$F26+EchelleFPAparam!$M$3+EchelleFPAparam!$G$3)))</f>
        <v>-1</v>
      </c>
      <c r="CZ31" s="53" t="n">
        <f aca="false">IF(OR($U31+B$52&lt;'Standard Settings'!$G26,$U31+B$52&gt;'Standard Settings'!$I26),-1,(EchelleFPAparam!$S$3/('cpmcfgWVLEN_Table.csv'!$U31+B$52))*(SIN('Standard Settings'!$F26)+SIN('Standard Settings'!$F26+EchelleFPAparam!$M$3+EchelleFPAparam!$H$3)))</f>
        <v>-1</v>
      </c>
      <c r="DA31" s="53" t="n">
        <f aca="false">IF(OR($U31+C$52&lt;'Standard Settings'!$G26,$U31+C$52&gt;'Standard Settings'!$I26),-1,(EchelleFPAparam!$S$3/('cpmcfgWVLEN_Table.csv'!$U31+C$52))*(SIN('Standard Settings'!$F26)+SIN('Standard Settings'!$F26+EchelleFPAparam!$M$3+EchelleFPAparam!$H$3)))</f>
        <v>5710.60078102059</v>
      </c>
      <c r="DB31" s="53" t="n">
        <f aca="false">IF(OR($U31+D$52&lt;'Standard Settings'!$G26,$U31+D$52&gt;'Standard Settings'!$I26),-1,(EchelleFPAparam!$S$3/('cpmcfgWVLEN_Table.csv'!$U31+D$52))*(SIN('Standard Settings'!$F26)+SIN('Standard Settings'!$F26+EchelleFPAparam!$M$3+EchelleFPAparam!$H$3)))</f>
        <v>5191.45525547326</v>
      </c>
      <c r="DC31" s="53" t="n">
        <f aca="false">IF(OR($U31+E$52&lt;'Standard Settings'!$G26,$U31+E$52&gt;'Standard Settings'!$I26),-1,(EchelleFPAparam!$S$3/('cpmcfgWVLEN_Table.csv'!$U31+E$52))*(SIN('Standard Settings'!$F26)+SIN('Standard Settings'!$F26+EchelleFPAparam!$M$3+EchelleFPAparam!$H$3)))</f>
        <v>4758.83398418382</v>
      </c>
      <c r="DD31" s="53" t="n">
        <f aca="false">IF(OR($U31+F$52&lt;'Standard Settings'!$G26,$U31+F$52&gt;'Standard Settings'!$I26),-1,(EchelleFPAparam!$S$3/('cpmcfgWVLEN_Table.csv'!$U31+F$52))*(SIN('Standard Settings'!$F26)+SIN('Standard Settings'!$F26+EchelleFPAparam!$M$3+EchelleFPAparam!$H$3)))</f>
        <v>4392.7698315543</v>
      </c>
      <c r="DE31" s="53" t="n">
        <f aca="false">IF(OR($U31+G$52&lt;'Standard Settings'!$G26,$U31+G$52&gt;'Standard Settings'!$I26),-1,(EchelleFPAparam!$S$3/('cpmcfgWVLEN_Table.csv'!$U31+G$52))*(SIN('Standard Settings'!$F26)+SIN('Standard Settings'!$F26+EchelleFPAparam!$M$3+EchelleFPAparam!$H$3)))</f>
        <v>4079.00055787185</v>
      </c>
      <c r="DF31" s="53" t="n">
        <f aca="false">IF(OR($U31+H$52&lt;'Standard Settings'!$G26,$U31+H$52&gt;'Standard Settings'!$I26),-1,(EchelleFPAparam!$S$3/('cpmcfgWVLEN_Table.csv'!$U31+H$52))*(SIN('Standard Settings'!$F26)+SIN('Standard Settings'!$F26+EchelleFPAparam!$M$3+EchelleFPAparam!$H$3)))</f>
        <v>3807.06718734706</v>
      </c>
      <c r="DG31" s="53" t="n">
        <f aca="false">IF(OR($U31+K$52&lt;'Standard Settings'!$G26,$U31+K$52&gt;'Standard Settings'!$I26),-1,(EchelleFPAparam!$S$3/('cpmcfgWVLEN_Table.csv'!$U31+K$52))*(SIN('Standard Settings'!$F26)+SIN('Standard Settings'!$F26+EchelleFPAparam!$M$3+EchelleFPAparam!$H$3)))</f>
        <v>3569.12548813787</v>
      </c>
      <c r="DH31" s="53" t="n">
        <f aca="false">IF(OR($U31+L$52&lt;'Standard Settings'!$G26,$U31+L$52&gt;'Standard Settings'!$I26),-1,(EchelleFPAparam!$S$3/('cpmcfgWVLEN_Table.csv'!$U31+L$52))*(SIN('Standard Settings'!$F26)+SIN('Standard Settings'!$F26+EchelleFPAparam!$M$3+EchelleFPAparam!$H$3)))</f>
        <v>-1</v>
      </c>
      <c r="DI31" s="53" t="n">
        <f aca="false">IF(OR($U31+B$52&lt;'Standard Settings'!$G26,$U31+B$52&gt;'Standard Settings'!$I26),-1,(EchelleFPAparam!$S$3/('cpmcfgWVLEN_Table.csv'!$U31+B$52))*(SIN('Standard Settings'!$F26)+SIN('Standard Settings'!$F26+EchelleFPAparam!$M$3+EchelleFPAparam!$I$3)))</f>
        <v>-1</v>
      </c>
      <c r="DJ31" s="53" t="n">
        <f aca="false">IF(OR($U31+C$52&lt;'Standard Settings'!$G26,$U31+C$52&gt;'Standard Settings'!$I26),-1,(EchelleFPAparam!$S$3/('cpmcfgWVLEN_Table.csv'!$U31+C$52))*(SIN('Standard Settings'!$F26)+SIN('Standard Settings'!$F26+EchelleFPAparam!$M$3+EchelleFPAparam!$I$3)))</f>
        <v>5746.05394009017</v>
      </c>
      <c r="DK31" s="53" t="n">
        <f aca="false">IF(OR($U31+D$52&lt;'Standard Settings'!$G26,$U31+D$52&gt;'Standard Settings'!$I26),-1,(EchelleFPAparam!$S$3/('cpmcfgWVLEN_Table.csv'!$U31+D$52))*(SIN('Standard Settings'!$F26)+SIN('Standard Settings'!$F26+EchelleFPAparam!$M$3+EchelleFPAparam!$I$3)))</f>
        <v>5223.68540008197</v>
      </c>
      <c r="DL31" s="53" t="n">
        <f aca="false">IF(OR($U31+E$52&lt;'Standard Settings'!$G26,$U31+E$52&gt;'Standard Settings'!$I26),-1,(EchelleFPAparam!$S$3/('cpmcfgWVLEN_Table.csv'!$U31+E$52))*(SIN('Standard Settings'!$F26)+SIN('Standard Settings'!$F26+EchelleFPAparam!$M$3+EchelleFPAparam!$I$3)))</f>
        <v>4788.37828340847</v>
      </c>
      <c r="DM31" s="53" t="n">
        <f aca="false">IF(OR($U31+F$52&lt;'Standard Settings'!$G26,$U31+F$52&gt;'Standard Settings'!$I26),-1,(EchelleFPAparam!$S$3/('cpmcfgWVLEN_Table.csv'!$U31+F$52))*(SIN('Standard Settings'!$F26)+SIN('Standard Settings'!$F26+EchelleFPAparam!$M$3+EchelleFPAparam!$I$3)))</f>
        <v>4420.04149237705</v>
      </c>
      <c r="DN31" s="53" t="n">
        <f aca="false">IF(OR($U31+G$52&lt;'Standard Settings'!$G26,$U31+G$52&gt;'Standard Settings'!$I26),-1,(EchelleFPAparam!$S$3/('cpmcfgWVLEN_Table.csv'!$U31+G$52))*(SIN('Standard Settings'!$F26)+SIN('Standard Settings'!$F26+EchelleFPAparam!$M$3+EchelleFPAparam!$I$3)))</f>
        <v>4104.32424292155</v>
      </c>
      <c r="DO31" s="53" t="n">
        <f aca="false">IF(OR($U31+H$52&lt;'Standard Settings'!$G26,$U31+H$52&gt;'Standard Settings'!$I26),-1,(EchelleFPAparam!$S$3/('cpmcfgWVLEN_Table.csv'!$U31+H$52))*(SIN('Standard Settings'!$F26)+SIN('Standard Settings'!$F26+EchelleFPAparam!$M$3+EchelleFPAparam!$I$3)))</f>
        <v>3830.70262672678</v>
      </c>
      <c r="DP31" s="53" t="n">
        <f aca="false">IF(OR($U31+K$52&lt;'Standard Settings'!$G26,$U31+K$52&gt;'Standard Settings'!$I26),-1,(EchelleFPAparam!$S$3/('cpmcfgWVLEN_Table.csv'!$U31+K$52))*(SIN('Standard Settings'!$F26)+SIN('Standard Settings'!$F26+EchelleFPAparam!$M$3+EchelleFPAparam!$I$3)))</f>
        <v>3591.28371255635</v>
      </c>
      <c r="DQ31" s="53" t="n">
        <f aca="false">IF(OR($U31+L$52&lt;'Standard Settings'!$G26,$U31+L$52&gt;'Standard Settings'!$I26),-1,(EchelleFPAparam!$S$3/('cpmcfgWVLEN_Table.csv'!$U31+L$52))*(SIN('Standard Settings'!$F26)+SIN('Standard Settings'!$F26+EchelleFPAparam!$M$3+EchelleFPAparam!$I$3)))</f>
        <v>-1</v>
      </c>
      <c r="DR31" s="53" t="n">
        <f aca="false">IF(OR($U31+B$52&lt;'Standard Settings'!$G26,$U31+B$52&gt;'Standard Settings'!$I26),-1,(EchelleFPAparam!$S$3/('cpmcfgWVLEN_Table.csv'!$U31+B$52))*(SIN('Standard Settings'!$F26)+SIN('Standard Settings'!$F26+EchelleFPAparam!$M$3+EchelleFPAparam!$J$3)))</f>
        <v>-1</v>
      </c>
      <c r="DS31" s="53" t="n">
        <f aca="false">IF(OR($U31+C$52&lt;'Standard Settings'!$G26,$U31+C$52&gt;'Standard Settings'!$I26),-1,(EchelleFPAparam!$S$3/('cpmcfgWVLEN_Table.csv'!$U31+C$52))*(SIN('Standard Settings'!$F26)+SIN('Standard Settings'!$F26+EchelleFPAparam!$M$3+EchelleFPAparam!$J$3)))</f>
        <v>5747.92713350487</v>
      </c>
      <c r="DT31" s="53" t="n">
        <f aca="false">IF(OR($U31+D$52&lt;'Standard Settings'!$G26,$U31+D$52&gt;'Standard Settings'!$I26),-1,(EchelleFPAparam!$S$3/('cpmcfgWVLEN_Table.csv'!$U31+D$52))*(SIN('Standard Settings'!$F26)+SIN('Standard Settings'!$F26+EchelleFPAparam!$M$3+EchelleFPAparam!$J$3)))</f>
        <v>5225.38830318625</v>
      </c>
      <c r="DU31" s="53" t="n">
        <f aca="false">IF(OR($U31+E$52&lt;'Standard Settings'!$G26,$U31+E$52&gt;'Standard Settings'!$I26),-1,(EchelleFPAparam!$S$3/('cpmcfgWVLEN_Table.csv'!$U31+E$52))*(SIN('Standard Settings'!$F26)+SIN('Standard Settings'!$F26+EchelleFPAparam!$M$3+EchelleFPAparam!$J$3)))</f>
        <v>4789.93927792073</v>
      </c>
      <c r="DV31" s="53" t="n">
        <f aca="false">IF(OR($U31+F$52&lt;'Standard Settings'!$G26,$U31+F$52&gt;'Standard Settings'!$I26),-1,(EchelleFPAparam!$S$3/('cpmcfgWVLEN_Table.csv'!$U31+F$52))*(SIN('Standard Settings'!$F26)+SIN('Standard Settings'!$F26+EchelleFPAparam!$M$3+EchelleFPAparam!$J$3)))</f>
        <v>4421.48241038836</v>
      </c>
      <c r="DW31" s="53" t="n">
        <f aca="false">IF(OR($U31+G$52&lt;'Standard Settings'!$G26,$U31+G$52&gt;'Standard Settings'!$I26),-1,(EchelleFPAparam!$S$3/('cpmcfgWVLEN_Table.csv'!$U31+G$52))*(SIN('Standard Settings'!$F26)+SIN('Standard Settings'!$F26+EchelleFPAparam!$M$3+EchelleFPAparam!$J$3)))</f>
        <v>4105.66223821777</v>
      </c>
      <c r="DX31" s="53" t="n">
        <f aca="false">IF(OR($U31+H$52&lt;'Standard Settings'!$G26,$U31+H$52&gt;'Standard Settings'!$I26),-1,(EchelleFPAparam!$S$3/('cpmcfgWVLEN_Table.csv'!$U31+H$52))*(SIN('Standard Settings'!$F26)+SIN('Standard Settings'!$F26+EchelleFPAparam!$M$3+EchelleFPAparam!$J$3)))</f>
        <v>3831.95142233658</v>
      </c>
      <c r="DY31" s="53" t="n">
        <f aca="false">IF(OR($U31+K$52&lt;'Standard Settings'!$G26,$U31+K$52&gt;'Standard Settings'!$I26),-1,(EchelleFPAparam!$S$3/('cpmcfgWVLEN_Table.csv'!$U31+K$52))*(SIN('Standard Settings'!$F26)+SIN('Standard Settings'!$F26+EchelleFPAparam!$M$3+EchelleFPAparam!$J$3)))</f>
        <v>3592.45445844054</v>
      </c>
      <c r="DZ31" s="53" t="n">
        <f aca="false">IF(OR($U31+L$52&lt;'Standard Settings'!$G26,$U31+L$52&gt;'Standard Settings'!$I26),-1,(EchelleFPAparam!$S$3/('cpmcfgWVLEN_Table.csv'!$U31+L$52))*(SIN('Standard Settings'!$F26)+SIN('Standard Settings'!$F26+EchelleFPAparam!$M$3+EchelleFPAparam!$J$3)))</f>
        <v>-1</v>
      </c>
      <c r="EA31" s="53" t="n">
        <f aca="false">IF(OR($U31+B$52&lt;$S31,$U31+B$52&gt;$T31),-1,(EchelleFPAparam!$S$3/('cpmcfgWVLEN_Table.csv'!$U31+B$52))*(SIN('Standard Settings'!$F26)+SIN('Standard Settings'!$F26+EchelleFPAparam!$M$3+EchelleFPAparam!$K$3)))</f>
        <v>-1</v>
      </c>
      <c r="EB31" s="53" t="n">
        <f aca="false">IF(OR($U31+C$52&lt;$S31,$U31+C$52&gt;$T31),-1,(EchelleFPAparam!$S$3/('cpmcfgWVLEN_Table.csv'!$U31+C$52))*(SIN('Standard Settings'!$F26)+SIN('Standard Settings'!$F26+EchelleFPAparam!$M$3+EchelleFPAparam!$K$3)))</f>
        <v>5781.51964486046</v>
      </c>
      <c r="EC31" s="53" t="n">
        <f aca="false">IF(OR($U31+D$52&lt;$S31,$U31+D$52&gt;$T31),-1,(EchelleFPAparam!$S$3/('cpmcfgWVLEN_Table.csv'!$U31+D$52))*(SIN('Standard Settings'!$F26)+SIN('Standard Settings'!$F26+EchelleFPAparam!$M$3+EchelleFPAparam!$K$3)))</f>
        <v>5255.92694987314</v>
      </c>
      <c r="ED31" s="53" t="n">
        <f aca="false">IF(OR($U31+E$52&lt;$S31,$U31+E$52&gt;$T31),-1,(EchelleFPAparam!$S$3/('cpmcfgWVLEN_Table.csv'!$U31+E$52))*(SIN('Standard Settings'!$F26)+SIN('Standard Settings'!$F26+EchelleFPAparam!$M$3+EchelleFPAparam!$K$3)))</f>
        <v>4817.93303738372</v>
      </c>
      <c r="EE31" s="53" t="n">
        <f aca="false">IF(OR($U31+F$52&lt;$S31,$U31+F$52&gt;$T31),-1,(EchelleFPAparam!$S$3/('cpmcfgWVLEN_Table.csv'!$U31+F$52))*(SIN('Standard Settings'!$F26)+SIN('Standard Settings'!$F26+EchelleFPAparam!$M$3+EchelleFPAparam!$K$3)))</f>
        <v>4447.32280373882</v>
      </c>
      <c r="EF31" s="53" t="n">
        <f aca="false">IF(OR($U31+G$52&lt;$S31,$U31+G$52&gt;$T31),-1,(EchelleFPAparam!$S$3/('cpmcfgWVLEN_Table.csv'!$U31+G$52))*(SIN('Standard Settings'!$F26)+SIN('Standard Settings'!$F26+EchelleFPAparam!$M$3+EchelleFPAparam!$K$3)))</f>
        <v>4129.65688918604</v>
      </c>
      <c r="EG31" s="53" t="n">
        <f aca="false">IF(OR($U31+H$52&lt;$S31,$U31+H$52&gt;$T31),-1,(EchelleFPAparam!$S$3/('cpmcfgWVLEN_Table.csv'!$U31+H$52))*(SIN('Standard Settings'!$F26)+SIN('Standard Settings'!$F26+EchelleFPAparam!$M$3+EchelleFPAparam!$K$3)))</f>
        <v>3854.34642990697</v>
      </c>
      <c r="EH31" s="53" t="n">
        <f aca="false">IF(OR($U31+K$52&lt;$S31,$U31+K$52&gt;$T31),-1,(EchelleFPAparam!$S$3/('cpmcfgWVLEN_Table.csv'!$U31+K$52))*(SIN('Standard Settings'!$F26)+SIN('Standard Settings'!$F26+EchelleFPAparam!$M$3+EchelleFPAparam!$K$3)))</f>
        <v>3613.44977803779</v>
      </c>
      <c r="EI31" s="53" t="n">
        <f aca="false">IF(OR($U31+L$52&lt;$S31,$U31+L$52&gt;$T31),-1,(EchelleFPAparam!$S$3/('cpmcfgWVLEN_Table.csv'!$U31+L$52))*(SIN('Standard Settings'!$F26)+SIN('Standard Settings'!$F26+EchelleFPAparam!$M$3+EchelleFPAparam!$K$3)))</f>
        <v>-1</v>
      </c>
      <c r="EJ31" s="54" t="n">
        <f aca="false">CO31</f>
        <v>3544.58620735746</v>
      </c>
      <c r="EK31" s="54" t="n">
        <f aca="false">EB31</f>
        <v>5781.51964486046</v>
      </c>
      <c r="EL31" s="55"/>
      <c r="EM31" s="55"/>
      <c r="EN31" s="55"/>
      <c r="EO31" s="55"/>
      <c r="EP31" s="55"/>
      <c r="EQ31" s="55"/>
      <c r="ER31" s="55"/>
      <c r="ES31" s="55"/>
      <c r="ET31" s="55"/>
      <c r="EU31" s="55"/>
      <c r="EV31" s="55"/>
      <c r="EW31" s="55"/>
      <c r="EX31" s="55"/>
      <c r="EY31" s="55"/>
      <c r="EZ31" s="55"/>
      <c r="FA31" s="55"/>
      <c r="FB31" s="55"/>
      <c r="FC31" s="55"/>
      <c r="FD31" s="55"/>
      <c r="FE31" s="55"/>
      <c r="FF31" s="55"/>
      <c r="FG31" s="55"/>
      <c r="FH31" s="55"/>
      <c r="FI31" s="55"/>
      <c r="FJ31" s="56" t="n">
        <f aca="false">1/(F31*EchelleFPAparam!$Q$3)</f>
        <v>853.480632459458</v>
      </c>
      <c r="FK31" s="56" t="n">
        <f aca="false">E31*FJ31</f>
        <v>11.3651534800886</v>
      </c>
      <c r="FL31" s="55"/>
      <c r="FM31" s="55"/>
      <c r="FN31" s="55"/>
      <c r="FO31" s="55"/>
      <c r="FP31" s="55"/>
      <c r="FQ31" s="55"/>
      <c r="FR31" s="55"/>
      <c r="FS31" s="55"/>
      <c r="FT31" s="55"/>
      <c r="FU31" s="55"/>
      <c r="FV31" s="55"/>
      <c r="FW31" s="55"/>
      <c r="FX31" s="55"/>
      <c r="FY31" s="55"/>
      <c r="FZ31" s="55"/>
      <c r="GA31" s="55"/>
      <c r="GB31" s="55"/>
      <c r="GC31" s="55"/>
      <c r="GD31" s="55"/>
      <c r="GE31" s="55"/>
      <c r="GF31" s="55"/>
      <c r="GG31" s="55"/>
      <c r="GH31" s="55"/>
      <c r="GI31" s="55"/>
      <c r="GJ31" s="55"/>
      <c r="GK31" s="55"/>
      <c r="GL31" s="55"/>
      <c r="GM31" s="55"/>
      <c r="GN31" s="55"/>
      <c r="GO31" s="55"/>
      <c r="GP31" s="55"/>
      <c r="GQ31" s="55"/>
      <c r="GR31" s="55"/>
      <c r="GS31" s="55"/>
      <c r="GT31" s="55"/>
      <c r="GU31" s="55"/>
      <c r="GV31" s="55"/>
      <c r="GW31" s="55"/>
      <c r="GX31" s="55"/>
      <c r="GY31" s="55"/>
      <c r="GZ31" s="55"/>
      <c r="HA31" s="55"/>
      <c r="HB31" s="55"/>
      <c r="HC31" s="55"/>
      <c r="HD31" s="55"/>
      <c r="HE31" s="55"/>
      <c r="HF31" s="55"/>
      <c r="HG31" s="55"/>
      <c r="HH31" s="55"/>
      <c r="HI31" s="55"/>
      <c r="HJ31" s="55"/>
      <c r="HK31" s="55"/>
      <c r="HL31" s="55"/>
      <c r="HM31" s="55"/>
      <c r="HN31" s="55"/>
      <c r="HO31" s="55"/>
      <c r="HP31" s="55"/>
      <c r="HQ31" s="55"/>
      <c r="HR31" s="55"/>
      <c r="HS31" s="55"/>
      <c r="HT31" s="55"/>
      <c r="HU31" s="55"/>
      <c r="HV31" s="55"/>
      <c r="HW31" s="55"/>
      <c r="HX31" s="55"/>
      <c r="HY31" s="55"/>
      <c r="HZ31" s="55"/>
      <c r="IA31" s="55"/>
      <c r="IB31" s="55"/>
      <c r="IC31" s="55"/>
      <c r="ID31" s="55"/>
      <c r="IE31" s="55"/>
      <c r="IF31" s="55"/>
      <c r="IG31" s="55"/>
      <c r="IH31" s="55"/>
      <c r="II31" s="55"/>
      <c r="IJ31" s="55"/>
      <c r="IK31" s="55"/>
      <c r="IL31" s="55"/>
      <c r="IM31" s="55"/>
      <c r="IN31" s="55"/>
      <c r="IO31" s="55"/>
      <c r="IP31" s="55"/>
      <c r="IQ31" s="55"/>
      <c r="IR31" s="55"/>
      <c r="IS31" s="55"/>
      <c r="IT31" s="55"/>
      <c r="IU31" s="55"/>
      <c r="IV31" s="55"/>
      <c r="IW31" s="55"/>
      <c r="IX31" s="55"/>
      <c r="IY31" s="55"/>
      <c r="IZ31" s="55"/>
      <c r="JA31" s="55"/>
      <c r="JB31" s="55"/>
      <c r="JC31" s="55"/>
      <c r="JD31" s="55"/>
      <c r="JE31" s="55"/>
      <c r="JF31" s="55"/>
      <c r="JG31" s="55"/>
      <c r="JH31" s="55"/>
      <c r="JI31" s="55"/>
      <c r="JJ31" s="55"/>
      <c r="JK31" s="55"/>
      <c r="JL31" s="55"/>
      <c r="JM31" s="55"/>
      <c r="JN31" s="55"/>
      <c r="JO31" s="55"/>
      <c r="JP31" s="55"/>
      <c r="JQ31" s="55"/>
      <c r="JR31" s="20"/>
    </row>
    <row r="32" customFormat="false" ht="15" hidden="false" customHeight="false" outlineLevel="0" collapsed="false">
      <c r="A32" s="39" t="n">
        <v>26</v>
      </c>
      <c r="B32" s="40" t="n">
        <f aca="false">AA32</f>
        <v>4459.1352762821</v>
      </c>
      <c r="C32" s="12" t="str">
        <f aca="false">'Standard Settings'!B27</f>
        <v>M/7/9</v>
      </c>
      <c r="D32" s="12" t="n">
        <f aca="false">'Standard Settings'!H27</f>
        <v>13</v>
      </c>
      <c r="E32" s="41" t="n">
        <f aca="false">(DM32-DD32)/2048</f>
        <v>0.0126195092715973</v>
      </c>
      <c r="F32" s="37" t="n">
        <f aca="false">((EchelleFPAparam!$S$3/('cpmcfgWVLEN_Table.csv'!$U32+E$52))*(SIN('Standard Settings'!$F27+0.0005)+SIN('Standard Settings'!$F27+0.0005+EchelleFPAparam!$M$3))-(EchelleFPAparam!$S$3/('cpmcfgWVLEN_Table.csv'!$U32+E$52))*(SIN('Standard Settings'!$F27-0.0005)+SIN('Standard Settings'!$F27-0.0005+EchelleFPAparam!$M$3)))*1000*EchelleFPAparam!$O$3/180</f>
        <v>36.8613552620713</v>
      </c>
      <c r="G32" s="42" t="str">
        <f aca="false">'Standard Settings'!C27</f>
        <v>M</v>
      </c>
      <c r="H32" s="43"/>
      <c r="I32" s="44" t="s">
        <v>658</v>
      </c>
      <c r="J32" s="45"/>
      <c r="K32" s="12" t="str">
        <f aca="false">'Standard Settings'!$D27</f>
        <v>LM</v>
      </c>
      <c r="L32" s="43"/>
      <c r="M32" s="13" t="n">
        <v>0</v>
      </c>
      <c r="N32" s="13" t="n">
        <v>0</v>
      </c>
      <c r="O32" s="14" t="s">
        <v>526</v>
      </c>
      <c r="P32" s="14" t="s">
        <v>526</v>
      </c>
      <c r="Q32" s="12" t="n">
        <f aca="false">'Standard Settings'!$E27</f>
        <v>68</v>
      </c>
      <c r="R32" s="46"/>
      <c r="S32" s="47" t="n">
        <f aca="false">'Standard Settings'!$G27</f>
        <v>10</v>
      </c>
      <c r="T32" s="47" t="n">
        <f aca="false">'Standard Settings'!$I27</f>
        <v>16</v>
      </c>
      <c r="U32" s="48" t="n">
        <f aca="false">D32-4</f>
        <v>9</v>
      </c>
      <c r="V32" s="48" t="n">
        <f aca="false">D32+4</f>
        <v>17</v>
      </c>
      <c r="W32" s="49" t="n">
        <f aca="false">IF(OR($U32+B$52&lt;$S32,$U32+B$52&gt;$T32),-1,(EchelleFPAparam!$S$3/('cpmcfgWVLEN_Table.csv'!$U32+B$52))*(SIN('Standard Settings'!$F27)+SIN('Standard Settings'!$F27+EchelleFPAparam!$M$3)))</f>
        <v>-1</v>
      </c>
      <c r="X32" s="49" t="n">
        <f aca="false">IF(OR($U32+C$52&lt;$S32,$U32+C$52&gt;$T32),-1,(EchelleFPAparam!$S$3/('cpmcfgWVLEN_Table.csv'!$U32+C$52))*(SIN('Standard Settings'!$F27)+SIN('Standard Settings'!$F27+EchelleFPAparam!$M$3)))</f>
        <v>5796.87585916673</v>
      </c>
      <c r="Y32" s="49" t="n">
        <f aca="false">IF(OR($U32+D$52&lt;$S32,$U32+D$52&gt;$T32),-1,(EchelleFPAparam!$S$3/('cpmcfgWVLEN_Table.csv'!$U32+D$52))*(SIN('Standard Settings'!$F27)+SIN('Standard Settings'!$F27+EchelleFPAparam!$M$3)))</f>
        <v>5269.88714469703</v>
      </c>
      <c r="Z32" s="49" t="n">
        <f aca="false">IF(OR($U32+E$52&lt;$S32,$U32+E$52&gt;$T32),-1,(EchelleFPAparam!$S$3/('cpmcfgWVLEN_Table.csv'!$U32+E$52))*(SIN('Standard Settings'!$F27)+SIN('Standard Settings'!$F27+EchelleFPAparam!$M$3)))</f>
        <v>4830.72988263894</v>
      </c>
      <c r="AA32" s="49" t="n">
        <f aca="false">IF(OR($U32+F$52&lt;$S32,$U32+F$52&gt;$T32),-1,(EchelleFPAparam!$S$3/('cpmcfgWVLEN_Table.csv'!$U32+F$52))*(SIN('Standard Settings'!$F27)+SIN('Standard Settings'!$F27+EchelleFPAparam!$M$3)))</f>
        <v>4459.1352762821</v>
      </c>
      <c r="AB32" s="49" t="n">
        <f aca="false">IF(OR($U32+G$52&lt;$S32,$U32+G$52&gt;$T32),-1,(EchelleFPAparam!$S$3/('cpmcfgWVLEN_Table.csv'!$U32+G$52))*(SIN('Standard Settings'!$F27)+SIN('Standard Settings'!$F27+EchelleFPAparam!$M$3)))</f>
        <v>4140.62561369052</v>
      </c>
      <c r="AC32" s="49" t="n">
        <f aca="false">IF(OR($U32+H$52&lt;$S32,$U32+H$52&gt;$T32),-1,(EchelleFPAparam!$S$3/('cpmcfgWVLEN_Table.csv'!$U32+H$52))*(SIN('Standard Settings'!$F27)+SIN('Standard Settings'!$F27+EchelleFPAparam!$M$3)))</f>
        <v>3864.58390611115</v>
      </c>
      <c r="AD32" s="49" t="n">
        <f aca="false">IF(OR($U32+K$52&lt;$S32,$U32+K$52&gt;$T32),-1,(EchelleFPAparam!$S$3/('cpmcfgWVLEN_Table.csv'!$U32+K$52))*(SIN('Standard Settings'!$F27)+SIN('Standard Settings'!$F27+EchelleFPAparam!$M$3)))</f>
        <v>3623.04741197921</v>
      </c>
      <c r="AE32" s="49" t="n">
        <f aca="false">IF(OR($U32+L$52&lt;$S32,$U32+L$52&gt;$T32),-1,(EchelleFPAparam!$S$3/('cpmcfgWVLEN_Table.csv'!$U32+L$52))*(SIN('Standard Settings'!$F27)+SIN('Standard Settings'!$F27+EchelleFPAparam!$M$3)))</f>
        <v>-1</v>
      </c>
      <c r="AF32" s="50" t="n">
        <v>2009.63236390166</v>
      </c>
      <c r="AG32" s="50" t="n">
        <v>1595.04474280729</v>
      </c>
      <c r="AH32" s="50" t="n">
        <v>1204.0338338245</v>
      </c>
      <c r="AI32" s="50" t="n">
        <v>872.104132055591</v>
      </c>
      <c r="AJ32" s="50" t="n">
        <v>586.916989287908</v>
      </c>
      <c r="AK32" s="50" t="n">
        <v>339.150629252175</v>
      </c>
      <c r="AL32" s="50" t="n">
        <v>121.385580432834</v>
      </c>
      <c r="AM32" s="50"/>
      <c r="AN32" s="50"/>
      <c r="AO32" s="50" t="n">
        <v>2015.20641235407</v>
      </c>
      <c r="AP32" s="50" t="n">
        <v>1604.70584749649</v>
      </c>
      <c r="AQ32" s="50" t="n">
        <v>1211.59384479352</v>
      </c>
      <c r="AR32" s="50" t="n">
        <v>877.884243872879</v>
      </c>
      <c r="AS32" s="50" t="n">
        <v>591.204668001921</v>
      </c>
      <c r="AT32" s="50" t="n">
        <v>342.088202184056</v>
      </c>
      <c r="AU32" s="50" t="n">
        <v>123.210575784368</v>
      </c>
      <c r="AV32" s="50"/>
      <c r="AW32" s="50"/>
      <c r="AX32" s="50" t="n">
        <v>2021.78707508221</v>
      </c>
      <c r="AY32" s="50" t="n">
        <v>1616.55831619736</v>
      </c>
      <c r="AZ32" s="50" t="n">
        <v>1221.0347478769</v>
      </c>
      <c r="BA32" s="50" t="n">
        <v>885.301470656953</v>
      </c>
      <c r="BB32" s="50" t="n">
        <v>596.842999766845</v>
      </c>
      <c r="BC32" s="50" t="n">
        <v>346.252118810889</v>
      </c>
      <c r="BD32" s="50" t="n">
        <v>125.960660996888</v>
      </c>
      <c r="BE32" s="50"/>
      <c r="BF32" s="50"/>
      <c r="BG32" s="51" t="n">
        <f aca="false">IF(OR($U32+B$52&lt;'Standard Settings'!$G27,$U32+B$52&gt;'Standard Settings'!$I27),-1,(EchelleFPAparam!$S$3/('cpmcfgWVLEN_Table.csv'!$U32+B$52))*(SIN(EchelleFPAparam!$T$3-EchelleFPAparam!$M$3/2)+SIN('Standard Settings'!$F27+EchelleFPAparam!$M$3)))</f>
        <v>-1</v>
      </c>
      <c r="BH32" s="51" t="n">
        <f aca="false">IF(OR($U32+C$52&lt;'Standard Settings'!$G27,$U32+C$52&gt;'Standard Settings'!$I27),-1,(EchelleFPAparam!$S$3/('cpmcfgWVLEN_Table.csv'!$U32+C$52))*(SIN(EchelleFPAparam!$T$3-EchelleFPAparam!$M$3/2)+SIN('Standard Settings'!$F27+EchelleFPAparam!$M$3)))</f>
        <v>5739.50334355621</v>
      </c>
      <c r="BI32" s="51" t="n">
        <f aca="false">IF(OR($U32+D$52&lt;'Standard Settings'!$G27,$U32+D$52&gt;'Standard Settings'!$I27),-1,(EchelleFPAparam!$S$3/('cpmcfgWVLEN_Table.csv'!$U32+D$52))*(SIN(EchelleFPAparam!$T$3-EchelleFPAparam!$M$3/2)+SIN('Standard Settings'!$F27+EchelleFPAparam!$M$3)))</f>
        <v>5217.73031232382</v>
      </c>
      <c r="BJ32" s="51" t="n">
        <f aca="false">IF(OR($U32+E$52&lt;'Standard Settings'!$G27,$U32+E$52&gt;'Standard Settings'!$I27),-1,(EchelleFPAparam!$S$3/('cpmcfgWVLEN_Table.csv'!$U32+E$52))*(SIN(EchelleFPAparam!$T$3-EchelleFPAparam!$M$3/2)+SIN('Standard Settings'!$F27+EchelleFPAparam!$M$3)))</f>
        <v>4782.91945296351</v>
      </c>
      <c r="BK32" s="51" t="n">
        <f aca="false">IF(OR($U32+F$52&lt;'Standard Settings'!$G27,$U32+F$52&gt;'Standard Settings'!$I27),-1,(EchelleFPAparam!$S$3/('cpmcfgWVLEN_Table.csv'!$U32+F$52))*(SIN(EchelleFPAparam!$T$3-EchelleFPAparam!$M$3/2)+SIN('Standard Settings'!$F27+EchelleFPAparam!$M$3)))</f>
        <v>4415.00257196631</v>
      </c>
      <c r="BL32" s="51" t="n">
        <f aca="false">IF(OR($U32+G$52&lt;'Standard Settings'!$G27,$U32+G$52&gt;'Standard Settings'!$I27),-1,(EchelleFPAparam!$S$3/('cpmcfgWVLEN_Table.csv'!$U32+G$52))*(SIN(EchelleFPAparam!$T$3-EchelleFPAparam!$M$3/2)+SIN('Standard Settings'!$F27+EchelleFPAparam!$M$3)))</f>
        <v>4099.64524539729</v>
      </c>
      <c r="BM32" s="51" t="n">
        <f aca="false">IF(OR($U32+H$52&lt;'Standard Settings'!$G27,$U32+H$52&gt;'Standard Settings'!$I27),-1,(EchelleFPAparam!$S$3/('cpmcfgWVLEN_Table.csv'!$U32+H$52))*(SIN(EchelleFPAparam!$T$3-EchelleFPAparam!$M$3/2)+SIN('Standard Settings'!$F27+EchelleFPAparam!$M$3)))</f>
        <v>3826.3355623708</v>
      </c>
      <c r="BN32" s="51" t="n">
        <f aca="false">IF(OR($U32+K$52&lt;'Standard Settings'!$G27,$U32+K$52&gt;'Standard Settings'!$I27),-1,(EchelleFPAparam!$S$3/('cpmcfgWVLEN_Table.csv'!$U32+K$52))*(SIN(EchelleFPAparam!$T$3-EchelleFPAparam!$M$3/2)+SIN('Standard Settings'!$F27+EchelleFPAparam!$M$3)))</f>
        <v>3587.18958972263</v>
      </c>
      <c r="BO32" s="51" t="n">
        <f aca="false">IF(OR($U32+L$52&lt;'Standard Settings'!$G27,$U32+L$52&gt;'Standard Settings'!$I27),-1,(EchelleFPAparam!$S$3/('cpmcfgWVLEN_Table.csv'!$U32+L$52))*(SIN(EchelleFPAparam!$T$3-EchelleFPAparam!$M$3/2)+SIN('Standard Settings'!$F27+EchelleFPAparam!$M$3)))</f>
        <v>-1</v>
      </c>
      <c r="BP32" s="52" t="n">
        <f aca="false">IF(OR($U32+B$52&lt;'Standard Settings'!$G27,$U32+B$52&gt;'Standard Settings'!$I27),-1,BG32*(($D32+B$52)/($D32+B$52+0.5)))</f>
        <v>-1</v>
      </c>
      <c r="BQ32" s="52" t="n">
        <f aca="false">IF(OR($U32+C$52&lt;'Standard Settings'!$G27,$U32+C$52&gt;'Standard Settings'!$I27),-1,BH32*(($D32+C$52)/($D32+C$52+0.5)))</f>
        <v>5541.58943515772</v>
      </c>
      <c r="BR32" s="52" t="n">
        <f aca="false">IF(OR($U32+D$52&lt;'Standard Settings'!$G27,$U32+D$52&gt;'Standard Settings'!$I27),-1,BI32*(($D32+D$52)/($D32+D$52+0.5)))</f>
        <v>5049.41643128112</v>
      </c>
      <c r="BS32" s="52" t="n">
        <f aca="false">IF(OR($U32+E$52&lt;'Standard Settings'!$G27,$U32+E$52&gt;'Standard Settings'!$I27),-1,BJ32*(($D32+E$52)/($D32+E$52+0.5)))</f>
        <v>4637.9824998434</v>
      </c>
      <c r="BT32" s="52" t="n">
        <f aca="false">IF(OR($U32+F$52&lt;'Standard Settings'!$G27,$U32+F$52&gt;'Standard Settings'!$I27),-1,BK32*(($D32+F$52)/($D32+F$52+0.5)))</f>
        <v>4288.85964133871</v>
      </c>
      <c r="BU32" s="52" t="n">
        <f aca="false">IF(OR($U32+G$52&lt;'Standard Settings'!$G27,$U32+G$52&gt;'Standard Settings'!$I27),-1,BL32*(($D32+G$52)/($D32+G$52+0.5)))</f>
        <v>3988.84402254872</v>
      </c>
      <c r="BV32" s="52" t="n">
        <f aca="false">IF(OR($U32+H$52&lt;'Standard Settings'!$G27,$U32+H$52&gt;'Standard Settings'!$I27),-1,BM32*(($D32+H$52)/($D32+H$52+0.5)))</f>
        <v>3728.22439410489</v>
      </c>
      <c r="BW32" s="52" t="n">
        <f aca="false">IF(OR($U32+K$52&lt;'Standard Settings'!$G27,$U32+K$52&gt;'Standard Settings'!$I27),-1,BN32*(($D32+K$52)/($D32+K$52+0.5)))</f>
        <v>3499.697160705</v>
      </c>
      <c r="BX32" s="52" t="n">
        <f aca="false">IF(OR($U32+L$52&lt;'Standard Settings'!$G27,$U32+L$52&gt;'Standard Settings'!$I27),-1,BO32*(($D32+L$52)/($D32+L$52+0.5)))</f>
        <v>-1</v>
      </c>
      <c r="BY32" s="52" t="n">
        <f aca="false">IF(OR($U32+B$52&lt;'Standard Settings'!$G27,$U32+B$52&gt;'Standard Settings'!$I27),-1,BG32*(($D32+B$52)/($D32+B$52-0.5)))</f>
        <v>-1</v>
      </c>
      <c r="BZ32" s="52" t="n">
        <f aca="false">IF(OR($U32+C$52&lt;'Standard Settings'!$G27,$U32+C$52&gt;'Standard Settings'!$I27),-1,BH32*(($D32+C$52)/($D32+C$52-0.5)))</f>
        <v>5952.0775414657</v>
      </c>
      <c r="CA32" s="52" t="n">
        <f aca="false">IF(OR($U32+D$52&lt;'Standard Settings'!$G27,$U32+D$52&gt;'Standard Settings'!$I27),-1,BI32*(($D32+D$52)/($D32+D$52-0.5)))</f>
        <v>5397.65204723154</v>
      </c>
      <c r="CB32" s="52" t="n">
        <f aca="false">IF(OR($U32+E$52&lt;'Standard Settings'!$G27,$U32+E$52&gt;'Standard Settings'!$I27),-1,BJ32*(($D32+E$52)/($D32+E$52-0.5)))</f>
        <v>4937.20717725265</v>
      </c>
      <c r="CC32" s="52" t="n">
        <f aca="false">IF(OR($U32+F$52&lt;'Standard Settings'!$G27,$U32+F$52&gt;'Standard Settings'!$I27),-1,BK32*(($D32+F$52)/($D32+F$52-0.5)))</f>
        <v>4548.79052869257</v>
      </c>
      <c r="CD32" s="52" t="n">
        <f aca="false">IF(OR($U32+G$52&lt;'Standard Settings'!$G27,$U32+G$52&gt;'Standard Settings'!$I27),-1,BL32*(($D32+G$52)/($D32+G$52-0.5)))</f>
        <v>4216.77796669436</v>
      </c>
      <c r="CE32" s="52" t="n">
        <f aca="false">IF(OR($U32+H$52&lt;'Standard Settings'!$G27,$U32+H$52&gt;'Standard Settings'!$I27),-1,BM32*(($D32+H$52)/($D32+H$52-0.5)))</f>
        <v>3929.75003702947</v>
      </c>
      <c r="CF32" s="52" t="n">
        <f aca="false">IF(OR($U32+K$52&lt;'Standard Settings'!$G27,$U32+K$52&gt;'Standard Settings'!$I27),-1,BN32*(($D32+K$52)/($D32+K$52-0.5)))</f>
        <v>3679.16880997193</v>
      </c>
      <c r="CG32" s="52" t="n">
        <f aca="false">IF(OR($U32+L$52&lt;'Standard Settings'!$G27,$U32+L$52&gt;'Standard Settings'!$I27),-1,BO32*(($D32+L$52)/($D32+L$52-0.5)))</f>
        <v>-1</v>
      </c>
      <c r="CH32" s="53" t="n">
        <f aca="false">IF(OR($U32+B$52&lt;'Standard Settings'!$G27,$U32+B$52&gt;'Standard Settings'!$I27),-1,(EchelleFPAparam!$S$3/('cpmcfgWVLEN_Table.csv'!$U32+B$52))*(SIN('Standard Settings'!$F27)+SIN('Standard Settings'!$F27+EchelleFPAparam!$M$3+EchelleFPAparam!$F$3)))</f>
        <v>-1</v>
      </c>
      <c r="CI32" s="53" t="n">
        <f aca="false">IF(OR($U32+C$52&lt;'Standard Settings'!$G27,$U32+C$52&gt;'Standard Settings'!$I27),-1,(EchelleFPAparam!$S$3/('cpmcfgWVLEN_Table.csv'!$U32+C$52))*(SIN('Standard Settings'!$F27)+SIN('Standard Settings'!$F27+EchelleFPAparam!$M$3+EchelleFPAparam!$F$3)))</f>
        <v>5742.52250697527</v>
      </c>
      <c r="CJ32" s="53" t="n">
        <f aca="false">IF(OR($U32+D$52&lt;'Standard Settings'!$G27,$U32+D$52&gt;'Standard Settings'!$I27),-1,(EchelleFPAparam!$S$3/('cpmcfgWVLEN_Table.csv'!$U32+D$52))*(SIN('Standard Settings'!$F27)+SIN('Standard Settings'!$F27+EchelleFPAparam!$M$3+EchelleFPAparam!$F$3)))</f>
        <v>5220.47500634116</v>
      </c>
      <c r="CK32" s="53" t="n">
        <f aca="false">IF(OR($U32+E$52&lt;'Standard Settings'!$G27,$U32+E$52&gt;'Standard Settings'!$I27),-1,(EchelleFPAparam!$S$3/('cpmcfgWVLEN_Table.csv'!$U32+E$52))*(SIN('Standard Settings'!$F27)+SIN('Standard Settings'!$F27+EchelleFPAparam!$M$3+EchelleFPAparam!$F$3)))</f>
        <v>4785.43542247939</v>
      </c>
      <c r="CL32" s="53" t="n">
        <f aca="false">IF(OR($U32+F$52&lt;'Standard Settings'!$G27,$U32+F$52&gt;'Standard Settings'!$I27),-1,(EchelleFPAparam!$S$3/('cpmcfgWVLEN_Table.csv'!$U32+F$52))*(SIN('Standard Settings'!$F27)+SIN('Standard Settings'!$F27+EchelleFPAparam!$M$3+EchelleFPAparam!$F$3)))</f>
        <v>4417.3250053656</v>
      </c>
      <c r="CM32" s="53" t="n">
        <f aca="false">IF(OR($U32+G$52&lt;'Standard Settings'!$G27,$U32+G$52&gt;'Standard Settings'!$I27),-1,(EchelleFPAparam!$S$3/('cpmcfgWVLEN_Table.csv'!$U32+G$52))*(SIN('Standard Settings'!$F27)+SIN('Standard Settings'!$F27+EchelleFPAparam!$M$3+EchelleFPAparam!$F$3)))</f>
        <v>4101.80179069662</v>
      </c>
      <c r="CN32" s="53" t="n">
        <f aca="false">IF(OR($U32+H$52&lt;'Standard Settings'!$G27,$U32+H$52&gt;'Standard Settings'!$I27),-1,(EchelleFPAparam!$S$3/('cpmcfgWVLEN_Table.csv'!$U32+H$52))*(SIN('Standard Settings'!$F27)+SIN('Standard Settings'!$F27+EchelleFPAparam!$M$3+EchelleFPAparam!$F$3)))</f>
        <v>3828.34833798351</v>
      </c>
      <c r="CO32" s="53" t="n">
        <f aca="false">IF(OR($U32+K$52&lt;'Standard Settings'!$G27,$U32+K$52&gt;'Standard Settings'!$I27),-1,(EchelleFPAparam!$S$3/('cpmcfgWVLEN_Table.csv'!$U32+K$52))*(SIN('Standard Settings'!$F27)+SIN('Standard Settings'!$F27+EchelleFPAparam!$M$3+EchelleFPAparam!$F$3)))</f>
        <v>3589.07656685955</v>
      </c>
      <c r="CP32" s="53" t="n">
        <f aca="false">IF(OR($U32+L$52&lt;'Standard Settings'!$G27,$U32+L$52&gt;'Standard Settings'!$I27),-1,(EchelleFPAparam!$S$3/('cpmcfgWVLEN_Table.csv'!$U32+L$52))*(SIN('Standard Settings'!$F27)+SIN('Standard Settings'!$F27+EchelleFPAparam!$M$3+EchelleFPAparam!$F$3)))</f>
        <v>-1</v>
      </c>
      <c r="CQ32" s="53" t="n">
        <f aca="false">IF(OR($U32+B$52&lt;'Standard Settings'!$G27,$U32+B$52&gt;'Standard Settings'!$I27),-1,(EchelleFPAparam!$S$3/('cpmcfgWVLEN_Table.csv'!$U32+B$52))*(SIN('Standard Settings'!$F27)+SIN('Standard Settings'!$F27+EchelleFPAparam!$M$3+EchelleFPAparam!$G$3)))</f>
        <v>-1</v>
      </c>
      <c r="CR32" s="53" t="n">
        <f aca="false">IF(OR($U32+C$52&lt;'Standard Settings'!$G27,$U32+C$52&gt;'Standard Settings'!$I27),-1,(EchelleFPAparam!$S$3/('cpmcfgWVLEN_Table.csv'!$U32+C$52))*(SIN('Standard Settings'!$F27)+SIN('Standard Settings'!$F27+EchelleFPAparam!$M$3+EchelleFPAparam!$G$3)))</f>
        <v>5777.98126407474</v>
      </c>
      <c r="CS32" s="53" t="n">
        <f aca="false">IF(OR($U32+D$52&lt;'Standard Settings'!$G27,$U32+D$52&gt;'Standard Settings'!$I27),-1,(EchelleFPAparam!$S$3/('cpmcfgWVLEN_Table.csv'!$U32+D$52))*(SIN('Standard Settings'!$F27)+SIN('Standard Settings'!$F27+EchelleFPAparam!$M$3+EchelleFPAparam!$G$3)))</f>
        <v>5252.71024006794</v>
      </c>
      <c r="CT32" s="53" t="n">
        <f aca="false">IF(OR($U32+E$52&lt;'Standard Settings'!$G27,$U32+E$52&gt;'Standard Settings'!$I27),-1,(EchelleFPAparam!$S$3/('cpmcfgWVLEN_Table.csv'!$U32+E$52))*(SIN('Standard Settings'!$F27)+SIN('Standard Settings'!$F27+EchelleFPAparam!$M$3+EchelleFPAparam!$G$3)))</f>
        <v>4814.98438672895</v>
      </c>
      <c r="CU32" s="53" t="n">
        <f aca="false">IF(OR($U32+F$52&lt;'Standard Settings'!$G27,$U32+F$52&gt;'Standard Settings'!$I27),-1,(EchelleFPAparam!$S$3/('cpmcfgWVLEN_Table.csv'!$U32+F$52))*(SIN('Standard Settings'!$F27)+SIN('Standard Settings'!$F27+EchelleFPAparam!$M$3+EchelleFPAparam!$G$3)))</f>
        <v>4444.60097236518</v>
      </c>
      <c r="CV32" s="53" t="n">
        <f aca="false">IF(OR($U32+G$52&lt;'Standard Settings'!$G27,$U32+G$52&gt;'Standard Settings'!$I27),-1,(EchelleFPAparam!$S$3/('cpmcfgWVLEN_Table.csv'!$U32+G$52))*(SIN('Standard Settings'!$F27)+SIN('Standard Settings'!$F27+EchelleFPAparam!$M$3+EchelleFPAparam!$G$3)))</f>
        <v>4127.1294743391</v>
      </c>
      <c r="CW32" s="53" t="n">
        <f aca="false">IF(OR($U32+H$52&lt;'Standard Settings'!$G27,$U32+H$52&gt;'Standard Settings'!$I27),-1,(EchelleFPAparam!$S$3/('cpmcfgWVLEN_Table.csv'!$U32+H$52))*(SIN('Standard Settings'!$F27)+SIN('Standard Settings'!$F27+EchelleFPAparam!$M$3+EchelleFPAparam!$G$3)))</f>
        <v>3851.98750938316</v>
      </c>
      <c r="CX32" s="53" t="n">
        <f aca="false">IF(OR($U32+K$52&lt;'Standard Settings'!$G27,$U32+K$52&gt;'Standard Settings'!$I27),-1,(EchelleFPAparam!$S$3/('cpmcfgWVLEN_Table.csv'!$U32+K$52))*(SIN('Standard Settings'!$F27)+SIN('Standard Settings'!$F27+EchelleFPAparam!$M$3+EchelleFPAparam!$G$3)))</f>
        <v>3611.23829004671</v>
      </c>
      <c r="CY32" s="53" t="n">
        <f aca="false">IF(OR($U32+L$52&lt;'Standard Settings'!$G27,$U32+L$52&gt;'Standard Settings'!$I27),-1,(EchelleFPAparam!$S$3/('cpmcfgWVLEN_Table.csv'!$U32+L$52))*(SIN('Standard Settings'!$F27)+SIN('Standard Settings'!$F27+EchelleFPAparam!$M$3+EchelleFPAparam!$G$3)))</f>
        <v>-1</v>
      </c>
      <c r="CZ32" s="53" t="n">
        <f aca="false">IF(OR($U32+B$52&lt;'Standard Settings'!$G27,$U32+B$52&gt;'Standard Settings'!$I27),-1,(EchelleFPAparam!$S$3/('cpmcfgWVLEN_Table.csv'!$U32+B$52))*(SIN('Standard Settings'!$F27)+SIN('Standard Settings'!$F27+EchelleFPAparam!$M$3+EchelleFPAparam!$H$3)))</f>
        <v>-1</v>
      </c>
      <c r="DA32" s="53" t="n">
        <f aca="false">IF(OR($U32+C$52&lt;'Standard Settings'!$G27,$U32+C$52&gt;'Standard Settings'!$I27),-1,(EchelleFPAparam!$S$3/('cpmcfgWVLEN_Table.csv'!$U32+C$52))*(SIN('Standard Settings'!$F27)+SIN('Standard Settings'!$F27+EchelleFPAparam!$M$3+EchelleFPAparam!$H$3)))</f>
        <v>5779.85476319205</v>
      </c>
      <c r="DB32" s="53" t="n">
        <f aca="false">IF(OR($U32+D$52&lt;'Standard Settings'!$G27,$U32+D$52&gt;'Standard Settings'!$I27),-1,(EchelleFPAparam!$S$3/('cpmcfgWVLEN_Table.csv'!$U32+D$52))*(SIN('Standard Settings'!$F27)+SIN('Standard Settings'!$F27+EchelleFPAparam!$M$3+EchelleFPAparam!$H$3)))</f>
        <v>5254.41342108368</v>
      </c>
      <c r="DC32" s="53" t="n">
        <f aca="false">IF(OR($U32+E$52&lt;'Standard Settings'!$G27,$U32+E$52&gt;'Standard Settings'!$I27),-1,(EchelleFPAparam!$S$3/('cpmcfgWVLEN_Table.csv'!$U32+E$52))*(SIN('Standard Settings'!$F27)+SIN('Standard Settings'!$F27+EchelleFPAparam!$M$3+EchelleFPAparam!$H$3)))</f>
        <v>4816.54563599337</v>
      </c>
      <c r="DD32" s="53" t="n">
        <f aca="false">IF(OR($U32+F$52&lt;'Standard Settings'!$G27,$U32+F$52&gt;'Standard Settings'!$I27),-1,(EchelleFPAparam!$S$3/('cpmcfgWVLEN_Table.csv'!$U32+F$52))*(SIN('Standard Settings'!$F27)+SIN('Standard Settings'!$F27+EchelleFPAparam!$M$3+EchelleFPAparam!$H$3)))</f>
        <v>4446.04212553235</v>
      </c>
      <c r="DE32" s="53" t="n">
        <f aca="false">IF(OR($U32+G$52&lt;'Standard Settings'!$G27,$U32+G$52&gt;'Standard Settings'!$I27),-1,(EchelleFPAparam!$S$3/('cpmcfgWVLEN_Table.csv'!$U32+G$52))*(SIN('Standard Settings'!$F27)+SIN('Standard Settings'!$F27+EchelleFPAparam!$M$3+EchelleFPAparam!$H$3)))</f>
        <v>4128.46768799432</v>
      </c>
      <c r="DF32" s="53" t="n">
        <f aca="false">IF(OR($U32+H$52&lt;'Standard Settings'!$G27,$U32+H$52&gt;'Standard Settings'!$I27),-1,(EchelleFPAparam!$S$3/('cpmcfgWVLEN_Table.csv'!$U32+H$52))*(SIN('Standard Settings'!$F27)+SIN('Standard Settings'!$F27+EchelleFPAparam!$M$3+EchelleFPAparam!$H$3)))</f>
        <v>3853.2365087947</v>
      </c>
      <c r="DG32" s="53" t="n">
        <f aca="false">IF(OR($U32+K$52&lt;'Standard Settings'!$G27,$U32+K$52&gt;'Standard Settings'!$I27),-1,(EchelleFPAparam!$S$3/('cpmcfgWVLEN_Table.csv'!$U32+K$52))*(SIN('Standard Settings'!$F27)+SIN('Standard Settings'!$F27+EchelleFPAparam!$M$3+EchelleFPAparam!$H$3)))</f>
        <v>3612.40922699503</v>
      </c>
      <c r="DH32" s="53" t="n">
        <f aca="false">IF(OR($U32+L$52&lt;'Standard Settings'!$G27,$U32+L$52&gt;'Standard Settings'!$I27),-1,(EchelleFPAparam!$S$3/('cpmcfgWVLEN_Table.csv'!$U32+L$52))*(SIN('Standard Settings'!$F27)+SIN('Standard Settings'!$F27+EchelleFPAparam!$M$3+EchelleFPAparam!$H$3)))</f>
        <v>-1</v>
      </c>
      <c r="DI32" s="53" t="n">
        <f aca="false">IF(OR($U32+B$52&lt;'Standard Settings'!$G27,$U32+B$52&gt;'Standard Settings'!$I27),-1,(EchelleFPAparam!$S$3/('cpmcfgWVLEN_Table.csv'!$U32+B$52))*(SIN('Standard Settings'!$F27)+SIN('Standard Settings'!$F27+EchelleFPAparam!$M$3+EchelleFPAparam!$I$3)))</f>
        <v>-1</v>
      </c>
      <c r="DJ32" s="53" t="n">
        <f aca="false">IF(OR($U32+C$52&lt;'Standard Settings'!$G27,$U32+C$52&gt;'Standard Settings'!$I27),-1,(EchelleFPAparam!$S$3/('cpmcfgWVLEN_Table.csv'!$U32+C$52))*(SIN('Standard Settings'!$F27)+SIN('Standard Settings'!$F27+EchelleFPAparam!$M$3+EchelleFPAparam!$I$3)))</f>
        <v>5813.45294467675</v>
      </c>
      <c r="DK32" s="53" t="n">
        <f aca="false">IF(OR($U32+D$52&lt;'Standard Settings'!$G27,$U32+D$52&gt;'Standard Settings'!$I27),-1,(EchelleFPAparam!$S$3/('cpmcfgWVLEN_Table.csv'!$U32+D$52))*(SIN('Standard Settings'!$F27)+SIN('Standard Settings'!$F27+EchelleFPAparam!$M$3+EchelleFPAparam!$I$3)))</f>
        <v>5284.95722243341</v>
      </c>
      <c r="DL32" s="53" t="n">
        <f aca="false">IF(OR($U32+E$52&lt;'Standard Settings'!$G27,$U32+E$52&gt;'Standard Settings'!$I27),-1,(EchelleFPAparam!$S$3/('cpmcfgWVLEN_Table.csv'!$U32+E$52))*(SIN('Standard Settings'!$F27)+SIN('Standard Settings'!$F27+EchelleFPAparam!$M$3+EchelleFPAparam!$I$3)))</f>
        <v>4844.54412056396</v>
      </c>
      <c r="DM32" s="53" t="n">
        <f aca="false">IF(OR($U32+F$52&lt;'Standard Settings'!$G27,$U32+F$52&gt;'Standard Settings'!$I27),-1,(EchelleFPAparam!$S$3/('cpmcfgWVLEN_Table.csv'!$U32+F$52))*(SIN('Standard Settings'!$F27)+SIN('Standard Settings'!$F27+EchelleFPAparam!$M$3+EchelleFPAparam!$I$3)))</f>
        <v>4471.88688052058</v>
      </c>
      <c r="DN32" s="53" t="n">
        <f aca="false">IF(OR($U32+G$52&lt;'Standard Settings'!$G27,$U32+G$52&gt;'Standard Settings'!$I27),-1,(EchelleFPAparam!$S$3/('cpmcfgWVLEN_Table.csv'!$U32+G$52))*(SIN('Standard Settings'!$F27)+SIN('Standard Settings'!$F27+EchelleFPAparam!$M$3+EchelleFPAparam!$I$3)))</f>
        <v>4152.46638905482</v>
      </c>
      <c r="DO32" s="53" t="n">
        <f aca="false">IF(OR($U32+H$52&lt;'Standard Settings'!$G27,$U32+H$52&gt;'Standard Settings'!$I27),-1,(EchelleFPAparam!$S$3/('cpmcfgWVLEN_Table.csv'!$U32+H$52))*(SIN('Standard Settings'!$F27)+SIN('Standard Settings'!$F27+EchelleFPAparam!$M$3+EchelleFPAparam!$I$3)))</f>
        <v>3875.63529645117</v>
      </c>
      <c r="DP32" s="53" t="n">
        <f aca="false">IF(OR($U32+K$52&lt;'Standard Settings'!$G27,$U32+K$52&gt;'Standard Settings'!$I27),-1,(EchelleFPAparam!$S$3/('cpmcfgWVLEN_Table.csv'!$U32+K$52))*(SIN('Standard Settings'!$F27)+SIN('Standard Settings'!$F27+EchelleFPAparam!$M$3+EchelleFPAparam!$I$3)))</f>
        <v>3633.40809042297</v>
      </c>
      <c r="DQ32" s="53" t="n">
        <f aca="false">IF(OR($U32+L$52&lt;'Standard Settings'!$G27,$U32+L$52&gt;'Standard Settings'!$I27),-1,(EchelleFPAparam!$S$3/('cpmcfgWVLEN_Table.csv'!$U32+L$52))*(SIN('Standard Settings'!$F27)+SIN('Standard Settings'!$F27+EchelleFPAparam!$M$3+EchelleFPAparam!$I$3)))</f>
        <v>-1</v>
      </c>
      <c r="DR32" s="53" t="n">
        <f aca="false">IF(OR($U32+B$52&lt;'Standard Settings'!$G27,$U32+B$52&gt;'Standard Settings'!$I27),-1,(EchelleFPAparam!$S$3/('cpmcfgWVLEN_Table.csv'!$U32+B$52))*(SIN('Standard Settings'!$F27)+SIN('Standard Settings'!$F27+EchelleFPAparam!$M$3+EchelleFPAparam!$J$3)))</f>
        <v>-1</v>
      </c>
      <c r="DS32" s="53" t="n">
        <f aca="false">IF(OR($U32+C$52&lt;'Standard Settings'!$G27,$U32+C$52&gt;'Standard Settings'!$I27),-1,(EchelleFPAparam!$S$3/('cpmcfgWVLEN_Table.csv'!$U32+C$52))*(SIN('Standard Settings'!$F27)+SIN('Standard Settings'!$F27+EchelleFPAparam!$M$3+EchelleFPAparam!$J$3)))</f>
        <v>5815.22486129851</v>
      </c>
      <c r="DT32" s="53" t="n">
        <f aca="false">IF(OR($U32+D$52&lt;'Standard Settings'!$G27,$U32+D$52&gt;'Standard Settings'!$I27),-1,(EchelleFPAparam!$S$3/('cpmcfgWVLEN_Table.csv'!$U32+D$52))*(SIN('Standard Settings'!$F27)+SIN('Standard Settings'!$F27+EchelleFPAparam!$M$3+EchelleFPAparam!$J$3)))</f>
        <v>5286.56805572592</v>
      </c>
      <c r="DU32" s="53" t="n">
        <f aca="false">IF(OR($U32+E$52&lt;'Standard Settings'!$G27,$U32+E$52&gt;'Standard Settings'!$I27),-1,(EchelleFPAparam!$S$3/('cpmcfgWVLEN_Table.csv'!$U32+E$52))*(SIN('Standard Settings'!$F27)+SIN('Standard Settings'!$F27+EchelleFPAparam!$M$3+EchelleFPAparam!$J$3)))</f>
        <v>4846.02071774876</v>
      </c>
      <c r="DV32" s="53" t="n">
        <f aca="false">IF(OR($U32+F$52&lt;'Standard Settings'!$G27,$U32+F$52&gt;'Standard Settings'!$I27),-1,(EchelleFPAparam!$S$3/('cpmcfgWVLEN_Table.csv'!$U32+F$52))*(SIN('Standard Settings'!$F27)+SIN('Standard Settings'!$F27+EchelleFPAparam!$M$3+EchelleFPAparam!$J$3)))</f>
        <v>4473.24989330655</v>
      </c>
      <c r="DW32" s="53" t="n">
        <f aca="false">IF(OR($U32+G$52&lt;'Standard Settings'!$G27,$U32+G$52&gt;'Standard Settings'!$I27),-1,(EchelleFPAparam!$S$3/('cpmcfgWVLEN_Table.csv'!$U32+G$52))*(SIN('Standard Settings'!$F27)+SIN('Standard Settings'!$F27+EchelleFPAparam!$M$3+EchelleFPAparam!$J$3)))</f>
        <v>4153.73204378465</v>
      </c>
      <c r="DX32" s="53" t="n">
        <f aca="false">IF(OR($U32+H$52&lt;'Standard Settings'!$G27,$U32+H$52&gt;'Standard Settings'!$I27),-1,(EchelleFPAparam!$S$3/('cpmcfgWVLEN_Table.csv'!$U32+H$52))*(SIN('Standard Settings'!$F27)+SIN('Standard Settings'!$F27+EchelleFPAparam!$M$3+EchelleFPAparam!$J$3)))</f>
        <v>3876.81657419901</v>
      </c>
      <c r="DY32" s="53" t="n">
        <f aca="false">IF(OR($U32+K$52&lt;'Standard Settings'!$G27,$U32+K$52&gt;'Standard Settings'!$I27),-1,(EchelleFPAparam!$S$3/('cpmcfgWVLEN_Table.csv'!$U32+K$52))*(SIN('Standard Settings'!$F27)+SIN('Standard Settings'!$F27+EchelleFPAparam!$M$3+EchelleFPAparam!$J$3)))</f>
        <v>3634.51553831157</v>
      </c>
      <c r="DZ32" s="53" t="n">
        <f aca="false">IF(OR($U32+L$52&lt;'Standard Settings'!$G27,$U32+L$52&gt;'Standard Settings'!$I27),-1,(EchelleFPAparam!$S$3/('cpmcfgWVLEN_Table.csv'!$U32+L$52))*(SIN('Standard Settings'!$F27)+SIN('Standard Settings'!$F27+EchelleFPAparam!$M$3+EchelleFPAparam!$J$3)))</f>
        <v>-1</v>
      </c>
      <c r="EA32" s="53" t="n">
        <f aca="false">IF(OR($U32+B$52&lt;$S32,$U32+B$52&gt;$T32),-1,(EchelleFPAparam!$S$3/('cpmcfgWVLEN_Table.csv'!$U32+B$52))*(SIN('Standard Settings'!$F27)+SIN('Standard Settings'!$F27+EchelleFPAparam!$M$3+EchelleFPAparam!$K$3)))</f>
        <v>-1</v>
      </c>
      <c r="EB32" s="53" t="n">
        <f aca="false">IF(OR($U32+C$52&lt;$S32,$U32+C$52&gt;$T32),-1,(EchelleFPAparam!$S$3/('cpmcfgWVLEN_Table.csv'!$U32+C$52))*(SIN('Standard Settings'!$F27)+SIN('Standard Settings'!$F27+EchelleFPAparam!$M$3+EchelleFPAparam!$K$3)))</f>
        <v>5846.9393005642</v>
      </c>
      <c r="EC32" s="53" t="n">
        <f aca="false">IF(OR($U32+D$52&lt;$S32,$U32+D$52&gt;$T32),-1,(EchelleFPAparam!$S$3/('cpmcfgWVLEN_Table.csv'!$U32+D$52))*(SIN('Standard Settings'!$F27)+SIN('Standard Settings'!$F27+EchelleFPAparam!$M$3+EchelleFPAparam!$K$3)))</f>
        <v>5315.39936414928</v>
      </c>
      <c r="ED32" s="53" t="n">
        <f aca="false">IF(OR($U32+E$52&lt;$S32,$U32+E$52&gt;$T32),-1,(EchelleFPAparam!$S$3/('cpmcfgWVLEN_Table.csv'!$U32+E$52))*(SIN('Standard Settings'!$F27)+SIN('Standard Settings'!$F27+EchelleFPAparam!$M$3+EchelleFPAparam!$K$3)))</f>
        <v>4872.44941713684</v>
      </c>
      <c r="EE32" s="53" t="n">
        <f aca="false">IF(OR($U32+F$52&lt;$S32,$U32+F$52&gt;$T32),-1,(EchelleFPAparam!$S$3/('cpmcfgWVLEN_Table.csv'!$U32+F$52))*(SIN('Standard Settings'!$F27)+SIN('Standard Settings'!$F27+EchelleFPAparam!$M$3+EchelleFPAparam!$K$3)))</f>
        <v>4497.64561581862</v>
      </c>
      <c r="EF32" s="53" t="n">
        <f aca="false">IF(OR($U32+G$52&lt;$S32,$U32+G$52&gt;$T32),-1,(EchelleFPAparam!$S$3/('cpmcfgWVLEN_Table.csv'!$U32+G$52))*(SIN('Standard Settings'!$F27)+SIN('Standard Settings'!$F27+EchelleFPAparam!$M$3+EchelleFPAparam!$K$3)))</f>
        <v>4176.38521468872</v>
      </c>
      <c r="EG32" s="53" t="n">
        <f aca="false">IF(OR($U32+H$52&lt;$S32,$U32+H$52&gt;$T32),-1,(EchelleFPAparam!$S$3/('cpmcfgWVLEN_Table.csv'!$U32+H$52))*(SIN('Standard Settings'!$F27)+SIN('Standard Settings'!$F27+EchelleFPAparam!$M$3+EchelleFPAparam!$K$3)))</f>
        <v>3897.95953370947</v>
      </c>
      <c r="EH32" s="53" t="n">
        <f aca="false">IF(OR($U32+K$52&lt;$S32,$U32+K$52&gt;$T32),-1,(EchelleFPAparam!$S$3/('cpmcfgWVLEN_Table.csv'!$U32+K$52))*(SIN('Standard Settings'!$F27)+SIN('Standard Settings'!$F27+EchelleFPAparam!$M$3+EchelleFPAparam!$K$3)))</f>
        <v>3654.33706285263</v>
      </c>
      <c r="EI32" s="53" t="n">
        <f aca="false">IF(OR($U32+L$52&lt;$S32,$U32+L$52&gt;$T32),-1,(EchelleFPAparam!$S$3/('cpmcfgWVLEN_Table.csv'!$U32+L$52))*(SIN('Standard Settings'!$F27)+SIN('Standard Settings'!$F27+EchelleFPAparam!$M$3+EchelleFPAparam!$K$3)))</f>
        <v>-1</v>
      </c>
      <c r="EJ32" s="54" t="n">
        <f aca="false">CO32</f>
        <v>3589.07656685955</v>
      </c>
      <c r="EK32" s="54" t="n">
        <f aca="false">EB32</f>
        <v>5846.9393005642</v>
      </c>
      <c r="EL32" s="55"/>
      <c r="EM32" s="55"/>
      <c r="EN32" s="55"/>
      <c r="EO32" s="55"/>
      <c r="EP32" s="55"/>
      <c r="EQ32" s="55"/>
      <c r="ER32" s="55"/>
      <c r="ES32" s="55"/>
      <c r="ET32" s="55"/>
      <c r="EU32" s="55"/>
      <c r="EV32" s="55"/>
      <c r="EW32" s="55"/>
      <c r="EX32" s="55"/>
      <c r="EY32" s="55"/>
      <c r="EZ32" s="55"/>
      <c r="FA32" s="55"/>
      <c r="FB32" s="55"/>
      <c r="FC32" s="55"/>
      <c r="FD32" s="55"/>
      <c r="FE32" s="55"/>
      <c r="FF32" s="55"/>
      <c r="FG32" s="55"/>
      <c r="FH32" s="55"/>
      <c r="FI32" s="55"/>
      <c r="FJ32" s="56" t="n">
        <f aca="false">1/(F32*EchelleFPAparam!$Q$3)</f>
        <v>904.289413569985</v>
      </c>
      <c r="FK32" s="56" t="n">
        <f aca="false">E32*FJ32</f>
        <v>11.4116886387537</v>
      </c>
      <c r="FL32" s="55"/>
      <c r="FM32" s="55"/>
      <c r="FN32" s="55"/>
      <c r="FO32" s="55"/>
      <c r="FP32" s="55"/>
      <c r="FQ32" s="55"/>
      <c r="FR32" s="55"/>
      <c r="FS32" s="55"/>
      <c r="FT32" s="55"/>
      <c r="FU32" s="55"/>
      <c r="FV32" s="55"/>
      <c r="FW32" s="55"/>
      <c r="FX32" s="55"/>
      <c r="FY32" s="55"/>
      <c r="FZ32" s="55"/>
      <c r="GA32" s="55"/>
      <c r="GB32" s="55"/>
      <c r="GC32" s="55"/>
      <c r="GD32" s="55"/>
      <c r="GE32" s="55"/>
      <c r="GF32" s="55"/>
      <c r="GG32" s="55"/>
      <c r="GH32" s="55"/>
      <c r="GI32" s="55"/>
      <c r="GJ32" s="55"/>
      <c r="GK32" s="55"/>
      <c r="GL32" s="55"/>
      <c r="GM32" s="55"/>
      <c r="GN32" s="55"/>
      <c r="GO32" s="55"/>
      <c r="GP32" s="55"/>
      <c r="GQ32" s="55"/>
      <c r="GR32" s="55"/>
      <c r="GS32" s="55"/>
      <c r="GT32" s="55"/>
      <c r="GU32" s="55"/>
      <c r="GV32" s="55"/>
      <c r="GW32" s="55"/>
      <c r="GX32" s="55"/>
      <c r="GY32" s="55"/>
      <c r="GZ32" s="55"/>
      <c r="HA32" s="55"/>
      <c r="HB32" s="55"/>
      <c r="HC32" s="55"/>
      <c r="HD32" s="55"/>
      <c r="HE32" s="55"/>
      <c r="HF32" s="55"/>
      <c r="HG32" s="55"/>
      <c r="HH32" s="55"/>
      <c r="HI32" s="55"/>
      <c r="HJ32" s="55"/>
      <c r="HK32" s="55"/>
      <c r="HL32" s="55"/>
      <c r="HM32" s="55"/>
      <c r="HN32" s="55"/>
      <c r="HO32" s="55"/>
      <c r="HP32" s="55"/>
      <c r="HQ32" s="55"/>
      <c r="HR32" s="55"/>
      <c r="HS32" s="55"/>
      <c r="HT32" s="55"/>
      <c r="HU32" s="55"/>
      <c r="HV32" s="55"/>
      <c r="HW32" s="55"/>
      <c r="HX32" s="55"/>
      <c r="HY32" s="55"/>
      <c r="HZ32" s="55"/>
      <c r="IA32" s="55"/>
      <c r="IB32" s="55"/>
      <c r="IC32" s="55"/>
      <c r="ID32" s="55"/>
      <c r="IE32" s="55"/>
      <c r="IF32" s="55"/>
      <c r="IG32" s="55"/>
      <c r="IH32" s="55"/>
      <c r="II32" s="55"/>
      <c r="IJ32" s="55"/>
      <c r="IK32" s="55"/>
      <c r="IL32" s="55"/>
      <c r="IM32" s="55"/>
      <c r="IN32" s="55"/>
      <c r="IO32" s="55"/>
      <c r="IP32" s="55"/>
      <c r="IQ32" s="55"/>
      <c r="IR32" s="55"/>
      <c r="IS32" s="55"/>
      <c r="IT32" s="55"/>
      <c r="IU32" s="55"/>
      <c r="IV32" s="55"/>
      <c r="IW32" s="55"/>
      <c r="IX32" s="55"/>
      <c r="IY32" s="55"/>
      <c r="IZ32" s="55"/>
      <c r="JA32" s="55"/>
      <c r="JB32" s="55"/>
      <c r="JC32" s="55"/>
      <c r="JD32" s="55"/>
      <c r="JE32" s="55"/>
      <c r="JF32" s="55"/>
      <c r="JG32" s="55"/>
      <c r="JH32" s="55"/>
      <c r="JI32" s="55"/>
      <c r="JJ32" s="55"/>
      <c r="JK32" s="55"/>
      <c r="JL32" s="55"/>
      <c r="JM32" s="55"/>
      <c r="JN32" s="55"/>
      <c r="JO32" s="55"/>
      <c r="JP32" s="55"/>
      <c r="JQ32" s="55"/>
      <c r="JR32" s="20"/>
    </row>
    <row r="33" customFormat="false" ht="15" hidden="false" customHeight="false" outlineLevel="0" collapsed="false">
      <c r="A33" s="39" t="n">
        <v>27</v>
      </c>
      <c r="B33" s="40" t="n">
        <f aca="false">AA33</f>
        <v>4508.64021362652</v>
      </c>
      <c r="C33" s="12" t="str">
        <f aca="false">'Standard Settings'!B28</f>
        <v>M/8/9</v>
      </c>
      <c r="D33" s="12" t="n">
        <f aca="false">'Standard Settings'!H28</f>
        <v>13</v>
      </c>
      <c r="E33" s="41" t="n">
        <f aca="false">(DM33-DD33)/2048</f>
        <v>0.0119141291255342</v>
      </c>
      <c r="F33" s="37" t="n">
        <f aca="false">((EchelleFPAparam!$S$3/('cpmcfgWVLEN_Table.csv'!$U33+E$52))*(SIN('Standard Settings'!$F28+0.0005)+SIN('Standard Settings'!$F28+0.0005+EchelleFPAparam!$M$3))-(EchelleFPAparam!$S$3/('cpmcfgWVLEN_Table.csv'!$U33+E$52))*(SIN('Standard Settings'!$F28-0.0005)+SIN('Standard Settings'!$F28-0.0005+EchelleFPAparam!$M$3)))*1000*EchelleFPAparam!$O$3/180</f>
        <v>34.6416892469654</v>
      </c>
      <c r="G33" s="42" t="str">
        <f aca="false">'Standard Settings'!C28</f>
        <v>M</v>
      </c>
      <c r="H33" s="43"/>
      <c r="I33" s="44" t="s">
        <v>658</v>
      </c>
      <c r="J33" s="45"/>
      <c r="K33" s="12" t="str">
        <f aca="false">'Standard Settings'!$D28</f>
        <v>LM</v>
      </c>
      <c r="L33" s="43"/>
      <c r="M33" s="13" t="n">
        <v>0</v>
      </c>
      <c r="N33" s="13" t="n">
        <v>0</v>
      </c>
      <c r="O33" s="14" t="s">
        <v>526</v>
      </c>
      <c r="P33" s="14" t="s">
        <v>526</v>
      </c>
      <c r="Q33" s="12" t="n">
        <f aca="false">'Standard Settings'!$E28</f>
        <v>69.5</v>
      </c>
      <c r="R33" s="46"/>
      <c r="S33" s="47" t="n">
        <f aca="false">'Standard Settings'!$G28</f>
        <v>10</v>
      </c>
      <c r="T33" s="47" t="n">
        <f aca="false">'Standard Settings'!$I28</f>
        <v>16</v>
      </c>
      <c r="U33" s="48" t="n">
        <f aca="false">D33-4</f>
        <v>9</v>
      </c>
      <c r="V33" s="48" t="n">
        <f aca="false">D33+4</f>
        <v>17</v>
      </c>
      <c r="W33" s="49" t="n">
        <f aca="false">IF(OR($U33+B$52&lt;$S33,$U33+B$52&gt;$T33),-1,(EchelleFPAparam!$S$3/('cpmcfgWVLEN_Table.csv'!$U33+B$52))*(SIN('Standard Settings'!$F28)+SIN('Standard Settings'!$F28+EchelleFPAparam!$M$3)))</f>
        <v>-1</v>
      </c>
      <c r="X33" s="49" t="n">
        <f aca="false">IF(OR($U33+C$52&lt;$S33,$U33+C$52&gt;$T33),-1,(EchelleFPAparam!$S$3/('cpmcfgWVLEN_Table.csv'!$U33+C$52))*(SIN('Standard Settings'!$F28)+SIN('Standard Settings'!$F28+EchelleFPAparam!$M$3)))</f>
        <v>5861.23227771447</v>
      </c>
      <c r="Y33" s="49" t="n">
        <f aca="false">IF(OR($U33+D$52&lt;$S33,$U33+D$52&gt;$T33),-1,(EchelleFPAparam!$S$3/('cpmcfgWVLEN_Table.csv'!$U33+D$52))*(SIN('Standard Settings'!$F28)+SIN('Standard Settings'!$F28+EchelleFPAparam!$M$3)))</f>
        <v>5328.39297974043</v>
      </c>
      <c r="Z33" s="49" t="n">
        <f aca="false">IF(OR($U33+E$52&lt;$S33,$U33+E$52&gt;$T33),-1,(EchelleFPAparam!$S$3/('cpmcfgWVLEN_Table.csv'!$U33+E$52))*(SIN('Standard Settings'!$F28)+SIN('Standard Settings'!$F28+EchelleFPAparam!$M$3)))</f>
        <v>4884.36023142873</v>
      </c>
      <c r="AA33" s="49" t="n">
        <f aca="false">IF(OR($U33+F$52&lt;$S33,$U33+F$52&gt;$T33),-1,(EchelleFPAparam!$S$3/('cpmcfgWVLEN_Table.csv'!$U33+F$52))*(SIN('Standard Settings'!$F28)+SIN('Standard Settings'!$F28+EchelleFPAparam!$M$3)))</f>
        <v>4508.64021362652</v>
      </c>
      <c r="AB33" s="49" t="n">
        <f aca="false">IF(OR($U33+G$52&lt;$S33,$U33+G$52&gt;$T33),-1,(EchelleFPAparam!$S$3/('cpmcfgWVLEN_Table.csv'!$U33+G$52))*(SIN('Standard Settings'!$F28)+SIN('Standard Settings'!$F28+EchelleFPAparam!$M$3)))</f>
        <v>4186.59448408177</v>
      </c>
      <c r="AC33" s="49" t="n">
        <f aca="false">IF(OR($U33+H$52&lt;$S33,$U33+H$52&gt;$T33),-1,(EchelleFPAparam!$S$3/('cpmcfgWVLEN_Table.csv'!$U33+H$52))*(SIN('Standard Settings'!$F28)+SIN('Standard Settings'!$F28+EchelleFPAparam!$M$3)))</f>
        <v>3907.48818514298</v>
      </c>
      <c r="AD33" s="49" t="n">
        <f aca="false">IF(OR($U33+K$52&lt;$S33,$U33+K$52&gt;$T33),-1,(EchelleFPAparam!$S$3/('cpmcfgWVLEN_Table.csv'!$U33+K$52))*(SIN('Standard Settings'!$F28)+SIN('Standard Settings'!$F28+EchelleFPAparam!$M$3)))</f>
        <v>3663.27017357154</v>
      </c>
      <c r="AE33" s="49" t="n">
        <f aca="false">IF(OR($U33+L$52&lt;$S33,$U33+L$52&gt;$T33),-1,(EchelleFPAparam!$S$3/('cpmcfgWVLEN_Table.csv'!$U33+L$52))*(SIN('Standard Settings'!$F28)+SIN('Standard Settings'!$F28+EchelleFPAparam!$M$3)))</f>
        <v>-1</v>
      </c>
      <c r="AF33" s="50" t="n">
        <v>1985.47843522573</v>
      </c>
      <c r="AG33" s="50" t="n">
        <v>1649.36780478563</v>
      </c>
      <c r="AH33" s="50" t="n">
        <v>1253.93894519135</v>
      </c>
      <c r="AI33" s="50" t="n">
        <v>918.332928836115</v>
      </c>
      <c r="AJ33" s="50" t="n">
        <v>629.894918368032</v>
      </c>
      <c r="AK33" s="50" t="n">
        <v>379.338356342779</v>
      </c>
      <c r="AL33" s="50" t="n">
        <v>158.64139872732</v>
      </c>
      <c r="AM33" s="50"/>
      <c r="AN33" s="50"/>
      <c r="AO33" s="50" t="n">
        <v>1980.27837223051</v>
      </c>
      <c r="AP33" s="50" t="n">
        <v>1657.45471801307</v>
      </c>
      <c r="AQ33" s="50" t="n">
        <v>1260.06038022036</v>
      </c>
      <c r="AR33" s="50" t="n">
        <v>922.725401691343</v>
      </c>
      <c r="AS33" s="50" t="n">
        <v>632.872701438629</v>
      </c>
      <c r="AT33" s="50" t="n">
        <v>381.060508727571</v>
      </c>
      <c r="AU33" s="50" t="n">
        <v>159.374238268415</v>
      </c>
      <c r="AV33" s="50"/>
      <c r="AW33" s="50"/>
      <c r="AX33" s="50" t="n">
        <v>1978.04634459023</v>
      </c>
      <c r="AY33" s="50" t="n">
        <v>1667.71105210872</v>
      </c>
      <c r="AZ33" s="50" t="n">
        <v>1268.08072667708</v>
      </c>
      <c r="BA33" s="50" t="n">
        <v>928.781031690789</v>
      </c>
      <c r="BB33" s="50" t="n">
        <v>637.259146975748</v>
      </c>
      <c r="BC33" s="50" t="n">
        <v>383.995154679839</v>
      </c>
      <c r="BD33" s="50" t="n">
        <v>161.009523035272</v>
      </c>
      <c r="BE33" s="50"/>
      <c r="BF33" s="50"/>
      <c r="BG33" s="51" t="n">
        <f aca="false">IF(OR($U33+B$52&lt;'Standard Settings'!$G28,$U33+B$52&gt;'Standard Settings'!$I28),-1,(EchelleFPAparam!$S$3/('cpmcfgWVLEN_Table.csv'!$U33+B$52))*(SIN(EchelleFPAparam!$T$3-EchelleFPAparam!$M$3/2)+SIN('Standard Settings'!$F28+EchelleFPAparam!$M$3)))</f>
        <v>-1</v>
      </c>
      <c r="BH33" s="51" t="n">
        <f aca="false">IF(OR($U33+C$52&lt;'Standard Settings'!$G28,$U33+C$52&gt;'Standard Settings'!$I28),-1,(EchelleFPAparam!$S$3/('cpmcfgWVLEN_Table.csv'!$U33+C$52))*(SIN(EchelleFPAparam!$T$3-EchelleFPAparam!$M$3/2)+SIN('Standard Settings'!$F28+EchelleFPAparam!$M$3)))</f>
        <v>5773.83297909567</v>
      </c>
      <c r="BI33" s="51" t="n">
        <f aca="false">IF(OR($U33+D$52&lt;'Standard Settings'!$G28,$U33+D$52&gt;'Standard Settings'!$I28),-1,(EchelleFPAparam!$S$3/('cpmcfgWVLEN_Table.csv'!$U33+D$52))*(SIN(EchelleFPAparam!$T$3-EchelleFPAparam!$M$3/2)+SIN('Standard Settings'!$F28+EchelleFPAparam!$M$3)))</f>
        <v>5248.93907190516</v>
      </c>
      <c r="BJ33" s="51" t="n">
        <f aca="false">IF(OR($U33+E$52&lt;'Standard Settings'!$G28,$U33+E$52&gt;'Standard Settings'!$I28),-1,(EchelleFPAparam!$S$3/('cpmcfgWVLEN_Table.csv'!$U33+E$52))*(SIN(EchelleFPAparam!$T$3-EchelleFPAparam!$M$3/2)+SIN('Standard Settings'!$F28+EchelleFPAparam!$M$3)))</f>
        <v>4811.52748257973</v>
      </c>
      <c r="BK33" s="51" t="n">
        <f aca="false">IF(OR($U33+F$52&lt;'Standard Settings'!$G28,$U33+F$52&gt;'Standard Settings'!$I28),-1,(EchelleFPAparam!$S$3/('cpmcfgWVLEN_Table.csv'!$U33+F$52))*(SIN(EchelleFPAparam!$T$3-EchelleFPAparam!$M$3/2)+SIN('Standard Settings'!$F28+EchelleFPAparam!$M$3)))</f>
        <v>4441.40998391975</v>
      </c>
      <c r="BL33" s="51" t="n">
        <f aca="false">IF(OR($U33+G$52&lt;'Standard Settings'!$G28,$U33+G$52&gt;'Standard Settings'!$I28),-1,(EchelleFPAparam!$S$3/('cpmcfgWVLEN_Table.csv'!$U33+G$52))*(SIN(EchelleFPAparam!$T$3-EchelleFPAparam!$M$3/2)+SIN('Standard Settings'!$F28+EchelleFPAparam!$M$3)))</f>
        <v>4124.16641363977</v>
      </c>
      <c r="BM33" s="51" t="n">
        <f aca="false">IF(OR($U33+H$52&lt;'Standard Settings'!$G28,$U33+H$52&gt;'Standard Settings'!$I28),-1,(EchelleFPAparam!$S$3/('cpmcfgWVLEN_Table.csv'!$U33+H$52))*(SIN(EchelleFPAparam!$T$3-EchelleFPAparam!$M$3/2)+SIN('Standard Settings'!$F28+EchelleFPAparam!$M$3)))</f>
        <v>3849.22198606378</v>
      </c>
      <c r="BN33" s="51" t="n">
        <f aca="false">IF(OR($U33+K$52&lt;'Standard Settings'!$G28,$U33+K$52&gt;'Standard Settings'!$I28),-1,(EchelleFPAparam!$S$3/('cpmcfgWVLEN_Table.csv'!$U33+K$52))*(SIN(EchelleFPAparam!$T$3-EchelleFPAparam!$M$3/2)+SIN('Standard Settings'!$F28+EchelleFPAparam!$M$3)))</f>
        <v>3608.64561193479</v>
      </c>
      <c r="BO33" s="51" t="n">
        <f aca="false">IF(OR($U33+L$52&lt;'Standard Settings'!$G28,$U33+L$52&gt;'Standard Settings'!$I28),-1,(EchelleFPAparam!$S$3/('cpmcfgWVLEN_Table.csv'!$U33+L$52))*(SIN(EchelleFPAparam!$T$3-EchelleFPAparam!$M$3/2)+SIN('Standard Settings'!$F28+EchelleFPAparam!$M$3)))</f>
        <v>-1</v>
      </c>
      <c r="BP33" s="52" t="n">
        <f aca="false">IF(OR($U33+B$52&lt;'Standard Settings'!$G28,$U33+B$52&gt;'Standard Settings'!$I28),-1,BG33*(($D33+B$52)/($D33+B$52+0.5)))</f>
        <v>-1</v>
      </c>
      <c r="BQ33" s="52" t="n">
        <f aca="false">IF(OR($U33+C$52&lt;'Standard Settings'!$G28,$U33+C$52&gt;'Standard Settings'!$I28),-1,BH33*(($D33+C$52)/($D33+C$52+0.5)))</f>
        <v>5574.73529016134</v>
      </c>
      <c r="BR33" s="52" t="n">
        <f aca="false">IF(OR($U33+D$52&lt;'Standard Settings'!$G28,$U33+D$52&gt;'Standard Settings'!$I28),-1,BI33*(($D33+D$52)/($D33+D$52+0.5)))</f>
        <v>5079.61845668241</v>
      </c>
      <c r="BS33" s="52" t="n">
        <f aca="false">IF(OR($U33+E$52&lt;'Standard Settings'!$G28,$U33+E$52&gt;'Standard Settings'!$I28),-1,BJ33*(($D33+E$52)/($D33+E$52+0.5)))</f>
        <v>4665.72361947125</v>
      </c>
      <c r="BT33" s="52" t="n">
        <f aca="false">IF(OR($U33+F$52&lt;'Standard Settings'!$G28,$U33+F$52&gt;'Standard Settings'!$I28),-1,BK33*(($D33+F$52)/($D33+F$52+0.5)))</f>
        <v>4314.51255580775</v>
      </c>
      <c r="BU33" s="52" t="n">
        <f aca="false">IF(OR($U33+G$52&lt;'Standard Settings'!$G28,$U33+G$52&gt;'Standard Settings'!$I28),-1,BL33*(($D33+G$52)/($D33+G$52+0.5)))</f>
        <v>4012.70245651437</v>
      </c>
      <c r="BV33" s="52" t="n">
        <f aca="false">IF(OR($U33+H$52&lt;'Standard Settings'!$G28,$U33+H$52&gt;'Standard Settings'!$I28),-1,BM33*(($D33+H$52)/($D33+H$52+0.5)))</f>
        <v>3750.52398642112</v>
      </c>
      <c r="BW33" s="52" t="n">
        <f aca="false">IF(OR($U33+K$52&lt;'Standard Settings'!$G28,$U33+K$52&gt;'Standard Settings'!$I28),-1,BN33*(($D33+K$52)/($D33+K$52+0.5)))</f>
        <v>3520.62986530224</v>
      </c>
      <c r="BX33" s="52" t="n">
        <f aca="false">IF(OR($U33+L$52&lt;'Standard Settings'!$G28,$U33+L$52&gt;'Standard Settings'!$I28),-1,BO33*(($D33+L$52)/($D33+L$52+0.5)))</f>
        <v>-1</v>
      </c>
      <c r="BY33" s="52" t="n">
        <f aca="false">IF(OR($U33+B$52&lt;'Standard Settings'!$G28,$U33+B$52&gt;'Standard Settings'!$I28),-1,BG33*(($D33+B$52)/($D33+B$52-0.5)))</f>
        <v>-1</v>
      </c>
      <c r="BZ33" s="52" t="n">
        <f aca="false">IF(OR($U33+C$52&lt;'Standard Settings'!$G28,$U33+C$52&gt;'Standard Settings'!$I28),-1,BH33*(($D33+C$52)/($D33+C$52-0.5)))</f>
        <v>5987.6786449881</v>
      </c>
      <c r="CA33" s="52" t="n">
        <f aca="false">IF(OR($U33+D$52&lt;'Standard Settings'!$G28,$U33+D$52&gt;'Standard Settings'!$I28),-1,BI33*(($D33+D$52)/($D33+D$52-0.5)))</f>
        <v>5429.93697093637</v>
      </c>
      <c r="CB33" s="52" t="n">
        <f aca="false">IF(OR($U33+E$52&lt;'Standard Settings'!$G28,$U33+E$52&gt;'Standard Settings'!$I28),-1,BJ33*(($D33+E$52)/($D33+E$52-0.5)))</f>
        <v>4966.73804653391</v>
      </c>
      <c r="CC33" s="52" t="n">
        <f aca="false">IF(OR($U33+F$52&lt;'Standard Settings'!$G28,$U33+F$52&gt;'Standard Settings'!$I28),-1,BK33*(($D33+F$52)/($D33+F$52-0.5)))</f>
        <v>4575.99816525065</v>
      </c>
      <c r="CD33" s="52" t="n">
        <f aca="false">IF(OR($U33+G$52&lt;'Standard Settings'!$G28,$U33+G$52&gt;'Standard Settings'!$I28),-1,BL33*(($D33+G$52)/($D33+G$52-0.5)))</f>
        <v>4241.99973974376</v>
      </c>
      <c r="CE33" s="52" t="n">
        <f aca="false">IF(OR($U33+H$52&lt;'Standard Settings'!$G28,$U33+H$52&gt;'Standard Settings'!$I28),-1,BM33*(($D33+H$52)/($D33+H$52-0.5)))</f>
        <v>3953.25501271415</v>
      </c>
      <c r="CF33" s="52" t="n">
        <f aca="false">IF(OR($U33+K$52&lt;'Standard Settings'!$G28,$U33+K$52&gt;'Standard Settings'!$I28),-1,BN33*(($D33+K$52)/($D33+K$52-0.5)))</f>
        <v>3701.17498659979</v>
      </c>
      <c r="CG33" s="52" t="n">
        <f aca="false">IF(OR($U33+L$52&lt;'Standard Settings'!$G28,$U33+L$52&gt;'Standard Settings'!$I28),-1,BO33*(($D33+L$52)/($D33+L$52-0.5)))</f>
        <v>-1</v>
      </c>
      <c r="CH33" s="53" t="n">
        <f aca="false">IF(OR($U33+B$52&lt;'Standard Settings'!$G28,$U33+B$52&gt;'Standard Settings'!$I28),-1,(EchelleFPAparam!$S$3/('cpmcfgWVLEN_Table.csv'!$U33+B$52))*(SIN('Standard Settings'!$F28)+SIN('Standard Settings'!$F28+EchelleFPAparam!$M$3+EchelleFPAparam!$F$3)))</f>
        <v>-1</v>
      </c>
      <c r="CI33" s="53" t="n">
        <f aca="false">IF(OR($U33+C$52&lt;'Standard Settings'!$G28,$U33+C$52&gt;'Standard Settings'!$I28),-1,(EchelleFPAparam!$S$3/('cpmcfgWVLEN_Table.csv'!$U33+C$52))*(SIN('Standard Settings'!$F28)+SIN('Standard Settings'!$F28+EchelleFPAparam!$M$3+EchelleFPAparam!$F$3)))</f>
        <v>5809.77144398145</v>
      </c>
      <c r="CJ33" s="53" t="n">
        <f aca="false">IF(OR($U33+D$52&lt;'Standard Settings'!$G28,$U33+D$52&gt;'Standard Settings'!$I28),-1,(EchelleFPAparam!$S$3/('cpmcfgWVLEN_Table.csv'!$U33+D$52))*(SIN('Standard Settings'!$F28)+SIN('Standard Settings'!$F28+EchelleFPAparam!$M$3+EchelleFPAparam!$F$3)))</f>
        <v>5281.6104036195</v>
      </c>
      <c r="CK33" s="53" t="n">
        <f aca="false">IF(OR($U33+E$52&lt;'Standard Settings'!$G28,$U33+E$52&gt;'Standard Settings'!$I28),-1,(EchelleFPAparam!$S$3/('cpmcfgWVLEN_Table.csv'!$U33+E$52))*(SIN('Standard Settings'!$F28)+SIN('Standard Settings'!$F28+EchelleFPAparam!$M$3+EchelleFPAparam!$F$3)))</f>
        <v>4841.47620331788</v>
      </c>
      <c r="CL33" s="53" t="n">
        <f aca="false">IF(OR($U33+F$52&lt;'Standard Settings'!$G28,$U33+F$52&gt;'Standard Settings'!$I28),-1,(EchelleFPAparam!$S$3/('cpmcfgWVLEN_Table.csv'!$U33+F$52))*(SIN('Standard Settings'!$F28)+SIN('Standard Settings'!$F28+EchelleFPAparam!$M$3+EchelleFPAparam!$F$3)))</f>
        <v>4469.05495690881</v>
      </c>
      <c r="CM33" s="53" t="n">
        <f aca="false">IF(OR($U33+G$52&lt;'Standard Settings'!$G28,$U33+G$52&gt;'Standard Settings'!$I28),-1,(EchelleFPAparam!$S$3/('cpmcfgWVLEN_Table.csv'!$U33+G$52))*(SIN('Standard Settings'!$F28)+SIN('Standard Settings'!$F28+EchelleFPAparam!$M$3+EchelleFPAparam!$F$3)))</f>
        <v>4149.83674570104</v>
      </c>
      <c r="CN33" s="53" t="n">
        <f aca="false">IF(OR($U33+H$52&lt;'Standard Settings'!$G28,$U33+H$52&gt;'Standard Settings'!$I28),-1,(EchelleFPAparam!$S$3/('cpmcfgWVLEN_Table.csv'!$U33+H$52))*(SIN('Standard Settings'!$F28)+SIN('Standard Settings'!$F28+EchelleFPAparam!$M$3+EchelleFPAparam!$F$3)))</f>
        <v>3873.1809626543</v>
      </c>
      <c r="CO33" s="53" t="n">
        <f aca="false">IF(OR($U33+K$52&lt;'Standard Settings'!$G28,$U33+K$52&gt;'Standard Settings'!$I28),-1,(EchelleFPAparam!$S$3/('cpmcfgWVLEN_Table.csv'!$U33+K$52))*(SIN('Standard Settings'!$F28)+SIN('Standard Settings'!$F28+EchelleFPAparam!$M$3+EchelleFPAparam!$F$3)))</f>
        <v>3631.10715248841</v>
      </c>
      <c r="CP33" s="53" t="n">
        <f aca="false">IF(OR($U33+L$52&lt;'Standard Settings'!$G28,$U33+L$52&gt;'Standard Settings'!$I28),-1,(EchelleFPAparam!$S$3/('cpmcfgWVLEN_Table.csv'!$U33+L$52))*(SIN('Standard Settings'!$F28)+SIN('Standard Settings'!$F28+EchelleFPAparam!$M$3+EchelleFPAparam!$F$3)))</f>
        <v>-1</v>
      </c>
      <c r="CQ33" s="53" t="n">
        <f aca="false">IF(OR($U33+B$52&lt;'Standard Settings'!$G28,$U33+B$52&gt;'Standard Settings'!$I28),-1,(EchelleFPAparam!$S$3/('cpmcfgWVLEN_Table.csv'!$U33+B$52))*(SIN('Standard Settings'!$F28)+SIN('Standard Settings'!$F28+EchelleFPAparam!$M$3+EchelleFPAparam!$G$3)))</f>
        <v>-1</v>
      </c>
      <c r="CR33" s="53" t="n">
        <f aca="false">IF(OR($U33+C$52&lt;'Standard Settings'!$G28,$U33+C$52&gt;'Standard Settings'!$I28),-1,(EchelleFPAparam!$S$3/('cpmcfgWVLEN_Table.csv'!$U33+C$52))*(SIN('Standard Settings'!$F28)+SIN('Standard Settings'!$F28+EchelleFPAparam!$M$3+EchelleFPAparam!$G$3)))</f>
        <v>5843.37529538281</v>
      </c>
      <c r="CS33" s="53" t="n">
        <f aca="false">IF(OR($U33+D$52&lt;'Standard Settings'!$G28,$U33+D$52&gt;'Standard Settings'!$I28),-1,(EchelleFPAparam!$S$3/('cpmcfgWVLEN_Table.csv'!$U33+D$52))*(SIN('Standard Settings'!$F28)+SIN('Standard Settings'!$F28+EchelleFPAparam!$M$3+EchelleFPAparam!$G$3)))</f>
        <v>5312.15935943892</v>
      </c>
      <c r="CT33" s="53" t="n">
        <f aca="false">IF(OR($U33+E$52&lt;'Standard Settings'!$G28,$U33+E$52&gt;'Standard Settings'!$I28),-1,(EchelleFPAparam!$S$3/('cpmcfgWVLEN_Table.csv'!$U33+E$52))*(SIN('Standard Settings'!$F28)+SIN('Standard Settings'!$F28+EchelleFPAparam!$M$3+EchelleFPAparam!$G$3)))</f>
        <v>4869.47941281901</v>
      </c>
      <c r="CU33" s="53" t="n">
        <f aca="false">IF(OR($U33+F$52&lt;'Standard Settings'!$G28,$U33+F$52&gt;'Standard Settings'!$I28),-1,(EchelleFPAparam!$S$3/('cpmcfgWVLEN_Table.csv'!$U33+F$52))*(SIN('Standard Settings'!$F28)+SIN('Standard Settings'!$F28+EchelleFPAparam!$M$3+EchelleFPAparam!$G$3)))</f>
        <v>4494.90407337139</v>
      </c>
      <c r="CV33" s="53" t="n">
        <f aca="false">IF(OR($U33+G$52&lt;'Standard Settings'!$G28,$U33+G$52&gt;'Standard Settings'!$I28),-1,(EchelleFPAparam!$S$3/('cpmcfgWVLEN_Table.csv'!$U33+G$52))*(SIN('Standard Settings'!$F28)+SIN('Standard Settings'!$F28+EchelleFPAparam!$M$3+EchelleFPAparam!$G$3)))</f>
        <v>4173.83949670201</v>
      </c>
      <c r="CW33" s="53" t="n">
        <f aca="false">IF(OR($U33+H$52&lt;'Standard Settings'!$G28,$U33+H$52&gt;'Standard Settings'!$I28),-1,(EchelleFPAparam!$S$3/('cpmcfgWVLEN_Table.csv'!$U33+H$52))*(SIN('Standard Settings'!$F28)+SIN('Standard Settings'!$F28+EchelleFPAparam!$M$3+EchelleFPAparam!$G$3)))</f>
        <v>3895.58353025521</v>
      </c>
      <c r="CX33" s="53" t="n">
        <f aca="false">IF(OR($U33+K$52&lt;'Standard Settings'!$G28,$U33+K$52&gt;'Standard Settings'!$I28),-1,(EchelleFPAparam!$S$3/('cpmcfgWVLEN_Table.csv'!$U33+K$52))*(SIN('Standard Settings'!$F28)+SIN('Standard Settings'!$F28+EchelleFPAparam!$M$3+EchelleFPAparam!$G$3)))</f>
        <v>3652.10955961426</v>
      </c>
      <c r="CY33" s="53" t="n">
        <f aca="false">IF(OR($U33+L$52&lt;'Standard Settings'!$G28,$U33+L$52&gt;'Standard Settings'!$I28),-1,(EchelleFPAparam!$S$3/('cpmcfgWVLEN_Table.csv'!$U33+L$52))*(SIN('Standard Settings'!$F28)+SIN('Standard Settings'!$F28+EchelleFPAparam!$M$3+EchelleFPAparam!$G$3)))</f>
        <v>-1</v>
      </c>
      <c r="CZ33" s="53" t="n">
        <f aca="false">IF(OR($U33+B$52&lt;'Standard Settings'!$G28,$U33+B$52&gt;'Standard Settings'!$I28),-1,(EchelleFPAparam!$S$3/('cpmcfgWVLEN_Table.csv'!$U33+B$52))*(SIN('Standard Settings'!$F28)+SIN('Standard Settings'!$F28+EchelleFPAparam!$M$3+EchelleFPAparam!$H$3)))</f>
        <v>-1</v>
      </c>
      <c r="DA33" s="53" t="n">
        <f aca="false">IF(OR($U33+C$52&lt;'Standard Settings'!$G28,$U33+C$52&gt;'Standard Settings'!$I28),-1,(EchelleFPAparam!$S$3/('cpmcfgWVLEN_Table.csv'!$U33+C$52))*(SIN('Standard Settings'!$F28)+SIN('Standard Settings'!$F28+EchelleFPAparam!$M$3+EchelleFPAparam!$H$3)))</f>
        <v>5845.14752150197</v>
      </c>
      <c r="DB33" s="53" t="n">
        <f aca="false">IF(OR($U33+D$52&lt;'Standard Settings'!$G28,$U33+D$52&gt;'Standard Settings'!$I28),-1,(EchelleFPAparam!$S$3/('cpmcfgWVLEN_Table.csv'!$U33+D$52))*(SIN('Standard Settings'!$F28)+SIN('Standard Settings'!$F28+EchelleFPAparam!$M$3+EchelleFPAparam!$H$3)))</f>
        <v>5313.7704740927</v>
      </c>
      <c r="DC33" s="53" t="n">
        <f aca="false">IF(OR($U33+E$52&lt;'Standard Settings'!$G28,$U33+E$52&gt;'Standard Settings'!$I28),-1,(EchelleFPAparam!$S$3/('cpmcfgWVLEN_Table.csv'!$U33+E$52))*(SIN('Standard Settings'!$F28)+SIN('Standard Settings'!$F28+EchelleFPAparam!$M$3+EchelleFPAparam!$H$3)))</f>
        <v>4870.95626791831</v>
      </c>
      <c r="DD33" s="53" t="n">
        <f aca="false">IF(OR($U33+F$52&lt;'Standard Settings'!$G28,$U33+F$52&gt;'Standard Settings'!$I28),-1,(EchelleFPAparam!$S$3/('cpmcfgWVLEN_Table.csv'!$U33+F$52))*(SIN('Standard Settings'!$F28)+SIN('Standard Settings'!$F28+EchelleFPAparam!$M$3+EchelleFPAparam!$H$3)))</f>
        <v>4496.26732423229</v>
      </c>
      <c r="DE33" s="53" t="n">
        <f aca="false">IF(OR($U33+G$52&lt;'Standard Settings'!$G28,$U33+G$52&gt;'Standard Settings'!$I28),-1,(EchelleFPAparam!$S$3/('cpmcfgWVLEN_Table.csv'!$U33+G$52))*(SIN('Standard Settings'!$F28)+SIN('Standard Settings'!$F28+EchelleFPAparam!$M$3+EchelleFPAparam!$H$3)))</f>
        <v>4175.10537250141</v>
      </c>
      <c r="DF33" s="53" t="n">
        <f aca="false">IF(OR($U33+H$52&lt;'Standard Settings'!$G28,$U33+H$52&gt;'Standard Settings'!$I28),-1,(EchelleFPAparam!$S$3/('cpmcfgWVLEN_Table.csv'!$U33+H$52))*(SIN('Standard Settings'!$F28)+SIN('Standard Settings'!$F28+EchelleFPAparam!$M$3+EchelleFPAparam!$H$3)))</f>
        <v>3896.76501433465</v>
      </c>
      <c r="DG33" s="53" t="n">
        <f aca="false">IF(OR($U33+K$52&lt;'Standard Settings'!$G28,$U33+K$52&gt;'Standard Settings'!$I28),-1,(EchelleFPAparam!$S$3/('cpmcfgWVLEN_Table.csv'!$U33+K$52))*(SIN('Standard Settings'!$F28)+SIN('Standard Settings'!$F28+EchelleFPAparam!$M$3+EchelleFPAparam!$H$3)))</f>
        <v>3653.21720093873</v>
      </c>
      <c r="DH33" s="53" t="n">
        <f aca="false">IF(OR($U33+L$52&lt;'Standard Settings'!$G28,$U33+L$52&gt;'Standard Settings'!$I28),-1,(EchelleFPAparam!$S$3/('cpmcfgWVLEN_Table.csv'!$U33+L$52))*(SIN('Standard Settings'!$F28)+SIN('Standard Settings'!$F28+EchelleFPAparam!$M$3+EchelleFPAparam!$H$3)))</f>
        <v>-1</v>
      </c>
      <c r="DI33" s="53" t="n">
        <f aca="false">IF(OR($U33+B$52&lt;'Standard Settings'!$G28,$U33+B$52&gt;'Standard Settings'!$I28),-1,(EchelleFPAparam!$S$3/('cpmcfgWVLEN_Table.csv'!$U33+B$52))*(SIN('Standard Settings'!$F28)+SIN('Standard Settings'!$F28+EchelleFPAparam!$M$3+EchelleFPAparam!$I$3)))</f>
        <v>-1</v>
      </c>
      <c r="DJ33" s="53" t="n">
        <f aca="false">IF(OR($U33+C$52&lt;'Standard Settings'!$G28,$U33+C$52&gt;'Standard Settings'!$I28),-1,(EchelleFPAparam!$S$3/('cpmcfgWVLEN_Table.csv'!$U33+C$52))*(SIN('Standard Settings'!$F28)+SIN('Standard Settings'!$F28+EchelleFPAparam!$M$3+EchelleFPAparam!$I$3)))</f>
        <v>5876.8676988858</v>
      </c>
      <c r="DK33" s="53" t="n">
        <f aca="false">IF(OR($U33+D$52&lt;'Standard Settings'!$G28,$U33+D$52&gt;'Standard Settings'!$I28),-1,(EchelleFPAparam!$S$3/('cpmcfgWVLEN_Table.csv'!$U33+D$52))*(SIN('Standard Settings'!$F28)+SIN('Standard Settings'!$F28+EchelleFPAparam!$M$3+EchelleFPAparam!$I$3)))</f>
        <v>5342.60699898709</v>
      </c>
      <c r="DL33" s="53" t="n">
        <f aca="false">IF(OR($U33+E$52&lt;'Standard Settings'!$G28,$U33+E$52&gt;'Standard Settings'!$I28),-1,(EchelleFPAparam!$S$3/('cpmcfgWVLEN_Table.csv'!$U33+E$52))*(SIN('Standard Settings'!$F28)+SIN('Standard Settings'!$F28+EchelleFPAparam!$M$3+EchelleFPAparam!$I$3)))</f>
        <v>4897.3897490715</v>
      </c>
      <c r="DM33" s="53" t="n">
        <f aca="false">IF(OR($U33+F$52&lt;'Standard Settings'!$G28,$U33+F$52&gt;'Standard Settings'!$I28),-1,(EchelleFPAparam!$S$3/('cpmcfgWVLEN_Table.csv'!$U33+F$52))*(SIN('Standard Settings'!$F28)+SIN('Standard Settings'!$F28+EchelleFPAparam!$M$3+EchelleFPAparam!$I$3)))</f>
        <v>4520.66746068138</v>
      </c>
      <c r="DN33" s="53" t="n">
        <f aca="false">IF(OR($U33+G$52&lt;'Standard Settings'!$G28,$U33+G$52&gt;'Standard Settings'!$I28),-1,(EchelleFPAparam!$S$3/('cpmcfgWVLEN_Table.csv'!$U33+G$52))*(SIN('Standard Settings'!$F28)+SIN('Standard Settings'!$F28+EchelleFPAparam!$M$3+EchelleFPAparam!$I$3)))</f>
        <v>4197.76264206128</v>
      </c>
      <c r="DO33" s="53" t="n">
        <f aca="false">IF(OR($U33+H$52&lt;'Standard Settings'!$G28,$U33+H$52&gt;'Standard Settings'!$I28),-1,(EchelleFPAparam!$S$3/('cpmcfgWVLEN_Table.csv'!$U33+H$52))*(SIN('Standard Settings'!$F28)+SIN('Standard Settings'!$F28+EchelleFPAparam!$M$3+EchelleFPAparam!$I$3)))</f>
        <v>3917.9117992572</v>
      </c>
      <c r="DP33" s="53" t="n">
        <f aca="false">IF(OR($U33+K$52&lt;'Standard Settings'!$G28,$U33+K$52&gt;'Standard Settings'!$I28),-1,(EchelleFPAparam!$S$3/('cpmcfgWVLEN_Table.csv'!$U33+K$52))*(SIN('Standard Settings'!$F28)+SIN('Standard Settings'!$F28+EchelleFPAparam!$M$3+EchelleFPAparam!$I$3)))</f>
        <v>3673.04231180362</v>
      </c>
      <c r="DQ33" s="53" t="n">
        <f aca="false">IF(OR($U33+L$52&lt;'Standard Settings'!$G28,$U33+L$52&gt;'Standard Settings'!$I28),-1,(EchelleFPAparam!$S$3/('cpmcfgWVLEN_Table.csv'!$U33+L$52))*(SIN('Standard Settings'!$F28)+SIN('Standard Settings'!$F28+EchelleFPAparam!$M$3+EchelleFPAparam!$I$3)))</f>
        <v>-1</v>
      </c>
      <c r="DR33" s="53" t="n">
        <f aca="false">IF(OR($U33+B$52&lt;'Standard Settings'!$G28,$U33+B$52&gt;'Standard Settings'!$I28),-1,(EchelleFPAparam!$S$3/('cpmcfgWVLEN_Table.csv'!$U33+B$52))*(SIN('Standard Settings'!$F28)+SIN('Standard Settings'!$F28+EchelleFPAparam!$M$3+EchelleFPAparam!$J$3)))</f>
        <v>-1</v>
      </c>
      <c r="DS33" s="53" t="n">
        <f aca="false">IF(OR($U33+C$52&lt;'Standard Settings'!$G28,$U33+C$52&gt;'Standard Settings'!$I28),-1,(EchelleFPAparam!$S$3/('cpmcfgWVLEN_Table.csv'!$U33+C$52))*(SIN('Standard Settings'!$F28)+SIN('Standard Settings'!$F28+EchelleFPAparam!$M$3+EchelleFPAparam!$J$3)))</f>
        <v>5878.53712433143</v>
      </c>
      <c r="DT33" s="53" t="n">
        <f aca="false">IF(OR($U33+D$52&lt;'Standard Settings'!$G28,$U33+D$52&gt;'Standard Settings'!$I28),-1,(EchelleFPAparam!$S$3/('cpmcfgWVLEN_Table.csv'!$U33+D$52))*(SIN('Standard Settings'!$F28)+SIN('Standard Settings'!$F28+EchelleFPAparam!$M$3+EchelleFPAparam!$J$3)))</f>
        <v>5344.12465848312</v>
      </c>
      <c r="DU33" s="53" t="n">
        <f aca="false">IF(OR($U33+E$52&lt;'Standard Settings'!$G28,$U33+E$52&gt;'Standard Settings'!$I28),-1,(EchelleFPAparam!$S$3/('cpmcfgWVLEN_Table.csv'!$U33+E$52))*(SIN('Standard Settings'!$F28)+SIN('Standard Settings'!$F28+EchelleFPAparam!$M$3+EchelleFPAparam!$J$3)))</f>
        <v>4898.78093694286</v>
      </c>
      <c r="DV33" s="53" t="n">
        <f aca="false">IF(OR($U33+F$52&lt;'Standard Settings'!$G28,$U33+F$52&gt;'Standard Settings'!$I28),-1,(EchelleFPAparam!$S$3/('cpmcfgWVLEN_Table.csv'!$U33+F$52))*(SIN('Standard Settings'!$F28)+SIN('Standard Settings'!$F28+EchelleFPAparam!$M$3+EchelleFPAparam!$J$3)))</f>
        <v>4521.9516341011</v>
      </c>
      <c r="DW33" s="53" t="n">
        <f aca="false">IF(OR($U33+G$52&lt;'Standard Settings'!$G28,$U33+G$52&gt;'Standard Settings'!$I28),-1,(EchelleFPAparam!$S$3/('cpmcfgWVLEN_Table.csv'!$U33+G$52))*(SIN('Standard Settings'!$F28)+SIN('Standard Settings'!$F28+EchelleFPAparam!$M$3+EchelleFPAparam!$J$3)))</f>
        <v>4198.95508880817</v>
      </c>
      <c r="DX33" s="53" t="n">
        <f aca="false">IF(OR($U33+H$52&lt;'Standard Settings'!$G28,$U33+H$52&gt;'Standard Settings'!$I28),-1,(EchelleFPAparam!$S$3/('cpmcfgWVLEN_Table.csv'!$U33+H$52))*(SIN('Standard Settings'!$F28)+SIN('Standard Settings'!$F28+EchelleFPAparam!$M$3+EchelleFPAparam!$J$3)))</f>
        <v>3919.02474955429</v>
      </c>
      <c r="DY33" s="53" t="n">
        <f aca="false">IF(OR($U33+K$52&lt;'Standard Settings'!$G28,$U33+K$52&gt;'Standard Settings'!$I28),-1,(EchelleFPAparam!$S$3/('cpmcfgWVLEN_Table.csv'!$U33+K$52))*(SIN('Standard Settings'!$F28)+SIN('Standard Settings'!$F28+EchelleFPAparam!$M$3+EchelleFPAparam!$J$3)))</f>
        <v>3674.08570270714</v>
      </c>
      <c r="DZ33" s="53" t="n">
        <f aca="false">IF(OR($U33+L$52&lt;'Standard Settings'!$G28,$U33+L$52&gt;'Standard Settings'!$I28),-1,(EchelleFPAparam!$S$3/('cpmcfgWVLEN_Table.csv'!$U33+L$52))*(SIN('Standard Settings'!$F28)+SIN('Standard Settings'!$F28+EchelleFPAparam!$M$3+EchelleFPAparam!$J$3)))</f>
        <v>-1</v>
      </c>
      <c r="EA33" s="53" t="n">
        <f aca="false">IF(OR($U33+B$52&lt;$S33,$U33+B$52&gt;$T33),-1,(EchelleFPAparam!$S$3/('cpmcfgWVLEN_Table.csv'!$U33+B$52))*(SIN('Standard Settings'!$F28)+SIN('Standard Settings'!$F28+EchelleFPAparam!$M$3+EchelleFPAparam!$K$3)))</f>
        <v>-1</v>
      </c>
      <c r="EB33" s="53" t="n">
        <f aca="false">IF(OR($U33+C$52&lt;$S33,$U33+C$52&gt;$T33),-1,(EchelleFPAparam!$S$3/('cpmcfgWVLEN_Table.csv'!$U33+C$52))*(SIN('Standard Settings'!$F28)+SIN('Standard Settings'!$F28+EchelleFPAparam!$M$3+EchelleFPAparam!$K$3)))</f>
        <v>5908.35175601409</v>
      </c>
      <c r="EC33" s="53" t="n">
        <f aca="false">IF(OR($U33+D$52&lt;$S33,$U33+D$52&gt;$T33),-1,(EchelleFPAparam!$S$3/('cpmcfgWVLEN_Table.csv'!$U33+D$52))*(SIN('Standard Settings'!$F28)+SIN('Standard Settings'!$F28+EchelleFPAparam!$M$3+EchelleFPAparam!$K$3)))</f>
        <v>5371.22886910371</v>
      </c>
      <c r="ED33" s="53" t="n">
        <f aca="false">IF(OR($U33+E$52&lt;$S33,$U33+E$52&gt;$T33),-1,(EchelleFPAparam!$S$3/('cpmcfgWVLEN_Table.csv'!$U33+E$52))*(SIN('Standard Settings'!$F28)+SIN('Standard Settings'!$F28+EchelleFPAparam!$M$3+EchelleFPAparam!$K$3)))</f>
        <v>4923.62646334507</v>
      </c>
      <c r="EE33" s="53" t="n">
        <f aca="false">IF(OR($U33+F$52&lt;$S33,$U33+F$52&gt;$T33),-1,(EchelleFPAparam!$S$3/('cpmcfgWVLEN_Table.csv'!$U33+F$52))*(SIN('Standard Settings'!$F28)+SIN('Standard Settings'!$F28+EchelleFPAparam!$M$3+EchelleFPAparam!$K$3)))</f>
        <v>4544.88596616468</v>
      </c>
      <c r="EF33" s="53" t="n">
        <f aca="false">IF(OR($U33+G$52&lt;$S33,$U33+G$52&gt;$T33),-1,(EchelleFPAparam!$S$3/('cpmcfgWVLEN_Table.csv'!$U33+G$52))*(SIN('Standard Settings'!$F28)+SIN('Standard Settings'!$F28+EchelleFPAparam!$M$3+EchelleFPAparam!$K$3)))</f>
        <v>4220.25125429578</v>
      </c>
      <c r="EG33" s="53" t="n">
        <f aca="false">IF(OR($U33+H$52&lt;$S33,$U33+H$52&gt;$T33),-1,(EchelleFPAparam!$S$3/('cpmcfgWVLEN_Table.csv'!$U33+H$52))*(SIN('Standard Settings'!$F28)+SIN('Standard Settings'!$F28+EchelleFPAparam!$M$3+EchelleFPAparam!$K$3)))</f>
        <v>3938.90117067606</v>
      </c>
      <c r="EH33" s="53" t="n">
        <f aca="false">IF(OR($U33+K$52&lt;$S33,$U33+K$52&gt;$T33),-1,(EchelleFPAparam!$S$3/('cpmcfgWVLEN_Table.csv'!$U33+K$52))*(SIN('Standard Settings'!$F28)+SIN('Standard Settings'!$F28+EchelleFPAparam!$M$3+EchelleFPAparam!$K$3)))</f>
        <v>3692.7198475088</v>
      </c>
      <c r="EI33" s="53" t="n">
        <f aca="false">IF(OR($U33+L$52&lt;$S33,$U33+L$52&gt;$T33),-1,(EchelleFPAparam!$S$3/('cpmcfgWVLEN_Table.csv'!$U33+L$52))*(SIN('Standard Settings'!$F28)+SIN('Standard Settings'!$F28+EchelleFPAparam!$M$3+EchelleFPAparam!$K$3)))</f>
        <v>-1</v>
      </c>
      <c r="EJ33" s="54" t="n">
        <f aca="false">CO33</f>
        <v>3631.10715248841</v>
      </c>
      <c r="EK33" s="54" t="n">
        <f aca="false">EB33</f>
        <v>5908.35175601409</v>
      </c>
      <c r="EL33" s="55"/>
      <c r="EM33" s="55"/>
      <c r="EN33" s="55"/>
      <c r="EO33" s="55"/>
      <c r="EP33" s="55"/>
      <c r="EQ33" s="55"/>
      <c r="ER33" s="55"/>
      <c r="ES33" s="55"/>
      <c r="ET33" s="55"/>
      <c r="EU33" s="55"/>
      <c r="EV33" s="55"/>
      <c r="EW33" s="55"/>
      <c r="EX33" s="55"/>
      <c r="EY33" s="55"/>
      <c r="EZ33" s="55"/>
      <c r="FA33" s="55"/>
      <c r="FB33" s="55"/>
      <c r="FC33" s="55"/>
      <c r="FD33" s="55"/>
      <c r="FE33" s="55"/>
      <c r="FF33" s="55"/>
      <c r="FG33" s="55"/>
      <c r="FH33" s="55"/>
      <c r="FI33" s="55"/>
      <c r="FJ33" s="56" t="n">
        <f aca="false">1/(F33*EchelleFPAparam!$Q$3)</f>
        <v>962.231751913003</v>
      </c>
      <c r="FK33" s="56" t="n">
        <f aca="false">E33*FJ33</f>
        <v>11.4641533409805</v>
      </c>
      <c r="FL33" s="55"/>
      <c r="FM33" s="55"/>
      <c r="FN33" s="55"/>
      <c r="FO33" s="55"/>
      <c r="FP33" s="55"/>
      <c r="FQ33" s="55"/>
      <c r="FR33" s="55"/>
      <c r="FS33" s="55"/>
      <c r="FT33" s="55"/>
      <c r="FU33" s="55"/>
      <c r="FV33" s="55"/>
      <c r="FW33" s="55"/>
      <c r="FX33" s="55"/>
      <c r="FY33" s="55"/>
      <c r="FZ33" s="55"/>
      <c r="GA33" s="55"/>
      <c r="GB33" s="55"/>
      <c r="GC33" s="55"/>
      <c r="GD33" s="55"/>
      <c r="GE33" s="55"/>
      <c r="GF33" s="55"/>
      <c r="GG33" s="55"/>
      <c r="GH33" s="55"/>
      <c r="GI33" s="55"/>
      <c r="GJ33" s="55"/>
      <c r="GK33" s="55"/>
      <c r="GL33" s="55"/>
      <c r="GM33" s="55"/>
      <c r="GN33" s="55"/>
      <c r="GO33" s="55"/>
      <c r="GP33" s="55"/>
      <c r="GQ33" s="55"/>
      <c r="GR33" s="55"/>
      <c r="GS33" s="55"/>
      <c r="GT33" s="55"/>
      <c r="GU33" s="55"/>
      <c r="GV33" s="55"/>
      <c r="GW33" s="55"/>
      <c r="GX33" s="55"/>
      <c r="GY33" s="55"/>
      <c r="GZ33" s="55"/>
      <c r="HA33" s="55"/>
      <c r="HB33" s="55"/>
      <c r="HC33" s="55"/>
      <c r="HD33" s="55"/>
      <c r="HE33" s="55"/>
      <c r="HF33" s="55"/>
      <c r="HG33" s="55"/>
      <c r="HH33" s="55"/>
      <c r="HI33" s="55"/>
      <c r="HJ33" s="55"/>
      <c r="HK33" s="55"/>
      <c r="HL33" s="55"/>
      <c r="HM33" s="55"/>
      <c r="HN33" s="55"/>
      <c r="HO33" s="55"/>
      <c r="HP33" s="55"/>
      <c r="HQ33" s="55"/>
      <c r="HR33" s="55"/>
      <c r="HS33" s="55"/>
      <c r="HT33" s="55"/>
      <c r="HU33" s="55"/>
      <c r="HV33" s="55"/>
      <c r="HW33" s="55"/>
      <c r="HX33" s="55"/>
      <c r="HY33" s="55"/>
      <c r="HZ33" s="55"/>
      <c r="IA33" s="55"/>
      <c r="IB33" s="55"/>
      <c r="IC33" s="55"/>
      <c r="ID33" s="55"/>
      <c r="IE33" s="55"/>
      <c r="IF33" s="55"/>
      <c r="IG33" s="55"/>
      <c r="IH33" s="55"/>
      <c r="II33" s="55"/>
      <c r="IJ33" s="55"/>
      <c r="IK33" s="55"/>
      <c r="IL33" s="55"/>
      <c r="IM33" s="55"/>
      <c r="IN33" s="55"/>
      <c r="IO33" s="55"/>
      <c r="IP33" s="55"/>
      <c r="IQ33" s="55"/>
      <c r="IR33" s="55"/>
      <c r="IS33" s="55"/>
      <c r="IT33" s="55"/>
      <c r="IU33" s="55"/>
      <c r="IV33" s="55"/>
      <c r="IW33" s="55"/>
      <c r="IX33" s="55"/>
      <c r="IY33" s="55"/>
      <c r="IZ33" s="55"/>
      <c r="JA33" s="55"/>
      <c r="JB33" s="55"/>
      <c r="JC33" s="55"/>
      <c r="JD33" s="55"/>
      <c r="JE33" s="55"/>
      <c r="JF33" s="55"/>
      <c r="JG33" s="55"/>
      <c r="JH33" s="55"/>
      <c r="JI33" s="55"/>
      <c r="JJ33" s="55"/>
      <c r="JK33" s="55"/>
      <c r="JL33" s="55"/>
      <c r="JM33" s="55"/>
      <c r="JN33" s="55"/>
      <c r="JO33" s="55"/>
      <c r="JP33" s="55"/>
      <c r="JQ33" s="55"/>
      <c r="JR33" s="20"/>
    </row>
    <row r="34" customFormat="false" ht="15" hidden="false" customHeight="false" outlineLevel="0" collapsed="false">
      <c r="A34" s="39" t="n">
        <v>28</v>
      </c>
      <c r="B34" s="40" t="n">
        <f aca="false">AA34</f>
        <v>4524.45680811247</v>
      </c>
      <c r="C34" s="12" t="str">
        <f aca="false">'Standard Settings'!B29</f>
        <v>M/9/9</v>
      </c>
      <c r="D34" s="12" t="n">
        <f aca="false">'Standard Settings'!H29</f>
        <v>13</v>
      </c>
      <c r="E34" s="41" t="n">
        <f aca="false">(DM34-DD34)/2048</f>
        <v>0.0116771638505222</v>
      </c>
      <c r="F34" s="37" t="n">
        <f aca="false">((EchelleFPAparam!$S$3/('cpmcfgWVLEN_Table.csv'!$U34+E$52))*(SIN('Standard Settings'!$F29+0.0005)+SIN('Standard Settings'!$F29+0.0005+EchelleFPAparam!$M$3))-(EchelleFPAparam!$S$3/('cpmcfgWVLEN_Table.csv'!$U34+E$52))*(SIN('Standard Settings'!$F29-0.0005)+SIN('Standard Settings'!$F29-0.0005+EchelleFPAparam!$M$3)))*1000*EchelleFPAparam!$O$3/180</f>
        <v>33.8964490432663</v>
      </c>
      <c r="G34" s="42" t="str">
        <f aca="false">'Standard Settings'!C29</f>
        <v>M</v>
      </c>
      <c r="H34" s="43"/>
      <c r="I34" s="44" t="s">
        <v>658</v>
      </c>
      <c r="J34" s="45"/>
      <c r="K34" s="12" t="str">
        <f aca="false">'Standard Settings'!$D29</f>
        <v>LM</v>
      </c>
      <c r="L34" s="43"/>
      <c r="M34" s="13" t="n">
        <v>0</v>
      </c>
      <c r="N34" s="13" t="n">
        <v>0</v>
      </c>
      <c r="O34" s="14" t="s">
        <v>526</v>
      </c>
      <c r="P34" s="14" t="s">
        <v>526</v>
      </c>
      <c r="Q34" s="12" t="n">
        <f aca="false">'Standard Settings'!$E29</f>
        <v>70</v>
      </c>
      <c r="R34" s="46"/>
      <c r="S34" s="47" t="n">
        <f aca="false">'Standard Settings'!$G29</f>
        <v>10</v>
      </c>
      <c r="T34" s="47" t="n">
        <f aca="false">'Standard Settings'!$I29</f>
        <v>16</v>
      </c>
      <c r="U34" s="48" t="n">
        <f aca="false">D34-4</f>
        <v>9</v>
      </c>
      <c r="V34" s="48" t="n">
        <f aca="false">D34+4</f>
        <v>17</v>
      </c>
      <c r="W34" s="49" t="n">
        <f aca="false">IF(OR($U34+B$52&lt;$S34,$U34+B$52&gt;$T34),-1,(EchelleFPAparam!$S$3/('cpmcfgWVLEN_Table.csv'!$U34+B$52))*(SIN('Standard Settings'!$F29)+SIN('Standard Settings'!$F29+EchelleFPAparam!$M$3)))</f>
        <v>-1</v>
      </c>
      <c r="X34" s="49" t="n">
        <f aca="false">IF(OR($U34+C$52&lt;$S34,$U34+C$52&gt;$T34),-1,(EchelleFPAparam!$S$3/('cpmcfgWVLEN_Table.csv'!$U34+C$52))*(SIN('Standard Settings'!$F29)+SIN('Standard Settings'!$F29+EchelleFPAparam!$M$3)))</f>
        <v>5881.79385054621</v>
      </c>
      <c r="Y34" s="49" t="n">
        <f aca="false">IF(OR($U34+D$52&lt;$S34,$U34+D$52&gt;$T34),-1,(EchelleFPAparam!$S$3/('cpmcfgWVLEN_Table.csv'!$U34+D$52))*(SIN('Standard Settings'!$F29)+SIN('Standard Settings'!$F29+EchelleFPAparam!$M$3)))</f>
        <v>5347.08531867837</v>
      </c>
      <c r="Z34" s="49" t="n">
        <f aca="false">IF(OR($U34+E$52&lt;$S34,$U34+E$52&gt;$T34),-1,(EchelleFPAparam!$S$3/('cpmcfgWVLEN_Table.csv'!$U34+E$52))*(SIN('Standard Settings'!$F29)+SIN('Standard Settings'!$F29+EchelleFPAparam!$M$3)))</f>
        <v>4901.49487545517</v>
      </c>
      <c r="AA34" s="49" t="n">
        <f aca="false">IF(OR($U34+F$52&lt;$S34,$U34+F$52&gt;$T34),-1,(EchelleFPAparam!$S$3/('cpmcfgWVLEN_Table.csv'!$U34+F$52))*(SIN('Standard Settings'!$F29)+SIN('Standard Settings'!$F29+EchelleFPAparam!$M$3)))</f>
        <v>4524.45680811247</v>
      </c>
      <c r="AB34" s="49" t="n">
        <f aca="false">IF(OR($U34+G$52&lt;$S34,$U34+G$52&gt;$T34),-1,(EchelleFPAparam!$S$3/('cpmcfgWVLEN_Table.csv'!$U34+G$52))*(SIN('Standard Settings'!$F29)+SIN('Standard Settings'!$F29+EchelleFPAparam!$M$3)))</f>
        <v>4201.28132181872</v>
      </c>
      <c r="AC34" s="49" t="n">
        <f aca="false">IF(OR($U34+H$52&lt;$S34,$U34+H$52&gt;$T34),-1,(EchelleFPAparam!$S$3/('cpmcfgWVLEN_Table.csv'!$U34+H$52))*(SIN('Standard Settings'!$F29)+SIN('Standard Settings'!$F29+EchelleFPAparam!$M$3)))</f>
        <v>3921.19590036414</v>
      </c>
      <c r="AD34" s="49" t="n">
        <f aca="false">IF(OR($U34+K$52&lt;$S34,$U34+K$52&gt;$T34),-1,(EchelleFPAparam!$S$3/('cpmcfgWVLEN_Table.csv'!$U34+K$52))*(SIN('Standard Settings'!$F29)+SIN('Standard Settings'!$F29+EchelleFPAparam!$M$3)))</f>
        <v>3676.12115659138</v>
      </c>
      <c r="AE34" s="49" t="n">
        <f aca="false">IF(OR($U34+L$52&lt;$S34,$U34+L$52&gt;$T34),-1,(EchelleFPAparam!$S$3/('cpmcfgWVLEN_Table.csv'!$U34+L$52))*(SIN('Standard Settings'!$F29)+SIN('Standard Settings'!$F29+EchelleFPAparam!$M$3)))</f>
        <v>-1</v>
      </c>
      <c r="AF34" s="50" t="n">
        <v>1984.09520783646</v>
      </c>
      <c r="AG34" s="50" t="n">
        <v>1666.78700508962</v>
      </c>
      <c r="AH34" s="50" t="n">
        <v>1269.91445121308</v>
      </c>
      <c r="AI34" s="50" t="n">
        <v>933.028836426694</v>
      </c>
      <c r="AJ34" s="50" t="n">
        <v>643.718492311616</v>
      </c>
      <c r="AK34" s="50" t="n">
        <v>392.26144730528</v>
      </c>
      <c r="AL34" s="50" t="n">
        <v>170.728058699223</v>
      </c>
      <c r="AM34" s="50"/>
      <c r="AN34" s="50"/>
      <c r="AO34" s="50" t="n">
        <v>1984.56961967318</v>
      </c>
      <c r="AP34" s="50" t="n">
        <v>1674.31251497954</v>
      </c>
      <c r="AQ34" s="50" t="n">
        <v>1275.54339605467</v>
      </c>
      <c r="AR34" s="50" t="n">
        <v>937.038513536631</v>
      </c>
      <c r="AS34" s="50" t="n">
        <v>646.201342641391</v>
      </c>
      <c r="AT34" s="50" t="n">
        <v>393.5203122831</v>
      </c>
      <c r="AU34" s="50" t="n">
        <v>170.974378380532</v>
      </c>
      <c r="AV34" s="50"/>
      <c r="AW34" s="50"/>
      <c r="AX34" s="50" t="n">
        <v>1984.79260127851</v>
      </c>
      <c r="AY34" s="50" t="n">
        <v>1684.01744785449</v>
      </c>
      <c r="AZ34" s="50" t="n">
        <v>1283.09921268843</v>
      </c>
      <c r="BA34" s="50" t="n">
        <v>942.693004923688</v>
      </c>
      <c r="BB34" s="50" t="n">
        <v>650.171616354808</v>
      </c>
      <c r="BC34" s="50" t="n">
        <v>396.023499665322</v>
      </c>
      <c r="BD34" s="50" t="n">
        <v>172.196070463261</v>
      </c>
      <c r="BE34" s="50"/>
      <c r="BF34" s="50"/>
      <c r="BG34" s="51" t="n">
        <f aca="false">IF(OR($U34+B$52&lt;'Standard Settings'!$G29,$U34+B$52&gt;'Standard Settings'!$I29),-1,(EchelleFPAparam!$S$3/('cpmcfgWVLEN_Table.csv'!$U34+B$52))*(SIN(EchelleFPAparam!$T$3-EchelleFPAparam!$M$3/2)+SIN('Standard Settings'!$F29+EchelleFPAparam!$M$3)))</f>
        <v>-1</v>
      </c>
      <c r="BH34" s="51" t="n">
        <f aca="false">IF(OR($U34+C$52&lt;'Standard Settings'!$G29,$U34+C$52&gt;'Standard Settings'!$I29),-1,(EchelleFPAparam!$S$3/('cpmcfgWVLEN_Table.csv'!$U34+C$52))*(SIN(EchelleFPAparam!$T$3-EchelleFPAparam!$M$3/2)+SIN('Standard Settings'!$F29+EchelleFPAparam!$M$3)))</f>
        <v>5784.83609460855</v>
      </c>
      <c r="BI34" s="51" t="n">
        <f aca="false">IF(OR($U34+D$52&lt;'Standard Settings'!$G29,$U34+D$52&gt;'Standard Settings'!$I29),-1,(EchelleFPAparam!$S$3/('cpmcfgWVLEN_Table.csv'!$U34+D$52))*(SIN(EchelleFPAparam!$T$3-EchelleFPAparam!$M$3/2)+SIN('Standard Settings'!$F29+EchelleFPAparam!$M$3)))</f>
        <v>5258.94190418959</v>
      </c>
      <c r="BJ34" s="51" t="n">
        <f aca="false">IF(OR($U34+E$52&lt;'Standard Settings'!$G29,$U34+E$52&gt;'Standard Settings'!$I29),-1,(EchelleFPAparam!$S$3/('cpmcfgWVLEN_Table.csv'!$U34+E$52))*(SIN(EchelleFPAparam!$T$3-EchelleFPAparam!$M$3/2)+SIN('Standard Settings'!$F29+EchelleFPAparam!$M$3)))</f>
        <v>4820.69674550712</v>
      </c>
      <c r="BK34" s="51" t="n">
        <f aca="false">IF(OR($U34+F$52&lt;'Standard Settings'!$G29,$U34+F$52&gt;'Standard Settings'!$I29),-1,(EchelleFPAparam!$S$3/('cpmcfgWVLEN_Table.csv'!$U34+F$52))*(SIN(EchelleFPAparam!$T$3-EchelleFPAparam!$M$3/2)+SIN('Standard Settings'!$F29+EchelleFPAparam!$M$3)))</f>
        <v>4449.87391892965</v>
      </c>
      <c r="BL34" s="51" t="n">
        <f aca="false">IF(OR($U34+G$52&lt;'Standard Settings'!$G29,$U34+G$52&gt;'Standard Settings'!$I29),-1,(EchelleFPAparam!$S$3/('cpmcfgWVLEN_Table.csv'!$U34+G$52))*(SIN(EchelleFPAparam!$T$3-EchelleFPAparam!$M$3/2)+SIN('Standard Settings'!$F29+EchelleFPAparam!$M$3)))</f>
        <v>4132.02578186325</v>
      </c>
      <c r="BM34" s="51" t="n">
        <f aca="false">IF(OR($U34+H$52&lt;'Standard Settings'!$G29,$U34+H$52&gt;'Standard Settings'!$I29),-1,(EchelleFPAparam!$S$3/('cpmcfgWVLEN_Table.csv'!$U34+H$52))*(SIN(EchelleFPAparam!$T$3-EchelleFPAparam!$M$3/2)+SIN('Standard Settings'!$F29+EchelleFPAparam!$M$3)))</f>
        <v>3856.5573964057</v>
      </c>
      <c r="BN34" s="51" t="n">
        <f aca="false">IF(OR($U34+K$52&lt;'Standard Settings'!$G29,$U34+K$52&gt;'Standard Settings'!$I29),-1,(EchelleFPAparam!$S$3/('cpmcfgWVLEN_Table.csv'!$U34+K$52))*(SIN(EchelleFPAparam!$T$3-EchelleFPAparam!$M$3/2)+SIN('Standard Settings'!$F29+EchelleFPAparam!$M$3)))</f>
        <v>3615.52255913034</v>
      </c>
      <c r="BO34" s="51" t="n">
        <f aca="false">IF(OR($U34+L$52&lt;'Standard Settings'!$G29,$U34+L$52&gt;'Standard Settings'!$I29),-1,(EchelleFPAparam!$S$3/('cpmcfgWVLEN_Table.csv'!$U34+L$52))*(SIN(EchelleFPAparam!$T$3-EchelleFPAparam!$M$3/2)+SIN('Standard Settings'!$F29+EchelleFPAparam!$M$3)))</f>
        <v>-1</v>
      </c>
      <c r="BP34" s="52" t="n">
        <f aca="false">IF(OR($U34+B$52&lt;'Standard Settings'!$G29,$U34+B$52&gt;'Standard Settings'!$I29),-1,BG34*(($D34+B$52)/($D34+B$52+0.5)))</f>
        <v>-1</v>
      </c>
      <c r="BQ34" s="52" t="n">
        <f aca="false">IF(OR($U34+C$52&lt;'Standard Settings'!$G29,$U34+C$52&gt;'Standard Settings'!$I29),-1,BH34*(($D34+C$52)/($D34+C$52+0.5)))</f>
        <v>5585.35898789791</v>
      </c>
      <c r="BR34" s="52" t="n">
        <f aca="false">IF(OR($U34+D$52&lt;'Standard Settings'!$G29,$U34+D$52&gt;'Standard Settings'!$I29),-1,BI34*(($D34+D$52)/($D34+D$52+0.5)))</f>
        <v>5089.29861695767</v>
      </c>
      <c r="BS34" s="52" t="n">
        <f aca="false">IF(OR($U34+E$52&lt;'Standard Settings'!$G29,$U34+E$52&gt;'Standard Settings'!$I29),-1,BJ34*(($D34+E$52)/($D34+E$52+0.5)))</f>
        <v>4674.6150259463</v>
      </c>
      <c r="BT34" s="52" t="n">
        <f aca="false">IF(OR($U34+F$52&lt;'Standard Settings'!$G29,$U34+F$52&gt;'Standard Settings'!$I29),-1,BK34*(($D34+F$52)/($D34+F$52+0.5)))</f>
        <v>4322.73466410309</v>
      </c>
      <c r="BU34" s="52" t="n">
        <f aca="false">IF(OR($U34+G$52&lt;'Standard Settings'!$G29,$U34+G$52&gt;'Standard Settings'!$I29),-1,BL34*(($D34+G$52)/($D34+G$52+0.5)))</f>
        <v>4020.34940938046</v>
      </c>
      <c r="BV34" s="52" t="n">
        <f aca="false">IF(OR($U34+H$52&lt;'Standard Settings'!$G29,$U34+H$52&gt;'Standard Settings'!$I29),-1,BM34*(($D34+H$52)/($D34+H$52+0.5)))</f>
        <v>3757.67130931837</v>
      </c>
      <c r="BW34" s="52" t="n">
        <f aca="false">IF(OR($U34+K$52&lt;'Standard Settings'!$G29,$U34+K$52&gt;'Standard Settings'!$I29),-1,BN34*(($D34+K$52)/($D34+K$52+0.5)))</f>
        <v>3527.33908207838</v>
      </c>
      <c r="BX34" s="52" t="n">
        <f aca="false">IF(OR($U34+L$52&lt;'Standard Settings'!$G29,$U34+L$52&gt;'Standard Settings'!$I29),-1,BO34*(($D34+L$52)/($D34+L$52+0.5)))</f>
        <v>-1</v>
      </c>
      <c r="BY34" s="52" t="n">
        <f aca="false">IF(OR($U34+B$52&lt;'Standard Settings'!$G29,$U34+B$52&gt;'Standard Settings'!$I29),-1,BG34*(($D34+B$52)/($D34+B$52-0.5)))</f>
        <v>-1</v>
      </c>
      <c r="BZ34" s="52" t="n">
        <f aca="false">IF(OR($U34+C$52&lt;'Standard Settings'!$G29,$U34+C$52&gt;'Standard Settings'!$I29),-1,BH34*(($D34+C$52)/($D34+C$52-0.5)))</f>
        <v>5999.08928329775</v>
      </c>
      <c r="CA34" s="52" t="n">
        <f aca="false">IF(OR($U34+D$52&lt;'Standard Settings'!$G29,$U34+D$52&gt;'Standard Settings'!$I29),-1,BI34*(($D34+D$52)/($D34+D$52-0.5)))</f>
        <v>5440.28472847199</v>
      </c>
      <c r="CB34" s="52" t="n">
        <f aca="false">IF(OR($U34+E$52&lt;'Standard Settings'!$G29,$U34+E$52&gt;'Standard Settings'!$I29),-1,BJ34*(($D34+E$52)/($D34+E$52-0.5)))</f>
        <v>4976.20309213639</v>
      </c>
      <c r="CC34" s="52" t="n">
        <f aca="false">IF(OR($U34+F$52&lt;'Standard Settings'!$G29,$U34+F$52&gt;'Standard Settings'!$I29),-1,BK34*(($D34+F$52)/($D34+F$52-0.5)))</f>
        <v>4584.71858313964</v>
      </c>
      <c r="CD34" s="52" t="n">
        <f aca="false">IF(OR($U34+G$52&lt;'Standard Settings'!$G29,$U34+G$52&gt;'Standard Settings'!$I29),-1,BL34*(($D34+G$52)/($D34+G$52-0.5)))</f>
        <v>4250.08366134506</v>
      </c>
      <c r="CE34" s="52" t="n">
        <f aca="false">IF(OR($U34+H$52&lt;'Standard Settings'!$G29,$U34+H$52&gt;'Standard Settings'!$I29),-1,BM34*(($D34+H$52)/($D34+H$52-0.5)))</f>
        <v>3960.78867738964</v>
      </c>
      <c r="CF34" s="52" t="n">
        <f aca="false">IF(OR($U34+K$52&lt;'Standard Settings'!$G29,$U34+K$52&gt;'Standard Settings'!$I29),-1,BN34*(($D34+K$52)/($D34+K$52-0.5)))</f>
        <v>3708.22826577471</v>
      </c>
      <c r="CG34" s="52" t="n">
        <f aca="false">IF(OR($U34+L$52&lt;'Standard Settings'!$G29,$U34+L$52&gt;'Standard Settings'!$I29),-1,BO34*(($D34+L$52)/($D34+L$52-0.5)))</f>
        <v>-1</v>
      </c>
      <c r="CH34" s="53" t="n">
        <f aca="false">IF(OR($U34+B$52&lt;'Standard Settings'!$G29,$U34+B$52&gt;'Standard Settings'!$I29),-1,(EchelleFPAparam!$S$3/('cpmcfgWVLEN_Table.csv'!$U34+B$52))*(SIN('Standard Settings'!$F29)+SIN('Standard Settings'!$F29+EchelleFPAparam!$M$3+EchelleFPAparam!$F$3)))</f>
        <v>-1</v>
      </c>
      <c r="CI34" s="53" t="n">
        <f aca="false">IF(OR($U34+C$52&lt;'Standard Settings'!$G29,$U34+C$52&gt;'Standard Settings'!$I29),-1,(EchelleFPAparam!$S$3/('cpmcfgWVLEN_Table.csv'!$U34+C$52))*(SIN('Standard Settings'!$F29)+SIN('Standard Settings'!$F29+EchelleFPAparam!$M$3+EchelleFPAparam!$F$3)))</f>
        <v>5831.30512572356</v>
      </c>
      <c r="CJ34" s="53" t="n">
        <f aca="false">IF(OR($U34+D$52&lt;'Standard Settings'!$G29,$U34+D$52&gt;'Standard Settings'!$I29),-1,(EchelleFPAparam!$S$3/('cpmcfgWVLEN_Table.csv'!$U34+D$52))*(SIN('Standard Settings'!$F29)+SIN('Standard Settings'!$F29+EchelleFPAparam!$M$3+EchelleFPAparam!$F$3)))</f>
        <v>5301.18647793051</v>
      </c>
      <c r="CK34" s="53" t="n">
        <f aca="false">IF(OR($U34+E$52&lt;'Standard Settings'!$G29,$U34+E$52&gt;'Standard Settings'!$I29),-1,(EchelleFPAparam!$S$3/('cpmcfgWVLEN_Table.csv'!$U34+E$52))*(SIN('Standard Settings'!$F29)+SIN('Standard Settings'!$F29+EchelleFPAparam!$M$3+EchelleFPAparam!$F$3)))</f>
        <v>4859.42093810297</v>
      </c>
      <c r="CL34" s="53" t="n">
        <f aca="false">IF(OR($U34+F$52&lt;'Standard Settings'!$G29,$U34+F$52&gt;'Standard Settings'!$I29),-1,(EchelleFPAparam!$S$3/('cpmcfgWVLEN_Table.csv'!$U34+F$52))*(SIN('Standard Settings'!$F29)+SIN('Standard Settings'!$F29+EchelleFPAparam!$M$3+EchelleFPAparam!$F$3)))</f>
        <v>4485.61932747966</v>
      </c>
      <c r="CM34" s="53" t="n">
        <f aca="false">IF(OR($U34+G$52&lt;'Standard Settings'!$G29,$U34+G$52&gt;'Standard Settings'!$I29),-1,(EchelleFPAparam!$S$3/('cpmcfgWVLEN_Table.csv'!$U34+G$52))*(SIN('Standard Settings'!$F29)+SIN('Standard Settings'!$F29+EchelleFPAparam!$M$3+EchelleFPAparam!$F$3)))</f>
        <v>4165.2179469454</v>
      </c>
      <c r="CN34" s="53" t="n">
        <f aca="false">IF(OR($U34+H$52&lt;'Standard Settings'!$G29,$U34+H$52&gt;'Standard Settings'!$I29),-1,(EchelleFPAparam!$S$3/('cpmcfgWVLEN_Table.csv'!$U34+H$52))*(SIN('Standard Settings'!$F29)+SIN('Standard Settings'!$F29+EchelleFPAparam!$M$3+EchelleFPAparam!$F$3)))</f>
        <v>3887.53675048237</v>
      </c>
      <c r="CO34" s="53" t="n">
        <f aca="false">IF(OR($U34+K$52&lt;'Standard Settings'!$G29,$U34+K$52&gt;'Standard Settings'!$I29),-1,(EchelleFPAparam!$S$3/('cpmcfgWVLEN_Table.csv'!$U34+K$52))*(SIN('Standard Settings'!$F29)+SIN('Standard Settings'!$F29+EchelleFPAparam!$M$3+EchelleFPAparam!$F$3)))</f>
        <v>3644.56570357723</v>
      </c>
      <c r="CP34" s="53" t="n">
        <f aca="false">IF(OR($U34+L$52&lt;'Standard Settings'!$G29,$U34+L$52&gt;'Standard Settings'!$I29),-1,(EchelleFPAparam!$S$3/('cpmcfgWVLEN_Table.csv'!$U34+L$52))*(SIN('Standard Settings'!$F29)+SIN('Standard Settings'!$F29+EchelleFPAparam!$M$3+EchelleFPAparam!$F$3)))</f>
        <v>-1</v>
      </c>
      <c r="CQ34" s="53" t="n">
        <f aca="false">IF(OR($U34+B$52&lt;'Standard Settings'!$G29,$U34+B$52&gt;'Standard Settings'!$I29),-1,(EchelleFPAparam!$S$3/('cpmcfgWVLEN_Table.csv'!$U34+B$52))*(SIN('Standard Settings'!$F29)+SIN('Standard Settings'!$F29+EchelleFPAparam!$M$3+EchelleFPAparam!$G$3)))</f>
        <v>-1</v>
      </c>
      <c r="CR34" s="53" t="n">
        <f aca="false">IF(OR($U34+C$52&lt;'Standard Settings'!$G29,$U34+C$52&gt;'Standard Settings'!$I29),-1,(EchelleFPAparam!$S$3/('cpmcfgWVLEN_Table.csv'!$U34+C$52))*(SIN('Standard Settings'!$F29)+SIN('Standard Settings'!$F29+EchelleFPAparam!$M$3+EchelleFPAparam!$G$3)))</f>
        <v>5864.2854941171</v>
      </c>
      <c r="CS34" s="53" t="n">
        <f aca="false">IF(OR($U34+D$52&lt;'Standard Settings'!$G29,$U34+D$52&gt;'Standard Settings'!$I29),-1,(EchelleFPAparam!$S$3/('cpmcfgWVLEN_Table.csv'!$U34+D$52))*(SIN('Standard Settings'!$F29)+SIN('Standard Settings'!$F29+EchelleFPAparam!$M$3+EchelleFPAparam!$G$3)))</f>
        <v>5331.16863101555</v>
      </c>
      <c r="CT34" s="53" t="n">
        <f aca="false">IF(OR($U34+E$52&lt;'Standard Settings'!$G29,$U34+E$52&gt;'Standard Settings'!$I29),-1,(EchelleFPAparam!$S$3/('cpmcfgWVLEN_Table.csv'!$U34+E$52))*(SIN('Standard Settings'!$F29)+SIN('Standard Settings'!$F29+EchelleFPAparam!$M$3+EchelleFPAparam!$G$3)))</f>
        <v>4886.90457843092</v>
      </c>
      <c r="CU34" s="53" t="n">
        <f aca="false">IF(OR($U34+F$52&lt;'Standard Settings'!$G29,$U34+F$52&gt;'Standard Settings'!$I29),-1,(EchelleFPAparam!$S$3/('cpmcfgWVLEN_Table.csv'!$U34+F$52))*(SIN('Standard Settings'!$F29)+SIN('Standard Settings'!$F29+EchelleFPAparam!$M$3+EchelleFPAparam!$G$3)))</f>
        <v>4510.98884162854</v>
      </c>
      <c r="CV34" s="53" t="n">
        <f aca="false">IF(OR($U34+G$52&lt;'Standard Settings'!$G29,$U34+G$52&gt;'Standard Settings'!$I29),-1,(EchelleFPAparam!$S$3/('cpmcfgWVLEN_Table.csv'!$U34+G$52))*(SIN('Standard Settings'!$F29)+SIN('Standard Settings'!$F29+EchelleFPAparam!$M$3+EchelleFPAparam!$G$3)))</f>
        <v>4188.77535294079</v>
      </c>
      <c r="CW34" s="53" t="n">
        <f aca="false">IF(OR($U34+H$52&lt;'Standard Settings'!$G29,$U34+H$52&gt;'Standard Settings'!$I29),-1,(EchelleFPAparam!$S$3/('cpmcfgWVLEN_Table.csv'!$U34+H$52))*(SIN('Standard Settings'!$F29)+SIN('Standard Settings'!$F29+EchelleFPAparam!$M$3+EchelleFPAparam!$G$3)))</f>
        <v>3909.52366274473</v>
      </c>
      <c r="CX34" s="53" t="n">
        <f aca="false">IF(OR($U34+K$52&lt;'Standard Settings'!$G29,$U34+K$52&gt;'Standard Settings'!$I29),-1,(EchelleFPAparam!$S$3/('cpmcfgWVLEN_Table.csv'!$U34+K$52))*(SIN('Standard Settings'!$F29)+SIN('Standard Settings'!$F29+EchelleFPAparam!$M$3+EchelleFPAparam!$G$3)))</f>
        <v>3665.17843382319</v>
      </c>
      <c r="CY34" s="53" t="n">
        <f aca="false">IF(OR($U34+L$52&lt;'Standard Settings'!$G29,$U34+L$52&gt;'Standard Settings'!$I29),-1,(EchelleFPAparam!$S$3/('cpmcfgWVLEN_Table.csv'!$U34+L$52))*(SIN('Standard Settings'!$F29)+SIN('Standard Settings'!$F29+EchelleFPAparam!$M$3+EchelleFPAparam!$G$3)))</f>
        <v>-1</v>
      </c>
      <c r="CZ34" s="53" t="n">
        <f aca="false">IF(OR($U34+B$52&lt;'Standard Settings'!$G29,$U34+B$52&gt;'Standard Settings'!$I29),-1,(EchelleFPAparam!$S$3/('cpmcfgWVLEN_Table.csv'!$U34+B$52))*(SIN('Standard Settings'!$F29)+SIN('Standard Settings'!$F29+EchelleFPAparam!$M$3+EchelleFPAparam!$H$3)))</f>
        <v>-1</v>
      </c>
      <c r="DA34" s="53" t="n">
        <f aca="false">IF(OR($U34+C$52&lt;'Standard Settings'!$G29,$U34+C$52&gt;'Standard Settings'!$I29),-1,(EchelleFPAparam!$S$3/('cpmcfgWVLEN_Table.csv'!$U34+C$52))*(SIN('Standard Settings'!$F29)+SIN('Standard Settings'!$F29+EchelleFPAparam!$M$3+EchelleFPAparam!$H$3)))</f>
        <v>5866.02368920818</v>
      </c>
      <c r="DB34" s="53" t="n">
        <f aca="false">IF(OR($U34+D$52&lt;'Standard Settings'!$G29,$U34+D$52&gt;'Standard Settings'!$I29),-1,(EchelleFPAparam!$S$3/('cpmcfgWVLEN_Table.csv'!$U34+D$52))*(SIN('Standard Settings'!$F29)+SIN('Standard Settings'!$F29+EchelleFPAparam!$M$3+EchelleFPAparam!$H$3)))</f>
        <v>5332.74880837107</v>
      </c>
      <c r="DC34" s="53" t="n">
        <f aca="false">IF(OR($U34+E$52&lt;'Standard Settings'!$G29,$U34+E$52&gt;'Standard Settings'!$I29),-1,(EchelleFPAparam!$S$3/('cpmcfgWVLEN_Table.csv'!$U34+E$52))*(SIN('Standard Settings'!$F29)+SIN('Standard Settings'!$F29+EchelleFPAparam!$M$3+EchelleFPAparam!$H$3)))</f>
        <v>4888.35307434015</v>
      </c>
      <c r="DD34" s="53" t="n">
        <f aca="false">IF(OR($U34+F$52&lt;'Standard Settings'!$G29,$U34+F$52&gt;'Standard Settings'!$I29),-1,(EchelleFPAparam!$S$3/('cpmcfgWVLEN_Table.csv'!$U34+F$52))*(SIN('Standard Settings'!$F29)+SIN('Standard Settings'!$F29+EchelleFPAparam!$M$3+EchelleFPAparam!$H$3)))</f>
        <v>4512.32591477552</v>
      </c>
      <c r="DE34" s="53" t="n">
        <f aca="false">IF(OR($U34+G$52&lt;'Standard Settings'!$G29,$U34+G$52&gt;'Standard Settings'!$I29),-1,(EchelleFPAparam!$S$3/('cpmcfgWVLEN_Table.csv'!$U34+G$52))*(SIN('Standard Settings'!$F29)+SIN('Standard Settings'!$F29+EchelleFPAparam!$M$3+EchelleFPAparam!$H$3)))</f>
        <v>4190.01692086299</v>
      </c>
      <c r="DF34" s="53" t="n">
        <f aca="false">IF(OR($U34+H$52&lt;'Standard Settings'!$G29,$U34+H$52&gt;'Standard Settings'!$I29),-1,(EchelleFPAparam!$S$3/('cpmcfgWVLEN_Table.csv'!$U34+H$52))*(SIN('Standard Settings'!$F29)+SIN('Standard Settings'!$F29+EchelleFPAparam!$M$3+EchelleFPAparam!$H$3)))</f>
        <v>3910.68245947212</v>
      </c>
      <c r="DG34" s="53" t="n">
        <f aca="false">IF(OR($U34+K$52&lt;'Standard Settings'!$G29,$U34+K$52&gt;'Standard Settings'!$I29),-1,(EchelleFPAparam!$S$3/('cpmcfgWVLEN_Table.csv'!$U34+K$52))*(SIN('Standard Settings'!$F29)+SIN('Standard Settings'!$F29+EchelleFPAparam!$M$3+EchelleFPAparam!$H$3)))</f>
        <v>3666.26480575511</v>
      </c>
      <c r="DH34" s="53" t="n">
        <f aca="false">IF(OR($U34+L$52&lt;'Standard Settings'!$G29,$U34+L$52&gt;'Standard Settings'!$I29),-1,(EchelleFPAparam!$S$3/('cpmcfgWVLEN_Table.csv'!$U34+L$52))*(SIN('Standard Settings'!$F29)+SIN('Standard Settings'!$F29+EchelleFPAparam!$M$3+EchelleFPAparam!$H$3)))</f>
        <v>-1</v>
      </c>
      <c r="DI34" s="53" t="n">
        <f aca="false">IF(OR($U34+B$52&lt;'Standard Settings'!$G29,$U34+B$52&gt;'Standard Settings'!$I29),-1,(EchelleFPAparam!$S$3/('cpmcfgWVLEN_Table.csv'!$U34+B$52))*(SIN('Standard Settings'!$F29)+SIN('Standard Settings'!$F29+EchelleFPAparam!$M$3+EchelleFPAparam!$I$3)))</f>
        <v>-1</v>
      </c>
      <c r="DJ34" s="53" t="n">
        <f aca="false">IF(OR($U34+C$52&lt;'Standard Settings'!$G29,$U34+C$52&gt;'Standard Settings'!$I29),-1,(EchelleFPAparam!$S$3/('cpmcfgWVLEN_Table.csv'!$U34+C$52))*(SIN('Standard Settings'!$F29)+SIN('Standard Settings'!$F29+EchelleFPAparam!$M$3+EchelleFPAparam!$I$3)))</f>
        <v>5897.11297024381</v>
      </c>
      <c r="DK34" s="53" t="n">
        <f aca="false">IF(OR($U34+D$52&lt;'Standard Settings'!$G29,$U34+D$52&gt;'Standard Settings'!$I29),-1,(EchelleFPAparam!$S$3/('cpmcfgWVLEN_Table.csv'!$U34+D$52))*(SIN('Standard Settings'!$F29)+SIN('Standard Settings'!$F29+EchelleFPAparam!$M$3+EchelleFPAparam!$I$3)))</f>
        <v>5361.01179113074</v>
      </c>
      <c r="DL34" s="53" t="n">
        <f aca="false">IF(OR($U34+E$52&lt;'Standard Settings'!$G29,$U34+E$52&gt;'Standard Settings'!$I29),-1,(EchelleFPAparam!$S$3/('cpmcfgWVLEN_Table.csv'!$U34+E$52))*(SIN('Standard Settings'!$F29)+SIN('Standard Settings'!$F29+EchelleFPAparam!$M$3+EchelleFPAparam!$I$3)))</f>
        <v>4914.26080853651</v>
      </c>
      <c r="DM34" s="53" t="n">
        <f aca="false">IF(OR($U34+F$52&lt;'Standard Settings'!$G29,$U34+F$52&gt;'Standard Settings'!$I29),-1,(EchelleFPAparam!$S$3/('cpmcfgWVLEN_Table.csv'!$U34+F$52))*(SIN('Standard Settings'!$F29)+SIN('Standard Settings'!$F29+EchelleFPAparam!$M$3+EchelleFPAparam!$I$3)))</f>
        <v>4536.24074634139</v>
      </c>
      <c r="DN34" s="53" t="n">
        <f aca="false">IF(OR($U34+G$52&lt;'Standard Settings'!$G29,$U34+G$52&gt;'Standard Settings'!$I29),-1,(EchelleFPAparam!$S$3/('cpmcfgWVLEN_Table.csv'!$U34+G$52))*(SIN('Standard Settings'!$F29)+SIN('Standard Settings'!$F29+EchelleFPAparam!$M$3+EchelleFPAparam!$I$3)))</f>
        <v>4212.22355017415</v>
      </c>
      <c r="DO34" s="53" t="n">
        <f aca="false">IF(OR($U34+H$52&lt;'Standard Settings'!$G29,$U34+H$52&gt;'Standard Settings'!$I29),-1,(EchelleFPAparam!$S$3/('cpmcfgWVLEN_Table.csv'!$U34+H$52))*(SIN('Standard Settings'!$F29)+SIN('Standard Settings'!$F29+EchelleFPAparam!$M$3+EchelleFPAparam!$I$3)))</f>
        <v>3931.40864682921</v>
      </c>
      <c r="DP34" s="53" t="n">
        <f aca="false">IF(OR($U34+K$52&lt;'Standard Settings'!$G29,$U34+K$52&gt;'Standard Settings'!$I29),-1,(EchelleFPAparam!$S$3/('cpmcfgWVLEN_Table.csv'!$U34+K$52))*(SIN('Standard Settings'!$F29)+SIN('Standard Settings'!$F29+EchelleFPAparam!$M$3+EchelleFPAparam!$I$3)))</f>
        <v>3685.69560640238</v>
      </c>
      <c r="DQ34" s="53" t="n">
        <f aca="false">IF(OR($U34+L$52&lt;'Standard Settings'!$G29,$U34+L$52&gt;'Standard Settings'!$I29),-1,(EchelleFPAparam!$S$3/('cpmcfgWVLEN_Table.csv'!$U34+L$52))*(SIN('Standard Settings'!$F29)+SIN('Standard Settings'!$F29+EchelleFPAparam!$M$3+EchelleFPAparam!$I$3)))</f>
        <v>-1</v>
      </c>
      <c r="DR34" s="53" t="n">
        <f aca="false">IF(OR($U34+B$52&lt;'Standard Settings'!$G29,$U34+B$52&gt;'Standard Settings'!$I29),-1,(EchelleFPAparam!$S$3/('cpmcfgWVLEN_Table.csv'!$U34+B$52))*(SIN('Standard Settings'!$F29)+SIN('Standard Settings'!$F29+EchelleFPAparam!$M$3+EchelleFPAparam!$J$3)))</f>
        <v>-1</v>
      </c>
      <c r="DS34" s="53" t="n">
        <f aca="false">IF(OR($U34+C$52&lt;'Standard Settings'!$G29,$U34+C$52&gt;'Standard Settings'!$I29),-1,(EchelleFPAparam!$S$3/('cpmcfgWVLEN_Table.csv'!$U34+C$52))*(SIN('Standard Settings'!$F29)+SIN('Standard Settings'!$F29+EchelleFPAparam!$M$3+EchelleFPAparam!$J$3)))</f>
        <v>5898.74797421874</v>
      </c>
      <c r="DT34" s="53" t="n">
        <f aca="false">IF(OR($U34+D$52&lt;'Standard Settings'!$G29,$U34+D$52&gt;'Standard Settings'!$I29),-1,(EchelleFPAparam!$S$3/('cpmcfgWVLEN_Table.csv'!$U34+D$52))*(SIN('Standard Settings'!$F29)+SIN('Standard Settings'!$F29+EchelleFPAparam!$M$3+EchelleFPAparam!$J$3)))</f>
        <v>5362.49815838067</v>
      </c>
      <c r="DU34" s="53" t="n">
        <f aca="false">IF(OR($U34+E$52&lt;'Standard Settings'!$G29,$U34+E$52&gt;'Standard Settings'!$I29),-1,(EchelleFPAparam!$S$3/('cpmcfgWVLEN_Table.csv'!$U34+E$52))*(SIN('Standard Settings'!$F29)+SIN('Standard Settings'!$F29+EchelleFPAparam!$M$3+EchelleFPAparam!$J$3)))</f>
        <v>4915.62331184895</v>
      </c>
      <c r="DV34" s="53" t="n">
        <f aca="false">IF(OR($U34+F$52&lt;'Standard Settings'!$G29,$U34+F$52&gt;'Standard Settings'!$I29),-1,(EchelleFPAparam!$S$3/('cpmcfgWVLEN_Table.csv'!$U34+F$52))*(SIN('Standard Settings'!$F29)+SIN('Standard Settings'!$F29+EchelleFPAparam!$M$3+EchelleFPAparam!$J$3)))</f>
        <v>4537.49844170672</v>
      </c>
      <c r="DW34" s="53" t="n">
        <f aca="false">IF(OR($U34+G$52&lt;'Standard Settings'!$G29,$U34+G$52&gt;'Standard Settings'!$I29),-1,(EchelleFPAparam!$S$3/('cpmcfgWVLEN_Table.csv'!$U34+G$52))*(SIN('Standard Settings'!$F29)+SIN('Standard Settings'!$F29+EchelleFPAparam!$M$3+EchelleFPAparam!$J$3)))</f>
        <v>4213.39141015624</v>
      </c>
      <c r="DX34" s="53" t="n">
        <f aca="false">IF(OR($U34+H$52&lt;'Standard Settings'!$G29,$U34+H$52&gt;'Standard Settings'!$I29),-1,(EchelleFPAparam!$S$3/('cpmcfgWVLEN_Table.csv'!$U34+H$52))*(SIN('Standard Settings'!$F29)+SIN('Standard Settings'!$F29+EchelleFPAparam!$M$3+EchelleFPAparam!$J$3)))</f>
        <v>3932.49864947916</v>
      </c>
      <c r="DY34" s="53" t="n">
        <f aca="false">IF(OR($U34+K$52&lt;'Standard Settings'!$G29,$U34+K$52&gt;'Standard Settings'!$I29),-1,(EchelleFPAparam!$S$3/('cpmcfgWVLEN_Table.csv'!$U34+K$52))*(SIN('Standard Settings'!$F29)+SIN('Standard Settings'!$F29+EchelleFPAparam!$M$3+EchelleFPAparam!$J$3)))</f>
        <v>3686.71748388671</v>
      </c>
      <c r="DZ34" s="53" t="n">
        <f aca="false">IF(OR($U34+L$52&lt;'Standard Settings'!$G29,$U34+L$52&gt;'Standard Settings'!$I29),-1,(EchelleFPAparam!$S$3/('cpmcfgWVLEN_Table.csv'!$U34+L$52))*(SIN('Standard Settings'!$F29)+SIN('Standard Settings'!$F29+EchelleFPAparam!$M$3+EchelleFPAparam!$J$3)))</f>
        <v>-1</v>
      </c>
      <c r="EA34" s="53" t="n">
        <f aca="false">IF(OR($U34+B$52&lt;$S34,$U34+B$52&gt;$T34),-1,(EchelleFPAparam!$S$3/('cpmcfgWVLEN_Table.csv'!$U34+B$52))*(SIN('Standard Settings'!$F29)+SIN('Standard Settings'!$F29+EchelleFPAparam!$M$3+EchelleFPAparam!$K$3)))</f>
        <v>-1</v>
      </c>
      <c r="EB34" s="53" t="n">
        <f aca="false">IF(OR($U34+C$52&lt;$S34,$U34+C$52&gt;$T34),-1,(EchelleFPAparam!$S$3/('cpmcfgWVLEN_Table.csv'!$U34+C$52))*(SIN('Standard Settings'!$F29)+SIN('Standard Settings'!$F29+EchelleFPAparam!$M$3+EchelleFPAparam!$K$3)))</f>
        <v>5927.92473122821</v>
      </c>
      <c r="EC34" s="53" t="n">
        <f aca="false">IF(OR($U34+D$52&lt;$S34,$U34+D$52&gt;$T34),-1,(EchelleFPAparam!$S$3/('cpmcfgWVLEN_Table.csv'!$U34+D$52))*(SIN('Standard Settings'!$F29)+SIN('Standard Settings'!$F29+EchelleFPAparam!$M$3+EchelleFPAparam!$K$3)))</f>
        <v>5389.02248293474</v>
      </c>
      <c r="ED34" s="53" t="n">
        <f aca="false">IF(OR($U34+E$52&lt;$S34,$U34+E$52&gt;$T34),-1,(EchelleFPAparam!$S$3/('cpmcfgWVLEN_Table.csv'!$U34+E$52))*(SIN('Standard Settings'!$F29)+SIN('Standard Settings'!$F29+EchelleFPAparam!$M$3+EchelleFPAparam!$K$3)))</f>
        <v>4939.93727602351</v>
      </c>
      <c r="EE34" s="53" t="n">
        <f aca="false">IF(OR($U34+F$52&lt;$S34,$U34+F$52&gt;$T34),-1,(EchelleFPAparam!$S$3/('cpmcfgWVLEN_Table.csv'!$U34+F$52))*(SIN('Standard Settings'!$F29)+SIN('Standard Settings'!$F29+EchelleFPAparam!$M$3+EchelleFPAparam!$K$3)))</f>
        <v>4559.94210094478</v>
      </c>
      <c r="EF34" s="53" t="n">
        <f aca="false">IF(OR($U34+G$52&lt;$S34,$U34+G$52&gt;$T34),-1,(EchelleFPAparam!$S$3/('cpmcfgWVLEN_Table.csv'!$U34+G$52))*(SIN('Standard Settings'!$F29)+SIN('Standard Settings'!$F29+EchelleFPAparam!$M$3+EchelleFPAparam!$K$3)))</f>
        <v>4234.2319508773</v>
      </c>
      <c r="EG34" s="53" t="n">
        <f aca="false">IF(OR($U34+H$52&lt;$S34,$U34+H$52&gt;$T34),-1,(EchelleFPAparam!$S$3/('cpmcfgWVLEN_Table.csv'!$U34+H$52))*(SIN('Standard Settings'!$F29)+SIN('Standard Settings'!$F29+EchelleFPAparam!$M$3+EchelleFPAparam!$K$3)))</f>
        <v>3951.94982081881</v>
      </c>
      <c r="EH34" s="53" t="n">
        <f aca="false">IF(OR($U34+K$52&lt;$S34,$U34+K$52&gt;$T34),-1,(EchelleFPAparam!$S$3/('cpmcfgWVLEN_Table.csv'!$U34+K$52))*(SIN('Standard Settings'!$F29)+SIN('Standard Settings'!$F29+EchelleFPAparam!$M$3+EchelleFPAparam!$K$3)))</f>
        <v>3704.95295701763</v>
      </c>
      <c r="EI34" s="53" t="n">
        <f aca="false">IF(OR($U34+L$52&lt;$S34,$U34+L$52&gt;$T34),-1,(EchelleFPAparam!$S$3/('cpmcfgWVLEN_Table.csv'!$U34+L$52))*(SIN('Standard Settings'!$F29)+SIN('Standard Settings'!$F29+EchelleFPAparam!$M$3+EchelleFPAparam!$K$3)))</f>
        <v>-1</v>
      </c>
      <c r="EJ34" s="54" t="n">
        <f aca="false">CO34</f>
        <v>3644.56570357723</v>
      </c>
      <c r="EK34" s="54" t="n">
        <f aca="false">EB34</f>
        <v>5927.92473122821</v>
      </c>
      <c r="EL34" s="55"/>
      <c r="EM34" s="55"/>
      <c r="EN34" s="55"/>
      <c r="EO34" s="55"/>
      <c r="EP34" s="55"/>
      <c r="EQ34" s="55"/>
      <c r="ER34" s="55"/>
      <c r="ES34" s="55"/>
      <c r="ET34" s="55"/>
      <c r="EU34" s="55"/>
      <c r="EV34" s="55"/>
      <c r="EW34" s="55"/>
      <c r="EX34" s="55"/>
      <c r="EY34" s="55"/>
      <c r="EZ34" s="55"/>
      <c r="FA34" s="55"/>
      <c r="FB34" s="55"/>
      <c r="FC34" s="55"/>
      <c r="FD34" s="55"/>
      <c r="FE34" s="55"/>
      <c r="FF34" s="55"/>
      <c r="FG34" s="55"/>
      <c r="FH34" s="55"/>
      <c r="FI34" s="55"/>
      <c r="FJ34" s="56" t="n">
        <f aca="false">1/(F34*EchelleFPAparam!$Q$3)</f>
        <v>983.387176951362</v>
      </c>
      <c r="FK34" s="56" t="n">
        <f aca="false">E34*FJ34</f>
        <v>11.4831731937635</v>
      </c>
      <c r="FL34" s="55"/>
      <c r="FM34" s="55"/>
      <c r="FN34" s="55"/>
      <c r="FO34" s="55"/>
      <c r="FP34" s="55"/>
      <c r="FQ34" s="55"/>
      <c r="FR34" s="55"/>
      <c r="FS34" s="55"/>
      <c r="FT34" s="55"/>
      <c r="FU34" s="55"/>
      <c r="FV34" s="55"/>
      <c r="FW34" s="55"/>
      <c r="FX34" s="55"/>
      <c r="FY34" s="55"/>
      <c r="FZ34" s="55"/>
      <c r="GA34" s="55"/>
      <c r="GB34" s="55"/>
      <c r="GC34" s="55"/>
      <c r="GD34" s="55"/>
      <c r="GE34" s="55"/>
      <c r="GF34" s="55"/>
      <c r="GG34" s="55"/>
      <c r="GH34" s="55"/>
      <c r="GI34" s="55"/>
      <c r="GJ34" s="55"/>
      <c r="GK34" s="55"/>
      <c r="GL34" s="55"/>
      <c r="GM34" s="55"/>
      <c r="GN34" s="55"/>
      <c r="GO34" s="55"/>
      <c r="GP34" s="55"/>
      <c r="GQ34" s="55"/>
      <c r="GR34" s="55"/>
      <c r="GS34" s="55"/>
      <c r="GT34" s="55"/>
      <c r="GU34" s="55"/>
      <c r="GV34" s="55"/>
      <c r="GW34" s="55"/>
      <c r="GX34" s="55"/>
      <c r="GY34" s="55"/>
      <c r="GZ34" s="55"/>
      <c r="HA34" s="55"/>
      <c r="HB34" s="55"/>
      <c r="HC34" s="55"/>
      <c r="HD34" s="55"/>
      <c r="HE34" s="55"/>
      <c r="HF34" s="55"/>
      <c r="HG34" s="55"/>
      <c r="HH34" s="55"/>
      <c r="HI34" s="55"/>
      <c r="HJ34" s="55"/>
      <c r="HK34" s="55"/>
      <c r="HL34" s="55"/>
      <c r="HM34" s="55"/>
      <c r="HN34" s="55"/>
      <c r="HO34" s="55"/>
      <c r="HP34" s="55"/>
      <c r="HQ34" s="55"/>
      <c r="HR34" s="55"/>
      <c r="HS34" s="55"/>
      <c r="HT34" s="55"/>
      <c r="HU34" s="55"/>
      <c r="HV34" s="55"/>
      <c r="HW34" s="55"/>
      <c r="HX34" s="55"/>
      <c r="HY34" s="55"/>
      <c r="HZ34" s="55"/>
      <c r="IA34" s="55"/>
      <c r="IB34" s="55"/>
      <c r="IC34" s="55"/>
      <c r="ID34" s="55"/>
      <c r="IE34" s="55"/>
      <c r="IF34" s="55"/>
      <c r="IG34" s="55"/>
      <c r="IH34" s="55"/>
      <c r="II34" s="55"/>
      <c r="IJ34" s="55"/>
      <c r="IK34" s="55"/>
      <c r="IL34" s="55"/>
      <c r="IM34" s="55"/>
      <c r="IN34" s="55"/>
      <c r="IO34" s="55"/>
      <c r="IP34" s="55"/>
      <c r="IQ34" s="55"/>
      <c r="IR34" s="55"/>
      <c r="IS34" s="55"/>
      <c r="IT34" s="55"/>
      <c r="IU34" s="55"/>
      <c r="IV34" s="55"/>
      <c r="IW34" s="55"/>
      <c r="IX34" s="55"/>
      <c r="IY34" s="55"/>
      <c r="IZ34" s="55"/>
      <c r="JA34" s="55"/>
      <c r="JB34" s="55"/>
      <c r="JC34" s="55"/>
      <c r="JD34" s="55"/>
      <c r="JE34" s="55"/>
      <c r="JF34" s="55"/>
      <c r="JG34" s="55"/>
      <c r="JH34" s="55"/>
      <c r="JI34" s="55"/>
      <c r="JJ34" s="55"/>
      <c r="JK34" s="55"/>
      <c r="JL34" s="55"/>
      <c r="JM34" s="55"/>
      <c r="JN34" s="55"/>
      <c r="JO34" s="55"/>
      <c r="JP34" s="55"/>
      <c r="JQ34" s="55"/>
      <c r="JR34" s="20"/>
    </row>
    <row r="35" customFormat="false" ht="15" hidden="false" customHeight="false" outlineLevel="0" collapsed="false">
      <c r="I35" s="57"/>
      <c r="J35" s="57"/>
    </row>
    <row r="36" customFormat="false" ht="15" hidden="false" customHeight="false" outlineLevel="0" collapsed="false">
      <c r="I36" s="57"/>
      <c r="J36" s="57"/>
    </row>
    <row r="37" customFormat="false" ht="15" hidden="false" customHeight="false" outlineLevel="0" collapsed="false">
      <c r="I37" s="57"/>
      <c r="J37" s="57"/>
    </row>
    <row r="38" customFormat="false" ht="15" hidden="false" customHeight="false" outlineLevel="0" collapsed="false">
      <c r="I38" s="57"/>
      <c r="J38" s="57"/>
    </row>
    <row r="39" customFormat="false" ht="15" hidden="false" customHeight="false" outlineLevel="0" collapsed="false">
      <c r="I39" s="57"/>
      <c r="J39" s="57"/>
    </row>
    <row r="40" customFormat="false" ht="15" hidden="false" customHeight="false" outlineLevel="0" collapsed="false">
      <c r="I40" s="57"/>
      <c r="J40" s="57"/>
    </row>
    <row r="41" customFormat="false" ht="15" hidden="false" customHeight="false" outlineLevel="0" collapsed="false">
      <c r="I41" s="57"/>
      <c r="J41" s="57"/>
    </row>
    <row r="42" customFormat="false" ht="15" hidden="false" customHeight="false" outlineLevel="0" collapsed="false">
      <c r="I42" s="57"/>
      <c r="J42" s="57"/>
      <c r="CK42" s="12" t="s">
        <v>659</v>
      </c>
    </row>
    <row r="43" customFormat="false" ht="15" hidden="false" customHeight="false" outlineLevel="0" collapsed="false">
      <c r="I43" s="57"/>
      <c r="J43" s="57"/>
    </row>
    <row r="44" customFormat="false" ht="15" hidden="false" customHeight="false" outlineLevel="0" collapsed="false">
      <c r="I44" s="57"/>
      <c r="J44" s="57"/>
    </row>
    <row r="45" customFormat="false" ht="15" hidden="false" customHeight="false" outlineLevel="0" collapsed="false">
      <c r="I45" s="57"/>
      <c r="J45" s="57"/>
    </row>
    <row r="46" customFormat="false" ht="15" hidden="false" customHeight="false" outlineLevel="0" collapsed="false">
      <c r="I46" s="57"/>
      <c r="J46" s="57"/>
    </row>
    <row r="47" customFormat="false" ht="15" hidden="false" customHeight="false" outlineLevel="0" collapsed="false">
      <c r="I47" s="57"/>
      <c r="J47" s="57"/>
    </row>
    <row r="48" customFormat="false" ht="15" hidden="false" customHeight="false" outlineLevel="0" collapsed="false">
      <c r="I48" s="57"/>
      <c r="J48" s="57"/>
    </row>
    <row r="49" customFormat="false" ht="15" hidden="false" customHeight="false" outlineLevel="0" collapsed="false">
      <c r="I49" s="57"/>
      <c r="J49" s="57"/>
    </row>
    <row r="50" customFormat="false" ht="15" hidden="false" customHeight="false" outlineLevel="0" collapsed="false">
      <c r="I50" s="57"/>
      <c r="J50" s="57"/>
    </row>
    <row r="51" customFormat="false" ht="15" hidden="false" customHeight="false" outlineLevel="0" collapsed="false">
      <c r="I51" s="57"/>
      <c r="J51" s="57"/>
    </row>
    <row r="52" customFormat="false" ht="15" hidden="false" customHeight="false" outlineLevel="0" collapsed="false">
      <c r="A52" s="12" t="s">
        <v>660</v>
      </c>
      <c r="B52" s="12" t="n">
        <v>0</v>
      </c>
      <c r="C52" s="12" t="n">
        <v>1</v>
      </c>
      <c r="D52" s="12" t="n">
        <v>2</v>
      </c>
      <c r="E52" s="12" t="n">
        <v>3</v>
      </c>
      <c r="F52" s="12" t="n">
        <v>4</v>
      </c>
      <c r="G52" s="12" t="n">
        <v>5</v>
      </c>
      <c r="H52" s="12" t="n">
        <v>6</v>
      </c>
      <c r="K52" s="12" t="n">
        <v>7</v>
      </c>
      <c r="L52" s="12" t="n">
        <v>8</v>
      </c>
      <c r="M52" s="12" t="s">
        <v>661</v>
      </c>
      <c r="O52" s="12" t="n">
        <v>7</v>
      </c>
      <c r="P52" s="12" t="n">
        <v>8</v>
      </c>
    </row>
  </sheetData>
  <conditionalFormatting sqref="W7:AE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A7:EK34">
    <cfRule type="cellIs" priority="4" operator="lessThan" aboveAverage="0" equalAverage="0" bottom="0" percent="0" rank="0" text="" dxfId="2">
      <formula>0</formula>
    </cfRule>
  </conditionalFormatting>
  <conditionalFormatting sqref="BG7:DZ34">
    <cfRule type="cellIs" priority="5"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6" activeCellId="0" sqref="G6"/>
    </sheetView>
  </sheetViews>
  <sheetFormatPr defaultRowHeight="15" zeroHeight="false" outlineLevelRow="0" outlineLevelCol="0"/>
  <cols>
    <col collapsed="false" customWidth="true" hidden="false" outlineLevel="0" max="2" min="1" style="10" width="13.33"/>
    <col collapsed="false" customWidth="true" hidden="false" outlineLevel="0" max="3" min="3" style="10" width="2.83"/>
    <col collapsed="false" customWidth="true" hidden="false" outlineLevel="0" max="4" min="4" style="58" width="8.33"/>
    <col collapsed="false" customWidth="true" hidden="false" outlineLevel="0" max="5" min="5" style="10" width="6.66"/>
    <col collapsed="false" customWidth="true" hidden="false" outlineLevel="0" max="6" min="6" style="10" width="9.66"/>
    <col collapsed="false" customWidth="true" hidden="false" outlineLevel="0" max="7" min="7" style="59" width="14.33"/>
    <col collapsed="false" customWidth="true" hidden="false" outlineLevel="0" max="8" min="8" style="10" width="16.66"/>
    <col collapsed="false" customWidth="true" hidden="false" outlineLevel="0" max="10" min="9" style="10" width="9.66"/>
    <col collapsed="false" customWidth="true" hidden="false" outlineLevel="0" max="11" min="11" style="60" width="14.66"/>
    <col collapsed="false" customWidth="true" hidden="false" outlineLevel="0" max="12" min="12" style="10" width="9"/>
    <col collapsed="false" customWidth="true" hidden="false" outlineLevel="0" max="14" min="13" style="10" width="9.66"/>
    <col collapsed="false" customWidth="true" hidden="false" outlineLevel="0" max="15" min="15" style="10" width="11"/>
    <col collapsed="false" customWidth="true" hidden="false" outlineLevel="0" max="16" min="16" style="10" width="9.66"/>
    <col collapsed="false" customWidth="true" hidden="false" outlineLevel="0" max="17" min="17" style="60" width="9.66"/>
    <col collapsed="false" customWidth="true" hidden="false" outlineLevel="0" max="18" min="18" style="10" width="9.66"/>
    <col collapsed="false" customWidth="true" hidden="false" outlineLevel="0" max="19" min="19" style="10" width="10.17"/>
    <col collapsed="false" customWidth="true" hidden="false" outlineLevel="0" max="20" min="20" style="10" width="17.33"/>
    <col collapsed="false" customWidth="true" hidden="false" outlineLevel="0" max="1025" min="21" style="10" width="13.66"/>
  </cols>
  <sheetData>
    <row r="1" customFormat="false" ht="18.5" hidden="false" customHeight="true" outlineLevel="0" collapsed="false">
      <c r="A1" s="61" t="s">
        <v>662</v>
      </c>
      <c r="B1" s="61"/>
      <c r="C1" s="61"/>
      <c r="D1" s="62" t="s">
        <v>663</v>
      </c>
      <c r="E1" s="62"/>
      <c r="F1" s="62"/>
      <c r="G1" s="62"/>
      <c r="H1" s="62"/>
      <c r="I1" s="62"/>
      <c r="J1" s="62"/>
      <c r="K1" s="62"/>
      <c r="L1" s="62"/>
      <c r="M1" s="62"/>
      <c r="N1" s="62"/>
      <c r="O1" s="62"/>
      <c r="P1" s="62"/>
      <c r="Q1" s="62"/>
      <c r="R1" s="62"/>
      <c r="S1" s="62"/>
    </row>
    <row r="2" s="69" customFormat="true" ht="49.5" hidden="false" customHeight="true" outlineLevel="0" collapsed="false">
      <c r="A2" s="63" t="s">
        <v>664</v>
      </c>
      <c r="B2" s="63" t="s">
        <v>665</v>
      </c>
      <c r="C2" s="64"/>
      <c r="D2" s="65" t="s">
        <v>666</v>
      </c>
      <c r="E2" s="66" t="s">
        <v>667</v>
      </c>
      <c r="F2" s="65" t="s">
        <v>668</v>
      </c>
      <c r="G2" s="67" t="s">
        <v>669</v>
      </c>
      <c r="H2" s="65" t="s">
        <v>670</v>
      </c>
      <c r="I2" s="65" t="s">
        <v>671</v>
      </c>
      <c r="J2" s="65" t="s">
        <v>672</v>
      </c>
      <c r="K2" s="68" t="s">
        <v>673</v>
      </c>
      <c r="L2" s="65" t="s">
        <v>674</v>
      </c>
      <c r="M2" s="65" t="s">
        <v>675</v>
      </c>
      <c r="N2" s="65"/>
      <c r="O2" s="65" t="s">
        <v>676</v>
      </c>
      <c r="P2" s="65"/>
      <c r="Q2" s="41" t="s">
        <v>677</v>
      </c>
      <c r="R2" s="65"/>
      <c r="S2" s="65" t="s">
        <v>678</v>
      </c>
      <c r="T2" s="69" t="s">
        <v>679</v>
      </c>
      <c r="U2" s="69" t="s">
        <v>680</v>
      </c>
      <c r="V2" s="69" t="s">
        <v>681</v>
      </c>
      <c r="W2" s="69" t="s">
        <v>682</v>
      </c>
      <c r="AB2" s="69" t="s">
        <v>683</v>
      </c>
    </row>
    <row r="3" customFormat="false" ht="14" hidden="false" customHeight="true" outlineLevel="0" collapsed="false">
      <c r="A3" s="70" t="n">
        <f aca="false">65</f>
        <v>65</v>
      </c>
      <c r="B3" s="71" t="n">
        <v>2</v>
      </c>
      <c r="D3" s="72" t="n">
        <f aca="false">2048*0.018</f>
        <v>36.864</v>
      </c>
      <c r="E3" s="73" t="n">
        <v>1480</v>
      </c>
      <c r="F3" s="59" t="n">
        <f aca="false">-($D3*1.5+$B3)/$E3</f>
        <v>-0.0387135135135135</v>
      </c>
      <c r="G3" s="59" t="n">
        <f aca="false">-($D3*0.5+$B3)/$E3</f>
        <v>-0.0138054054054054</v>
      </c>
      <c r="H3" s="59" t="n">
        <f aca="false">-($D3*0.5)/$E3</f>
        <v>-0.0124540540540541</v>
      </c>
      <c r="I3" s="59" t="n">
        <f aca="false">-$H3</f>
        <v>0.0124540540540541</v>
      </c>
      <c r="J3" s="59" t="n">
        <f aca="false">-$G3</f>
        <v>0.0138054054054054</v>
      </c>
      <c r="K3" s="60" t="n">
        <f aca="false">-$F3</f>
        <v>0.0387135135135135</v>
      </c>
      <c r="L3" s="74" t="n">
        <f aca="false">$A$3*O3/180</f>
        <v>1.13446403055556</v>
      </c>
      <c r="M3" s="75" t="n">
        <f aca="false">-3.23*O3/180</f>
        <v>-0.0563741356722222</v>
      </c>
      <c r="N3" s="74"/>
      <c r="O3" s="76" t="n">
        <v>3.1415927</v>
      </c>
      <c r="P3" s="74"/>
      <c r="Q3" s="77" t="n">
        <v>3E-005</v>
      </c>
      <c r="R3" s="74"/>
      <c r="S3" s="78" t="n">
        <v>31646</v>
      </c>
      <c r="T3" s="73" t="n">
        <f aca="false">63.76*O3/180</f>
        <v>1.11282194751111</v>
      </c>
      <c r="U3" s="74"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2" activeCellId="0" sqref="F2"/>
    </sheetView>
  </sheetViews>
  <sheetFormatPr defaultRowHeight="15" zeroHeight="false" outlineLevelRow="0" outlineLevelCol="0"/>
  <cols>
    <col collapsed="false" customWidth="true" hidden="false" outlineLevel="0" max="4" min="1" style="10" width="13.66"/>
    <col collapsed="false" customWidth="true" hidden="false" outlineLevel="0" max="6" min="5" style="10" width="25.66"/>
    <col collapsed="false" customWidth="true" hidden="false" outlineLevel="0" max="16" min="7" style="10" width="13.66"/>
    <col collapsed="false" customWidth="true" hidden="false" outlineLevel="0" max="1025" min="17" style="0" width="13.66"/>
  </cols>
  <sheetData>
    <row r="1" customFormat="false" ht="13" hidden="false" customHeight="true" outlineLevel="0" collapsed="false">
      <c r="A1" s="10" t="s">
        <v>684</v>
      </c>
      <c r="B1" s="79" t="s">
        <v>685</v>
      </c>
      <c r="C1" s="79" t="s">
        <v>686</v>
      </c>
      <c r="D1" s="79" t="s">
        <v>687</v>
      </c>
      <c r="E1" s="73" t="s">
        <v>688</v>
      </c>
      <c r="F1" s="10" t="s">
        <v>689</v>
      </c>
      <c r="G1" s="79" t="s">
        <v>690</v>
      </c>
      <c r="H1" s="79" t="s">
        <v>27</v>
      </c>
      <c r="I1" s="79" t="s">
        <v>691</v>
      </c>
      <c r="P1" s="65" t="s">
        <v>676</v>
      </c>
    </row>
    <row r="2" customFormat="false" ht="13" hidden="false" customHeight="true" outlineLevel="0" collapsed="false">
      <c r="A2" s="80" t="n">
        <f aca="false">'cpmcfgWVLEN_Table.csv'!AA7</f>
        <v>1028.41657886447</v>
      </c>
      <c r="B2" s="81" t="s">
        <v>692</v>
      </c>
      <c r="C2" s="79" t="s">
        <v>693</v>
      </c>
      <c r="D2" s="79" t="s">
        <v>694</v>
      </c>
      <c r="E2" s="73" t="n">
        <v>65</v>
      </c>
      <c r="F2" s="10" t="n">
        <f aca="false">E2*$P$2/180</f>
        <v>1.13446403055556</v>
      </c>
      <c r="G2" s="79" t="n">
        <v>51</v>
      </c>
      <c r="H2" s="79" t="n">
        <v>55</v>
      </c>
      <c r="I2" s="79" t="n">
        <v>59</v>
      </c>
      <c r="P2" s="76" t="n">
        <v>3.1415927</v>
      </c>
    </row>
    <row r="3" customFormat="false" ht="13" hidden="false" customHeight="true" outlineLevel="0" collapsed="false">
      <c r="A3" s="80" t="n">
        <f aca="false">'cpmcfgWVLEN_Table.csv'!AA8</f>
        <v>1032.87446060836</v>
      </c>
      <c r="B3" s="81" t="s">
        <v>695</v>
      </c>
      <c r="C3" s="79" t="s">
        <v>693</v>
      </c>
      <c r="D3" s="79" t="s">
        <v>694</v>
      </c>
      <c r="E3" s="73" t="n">
        <v>65.5</v>
      </c>
      <c r="F3" s="10" t="n">
        <f aca="false">E3*$P$2/180</f>
        <v>1.14319067694444</v>
      </c>
      <c r="G3" s="79" t="n">
        <f aca="false">G2</f>
        <v>51</v>
      </c>
      <c r="H3" s="79" t="n">
        <f aca="false">H2</f>
        <v>55</v>
      </c>
      <c r="I3" s="79" t="n">
        <f aca="false">I2</f>
        <v>59</v>
      </c>
    </row>
    <row r="4" customFormat="false" ht="13" hidden="false" customHeight="true" outlineLevel="0" collapsed="false">
      <c r="A4" s="80" t="n">
        <f aca="false">'cpmcfgWVLEN_Table.csv'!AA9</f>
        <v>1229.62851820751</v>
      </c>
      <c r="B4" s="81" t="s">
        <v>696</v>
      </c>
      <c r="C4" s="79" t="s">
        <v>656</v>
      </c>
      <c r="D4" s="79" t="s">
        <v>694</v>
      </c>
      <c r="E4" s="73" t="n">
        <v>65</v>
      </c>
      <c r="F4" s="10" t="n">
        <f aca="false">E4*$P$2/180</f>
        <v>1.13446403055556</v>
      </c>
      <c r="G4" s="79" t="n">
        <v>42</v>
      </c>
      <c r="H4" s="79" t="n">
        <v>46</v>
      </c>
      <c r="I4" s="79" t="n">
        <v>50</v>
      </c>
    </row>
    <row r="5" customFormat="false" ht="13" hidden="false" customHeight="true" outlineLevel="0" collapsed="false">
      <c r="A5" s="80" t="n">
        <f aca="false">'cpmcfgWVLEN_Table.csv'!AA10</f>
        <v>1234.95859420565</v>
      </c>
      <c r="B5" s="81" t="s">
        <v>697</v>
      </c>
      <c r="C5" s="79" t="s">
        <v>656</v>
      </c>
      <c r="D5" s="79" t="s">
        <v>694</v>
      </c>
      <c r="E5" s="73" t="n">
        <v>65.5</v>
      </c>
      <c r="F5" s="10" t="n">
        <f aca="false">E5*$P$2/180</f>
        <v>1.14319067694444</v>
      </c>
      <c r="G5" s="79" t="n">
        <f aca="false">G4</f>
        <v>42</v>
      </c>
      <c r="H5" s="79" t="n">
        <f aca="false">H4</f>
        <v>46</v>
      </c>
      <c r="I5" s="79" t="n">
        <f aca="false">I4</f>
        <v>50</v>
      </c>
    </row>
    <row r="6" customFormat="false" ht="13" hidden="false" customHeight="true" outlineLevel="0" collapsed="false">
      <c r="A6" s="80" t="n">
        <f aca="false">'cpmcfgWVLEN_Table.csv'!AA11</f>
        <v>1564.26169046599</v>
      </c>
      <c r="B6" s="81" t="s">
        <v>698</v>
      </c>
      <c r="C6" s="79" t="s">
        <v>699</v>
      </c>
      <c r="D6" s="79" t="s">
        <v>700</v>
      </c>
      <c r="E6" s="73" t="n">
        <v>64.5</v>
      </c>
      <c r="F6" s="10" t="n">
        <f aca="false">E6*$P$2/180</f>
        <v>1.12573738416667</v>
      </c>
      <c r="G6" s="79" t="n">
        <v>32</v>
      </c>
      <c r="H6" s="79" t="n">
        <v>36</v>
      </c>
      <c r="I6" s="79" t="n">
        <v>39</v>
      </c>
    </row>
    <row r="7" customFormat="false" ht="13" hidden="false" customHeight="true" outlineLevel="0" collapsed="false">
      <c r="A7" s="80" t="n">
        <f aca="false">'cpmcfgWVLEN_Table.csv'!AA12</f>
        <v>1571.19199548738</v>
      </c>
      <c r="B7" s="81" t="s">
        <v>701</v>
      </c>
      <c r="C7" s="79" t="s">
        <v>699</v>
      </c>
      <c r="D7" s="79" t="s">
        <v>700</v>
      </c>
      <c r="E7" s="73" t="n">
        <v>65</v>
      </c>
      <c r="F7" s="10" t="n">
        <f aca="false">E7*$P$2/180</f>
        <v>1.13446403055556</v>
      </c>
      <c r="G7" s="79" t="n">
        <f aca="false">G6</f>
        <v>32</v>
      </c>
      <c r="H7" s="79" t="n">
        <f aca="false">H6</f>
        <v>36</v>
      </c>
      <c r="I7" s="79" t="n">
        <f aca="false">I6</f>
        <v>39</v>
      </c>
    </row>
    <row r="8" customFormat="false" ht="13" hidden="false" customHeight="true" outlineLevel="0" collapsed="false">
      <c r="A8" s="80" t="n">
        <f aca="false">'cpmcfgWVLEN_Table.csv'!AA13</f>
        <v>1578.00264815166</v>
      </c>
      <c r="B8" s="81" t="s">
        <v>702</v>
      </c>
      <c r="C8" s="79" t="s">
        <v>699</v>
      </c>
      <c r="D8" s="79" t="s">
        <v>700</v>
      </c>
      <c r="E8" s="73" t="n">
        <v>65.5</v>
      </c>
      <c r="F8" s="10" t="n">
        <f aca="false">E8*$P$2/180</f>
        <v>1.14319067694444</v>
      </c>
      <c r="G8" s="79" t="n">
        <f aca="false">G7</f>
        <v>32</v>
      </c>
      <c r="H8" s="79" t="n">
        <f aca="false">H7</f>
        <v>36</v>
      </c>
      <c r="I8" s="79" t="n">
        <f aca="false">I7</f>
        <v>39</v>
      </c>
    </row>
    <row r="9" customFormat="false" ht="13" hidden="false" customHeight="true" outlineLevel="0" collapsed="false">
      <c r="A9" s="80" t="n">
        <f aca="false">'cpmcfgWVLEN_Table.csv'!AA14</f>
        <v>1584.69312980124</v>
      </c>
      <c r="B9" s="81" t="s">
        <v>703</v>
      </c>
      <c r="C9" s="79" t="s">
        <v>699</v>
      </c>
      <c r="D9" s="79" t="s">
        <v>700</v>
      </c>
      <c r="E9" s="73" t="n">
        <v>66</v>
      </c>
      <c r="F9" s="10" t="n">
        <f aca="false">E9*$P$2/180</f>
        <v>1.15191732333333</v>
      </c>
      <c r="G9" s="79" t="n">
        <f aca="false">G8</f>
        <v>32</v>
      </c>
      <c r="H9" s="79" t="n">
        <f aca="false">H8</f>
        <v>36</v>
      </c>
      <c r="I9" s="79" t="n">
        <f aca="false">I8</f>
        <v>39</v>
      </c>
    </row>
    <row r="10" customFormat="false" ht="13" hidden="false" customHeight="true" outlineLevel="0" collapsed="false">
      <c r="A10" s="80" t="n">
        <f aca="false">'cpmcfgWVLEN_Table.csv'!AA15</f>
        <v>2156.14005349441</v>
      </c>
      <c r="B10" s="81" t="s">
        <v>704</v>
      </c>
      <c r="C10" s="79" t="s">
        <v>658</v>
      </c>
      <c r="D10" s="79" t="s">
        <v>700</v>
      </c>
      <c r="E10" s="73" t="n">
        <v>64</v>
      </c>
      <c r="F10" s="10" t="n">
        <f aca="false">E10*$P$2/180</f>
        <v>1.11701073777778</v>
      </c>
      <c r="G10" s="79" t="n">
        <v>23</v>
      </c>
      <c r="H10" s="79" t="n">
        <v>26</v>
      </c>
      <c r="I10" s="79" t="n">
        <v>29</v>
      </c>
    </row>
    <row r="11" customFormat="false" ht="13" hidden="false" customHeight="true" outlineLevel="0" collapsed="false">
      <c r="A11" s="80" t="n">
        <f aca="false">'cpmcfgWVLEN_Table.csv'!AA16</f>
        <v>2165.90080218368</v>
      </c>
      <c r="B11" s="81" t="s">
        <v>705</v>
      </c>
      <c r="C11" s="79" t="s">
        <v>658</v>
      </c>
      <c r="D11" s="79" t="s">
        <v>700</v>
      </c>
      <c r="E11" s="73" t="n">
        <v>64.5</v>
      </c>
      <c r="F11" s="10" t="n">
        <f aca="false">E11*$P$2/180</f>
        <v>1.12573738416667</v>
      </c>
      <c r="G11" s="79" t="n">
        <f aca="false">G10</f>
        <v>23</v>
      </c>
      <c r="H11" s="79" t="n">
        <f aca="false">H10</f>
        <v>26</v>
      </c>
      <c r="I11" s="79" t="n">
        <f aca="false">I10</f>
        <v>29</v>
      </c>
    </row>
    <row r="12" customFormat="false" ht="13" hidden="false" customHeight="true" outlineLevel="0" collapsed="false">
      <c r="A12" s="80" t="n">
        <f aca="false">'cpmcfgWVLEN_Table.csv'!AA17</f>
        <v>2203.2871351339</v>
      </c>
      <c r="B12" s="81" t="s">
        <v>706</v>
      </c>
      <c r="C12" s="79" t="s">
        <v>658</v>
      </c>
      <c r="D12" s="79" t="s">
        <v>700</v>
      </c>
      <c r="E12" s="73" t="n">
        <v>66.5</v>
      </c>
      <c r="F12" s="10" t="n">
        <f aca="false">E12*$P$2/180</f>
        <v>1.16064396972222</v>
      </c>
      <c r="G12" s="79" t="n">
        <f aca="false">G11</f>
        <v>23</v>
      </c>
      <c r="H12" s="79" t="n">
        <f aca="false">H11</f>
        <v>26</v>
      </c>
      <c r="I12" s="79" t="n">
        <f aca="false">I11</f>
        <v>29</v>
      </c>
    </row>
    <row r="13" customFormat="false" ht="13" hidden="false" customHeight="true" outlineLevel="0" collapsed="false">
      <c r="A13" s="80" t="n">
        <f aca="false">'cpmcfgWVLEN_Table.csv'!AA18</f>
        <v>2212.21599400003</v>
      </c>
      <c r="B13" s="81" t="s">
        <v>707</v>
      </c>
      <c r="C13" s="79" t="s">
        <v>658</v>
      </c>
      <c r="D13" s="79" t="s">
        <v>700</v>
      </c>
      <c r="E13" s="73" t="n">
        <v>67</v>
      </c>
      <c r="F13" s="10" t="n">
        <f aca="false">E13*$P$2/180</f>
        <v>1.16937061611111</v>
      </c>
      <c r="G13" s="79" t="n">
        <f aca="false">G12</f>
        <v>23</v>
      </c>
      <c r="H13" s="79" t="n">
        <f aca="false">H12</f>
        <v>26</v>
      </c>
      <c r="I13" s="79" t="n">
        <f aca="false">I12</f>
        <v>29</v>
      </c>
    </row>
    <row r="14" customFormat="false" ht="13" hidden="false" customHeight="true" outlineLevel="0" collapsed="false">
      <c r="A14" s="80" t="n">
        <f aca="false">'cpmcfgWVLEN_Table.csv'!AA19</f>
        <v>3267.01733140173</v>
      </c>
      <c r="B14" s="81" t="s">
        <v>708</v>
      </c>
      <c r="C14" s="79" t="s">
        <v>709</v>
      </c>
      <c r="D14" s="79" t="s">
        <v>710</v>
      </c>
      <c r="E14" s="73" t="n">
        <v>63</v>
      </c>
      <c r="F14" s="10" t="n">
        <f aca="false">E14*$P$2/180</f>
        <v>1.099557445</v>
      </c>
      <c r="G14" s="79" t="n">
        <v>14</v>
      </c>
      <c r="H14" s="79" t="n">
        <v>17</v>
      </c>
      <c r="I14" s="79" t="n">
        <v>20</v>
      </c>
    </row>
    <row r="15" customFormat="false" ht="13" hidden="false" customHeight="true" outlineLevel="0" collapsed="false">
      <c r="A15" s="80" t="n">
        <f aca="false">'cpmcfgWVLEN_Table.csv'!AA20</f>
        <v>3282.44663329833</v>
      </c>
      <c r="B15" s="81" t="s">
        <v>711</v>
      </c>
      <c r="C15" s="79" t="s">
        <v>709</v>
      </c>
      <c r="D15" s="79" t="s">
        <v>710</v>
      </c>
      <c r="E15" s="73" t="n">
        <v>63.5</v>
      </c>
      <c r="F15" s="10" t="n">
        <f aca="false">E15*$P$2/180</f>
        <v>1.10828409138889</v>
      </c>
      <c r="G15" s="79" t="n">
        <f aca="false">G14</f>
        <v>14</v>
      </c>
      <c r="H15" s="79" t="n">
        <f aca="false">H14</f>
        <v>17</v>
      </c>
      <c r="I15" s="79" t="n">
        <f aca="false">I14</f>
        <v>20</v>
      </c>
    </row>
    <row r="16" customFormat="false" ht="13" hidden="false" customHeight="true" outlineLevel="0" collapsed="false">
      <c r="A16" s="80" t="n">
        <f aca="false">'cpmcfgWVLEN_Table.csv'!AA21</f>
        <v>3341.6526666741</v>
      </c>
      <c r="B16" s="81" t="s">
        <v>712</v>
      </c>
      <c r="C16" s="79" t="s">
        <v>709</v>
      </c>
      <c r="D16" s="79" t="s">
        <v>710</v>
      </c>
      <c r="E16" s="73" t="n">
        <v>65.5</v>
      </c>
      <c r="F16" s="10" t="n">
        <f aca="false">E16*$P$2/180</f>
        <v>1.14319067694444</v>
      </c>
      <c r="G16" s="79" t="n">
        <f aca="false">G15</f>
        <v>14</v>
      </c>
      <c r="H16" s="79" t="n">
        <f aca="false">H15</f>
        <v>17</v>
      </c>
      <c r="I16" s="79" t="n">
        <f aca="false">I15</f>
        <v>20</v>
      </c>
    </row>
    <row r="17" customFormat="false" ht="13" hidden="false" customHeight="true" outlineLevel="0" collapsed="false">
      <c r="A17" s="80" t="n">
        <f aca="false">'cpmcfgWVLEN_Table.csv'!AA22</f>
        <v>3355.82074546146</v>
      </c>
      <c r="B17" s="81" t="s">
        <v>713</v>
      </c>
      <c r="C17" s="79" t="s">
        <v>709</v>
      </c>
      <c r="D17" s="79" t="s">
        <v>710</v>
      </c>
      <c r="E17" s="73" t="n">
        <v>66</v>
      </c>
      <c r="F17" s="10" t="n">
        <f aca="false">E17*$P$2/180</f>
        <v>1.15191732333333</v>
      </c>
      <c r="G17" s="79" t="n">
        <f aca="false">G16</f>
        <v>14</v>
      </c>
      <c r="H17" s="79" t="n">
        <f aca="false">H16</f>
        <v>17</v>
      </c>
      <c r="I17" s="79" t="n">
        <f aca="false">I16</f>
        <v>20</v>
      </c>
    </row>
    <row r="18" customFormat="false" ht="13" hidden="false" customHeight="true" outlineLevel="0" collapsed="false">
      <c r="A18" s="80" t="n">
        <f aca="false">'cpmcfgWVLEN_Table.csv'!AA23</f>
        <v>3369.73326549891</v>
      </c>
      <c r="B18" s="81" t="s">
        <v>714</v>
      </c>
      <c r="C18" s="79" t="s">
        <v>709</v>
      </c>
      <c r="D18" s="79" t="s">
        <v>710</v>
      </c>
      <c r="E18" s="73" t="n">
        <v>66.5</v>
      </c>
      <c r="F18" s="10" t="n">
        <f aca="false">E18*$P$2/180</f>
        <v>1.16064396972222</v>
      </c>
      <c r="G18" s="79" t="n">
        <f aca="false">G17</f>
        <v>14</v>
      </c>
      <c r="H18" s="79" t="n">
        <f aca="false">H17</f>
        <v>17</v>
      </c>
      <c r="I18" s="79" t="n">
        <f aca="false">I17</f>
        <v>20</v>
      </c>
    </row>
    <row r="19" customFormat="false" ht="13" hidden="false" customHeight="true" outlineLevel="0" collapsed="false">
      <c r="A19" s="80" t="n">
        <f aca="false">'cpmcfgWVLEN_Table.csv'!AA24</f>
        <v>3422.80686191451</v>
      </c>
      <c r="B19" s="81" t="s">
        <v>715</v>
      </c>
      <c r="C19" s="79" t="s">
        <v>709</v>
      </c>
      <c r="D19" s="79" t="s">
        <v>710</v>
      </c>
      <c r="E19" s="73" t="n">
        <v>68.5</v>
      </c>
      <c r="F19" s="10" t="n">
        <f aca="false">E19*$P$2/180</f>
        <v>1.19555055527778</v>
      </c>
      <c r="G19" s="79" t="n">
        <f aca="false">G18</f>
        <v>14</v>
      </c>
      <c r="H19" s="79" t="n">
        <f aca="false">H18</f>
        <v>17</v>
      </c>
      <c r="I19" s="79" t="n">
        <f aca="false">I18</f>
        <v>20</v>
      </c>
    </row>
    <row r="20" customFormat="false" ht="13" hidden="false" customHeight="true" outlineLevel="0" collapsed="false">
      <c r="A20" s="80" t="n">
        <f aca="false">'cpmcfgWVLEN_Table.csv'!AA25</f>
        <v>3435.42608784642</v>
      </c>
      <c r="B20" s="81" t="s">
        <v>716</v>
      </c>
      <c r="C20" s="79" t="s">
        <v>709</v>
      </c>
      <c r="D20" s="79" t="s">
        <v>710</v>
      </c>
      <c r="E20" s="73" t="n">
        <v>69</v>
      </c>
      <c r="F20" s="10" t="n">
        <f aca="false">E20*$P$2/180</f>
        <v>1.20427720166667</v>
      </c>
      <c r="G20" s="79" t="n">
        <f aca="false">G19</f>
        <v>14</v>
      </c>
      <c r="H20" s="79" t="n">
        <f aca="false">H19</f>
        <v>17</v>
      </c>
      <c r="I20" s="79" t="n">
        <f aca="false">I19</f>
        <v>20</v>
      </c>
    </row>
    <row r="21" customFormat="false" ht="13" hidden="false" customHeight="true" outlineLevel="0" collapsed="false">
      <c r="A21" s="80" t="n">
        <f aca="false">'cpmcfgWVLEN_Table.csv'!AA26</f>
        <v>4209.7772731897</v>
      </c>
      <c r="B21" s="81" t="s">
        <v>717</v>
      </c>
      <c r="C21" s="79" t="s">
        <v>718</v>
      </c>
      <c r="D21" s="79" t="s">
        <v>710</v>
      </c>
      <c r="E21" s="73" t="n">
        <v>61.5</v>
      </c>
      <c r="F21" s="10" t="n">
        <f aca="false">E21*$P$2/180</f>
        <v>1.07337750583333</v>
      </c>
      <c r="G21" s="79" t="n">
        <v>10</v>
      </c>
      <c r="H21" s="79" t="n">
        <v>13</v>
      </c>
      <c r="I21" s="79" t="n">
        <v>16</v>
      </c>
    </row>
    <row r="22" customFormat="false" ht="13" hidden="false" customHeight="true" outlineLevel="0" collapsed="false">
      <c r="A22" s="80" t="n">
        <f aca="false">'cpmcfgWVLEN_Table.csv'!AA27</f>
        <v>4230.92538993366</v>
      </c>
      <c r="B22" s="81" t="s">
        <v>719</v>
      </c>
      <c r="C22" s="79" t="s">
        <v>718</v>
      </c>
      <c r="D22" s="79" t="s">
        <v>710</v>
      </c>
      <c r="E22" s="73" t="n">
        <v>62</v>
      </c>
      <c r="F22" s="10" t="n">
        <f aca="false">E22*$P$2/180</f>
        <v>1.08210415222222</v>
      </c>
      <c r="G22" s="79" t="n">
        <f aca="false">G21</f>
        <v>10</v>
      </c>
      <c r="H22" s="79" t="n">
        <f aca="false">H21</f>
        <v>13</v>
      </c>
      <c r="I22" s="79" t="n">
        <f aca="false">I21</f>
        <v>16</v>
      </c>
    </row>
    <row r="23" customFormat="false" ht="13" hidden="false" customHeight="true" outlineLevel="0" collapsed="false">
      <c r="A23" s="80" t="n">
        <f aca="false">'cpmcfgWVLEN_Table.csv'!AA28</f>
        <v>4292.43021277474</v>
      </c>
      <c r="B23" s="81" t="s">
        <v>720</v>
      </c>
      <c r="C23" s="79" t="s">
        <v>718</v>
      </c>
      <c r="D23" s="79" t="s">
        <v>710</v>
      </c>
      <c r="E23" s="73" t="n">
        <v>63.5</v>
      </c>
      <c r="F23" s="10" t="n">
        <f aca="false">E23*$P$2/180</f>
        <v>1.10828409138889</v>
      </c>
      <c r="G23" s="79" t="n">
        <f aca="false">G22</f>
        <v>10</v>
      </c>
      <c r="H23" s="79" t="n">
        <f aca="false">H22</f>
        <v>13</v>
      </c>
      <c r="I23" s="79" t="n">
        <f aca="false">I22</f>
        <v>16</v>
      </c>
    </row>
    <row r="24" customFormat="false" ht="13" hidden="false" customHeight="true" outlineLevel="0" collapsed="false">
      <c r="A24" s="80" t="n">
        <f aca="false">'cpmcfgWVLEN_Table.csv'!AA29</f>
        <v>4312.28010698881</v>
      </c>
      <c r="B24" s="81" t="s">
        <v>721</v>
      </c>
      <c r="C24" s="79" t="s">
        <v>718</v>
      </c>
      <c r="D24" s="79" t="s">
        <v>710</v>
      </c>
      <c r="E24" s="73" t="n">
        <v>64</v>
      </c>
      <c r="F24" s="10" t="n">
        <f aca="false">E24*$P$2/180</f>
        <v>1.11701073777778</v>
      </c>
      <c r="G24" s="79" t="n">
        <f aca="false">G23</f>
        <v>10</v>
      </c>
      <c r="H24" s="79" t="n">
        <f aca="false">H23</f>
        <v>13</v>
      </c>
      <c r="I24" s="79" t="n">
        <f aca="false">I23</f>
        <v>16</v>
      </c>
    </row>
    <row r="25" customFormat="false" ht="13" hidden="false" customHeight="true" outlineLevel="0" collapsed="false">
      <c r="A25" s="80" t="n">
        <f aca="false">'cpmcfgWVLEN_Table.csv'!AA30</f>
        <v>4388.38097483422</v>
      </c>
      <c r="B25" s="81" t="s">
        <v>722</v>
      </c>
      <c r="C25" s="79" t="s">
        <v>718</v>
      </c>
      <c r="D25" s="79" t="s">
        <v>710</v>
      </c>
      <c r="E25" s="73" t="n">
        <v>66</v>
      </c>
      <c r="F25" s="10" t="n">
        <f aca="false">E25*$P$2/180</f>
        <v>1.15191732333333</v>
      </c>
      <c r="G25" s="79" t="n">
        <f aca="false">G24</f>
        <v>10</v>
      </c>
      <c r="H25" s="79" t="n">
        <f aca="false">H24</f>
        <v>13</v>
      </c>
      <c r="I25" s="79" t="n">
        <f aca="false">I24</f>
        <v>16</v>
      </c>
    </row>
    <row r="26" customFormat="false" ht="13" hidden="false" customHeight="true" outlineLevel="0" collapsed="false">
      <c r="A26" s="80" t="n">
        <f aca="false">'cpmcfgWVLEN_Table.csv'!AA31</f>
        <v>4406.57427026781</v>
      </c>
      <c r="B26" s="81" t="s">
        <v>723</v>
      </c>
      <c r="C26" s="79" t="s">
        <v>718</v>
      </c>
      <c r="D26" s="79" t="s">
        <v>710</v>
      </c>
      <c r="E26" s="73" t="n">
        <v>66.5</v>
      </c>
      <c r="F26" s="10" t="n">
        <f aca="false">E26*$P$2/180</f>
        <v>1.16064396972222</v>
      </c>
      <c r="G26" s="79" t="n">
        <f aca="false">G25</f>
        <v>10</v>
      </c>
      <c r="H26" s="79" t="n">
        <f aca="false">H25</f>
        <v>13</v>
      </c>
      <c r="I26" s="79" t="n">
        <f aca="false">I25</f>
        <v>16</v>
      </c>
    </row>
    <row r="27" customFormat="false" ht="13" hidden="false" customHeight="true" outlineLevel="0" collapsed="false">
      <c r="A27" s="80" t="n">
        <f aca="false">'cpmcfgWVLEN_Table.csv'!AA32</f>
        <v>4459.1352762821</v>
      </c>
      <c r="B27" s="81" t="s">
        <v>724</v>
      </c>
      <c r="C27" s="79" t="s">
        <v>718</v>
      </c>
      <c r="D27" s="79" t="s">
        <v>710</v>
      </c>
      <c r="E27" s="73" t="n">
        <v>68</v>
      </c>
      <c r="F27" s="10" t="n">
        <f aca="false">E27*$P$2/180</f>
        <v>1.18682390888889</v>
      </c>
      <c r="G27" s="79" t="n">
        <f aca="false">G26</f>
        <v>10</v>
      </c>
      <c r="H27" s="79" t="n">
        <f aca="false">H26</f>
        <v>13</v>
      </c>
      <c r="I27" s="79" t="n">
        <f aca="false">I26</f>
        <v>16</v>
      </c>
    </row>
    <row r="28" customFormat="false" ht="13" hidden="false" customHeight="true" outlineLevel="0" collapsed="false">
      <c r="A28" s="80" t="n">
        <f aca="false">'cpmcfgWVLEN_Table.csv'!AA33</f>
        <v>4508.64021362652</v>
      </c>
      <c r="B28" s="81" t="s">
        <v>725</v>
      </c>
      <c r="C28" s="79" t="s">
        <v>718</v>
      </c>
      <c r="D28" s="79" t="s">
        <v>710</v>
      </c>
      <c r="E28" s="73" t="n">
        <v>69.5</v>
      </c>
      <c r="F28" s="10" t="n">
        <f aca="false">E28*$P$2/180</f>
        <v>1.21300384805556</v>
      </c>
      <c r="G28" s="79" t="n">
        <f aca="false">G27</f>
        <v>10</v>
      </c>
      <c r="H28" s="79" t="n">
        <f aca="false">H27</f>
        <v>13</v>
      </c>
      <c r="I28" s="79" t="n">
        <f aca="false">I27</f>
        <v>16</v>
      </c>
    </row>
    <row r="29" customFormat="false" ht="13" hidden="false" customHeight="true" outlineLevel="0" collapsed="false">
      <c r="A29" s="80" t="n">
        <f aca="false">'cpmcfgWVLEN_Table.csv'!AA34</f>
        <v>4524.45680811247</v>
      </c>
      <c r="B29" s="81" t="s">
        <v>726</v>
      </c>
      <c r="C29" s="79" t="s">
        <v>718</v>
      </c>
      <c r="D29" s="79" t="s">
        <v>710</v>
      </c>
      <c r="E29" s="73" t="n">
        <v>70</v>
      </c>
      <c r="F29" s="10" t="n">
        <f aca="false">E29*$P$2/180</f>
        <v>1.22173049444444</v>
      </c>
      <c r="G29" s="79" t="n">
        <f aca="false">G28</f>
        <v>10</v>
      </c>
      <c r="H29" s="79" t="n">
        <f aca="false">H28</f>
        <v>13</v>
      </c>
      <c r="I29" s="79"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LibreOffice/6.0.0.3$Linux_X86_64 LibreOffice_project/64a0f66915f38c6217de274f0aa8e15618924765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bristowp</cp:lastModifiedBy>
  <dcterms:modified xsi:type="dcterms:W3CDTF">2018-06-29T12:21:33Z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