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styles.xml" ContentType="application/vnd.openxmlformats-officedocument.spreadsheetml.styles+xml"/>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verPage (FilledByPDM)" sheetId="1" state="visible" r:id="rId2"/>
    <sheet name="Table notes" sheetId="2" state="visible" r:id="rId3"/>
    <sheet name="cpmcfgWVLEN_Table.csv" sheetId="3" state="visible" r:id="rId4"/>
    <sheet name="EchelleFPAparam" sheetId="4" state="visible" r:id="rId5"/>
    <sheet name="Standard Settings" sheetId="5" state="visible" r:id="rId6"/>
  </sheets>
  <definedNames>
    <definedName function="false" hidden="false" name="CP_ApprovedBy" vbProcedure="false">'CoverPage (FilledByPDM)'!$B$38</definedName>
    <definedName function="false" hidden="false" name="CP_DocClassification" vbProcedure="false">'CoverPage (FilledByPDM)'!$B$23</definedName>
    <definedName function="false" hidden="false" name="CP_DocName" vbProcedure="false">'CoverPage (FilledByPDM)'!$B$17</definedName>
    <definedName function="false" hidden="false" name="CP_DocNumber" vbProcedure="false">'CoverPage (FilledByPDM)'!$B$19</definedName>
    <definedName function="false" hidden="false" name="CP_DocType" vbProcedure="false">'CoverPage (FilledByPDM)'!$B$21</definedName>
    <definedName function="false" hidden="false" name="CP_DocVersion" vbProcedure="false">'CoverPage (FilledByPDM)'!$B$20</definedName>
    <definedName function="false" hidden="false" name="CP_Job" vbProcedure="false">'CoverPage (FilledByPDM)'!$B$15</definedName>
    <definedName function="false" hidden="false" name="CP_PreparedBy" vbProcedure="false">'CoverPage (FilledByPDM)'!$B$36</definedName>
    <definedName function="false" hidden="false" name="CP_Programme" vbProcedure="false">'CoverPage (FilledByPDM)'!$B$14</definedName>
    <definedName function="false" hidden="false" name="CP_ReleasedOn" vbProcedure="false">'CoverPage (FilledByPDM)'!$B$22</definedName>
    <definedName function="false" hidden="false" name="CP_ValidatedBy" vbProcedure="false">'CoverPage (FilledByPDM)'!$B$37</definedName>
    <definedName function="false" hidden="false" name="DocName" vbProcedure="false">'CoverPage (FilledByPDM)'!$B$17</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D2" authorId="0">
      <text>
        <r>
          <rPr>
            <sz val="11"/>
            <color rgb="FF000000"/>
            <rFont val="Calibri"/>
            <family val="2"/>
            <charset val="1"/>
          </rPr>
          <t xml:space="preserve">Author:
this is different for CRIRES+ because it only indicates the central order</t>
        </r>
      </text>
    </comment>
    <comment ref="D6" authorId="0">
      <text>
        <r>
          <rPr>
            <sz val="11"/>
            <color rgb="FF000000"/>
            <rFont val="Calibri"/>
            <family val="2"/>
            <charset val="1"/>
          </rPr>
          <t xml:space="preserve">Author:
this is different for CRIRES+ because it only indicates the central order</t>
        </r>
      </text>
    </comment>
    <comment ref="E2" authorId="0">
      <text>
        <r>
          <rPr>
            <sz val="11"/>
            <color rgb="FF000000"/>
            <rFont val="Calibri"/>
            <family val="2"/>
            <charset val="1"/>
          </rPr>
          <t xml:space="preserve">Author:
Useful parameter for quick interpreatation of data. </t>
        </r>
      </text>
    </comment>
    <comment ref="H6" authorId="0">
      <text>
        <r>
          <rPr>
            <sz val="11"/>
            <color rgb="FF000000"/>
            <rFont val="Calibri"/>
            <family val="2"/>
            <charset val="1"/>
          </rPr>
          <t xml:space="preserve">Author:
In the ICS upgrade plan this is INS.GRAT3.ENC</t>
        </r>
      </text>
    </comment>
    <comment ref="I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K3" authorId="0">
      <text>
        <r>
          <rPr>
            <sz val="11"/>
            <color rgb="FF000000"/>
            <rFont val="Calibri"/>
            <family val="2"/>
            <charset val="1"/>
          </rPr>
          <t xml:space="preserve">Author:
was in um for oCRIRES</t>
        </r>
      </text>
    </comment>
    <comment ref="M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P6" authorId="0">
      <text>
        <r>
          <rPr>
            <sz val="11"/>
            <color rgb="FF000000"/>
            <rFont val="Calibri"/>
            <family val="2"/>
            <charset val="1"/>
          </rPr>
          <t xml:space="preserve">Author:
In the ICS upgrade plan this is INS.GRAT2.ENC</t>
        </r>
      </text>
    </comment>
    <comment ref="U1" authorId="0">
      <text>
        <r>
          <rPr>
            <sz val="11"/>
            <color rgb="FF000000"/>
            <rFont val="Calibri"/>
            <family val="2"/>
            <charset val="1"/>
          </rPr>
          <t xml:space="preserve">Author:
Shouldbe propagated to headers</t>
        </r>
      </text>
    </comment>
    <comment ref="BK1" authorId="0">
      <text>
        <r>
          <rPr>
            <sz val="11"/>
            <color rgb="FF000000"/>
            <rFont val="Calibri"/>
            <family val="2"/>
            <charset val="1"/>
          </rPr>
          <t xml:space="preserve">Author:
Useful for development, does not need to be in the online database or propagated to headers.</t>
        </r>
      </text>
    </comment>
    <comment ref="BT1" authorId="0">
      <text>
        <r>
          <rPr>
            <sz val="11"/>
            <color rgb="FF000000"/>
            <rFont val="Calibri"/>
            <family val="2"/>
            <charset val="1"/>
          </rPr>
          <t xml:space="preserve">Author:
Useful for development, should be propagated to headers.</t>
        </r>
      </text>
    </comment>
    <comment ref="CL1" authorId="0">
      <text>
        <r>
          <rPr>
            <sz val="11"/>
            <color rgb="FF000000"/>
            <rFont val="Calibri"/>
            <family val="2"/>
            <charset val="1"/>
          </rPr>
          <t xml:space="preserve">Author:
Should be propagated to headers for DRS</t>
        </r>
      </text>
    </comment>
    <comment ref="EN1" authorId="0">
      <text>
        <r>
          <rPr>
            <sz val="11"/>
            <color rgb="FF000000"/>
            <rFont val="Calibri"/>
            <family val="2"/>
            <charset val="1"/>
          </rPr>
          <t xml:space="preserve">Author:
The x, y piezo ratios should be in the online DB, at least for the metrology. They do not need to be propagated to headers.</t>
        </r>
      </text>
    </comment>
    <comment ref="EP1" authorId="0">
      <text>
        <r>
          <rPr>
            <sz val="11"/>
            <color rgb="FF000000"/>
            <rFont val="Calibri"/>
            <family val="2"/>
            <charset val="1"/>
          </rPr>
          <t xml:space="preserve">Author:
All lamp exposures times and baffle settings for standard settings should be in the online DB. They do not need to be propagated to headers (the headers will contain the exposure time and baffle setting actually used).
The filling of these columns is part of the PAE test activities described in section 10.1.4 of the PAE Test Plan.</t>
        </r>
      </text>
    </comment>
    <comment ref="FK1" authorId="0">
      <text>
        <r>
          <rPr>
            <sz val="11"/>
            <color rgb="FF000000"/>
            <rFont val="Calibri"/>
            <family val="2"/>
            <charset val="1"/>
          </rPr>
          <t xml:space="preserve">Author:
The metrology parameters here should be available in the online DB for the metrology templates, but they do not need to be propagated to the headers (the metrology templates may write the measured centroids of metrology features in the headers, or the offsets)</t>
        </r>
      </text>
    </comment>
    <comment ref="FN1" authorId="0">
      <text>
        <r>
          <rPr>
            <b val="true"/>
            <sz val="10"/>
            <color rgb="FF000000"/>
            <rFont val="Calibri"/>
            <family val="0"/>
            <charset val="1"/>
          </rPr>
          <t xml:space="preserve">bristowp:
</t>
        </r>
        <r>
          <rPr>
            <sz val="10"/>
            <color rgb="FF000000"/>
            <rFont val="Calibri"/>
            <family val="0"/>
            <charset val="1"/>
          </rPr>
          <t xml:space="preserve">I have allowed for up to 10 spectral features from each source in each setting. In practise we will probably only use 2-5 from the ES source and 2 from the MF source.</t>
        </r>
      </text>
    </comment>
    <comment ref="FN5" authorId="0">
      <text>
        <r>
          <rPr>
            <sz val="11"/>
            <color rgb="FF000000"/>
            <rFont val="Calibri"/>
            <family val="2"/>
            <charset val="1"/>
          </rPr>
          <t xml:space="preserve">Author:
All of the MetroID_ES[ES/MF][N] are marked as new here because oCRIRES did not record them</t>
        </r>
      </text>
    </comment>
    <comment ref="FO5" authorId="0">
      <text>
        <r>
          <rPr>
            <sz val="11"/>
            <color rgb="FF000000"/>
            <rFont val="Calibri"/>
            <family val="2"/>
            <charset val="1"/>
          </rPr>
          <t xml:space="preserve">Author:
All of the MetroWav[ES/MF][N] are marked as new here because oCRIRES did not record them</t>
        </r>
      </text>
    </comment>
    <comment ref="FP5" authorId="0">
      <text>
        <r>
          <rPr>
            <sz val="11"/>
            <color rgb="FF000000"/>
            <rFont val="Calibri"/>
            <family val="2"/>
            <charset val="1"/>
          </rPr>
          <t xml:space="preserve">Author:
All of the MetroPos[ES/MF][N]D are marked as new here because oCRIRES did not record the detector number (instead x took values up to 4096)</t>
        </r>
      </text>
    </comment>
    <comment ref="GO5" authorId="0">
      <text>
        <r>
          <rPr>
            <sz val="11"/>
            <color rgb="FF000000"/>
            <rFont val="Calibri"/>
            <family val="2"/>
            <charset val="1"/>
          </rPr>
          <t xml:space="preserve">Author:
MetroPosES5x onwards are maked as new here because for oCRIRES only 4 features were alllowed for</t>
        </r>
      </text>
    </comment>
    <comment ref="GQ5" authorId="0">
      <text>
        <r>
          <rPr>
            <sz val="11"/>
            <color rgb="FF000000"/>
            <rFont val="Calibri"/>
            <family val="2"/>
            <charset val="1"/>
          </rPr>
          <t xml:space="preserve">Author:
MetroPosES5y onwards are maked as new here because for oCRIRES only 4 features were alllowed for</t>
        </r>
      </text>
    </comment>
    <comment ref="IS5" authorId="0">
      <text>
        <r>
          <rPr>
            <sz val="11"/>
            <color rgb="FF000000"/>
            <rFont val="Calibri"/>
            <family val="2"/>
            <charset val="1"/>
          </rPr>
          <t xml:space="preserve">Author:
MetroPosMF5x onwards are maked as new here because for oCRIRES only 4 features were alllowed for</t>
        </r>
      </text>
    </comment>
    <comment ref="IT5" authorId="0">
      <text>
        <r>
          <rPr>
            <sz val="11"/>
            <color rgb="FF000000"/>
            <rFont val="Calibri"/>
            <family val="2"/>
            <charset val="1"/>
          </rPr>
          <t xml:space="preserve">Author:
MetroPosMF5y onwards are maked as new here because for oCRIRES only 4 features were alllowed for</t>
        </r>
      </text>
    </comment>
  </commentList>
</comments>
</file>

<file path=xl/comments4.xml><?xml version="1.0" encoding="utf-8"?>
<comments xmlns="http://schemas.openxmlformats.org/spreadsheetml/2006/main" xmlns:xdr="http://schemas.openxmlformats.org/drawingml/2006/spreadsheetDrawing">
  <authors>
    <author/>
  </authors>
  <commentList>
    <comment ref="A3" authorId="0">
      <text>
        <r>
          <rPr>
            <sz val="11"/>
            <color rgb="FF000000"/>
            <rFont val="Calibri"/>
            <family val="2"/>
            <charset val="1"/>
          </rPr>
          <t xml:space="preserve">Author:
Not actually used</t>
        </r>
      </text>
    </comment>
    <comment ref="B2" authorId="0">
      <text>
        <r>
          <rPr>
            <sz val="11"/>
            <color rgb="FF000000"/>
            <rFont val="Calibri"/>
            <family val="2"/>
            <charset val="1"/>
          </rPr>
          <t xml:space="preserve">Author:
We should probably allow for two different sized gaps to fit the real instrument</t>
        </r>
      </text>
    </comment>
    <comment ref="J3" authorId="0">
      <text>
        <r>
          <rPr>
            <sz val="11"/>
            <color rgb="FF000000"/>
            <rFont val="Calibri"/>
            <family val="2"/>
            <charset val="1"/>
          </rPr>
          <t xml:space="preserve">Author:
Will need to calculate directly (instead of -1x Beta wlmax #1 cell) if we have two gaps of different sizes.</t>
        </r>
      </text>
    </comment>
    <comment ref="K3" authorId="0">
      <text>
        <r>
          <rPr>
            <sz val="11"/>
            <color rgb="FF000000"/>
            <rFont val="Calibri"/>
            <family val="2"/>
            <charset val="1"/>
          </rPr>
          <t xml:space="preserve">Author:
Will need to calculate directly (instead of -1x Beta wlmin #1 cell) if we have two gaps of different sizes.</t>
        </r>
      </text>
    </comment>
    <comment ref="Q3" authorId="0">
      <text>
        <r>
          <rPr>
            <sz val="11"/>
            <color rgb="FF000000"/>
            <rFont val="Calibri"/>
            <family val="2"/>
            <charset val="1"/>
          </rPr>
          <t xml:space="preserve">Author:
This is a wild guess and must be updated with the real vlue.</t>
        </r>
      </text>
    </comment>
  </commentList>
</comments>
</file>

<file path=xl/sharedStrings.xml><?xml version="1.0" encoding="utf-8"?>
<sst xmlns="http://schemas.openxmlformats.org/spreadsheetml/2006/main" count="1640" uniqueCount="803">
  <si>
    <t xml:space="preserve">European Organisation for Astronomical Research in the Southern Hemisphere</t>
  </si>
  <si>
    <t xml:space="preserve">Programme:</t>
  </si>
  <si>
    <t xml:space="preserve">INS</t>
  </si>
  <si>
    <t xml:space="preserve">Job:</t>
  </si>
  <si>
    <t xml:space="preserve">PDM Write Training</t>
  </si>
  <si>
    <t xml:space="preserve">Doc. Name:</t>
  </si>
  <si>
    <t xml:space="preserve">Approval Process Using a Template</t>
  </si>
  <si>
    <t xml:space="preserve">Doc. Number:</t>
  </si>
  <si>
    <t xml:space="preserve">ESO-239920</t>
  </si>
  <si>
    <t xml:space="preserve">Doc. Version:</t>
  </si>
  <si>
    <t xml:space="preserve">1</t>
  </si>
  <si>
    <t xml:space="preserve">Doc. Type:</t>
  </si>
  <si>
    <t xml:space="preserve">Procedure (PRO)</t>
  </si>
  <si>
    <t xml:space="preserve">Released On:</t>
  </si>
  <si>
    <t xml:space="preserve">2014-04-01</t>
  </si>
  <si>
    <t xml:space="preserve">Doc. Classification:</t>
  </si>
  <si>
    <t xml:space="preserve">ESO Internal</t>
  </si>
  <si>
    <t xml:space="preserve">Prepared by:</t>
  </si>
  <si>
    <t xml:space="preserve">PDM_Edit</t>
  </si>
  <si>
    <t xml:space="preserve">Validated by:</t>
  </si>
  <si>
    <t xml:space="preserve">Approved by:</t>
  </si>
  <si>
    <t xml:space="preserve">PDM_PM</t>
  </si>
  <si>
    <t xml:space="preserve">The definition of the table is given in the ICD:
CRIRES+ Interface Control Document
https://pdm.eso.org/kronodoc?action=start&amp;action2=View%20doc%20meta&amp;project=1100&amp;root=12002&amp;searchpara=0&amp;currdir=133380&amp;selecteddocs=405151
This spreadsheet version has evolved from Tino’s wavelength calculator based on a simple application of the grating equation. The idea is that the table provides the following:
- The list of settings:
  + The optimal list will be established during PAE
  + they are primarily identified by their central wavelength (as agreed at FDR)
- The minimum, central, and maximum order defined for each setting
- the encoder positions of the CDU wheel, OS Filter wheel and echelle mechanism and piezo voltages (to be measured during PAE)
- some supplementary information about how the echellogram changes as echelle grating/piezos move (to be measured during PAE)
- the basic wavelength parameters for each detector in each setting, based on a simple application of the wavelength equation:
    + It should be accurate enough for the DRS to use (via header KWs) as a starting point to search for features and derive the accurate solution, or for labelling the RTD during observations
    + Input parameters can be adjusted to take into account:
      * a different set of grating angles
      * echelle grating constant
      * focal length (simple scaling)
      * fiducial centre of the detector array
      * detector dimensions (array size and gaps)
      * encoder to angle ratio for the echelle grating
    + It does not (cannot) take into account
      * optical aberrations
      * rotation of the detectors
    + It does not include any calculation of cross-dispersion
      * consequently the central Y co-ordinate columns are not filled in this version
      * You can use the Zemax output that Tino provided for CRIFORS to fill these columns
      * For the eventual list of standard settings we should either interpolate the Zemax output that you have or obtain dedicated Zemax output for the echelle angle/CDU combinations used.
- The blaze wavelength and free spectral range of each order (blaze angle of the echelle is an input parameter)
- The optimal lamp DITs for all calibration lamps (to be established during PAE testing)
  + Full slit illumination
  + pinhole (for sources located in the integrating sphere) 
- The baffle positions for Ne, Kr, halogen and IR emitter (to be established during PAE testing)
  + Full slit illumination
  + pinhole
- Metrology parameters:
  + Fiducial positions of 10 Ar lines (from dedicated U/Ar lamp) for each fibre in each setting:
    * Line identification
    * Line wavelength
    * Detector that line falls on
    * Fiducial X centroid (measured during PAE testing) 
    * Fiducial Y centroid (measured during PAE testing) 
  + Fiducial positions of 10 selected (during PAE testing) U/Ne (entrance slit) lines in each setting:
    * Line identification
    * Line wavelength
    * Detector that line falls on
    * Fiducial X centroid (measured during PAE testing) 
    * Fiducial Y centroid (measured during PAE testing) 
    * The slit image tilt
  + Optimal U/Ar lamp DIT
</t>
  </si>
  <si>
    <t xml:space="preserve">Comparison to oCRIRES crmcfgWVLEN table:
Name — Not present in the CRIRES+ table (it was the same for the whole table and identified the config, could easily be added to the CRIRES+ table if it is useful).
Reference — “Ref Name"
Note that for oCRIRES this was the only column that indicated the order and it had to be extracted from the sting [Order/n/interlace]. For the CRIRES+ table we have separate columns indicating the range of orders.
Central Wavelength — “Ref WLEN” in the CRIRES+ table is the central wavelength for the designated “Central Order” and is used to label the setting, while “O[m] Central Wavelength” is the value for each order in a given setting.
Angle Prism —Obviously not relevant to CRIRES+, though “CDU Setting" is kind of an equivalent
Piezo — PIEZOX (Will very probably be just the default PIEZO value in all rows), CRIRES+ also has an analogous PIEZOY column
Intermediate Slit — Obviously not relevant to CRIRES+, though “OSF Setting" is kind of an equivalent
Angle Grating — “Grating Setting"
Reference File Name — Not present in the CRIRES+ table (never actually seemed to be used in the oCRIRES table anyway)
Wavelength Limit+/- — “O[m] FSR +/-“ CRIRES+ has a free spectral range for all orders in a given band
Beg/End Det [1-4] — “O[m] BEG/END DET[1-3]” CRIRES+ has detector spectral ranges for all orders in a given band. These are the values that would be needed to compute the pixel to wavelength mapping for the RTD (together with the “O[m] Central Y columns”)
——
The following columns (all of the ones ending “Metr”) were not in the previous version of the CRIRES+ cpmcfgWVLEN, but they are in the MLT described in appendix 10 of CRIRES+ Metrology System Design. I decided to add them to cpmcfgWVLEN since in the end it will be simpler to have just one table. The only problem here is that we don’t know how many reference features we will use in each setting (probably 2 or 3 will suffice). I have allowed for ten, this should be way more than enough and probably means that we’ll eventually have a lot of empty columns.
spectrPosMetr[n]x/y — SpectroPosMF[n]_D/x/y (note that whereas the oCRIRES table used a cumulative x pixel count across the 4 detectors, i.e. 1-4096, I prefer to have a column for the detector number, then the x value within the detector)
spectrDITMetr — SpectroDITMetro
spectrBafflMetr — Not relevant to CRIRES+ (neither of the sources used for CRIRES+ metrology are in the IS)
preDisPosMetr[n]x/y — SpectroPosES[n]_D/x/y in the MLT (note that whereas the oCRIRES table used a cumulative x pixel count across the 4 detectors, i.e. 1-4096, I prefer to have a column for the detector number, then the x value within the detector)
preDisDITMetr — SpectroDITMetro
preDisBafflMetr  — Not relevant to CRIRES+ (neither of the sources used for CRIRES+ metrology are in the IS)
preDisIntSlitMetr — Not relevant to CRIRES+
——
intSlitCtrBdrOffs — I’m not actually sure what this is… But not relevant to CRIRES+
wlenGratRatio — GratAngleWlenRatio
wlenPrismRatio — Obviously not relevant to CRIRES+
wlenPiezoRatio — Can be computed from the “WLEN Piezo X Ratio” and “Central Dispersion” columns in the CRIRES+ table
wlenIntSlitRatio — Obviously not relevant to CRIRES+
New columns in the CRIRES+ table:
Central Order — Its useful to explicitly define a central order for each band (some bands have an even number of orders)
Central Dispersion — Not present in the oCRIRES table (but could have been calculated from the Beg/End Det 2/3 columns)
Minimum order — Its useful to explicitly define a minimum order for each band (some bands have an even number of orders)
Maximum order — Its useful to explicitly define a maximum order for each band (some bands have an even number of orders)
O[m] Central Y — The approximate Y co-ordinate of each order at the centre of the middle detector
O[m] Blaze WLEN — The blaze wavelength for each order at the echelle angle of the setting (not essential, but nice to have for understanding)
Grating Angle — The physical angle of the grating in degrees (NOT the equivalent of the “Angle Grating” column for oCRIRES which was in encoder steps)
WLEN Piezo X/Y Ratio — rate of change of pixel posn with PIEZOX/Y
[U/Ne / Kr / Ne / HAL / IR Em / Laser / FPET] Slit DIT — Optimal exposure time for full slit illumination with each source
[Kr / Ne / HAL / IR Em] Slit Baff — Optimal baffle setting for full slit illumination with each source
[Kr / Ne / HAL / IR Em / Laser / FPET] Slit DIT — Optimal exposure time for PH illumination with each source
[Kr / Ne / HAL / IR Em] Slit Baff — Optimal baffle setting for PH illumination with each source
Encoder Grat Wlen Ratio — number of steps to shift the echellogramme by 1nm
Encoder Grat Pix Ratio — number of steps to shift the echellogramme by 1pix (useful for metrology)
SpectroID_ES[n] — Identification (species) of entrance slit line (This was missing in the oCRIRES metrology)
SpectroWavES[n] — Wavelength of entrance slit line (This was missing in the oCRIRES metrology)
SpectroTiltES[n] — offers the possibility to record the slit image tilt for entrance slit metrology lines
SpectroID_MF[n] — Identification (species) of the MF+ line (This was missing in the oCRIRES metrology)
SpectroWavMF[n] — Wavelength of the MF+ line (This was missing in the oCRIRES metrology)
</t>
  </si>
  <si>
    <t xml:space="preserve">Parameter Name</t>
  </si>
  <si>
    <t xml:space="preserve">Ref WLEN</t>
  </si>
  <si>
    <t xml:space="preserve">Ref Name</t>
  </si>
  <si>
    <t xml:space="preserve">Central Order</t>
  </si>
  <si>
    <t xml:space="preserve">Central Dispersion</t>
  </si>
  <si>
    <t xml:space="preserve">GratAngleWlenRatio</t>
  </si>
  <si>
    <t xml:space="preserve">CDU Setting name</t>
  </si>
  <si>
    <t xml:space="preserve">CDU setting</t>
  </si>
  <si>
    <t xml:space="preserve">OSF setting name</t>
  </si>
  <si>
    <t xml:space="preserve">OSF setting</t>
  </si>
  <si>
    <t xml:space="preserve">PIEZOX</t>
  </si>
  <si>
    <t xml:space="preserve">PIEZOY</t>
  </si>
  <si>
    <t xml:space="preserve">SPU Setting Name</t>
  </si>
  <si>
    <t xml:space="preserve">SPU Turret Setting</t>
  </si>
  <si>
    <t xml:space="preserve">Grating Angle</t>
  </si>
  <si>
    <t xml:space="preserve">Grating Setting</t>
  </si>
  <si>
    <t xml:space="preserve">Minimum order</t>
  </si>
  <si>
    <t xml:space="preserve">Maximum order</t>
  </si>
  <si>
    <t xml:space="preserve">O0</t>
  </si>
  <si>
    <t xml:space="preserve">O9</t>
  </si>
  <si>
    <t xml:space="preserve">O0 Central Wavelength</t>
  </si>
  <si>
    <t xml:space="preserve">O1 Central Wavelength</t>
  </si>
  <si>
    <t xml:space="preserve">O2 Central Wavelength</t>
  </si>
  <si>
    <t xml:space="preserve">O3 Central Wavelength</t>
  </si>
  <si>
    <t xml:space="preserve">O4 Central Wavelength</t>
  </si>
  <si>
    <t xml:space="preserve">O5 Central Wavelength</t>
  </si>
  <si>
    <t xml:space="preserve">O6 Central Wavelength</t>
  </si>
  <si>
    <t xml:space="preserve">O7 Central Wavelength</t>
  </si>
  <si>
    <t xml:space="preserve">O8 Central Wavelength</t>
  </si>
  <si>
    <t xml:space="preserve">O-1 Central Y Det1</t>
  </si>
  <si>
    <t xml:space="preserve">O0 Central Y Det1</t>
  </si>
  <si>
    <t xml:space="preserve">O1 Central Y Det1</t>
  </si>
  <si>
    <t xml:space="preserve">O2 Central Y Det1</t>
  </si>
  <si>
    <t xml:space="preserve">O3 Central Y Det1</t>
  </si>
  <si>
    <t xml:space="preserve">O4 Central Y Det1</t>
  </si>
  <si>
    <t xml:space="preserve">O5 Central Y Det1</t>
  </si>
  <si>
    <t xml:space="preserve">O6 Central Y Det1</t>
  </si>
  <si>
    <t xml:space="preserve">O7 Central Y Det1</t>
  </si>
  <si>
    <t xml:space="preserve">O8 Central Y Det1</t>
  </si>
  <si>
    <t xml:space="preserve">O9 Central Y Det1</t>
  </si>
  <si>
    <t xml:space="preserve">O-1 Central Y Det2</t>
  </si>
  <si>
    <t xml:space="preserve">O0 Central Y Det2</t>
  </si>
  <si>
    <t xml:space="preserve">O1 Central Y Det2</t>
  </si>
  <si>
    <t xml:space="preserve">O2 Central Y Det2</t>
  </si>
  <si>
    <t xml:space="preserve">O3 Central Y Det2</t>
  </si>
  <si>
    <t xml:space="preserve">O4 Central Y Det2</t>
  </si>
  <si>
    <t xml:space="preserve">O5 Central Y Det2</t>
  </si>
  <si>
    <t xml:space="preserve">O6 Central Y Det2</t>
  </si>
  <si>
    <t xml:space="preserve">O7 Central Y Det2</t>
  </si>
  <si>
    <t xml:space="preserve">O8 Central Y Det2</t>
  </si>
  <si>
    <t xml:space="preserve">O9 Central Y Det2</t>
  </si>
  <si>
    <t xml:space="preserve">O-1 Central Y Det3</t>
  </si>
  <si>
    <t xml:space="preserve">O0 Central Y Det3</t>
  </si>
  <si>
    <t xml:space="preserve">O1 Central Y Det3</t>
  </si>
  <si>
    <t xml:space="preserve">O2 Central Y Det3</t>
  </si>
  <si>
    <t xml:space="preserve">O3 Central Y Det3</t>
  </si>
  <si>
    <t xml:space="preserve">O4 Central Y Det3</t>
  </si>
  <si>
    <t xml:space="preserve">O5 Central Y Det3</t>
  </si>
  <si>
    <t xml:space="preserve">O6 Central Y Det3</t>
  </si>
  <si>
    <t xml:space="preserve">O7 Central Y Det3</t>
  </si>
  <si>
    <t xml:space="preserve">O8 Central Y Det3</t>
  </si>
  <si>
    <t xml:space="preserve">O9 Central Y Det3</t>
  </si>
  <si>
    <t xml:space="preserve">O0 Blaze WVLEN</t>
  </si>
  <si>
    <t xml:space="preserve">O1 Blaze WVLEN</t>
  </si>
  <si>
    <t xml:space="preserve">O2 Blaze WVLEN</t>
  </si>
  <si>
    <t xml:space="preserve">O3 Blaze WVLEN</t>
  </si>
  <si>
    <t xml:space="preserve">O4 Blaze WVLEN</t>
  </si>
  <si>
    <t xml:space="preserve">O5 Blaze WVLEN</t>
  </si>
  <si>
    <t xml:space="preserve">O6 Blaze WVLEN</t>
  </si>
  <si>
    <t xml:space="preserve">O7 Blaze WVLEN</t>
  </si>
  <si>
    <t xml:space="preserve">O8 Blaze WVLEN</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</si>
  <si>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</si>
  <si>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</si>
  <si>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</si>
  <si>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</si>
  <si>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</si>
  <si>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</si>
  <si>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</si>
  <si>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</si>
  <si>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</si>
  <si>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</si>
  <si>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</si>
  <si>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</si>
  <si>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</si>
  <si>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</si>
  <si>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</si>
  <si>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</si>
  <si>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</si>
  <si>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</si>
  <si>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O0 BEG DET1</t>
  </si>
  <si>
    <t xml:space="preserve">O1 BEG DET1</t>
  </si>
  <si>
    <t xml:space="preserve">O2 BEG DET1</t>
  </si>
  <si>
    <t xml:space="preserve">O3 BEG DET1</t>
  </si>
  <si>
    <t xml:space="preserve">O4 BEG DET1</t>
  </si>
  <si>
    <t xml:space="preserve">O5 BEG DET1</t>
  </si>
  <si>
    <t xml:space="preserve">O6 BEG DET1</t>
  </si>
  <si>
    <t xml:space="preserve">O7 BEG DET1</t>
  </si>
  <si>
    <t xml:space="preserve">O8 BEG DET1</t>
  </si>
  <si>
    <t xml:space="preserve">O0 END DET1</t>
  </si>
  <si>
    <t xml:space="preserve">O1 END DET1</t>
  </si>
  <si>
    <t xml:space="preserve">O2 END DET1</t>
  </si>
  <si>
    <t xml:space="preserve">O3 END DET1</t>
  </si>
  <si>
    <t xml:space="preserve">O4 END DET1</t>
  </si>
  <si>
    <t xml:space="preserve">O5 END DET1</t>
  </si>
  <si>
    <t xml:space="preserve">O6 END DET1</t>
  </si>
  <si>
    <t xml:space="preserve">O7 END DET1</t>
  </si>
  <si>
    <t xml:space="preserve">O8 END DET1</t>
  </si>
  <si>
    <t xml:space="preserve">O0 BEG DET2</t>
  </si>
  <si>
    <t xml:space="preserve">O1 BEG DET2</t>
  </si>
  <si>
    <t xml:space="preserve">O2 BEG DET2</t>
  </si>
  <si>
    <t xml:space="preserve">O3 BEG DET2</t>
  </si>
  <si>
    <t xml:space="preserve">O4 BEG DET2</t>
  </si>
  <si>
    <t xml:space="preserve">O5 BEG DET2</t>
  </si>
  <si>
    <t xml:space="preserve">O6 BEG DET2</t>
  </si>
  <si>
    <t xml:space="preserve">O7 BEG DET2</t>
  </si>
  <si>
    <t xml:space="preserve">O8 BEG DET2</t>
  </si>
  <si>
    <t xml:space="preserve">O0 END DET2</t>
  </si>
  <si>
    <t xml:space="preserve">O1 END DET2</t>
  </si>
  <si>
    <t xml:space="preserve">O2 END DET2</t>
  </si>
  <si>
    <t xml:space="preserve">O3 END DET2</t>
  </si>
  <si>
    <t xml:space="preserve">O4 END DET2</t>
  </si>
  <si>
    <t xml:space="preserve">O5 END DET2</t>
  </si>
  <si>
    <t xml:space="preserve">O6 END DET2</t>
  </si>
  <si>
    <t xml:space="preserve">O7 END DET2</t>
  </si>
  <si>
    <t xml:space="preserve">O8 END DET2</t>
  </si>
  <si>
    <t xml:space="preserve">O0 BEG DET3</t>
  </si>
  <si>
    <t xml:space="preserve">O1 BEG DET3</t>
  </si>
  <si>
    <t xml:space="preserve">O2 BEG DET3</t>
  </si>
  <si>
    <t xml:space="preserve">O3 BEG DET3</t>
  </si>
  <si>
    <t xml:space="preserve">O4 BEG DET3</t>
  </si>
  <si>
    <t xml:space="preserve">O5 BEG DET3</t>
  </si>
  <si>
    <t xml:space="preserve">O6 BEG DET3</t>
  </si>
  <si>
    <t xml:space="preserve">O7 BEG DET3</t>
  </si>
  <si>
    <t xml:space="preserve">O8 BEG DET3</t>
  </si>
  <si>
    <t xml:space="preserve">O0 END DET3</t>
  </si>
  <si>
    <t xml:space="preserve">O1 END DET3</t>
  </si>
  <si>
    <t xml:space="preserve">O2 END DET3</t>
  </si>
  <si>
    <t xml:space="preserve">O3 END DET3</t>
  </si>
  <si>
    <t xml:space="preserve">O4 END DET3</t>
  </si>
  <si>
    <t xml:space="preserve">O5 END DET3</t>
  </si>
  <si>
    <t xml:space="preserve">O6 END DET3</t>
  </si>
  <si>
    <t xml:space="preserve">O7 END DET3</t>
  </si>
  <si>
    <t xml:space="preserve">O8 END DET3</t>
  </si>
  <si>
    <t xml:space="preserve">WLEN Piezo X Ratio</t>
  </si>
  <si>
    <t xml:space="preserve">SLIT Piezo Y Ratio</t>
  </si>
  <si>
    <t xml:space="preserve">U/Ne Slit DIT</t>
  </si>
  <si>
    <t xml:space="preserve">Kr Slit DIT</t>
  </si>
  <si>
    <t xml:space="preserve">Kr Slit Baff</t>
  </si>
  <si>
    <t xml:space="preserve">Ne Slit DIT</t>
  </si>
  <si>
    <t xml:space="preserve">Ne Slit Baff</t>
  </si>
  <si>
    <t xml:space="preserve">HAL Slit DIT</t>
  </si>
  <si>
    <t xml:space="preserve">Hal Slit Baff</t>
  </si>
  <si>
    <t xml:space="preserve">IR Em Slit DIT</t>
  </si>
  <si>
    <t xml:space="preserve">IR Em Slit Baff</t>
  </si>
  <si>
    <t xml:space="preserve">Laser Slit DIT</t>
  </si>
  <si>
    <t xml:space="preserve">FPET Slit DIT</t>
  </si>
  <si>
    <t xml:space="preserve">Kr PH DIT</t>
  </si>
  <si>
    <t xml:space="preserve">Kr PH Baff</t>
  </si>
  <si>
    <t xml:space="preserve">Ne PH DIT</t>
  </si>
  <si>
    <t xml:space="preserve">Ne PH Baff</t>
  </si>
  <si>
    <t xml:space="preserve">Hal PH DIT</t>
  </si>
  <si>
    <t xml:space="preserve">Hal PH Baff</t>
  </si>
  <si>
    <t xml:space="preserve">IR Em PH DIT</t>
  </si>
  <si>
    <t xml:space="preserve">IR Em PH Baff</t>
  </si>
  <si>
    <t xml:space="preserve">Laser PH Baff</t>
  </si>
  <si>
    <t xml:space="preserve">FPET PH DIT</t>
  </si>
  <si>
    <t xml:space="preserve">Metro DIT</t>
  </si>
  <si>
    <t xml:space="preserve">Encoder Grat Wlen Ratio</t>
  </si>
  <si>
    <t xml:space="preserve">Encoder Grat Pix Ratio</t>
  </si>
  <si>
    <t xml:space="preserve">MetroID_ES1</t>
  </si>
  <si>
    <t xml:space="preserve">MetroWavES1</t>
  </si>
  <si>
    <t xml:space="preserve">MetroPosES1D</t>
  </si>
  <si>
    <t xml:space="preserve">MetroPosES1x</t>
  </si>
  <si>
    <t xml:space="preserve">MetroPosES1y</t>
  </si>
  <si>
    <t xml:space="preserve">MetroTiltES1</t>
  </si>
  <si>
    <t xml:space="preserve">MetroID_ES2</t>
  </si>
  <si>
    <t xml:space="preserve">MetroWavES2</t>
  </si>
  <si>
    <t xml:space="preserve">MetroPosES2D</t>
  </si>
  <si>
    <t xml:space="preserve">MetroPosES2x</t>
  </si>
  <si>
    <t xml:space="preserve">MetroPosES2y</t>
  </si>
  <si>
    <t xml:space="preserve">MetroTiltES2</t>
  </si>
  <si>
    <t xml:space="preserve">MetroID_ES3</t>
  </si>
  <si>
    <t xml:space="preserve">MetroWavES3</t>
  </si>
  <si>
    <t xml:space="preserve">MetroPosES3D</t>
  </si>
  <si>
    <t xml:space="preserve">MetroPosES3x</t>
  </si>
  <si>
    <t xml:space="preserve">MetroPosES3y</t>
  </si>
  <si>
    <t xml:space="preserve">MetroTiltES3</t>
  </si>
  <si>
    <t xml:space="preserve">MetroID_ES4</t>
  </si>
  <si>
    <t xml:space="preserve">MetroWavES4</t>
  </si>
  <si>
    <t xml:space="preserve">MetroPosES4D</t>
  </si>
  <si>
    <t xml:space="preserve">MetroPosES4x</t>
  </si>
  <si>
    <t xml:space="preserve">MetroPosES4y</t>
  </si>
  <si>
    <t xml:space="preserve">MetroTiltES4</t>
  </si>
  <si>
    <t xml:space="preserve">MetroID_ES5</t>
  </si>
  <si>
    <t xml:space="preserve">MetroWavES5</t>
  </si>
  <si>
    <t xml:space="preserve">MetroPosES5D</t>
  </si>
  <si>
    <t xml:space="preserve">MetroPosES5x</t>
  </si>
  <si>
    <t xml:space="preserve">MetroPosES5y</t>
  </si>
  <si>
    <t xml:space="preserve">MetroTiltES5</t>
  </si>
  <si>
    <t xml:space="preserve">MetroID_ES6</t>
  </si>
  <si>
    <t xml:space="preserve">MetroWavES6</t>
  </si>
  <si>
    <t xml:space="preserve">MetroPosES6D</t>
  </si>
  <si>
    <t xml:space="preserve">MetroPosES6x</t>
  </si>
  <si>
    <t xml:space="preserve">MetroPosES6y</t>
  </si>
  <si>
    <t xml:space="preserve">MetroTiltES6</t>
  </si>
  <si>
    <t xml:space="preserve">MetroID_ES7</t>
  </si>
  <si>
    <t xml:space="preserve">MetroWavES7</t>
  </si>
  <si>
    <t xml:space="preserve">MetroPosES7D</t>
  </si>
  <si>
    <t xml:space="preserve">MetroPosES7x</t>
  </si>
  <si>
    <t xml:space="preserve">MetroPosES7y</t>
  </si>
  <si>
    <t xml:space="preserve">MetroTiltES7</t>
  </si>
  <si>
    <t xml:space="preserve">MetroID_ES8</t>
  </si>
  <si>
    <t xml:space="preserve">MetroWavES8</t>
  </si>
  <si>
    <t xml:space="preserve">MetroPosES8D</t>
  </si>
  <si>
    <t xml:space="preserve">MetroPosES8x</t>
  </si>
  <si>
    <t xml:space="preserve">MetroPosES8y</t>
  </si>
  <si>
    <t xml:space="preserve">MetroTiltES8</t>
  </si>
  <si>
    <t xml:space="preserve">MetroID_ES9</t>
  </si>
  <si>
    <t xml:space="preserve">MetroWavES9</t>
  </si>
  <si>
    <t xml:space="preserve">MetroPosES9D</t>
  </si>
  <si>
    <t xml:space="preserve">MetroPosES9x</t>
  </si>
  <si>
    <t xml:space="preserve">MetroPosES9y</t>
  </si>
  <si>
    <t xml:space="preserve">MetroTiltES9</t>
  </si>
  <si>
    <t xml:space="preserve">MetroID_ES10</t>
  </si>
  <si>
    <t xml:space="preserve">MetroWavES10</t>
  </si>
  <si>
    <t xml:space="preserve">MetroPosES10D</t>
  </si>
  <si>
    <t xml:space="preserve">MetroPosES10x</t>
  </si>
  <si>
    <t xml:space="preserve">MetroPosES10y</t>
  </si>
  <si>
    <t xml:space="preserve">MetroTiltES10</t>
  </si>
  <si>
    <t xml:space="preserve">MetroID_MF1</t>
  </si>
  <si>
    <t xml:space="preserve">MetroWavMF1</t>
  </si>
  <si>
    <t xml:space="preserve">MetroPosMF1_D </t>
  </si>
  <si>
    <t xml:space="preserve">MetroPosMF1_x </t>
  </si>
  <si>
    <t xml:space="preserve">MetroPosMF1_y</t>
  </si>
  <si>
    <t xml:space="preserve">MetroID_MF2</t>
  </si>
  <si>
    <t xml:space="preserve">MetroWavMF2</t>
  </si>
  <si>
    <t xml:space="preserve">MetroPosMF2_D </t>
  </si>
  <si>
    <t xml:space="preserve">MetroPosMF2_x </t>
  </si>
  <si>
    <t xml:space="preserve">MetroPosMF2_y</t>
  </si>
  <si>
    <t xml:space="preserve">MetroID_MF3</t>
  </si>
  <si>
    <t xml:space="preserve">MetroWavMF3</t>
  </si>
  <si>
    <t xml:space="preserve">MetroPosMF3_D </t>
  </si>
  <si>
    <t xml:space="preserve">MetroPosMF3_x </t>
  </si>
  <si>
    <t xml:space="preserve">MetroPosMF3_y</t>
  </si>
  <si>
    <t xml:space="preserve">MetroID_MF4</t>
  </si>
  <si>
    <t xml:space="preserve">MetroWavMF4</t>
  </si>
  <si>
    <t xml:space="preserve">MetroPosMF4_D </t>
  </si>
  <si>
    <t xml:space="preserve">MetroPosMF4_x </t>
  </si>
  <si>
    <t xml:space="preserve">MetroPosMF4_y</t>
  </si>
  <si>
    <t xml:space="preserve">MetroID_MF5</t>
  </si>
  <si>
    <t xml:space="preserve">MetroWavMF5</t>
  </si>
  <si>
    <t xml:space="preserve">MetroPosMF5_D </t>
  </si>
  <si>
    <t xml:space="preserve">MetroPosMF5_x </t>
  </si>
  <si>
    <t xml:space="preserve">MetroPosMF5_y</t>
  </si>
  <si>
    <t xml:space="preserve">MetroID_MF6</t>
  </si>
  <si>
    <t xml:space="preserve">MetroWavMF6</t>
  </si>
  <si>
    <t xml:space="preserve">MetroPosMF6_D </t>
  </si>
  <si>
    <t xml:space="preserve">MetroPosMF6_x </t>
  </si>
  <si>
    <t xml:space="preserve">MetroPosMF6_y</t>
  </si>
  <si>
    <t xml:space="preserve">MetroID_MF7</t>
  </si>
  <si>
    <t xml:space="preserve">MetroWavMF7</t>
  </si>
  <si>
    <t xml:space="preserve">MetroPosMF7_D </t>
  </si>
  <si>
    <t xml:space="preserve">MetroPosMF7_x </t>
  </si>
  <si>
    <t xml:space="preserve">MetroPosMF7_y</t>
  </si>
  <si>
    <t xml:space="preserve">MetroID_MF8</t>
  </si>
  <si>
    <t xml:space="preserve">MetroWavMF8</t>
  </si>
  <si>
    <t xml:space="preserve">MetroPosMF8_D </t>
  </si>
  <si>
    <t xml:space="preserve">MetroPosMF8_x </t>
  </si>
  <si>
    <t xml:space="preserve">MetroPosMF8_y</t>
  </si>
  <si>
    <t xml:space="preserve">MetroID_MF9</t>
  </si>
  <si>
    <t xml:space="preserve">MetroWavMF9</t>
  </si>
  <si>
    <t xml:space="preserve">MetroPosMF9_D </t>
  </si>
  <si>
    <t xml:space="preserve">MetroPosMF9_x </t>
  </si>
  <si>
    <t xml:space="preserve">MetroPosMF9_y</t>
  </si>
  <si>
    <t xml:space="preserve">MetroID_MF10</t>
  </si>
  <si>
    <t xml:space="preserve">MetroWavMF10</t>
  </si>
  <si>
    <t xml:space="preserve">MetroPosMF10_D </t>
  </si>
  <si>
    <t xml:space="preserve">MetroPosMF10_x </t>
  </si>
  <si>
    <t xml:space="preserve">MetroPosMF10_y</t>
  </si>
  <si>
    <t xml:space="preserve">Online DB parameter</t>
  </si>
  <si>
    <t xml:space="preserve">cwlen</t>
  </si>
  <si>
    <t xml:space="preserve">WlenId</t>
  </si>
  <si>
    <t xml:space="preserve">corder</t>
  </si>
  <si>
    <t xml:space="preserve">N/A</t>
  </si>
  <si>
    <t xml:space="preserve">wlenGratRatio</t>
  </si>
  <si>
    <t xml:space="preserve">grat2</t>
  </si>
  <si>
    <t xml:space="preserve">grat2enc</t>
  </si>
  <si>
    <t xml:space="preserve">filt2</t>
  </si>
  <si>
    <t xml:space="preserve">filt2enc</t>
  </si>
  <si>
    <t xml:space="preserve">piezox</t>
  </si>
  <si>
    <t xml:space="preserve">piezoy</t>
  </si>
  <si>
    <t xml:space="preserve">sputurret</t>
  </si>
  <si>
    <t xml:space="preserve">sputurretenc</t>
  </si>
  <si>
    <t xml:space="preserve">grat1</t>
  </si>
  <si>
    <t xml:space="preserve">gratenc</t>
  </si>
  <si>
    <t xml:space="preserve">minord</t>
  </si>
  <si>
    <t xml:space="preserve">maxord</t>
  </si>
  <si>
    <t xml:space="preserve">cenY10</t>
  </si>
  <si>
    <t xml:space="preserve">cenY11</t>
  </si>
  <si>
    <t xml:space="preserve">cenY12</t>
  </si>
  <si>
    <t xml:space="preserve">cenY13</t>
  </si>
  <si>
    <t xml:space="preserve">cenY14</t>
  </si>
  <si>
    <t xml:space="preserve">cenY15</t>
  </si>
  <si>
    <t xml:space="preserve">cenY16</t>
  </si>
  <si>
    <t xml:space="preserve">cenY17</t>
  </si>
  <si>
    <t xml:space="preserve">cenY18</t>
  </si>
  <si>
    <t xml:space="preserve">cenY20</t>
  </si>
  <si>
    <t xml:space="preserve">cenY21</t>
  </si>
  <si>
    <t xml:space="preserve">cenY22</t>
  </si>
  <si>
    <t xml:space="preserve">cenY23</t>
  </si>
  <si>
    <t xml:space="preserve">cenY24</t>
  </si>
  <si>
    <t xml:space="preserve">cenY25</t>
  </si>
  <si>
    <t xml:space="preserve">cenY26</t>
  </si>
  <si>
    <t xml:space="preserve">cenY27</t>
  </si>
  <si>
    <t xml:space="preserve">cenY28</t>
  </si>
  <si>
    <t xml:space="preserve">cenY29</t>
  </si>
  <si>
    <t xml:space="preserve">cenY30</t>
  </si>
  <si>
    <t xml:space="preserve">cenY31</t>
  </si>
  <si>
    <t xml:space="preserve">cenY32</t>
  </si>
  <si>
    <t xml:space="preserve">cenY33</t>
  </si>
  <si>
    <t xml:space="preserve">cenY34</t>
  </si>
  <si>
    <t xml:space="preserve">cenY35</t>
  </si>
  <si>
    <t xml:space="preserve">cenY36</t>
  </si>
  <si>
    <t xml:space="preserve">cenY37</t>
  </si>
  <si>
    <t xml:space="preserve">cenY38</t>
  </si>
  <si>
    <t xml:space="preserve">cenY39</t>
  </si>
  <si>
    <t xml:space="preserve">wlenMinO0</t>
  </si>
  <si>
    <t xml:space="preserve">wlenMinO1</t>
  </si>
  <si>
    <t xml:space="preserve">wlenMinO2</t>
  </si>
  <si>
    <t xml:space="preserve">wlenMinO3</t>
  </si>
  <si>
    <t xml:space="preserve">wlenMinO4</t>
  </si>
  <si>
    <t xml:space="preserve">wlenMinO5</t>
  </si>
  <si>
    <t xml:space="preserve">wlenMinO6</t>
  </si>
  <si>
    <t xml:space="preserve">wlenMinO7</t>
  </si>
  <si>
    <t xml:space="preserve">wlenMinO8</t>
  </si>
  <si>
    <t xml:space="preserve">wlenMaxO0</t>
  </si>
  <si>
    <t xml:space="preserve">wlenMaxO1</t>
  </si>
  <si>
    <t xml:space="preserve">wlenMaxO2</t>
  </si>
  <si>
    <t xml:space="preserve">wlenMaxO3</t>
  </si>
  <si>
    <t xml:space="preserve">wlenMaxO4</t>
  </si>
  <si>
    <t xml:space="preserve">wlenMaxO5</t>
  </si>
  <si>
    <t xml:space="preserve">wlenMaxO6</t>
  </si>
  <si>
    <t xml:space="preserve">wlenMaxO7</t>
  </si>
  <si>
    <t xml:space="preserve">wlenMaxO8</t>
  </si>
  <si>
    <t xml:space="preserve">wlenStartDet1O0</t>
  </si>
  <si>
    <t xml:space="preserve">wlenStartDet1O1</t>
  </si>
  <si>
    <t xml:space="preserve">wlenStartDet1O2</t>
  </si>
  <si>
    <t xml:space="preserve">wlenStartDet1O3</t>
  </si>
  <si>
    <t xml:space="preserve">wlenStartDet1O4</t>
  </si>
  <si>
    <t xml:space="preserve">wlenStartDet1O5</t>
  </si>
  <si>
    <t xml:space="preserve">wlenStartDet1O6</t>
  </si>
  <si>
    <t xml:space="preserve">wlenStartDet1O7</t>
  </si>
  <si>
    <t xml:space="preserve">wlenStartDet1O8</t>
  </si>
  <si>
    <t xml:space="preserve">wlenEndDet1O0</t>
  </si>
  <si>
    <t xml:space="preserve">wlenEndDet1O1</t>
  </si>
  <si>
    <t xml:space="preserve">wlenEndDet1O2</t>
  </si>
  <si>
    <t xml:space="preserve">wlenEndDet1O3</t>
  </si>
  <si>
    <t xml:space="preserve">wlenEndDet1O4</t>
  </si>
  <si>
    <t xml:space="preserve">wlenEndDet1O5</t>
  </si>
  <si>
    <t xml:space="preserve">wlenEndDet1O6</t>
  </si>
  <si>
    <t xml:space="preserve">wlenEndDet1O7</t>
  </si>
  <si>
    <t xml:space="preserve">wlenEndDet1O8</t>
  </si>
  <si>
    <t xml:space="preserve">wlenStartDet2O0</t>
  </si>
  <si>
    <t xml:space="preserve">wlenStartDet2O1</t>
  </si>
  <si>
    <t xml:space="preserve">wlenStartDet2O2</t>
  </si>
  <si>
    <t xml:space="preserve">wlenStartDet2O3</t>
  </si>
  <si>
    <t xml:space="preserve">wlenStartDet2O4</t>
  </si>
  <si>
    <t xml:space="preserve">wlenStartDet2O5</t>
  </si>
  <si>
    <t xml:space="preserve">wlenStartDet2O6</t>
  </si>
  <si>
    <t xml:space="preserve">wlenStartDet2O7</t>
  </si>
  <si>
    <t xml:space="preserve">wlenStartDet2O8</t>
  </si>
  <si>
    <t xml:space="preserve">wlenEndDet2O0</t>
  </si>
  <si>
    <t xml:space="preserve">wlenEndDet2O1</t>
  </si>
  <si>
    <t xml:space="preserve">wlenEndDet2O2</t>
  </si>
  <si>
    <t xml:space="preserve">wlenEndDet2O3</t>
  </si>
  <si>
    <t xml:space="preserve">wlenEndDet2O4</t>
  </si>
  <si>
    <t xml:space="preserve">wlenEndDet2O5</t>
  </si>
  <si>
    <t xml:space="preserve">wlenEndDet2O6</t>
  </si>
  <si>
    <t xml:space="preserve">wlenEndDet2O7</t>
  </si>
  <si>
    <t xml:space="preserve">wlenEndDet2O8</t>
  </si>
  <si>
    <t xml:space="preserve">wlenStartDet3O0</t>
  </si>
  <si>
    <t xml:space="preserve">wlenStartDet3O1</t>
  </si>
  <si>
    <t xml:space="preserve">wlenStartDet3O2</t>
  </si>
  <si>
    <t xml:space="preserve">wlenStartDet3O3</t>
  </si>
  <si>
    <t xml:space="preserve">wlenStartDet3O4</t>
  </si>
  <si>
    <t xml:space="preserve">wlenStartDet3O5</t>
  </si>
  <si>
    <t xml:space="preserve">wlenStartDet3O6</t>
  </si>
  <si>
    <t xml:space="preserve">wlenStartDet3O7</t>
  </si>
  <si>
    <t xml:space="preserve">wlenStartDet3O8</t>
  </si>
  <si>
    <t xml:space="preserve">wlenEndDet3O0</t>
  </si>
  <si>
    <t xml:space="preserve">wlenEndDet3O1</t>
  </si>
  <si>
    <t xml:space="preserve">wlenEndDet3O2</t>
  </si>
  <si>
    <t xml:space="preserve">wlenEndDet3O3</t>
  </si>
  <si>
    <t xml:space="preserve">wlenEndDet3O4</t>
  </si>
  <si>
    <t xml:space="preserve">wlenEndDet3O5</t>
  </si>
  <si>
    <t xml:space="preserve">wlenEndDet3O6</t>
  </si>
  <si>
    <t xml:space="preserve">wlenEndDet3O7</t>
  </si>
  <si>
    <t xml:space="preserve">wlenEndDet3O8</t>
  </si>
  <si>
    <t xml:space="preserve">wlenPiezoRatioX</t>
  </si>
  <si>
    <t xml:space="preserve">wlenPiezoRatioY</t>
  </si>
  <si>
    <t xml:space="preserve">UNeSDIT</t>
  </si>
  <si>
    <t xml:space="preserve">KrSDIT</t>
  </si>
  <si>
    <t xml:space="preserve">KrSbaff</t>
  </si>
  <si>
    <t xml:space="preserve">NeSDIT</t>
  </si>
  <si>
    <t xml:space="preserve">NeSbaff</t>
  </si>
  <si>
    <t xml:space="preserve">HalSDIT</t>
  </si>
  <si>
    <t xml:space="preserve">HalSbaff</t>
  </si>
  <si>
    <t xml:space="preserve">IRSDIT</t>
  </si>
  <si>
    <t xml:space="preserve">IRSbaff</t>
  </si>
  <si>
    <t xml:space="preserve">LaserSDIT</t>
  </si>
  <si>
    <t xml:space="preserve">FPEtSDIT</t>
  </si>
  <si>
    <t xml:space="preserve">KrPHDIT</t>
  </si>
  <si>
    <t xml:space="preserve">KrPHbaff</t>
  </si>
  <si>
    <t xml:space="preserve">NePHDIT</t>
  </si>
  <si>
    <t xml:space="preserve">NePHbaff</t>
  </si>
  <si>
    <t xml:space="preserve">HalPHDIT</t>
  </si>
  <si>
    <t xml:space="preserve">HalPHbaff</t>
  </si>
  <si>
    <t xml:space="preserve">IRPHDIT</t>
  </si>
  <si>
    <t xml:space="preserve">IRPHbaff</t>
  </si>
  <si>
    <t xml:space="preserve">LaserPHDIT</t>
  </si>
  <si>
    <t xml:space="preserve">FPEtPHDIT</t>
  </si>
  <si>
    <t xml:space="preserve">metDIT</t>
  </si>
  <si>
    <t xml:space="preserve">gratencPixRatio</t>
  </si>
  <si>
    <t xml:space="preserve">metroIdES1</t>
  </si>
  <si>
    <t xml:space="preserve">metroWavES1</t>
  </si>
  <si>
    <t xml:space="preserve">metroPosES1D</t>
  </si>
  <si>
    <t xml:space="preserve">metroPosES1x</t>
  </si>
  <si>
    <t xml:space="preserve">metroPosES1y</t>
  </si>
  <si>
    <t xml:space="preserve">metroTiltES1</t>
  </si>
  <si>
    <t xml:space="preserve">metroIdES2</t>
  </si>
  <si>
    <t xml:space="preserve">metroWavES2</t>
  </si>
  <si>
    <t xml:space="preserve">metroPosES2D</t>
  </si>
  <si>
    <t xml:space="preserve">metroPosES2x</t>
  </si>
  <si>
    <t xml:space="preserve">metroPosES2y</t>
  </si>
  <si>
    <t xml:space="preserve">metroTiltES2</t>
  </si>
  <si>
    <t xml:space="preserve">metroIdES3</t>
  </si>
  <si>
    <t xml:space="preserve">metroWavES3</t>
  </si>
  <si>
    <t xml:space="preserve">metroPosES3D</t>
  </si>
  <si>
    <t xml:space="preserve">metroPosES3x</t>
  </si>
  <si>
    <t xml:space="preserve">metroPosES3y</t>
  </si>
  <si>
    <t xml:space="preserve">metroTiltES3</t>
  </si>
  <si>
    <t xml:space="preserve">metroIdES4</t>
  </si>
  <si>
    <t xml:space="preserve">metroWavES4</t>
  </si>
  <si>
    <t xml:space="preserve">metroPosES4D</t>
  </si>
  <si>
    <t xml:space="preserve">metroPosES4x</t>
  </si>
  <si>
    <t xml:space="preserve">metroPosES4y</t>
  </si>
  <si>
    <t xml:space="preserve">metroTiltES4</t>
  </si>
  <si>
    <t xml:space="preserve">metroIdES5</t>
  </si>
  <si>
    <t xml:space="preserve">metroWavES5</t>
  </si>
  <si>
    <t xml:space="preserve">metroPosES5D</t>
  </si>
  <si>
    <t xml:space="preserve">metroPosES5x</t>
  </si>
  <si>
    <t xml:space="preserve">metroPosES5y</t>
  </si>
  <si>
    <t xml:space="preserve">metroTiltES5</t>
  </si>
  <si>
    <t xml:space="preserve">metroIdES6</t>
  </si>
  <si>
    <t xml:space="preserve">metroWavES6</t>
  </si>
  <si>
    <t xml:space="preserve">metroPosES6D</t>
  </si>
  <si>
    <t xml:space="preserve">metroPosES6x</t>
  </si>
  <si>
    <t xml:space="preserve">metroPosES6y</t>
  </si>
  <si>
    <t xml:space="preserve">metroTiltES6</t>
  </si>
  <si>
    <t xml:space="preserve">metroIdES7</t>
  </si>
  <si>
    <t xml:space="preserve">metroWavES7</t>
  </si>
  <si>
    <t xml:space="preserve">metroPosES7D</t>
  </si>
  <si>
    <t xml:space="preserve">metroPosES7x</t>
  </si>
  <si>
    <t xml:space="preserve">metroPosES7y</t>
  </si>
  <si>
    <t xml:space="preserve">metroTiltES7</t>
  </si>
  <si>
    <t xml:space="preserve">metroIdES8</t>
  </si>
  <si>
    <t xml:space="preserve">metroWavES8</t>
  </si>
  <si>
    <t xml:space="preserve">metroPosES8D</t>
  </si>
  <si>
    <t xml:space="preserve">metroPosES8x</t>
  </si>
  <si>
    <t xml:space="preserve">metroPosES8y</t>
  </si>
  <si>
    <t xml:space="preserve">metroTiltES8</t>
  </si>
  <si>
    <t xml:space="preserve">metroIdES9</t>
  </si>
  <si>
    <t xml:space="preserve">metroWavES9</t>
  </si>
  <si>
    <t xml:space="preserve">metroPosES9D</t>
  </si>
  <si>
    <t xml:space="preserve">metroPosES9x</t>
  </si>
  <si>
    <t xml:space="preserve">metroPosES9y</t>
  </si>
  <si>
    <t xml:space="preserve">metroTiltES9</t>
  </si>
  <si>
    <t xml:space="preserve">metroIdES10</t>
  </si>
  <si>
    <t xml:space="preserve">metroWavES10</t>
  </si>
  <si>
    <t xml:space="preserve">metroPosES10D</t>
  </si>
  <si>
    <t xml:space="preserve">metroPosES10x</t>
  </si>
  <si>
    <t xml:space="preserve">metroPosES10y</t>
  </si>
  <si>
    <t xml:space="preserve">metroTiltES10</t>
  </si>
  <si>
    <t xml:space="preserve">metroIdMF1</t>
  </si>
  <si>
    <t xml:space="preserve">metroWavMF1</t>
  </si>
  <si>
    <t xml:space="preserve">metroPosMF1D</t>
  </si>
  <si>
    <t xml:space="preserve">metroPosMF1x</t>
  </si>
  <si>
    <t xml:space="preserve">metroPosMF1y</t>
  </si>
  <si>
    <t xml:space="preserve">metroIdPH2</t>
  </si>
  <si>
    <t xml:space="preserve">metroWavPH2</t>
  </si>
  <si>
    <t xml:space="preserve">metroPosPH2D</t>
  </si>
  <si>
    <t xml:space="preserve">metroPosPH2x</t>
  </si>
  <si>
    <t xml:space="preserve">metroPosPH2y</t>
  </si>
  <si>
    <t xml:space="preserve">metroIdPH3</t>
  </si>
  <si>
    <t xml:space="preserve">metroWavPH3</t>
  </si>
  <si>
    <t xml:space="preserve">metroPosPH3D</t>
  </si>
  <si>
    <t xml:space="preserve">metroPosPH3x</t>
  </si>
  <si>
    <t xml:space="preserve">metroPosPH3y</t>
  </si>
  <si>
    <t xml:space="preserve">metroIdPH4</t>
  </si>
  <si>
    <t xml:space="preserve">metroWavPH4</t>
  </si>
  <si>
    <t xml:space="preserve">metroPosPH4D</t>
  </si>
  <si>
    <t xml:space="preserve">metroPosPH4x</t>
  </si>
  <si>
    <t xml:space="preserve">metroPosPH4y</t>
  </si>
  <si>
    <t xml:space="preserve">metroIdPH5</t>
  </si>
  <si>
    <t xml:space="preserve">metroWavPH5</t>
  </si>
  <si>
    <t xml:space="preserve">metroPosPH5D</t>
  </si>
  <si>
    <t xml:space="preserve">metroPosPH5x</t>
  </si>
  <si>
    <t xml:space="preserve">metroPosPH5y</t>
  </si>
  <si>
    <t xml:space="preserve">metroIdPH6</t>
  </si>
  <si>
    <t xml:space="preserve">metroWavPH6</t>
  </si>
  <si>
    <t xml:space="preserve">metroPosPH6D</t>
  </si>
  <si>
    <t xml:space="preserve">metroPosPH6x</t>
  </si>
  <si>
    <t xml:space="preserve">metroPosPH6y</t>
  </si>
  <si>
    <t xml:space="preserve">metroIdPH7</t>
  </si>
  <si>
    <t xml:space="preserve">metroWavPH7</t>
  </si>
  <si>
    <t xml:space="preserve">metroPosPH7D</t>
  </si>
  <si>
    <t xml:space="preserve">metroPosPH7x</t>
  </si>
  <si>
    <t xml:space="preserve">metroPosPH7y</t>
  </si>
  <si>
    <t xml:space="preserve">metroIdPH8</t>
  </si>
  <si>
    <t xml:space="preserve">metroWavPH8</t>
  </si>
  <si>
    <t xml:space="preserve">metroPosPH8D</t>
  </si>
  <si>
    <t xml:space="preserve">metroPosPH8x</t>
  </si>
  <si>
    <t xml:space="preserve">metroPosPH8y</t>
  </si>
  <si>
    <t xml:space="preserve">metroIdPH9</t>
  </si>
  <si>
    <t xml:space="preserve">metroWavPH9</t>
  </si>
  <si>
    <t xml:space="preserve">metroPosPH9D</t>
  </si>
  <si>
    <t xml:space="preserve">metroPosPH9x</t>
  </si>
  <si>
    <t xml:space="preserve">metroPosPH9y</t>
  </si>
  <si>
    <t xml:space="preserve">metroIdPH10</t>
  </si>
  <si>
    <t xml:space="preserve">metroWavPH10</t>
  </si>
  <si>
    <t xml:space="preserve">metroPosPH10D</t>
  </si>
  <si>
    <t xml:space="preserve">metroPosPH10x</t>
  </si>
  <si>
    <t xml:space="preserve">metroPosPH10y</t>
  </si>
  <si>
    <t xml:space="preserve">Units</t>
  </si>
  <si>
    <t xml:space="preserve">nm</t>
  </si>
  <si>
    <t xml:space="preserve">nm/pix</t>
  </si>
  <si>
    <t xml:space="preserve">nm/deg</t>
  </si>
  <si>
    <t xml:space="preserve">encoder steps</t>
  </si>
  <si>
    <t xml:space="preserve">Volts</t>
  </si>
  <si>
    <t xml:space="preserve">deg</t>
  </si>
  <si>
    <t xml:space="preserve">pix</t>
  </si>
  <si>
    <t xml:space="preserve">pix/volt</t>
  </si>
  <si>
    <t xml:space="preserve">s</t>
  </si>
  <si>
    <t xml:space="preserve">steps</t>
  </si>
  <si>
    <t xml:space="preserve">step/nm</t>
  </si>
  <si>
    <t xml:space="preserve">step/pix</t>
  </si>
  <si>
    <t xml:space="preserve">Format</t>
  </si>
  <si>
    <t xml:space="preserve">xxxx.x</t>
  </si>
  <si>
    <t xml:space="preserve">########</t>
  </si>
  <si>
    <t xml:space="preserve">xx</t>
  </si>
  <si>
    <t xml:space="preserve">xx.xxxxxx</t>
  </si>
  <si>
    <t xml:space="preserve">xx.xxx</t>
  </si>
  <si>
    <t xml:space="preserve">#</t>
  </si>
  <si>
    <t xml:space="preserve">xxxxx</t>
  </si>
  <si>
    <t xml:space="preserve">##</t>
  </si>
  <si>
    <t xml:space="preserve">x.xx</t>
  </si>
  <si>
    <t xml:space="preserve">xx.xxxxx</t>
  </si>
  <si>
    <t xml:space="preserve">xxxxxx</t>
  </si>
  <si>
    <t xml:space="preserve">xxxx.xxx</t>
  </si>
  <si>
    <t xml:space="preserve">xxxx.xx</t>
  </si>
  <si>
    <t xml:space="preserve">xx.xxxx</t>
  </si>
  <si>
    <t xml:space="preserve">xxx.x</t>
  </si>
  <si>
    <t xml:space="preserve">xxxx</t>
  </si>
  <si>
    <t xml:space="preserve">xxxxx.x</t>
  </si>
  <si>
    <t xml:space="preserve">#####</t>
  </si>
  <si>
    <t xml:space="preserve">x</t>
  </si>
  <si>
    <t xml:space="preserve">xx.xx</t>
  </si>
  <si>
    <t xml:space="preserve">xxx.xxx</t>
  </si>
  <si>
    <t xml:space="preserve">crmcfgWLEN equivalent</t>
  </si>
  <si>
    <t xml:space="preserve">Central Wavelength</t>
  </si>
  <si>
    <t xml:space="preserve">Reference</t>
  </si>
  <si>
    <t xml:space="preserve">*NEW*</t>
  </si>
  <si>
    <t xml:space="preserve">Angle Prism</t>
  </si>
  <si>
    <t xml:space="preserve">Intermediate Slit</t>
  </si>
  <si>
    <t xml:space="preserve">Piezo</t>
  </si>
  <si>
    <t xml:space="preserve">Angle Grating</t>
  </si>
  <si>
    <t xml:space="preserve">Wavelength Limit-</t>
  </si>
  <si>
    <t xml:space="preserve">Wavelength Limit+</t>
  </si>
  <si>
    <t xml:space="preserve">Beg Det 1</t>
  </si>
  <si>
    <t xml:space="preserve">End Det 1</t>
  </si>
  <si>
    <t xml:space="preserve">Beg Det 2</t>
  </si>
  <si>
    <t xml:space="preserve">End Det 2</t>
  </si>
  <si>
    <t xml:space="preserve">Beg Det 3</t>
  </si>
  <si>
    <t xml:space="preserve">End Det 3</t>
  </si>
  <si>
    <t xml:space="preserve">wlenPiezoRatio</t>
  </si>
  <si>
    <t xml:space="preserve">spectrDITMetr</t>
  </si>
  <si>
    <t xml:space="preserve">preDisPosMetr1x</t>
  </si>
  <si>
    <t xml:space="preserve">preDisPosMetr1y</t>
  </si>
  <si>
    <t xml:space="preserve">preDisPosMetr2x</t>
  </si>
  <si>
    <t xml:space="preserve">preDisPosMetr2y</t>
  </si>
  <si>
    <t xml:space="preserve">preDisPosMetr3x</t>
  </si>
  <si>
    <t xml:space="preserve">preDisPosMetr3y</t>
  </si>
  <si>
    <t xml:space="preserve">preDisPosMetr4x</t>
  </si>
  <si>
    <t xml:space="preserve">preDisPosMetr4y</t>
  </si>
  <si>
    <t xml:space="preserve">spectrPosMetr1x</t>
  </si>
  <si>
    <t xml:space="preserve">spectrPosMetr1y</t>
  </si>
  <si>
    <t xml:space="preserve">spectrPosMetr2x</t>
  </si>
  <si>
    <t xml:space="preserve">spectrPosMetr2y</t>
  </si>
  <si>
    <t xml:space="preserve">spectrPosMetr3x</t>
  </si>
  <si>
    <t xml:space="preserve">spectrPosMetr3y</t>
  </si>
  <si>
    <t xml:space="preserve">spectrPosMetr4x</t>
  </si>
  <si>
    <t xml:space="preserve">spectrPosMetr4y</t>
  </si>
  <si>
    <t xml:space="preserve">spectrPosMetr10y</t>
  </si>
  <si>
    <t xml:space="preserve">FITS HKW</t>
  </si>
  <si>
    <t xml:space="preserve">INS.WLEN.CWLEN</t>
  </si>
  <si>
    <t xml:space="preserve">INS.WLEN.ID</t>
  </si>
  <si>
    <t xml:space="preserve">INS.GRAT1.ORDER</t>
  </si>
  <si>
    <t xml:space="preserve">INS.CDISP ?</t>
  </si>
  <si>
    <t xml:space="preserve">INS.GRAT1.??</t>
  </si>
  <si>
    <t xml:space="preserve">INS.GRAT2.BAND ?</t>
  </si>
  <si>
    <t xml:space="preserve">INS.GRAT2.ENC</t>
  </si>
  <si>
    <t xml:space="preserve">INS.FILT1.??</t>
  </si>
  <si>
    <t xml:space="preserve">INS.FILT1.ENC</t>
  </si>
  <si>
    <t xml:space="preserve">INS.PIEZOX.VAL</t>
  </si>
  <si>
    <t xml:space="preserve">INS.PIEZOY.VAL</t>
  </si>
  <si>
    <t xml:space="preserve">INS.GRAT1.ANGLE</t>
  </si>
  <si>
    <t xml:space="preserve">INS.GRAT1.ENC</t>
  </si>
  <si>
    <t xml:space="preserve">INS.GRAT1.MINORD</t>
  </si>
  <si>
    <t xml:space="preserve">INS.GRAT1.MAXORD</t>
  </si>
  <si>
    <t xml:space="preserve">INS.WLEN.CWLEN0</t>
  </si>
  <si>
    <t xml:space="preserve">INS.WLEN.CWLEN1</t>
  </si>
  <si>
    <t xml:space="preserve">INS.WLEN.CWLEN2</t>
  </si>
  <si>
    <t xml:space="preserve">INS.WLEN.CWLEN3</t>
  </si>
  <si>
    <t xml:space="preserve">INS.WLEN.CWLEN4</t>
  </si>
  <si>
    <t xml:space="preserve">INS.WLEN.CWLEN5</t>
  </si>
  <si>
    <t xml:space="preserve">INS.WLEN.CWLEN6</t>
  </si>
  <si>
    <t xml:space="preserve">INS.WLEN.CWLEN7</t>
  </si>
  <si>
    <t xml:space="preserve">INS.WLEN.CWLEN8</t>
  </si>
  <si>
    <t xml:space="preserve">INS.WLEN.CENY00</t>
  </si>
  <si>
    <t xml:space="preserve">INS.WLEN.CENY01</t>
  </si>
  <si>
    <t xml:space="preserve">INS.WLEN.CENY02</t>
  </si>
  <si>
    <t xml:space="preserve">INS.WLEN.CENY03</t>
  </si>
  <si>
    <t xml:space="preserve">INS.WLEN.CENY04</t>
  </si>
  <si>
    <t xml:space="preserve">INS.WLEN.CENY05</t>
  </si>
  <si>
    <t xml:space="preserve">INS.WLEN.CENY06</t>
  </si>
  <si>
    <t xml:space="preserve">INS.WLEN.CENY07</t>
  </si>
  <si>
    <t xml:space="preserve">INS.WLEN.CENY08</t>
  </si>
  <si>
    <t xml:space="preserve">INS.WLEN.CENY09</t>
  </si>
  <si>
    <t xml:space="preserve">INS.WLEN.CENY10</t>
  </si>
  <si>
    <t xml:space="preserve">INS.WLEN.MIN0</t>
  </si>
  <si>
    <t xml:space="preserve">INS.WLEN.MIN1</t>
  </si>
  <si>
    <t xml:space="preserve">INS.WLEN.MIN2</t>
  </si>
  <si>
    <t xml:space="preserve">INS.WLEN.MIN3</t>
  </si>
  <si>
    <t xml:space="preserve">INS.WLEN.MIN4</t>
  </si>
  <si>
    <t xml:space="preserve">INS.WLEN.MIN5</t>
  </si>
  <si>
    <t xml:space="preserve">INS.WLEN.MIN6</t>
  </si>
  <si>
    <t xml:space="preserve">INS.WLEN.MIN7</t>
  </si>
  <si>
    <t xml:space="preserve">INS.WLEN.MIN8</t>
  </si>
  <si>
    <t xml:space="preserve">INS.WLEN.MAX0</t>
  </si>
  <si>
    <t xml:space="preserve">INS.WLEN.MAX1</t>
  </si>
  <si>
    <t xml:space="preserve">INS.WLEN.MAX2</t>
  </si>
  <si>
    <t xml:space="preserve">INS.WLEN.MAX3</t>
  </si>
  <si>
    <t xml:space="preserve">INS.WLEN.MAX4</t>
  </si>
  <si>
    <t xml:space="preserve">INS.WLEN.MAX5</t>
  </si>
  <si>
    <t xml:space="preserve">INS.WLEN.MAX6</t>
  </si>
  <si>
    <t xml:space="preserve">INS.WLEN.MAX7</t>
  </si>
  <si>
    <t xml:space="preserve">INS.WLEN.MAX8</t>
  </si>
  <si>
    <t xml:space="preserve">INS.WLEN.STRT10</t>
  </si>
  <si>
    <t xml:space="preserve">INS.WLEN.STRT11</t>
  </si>
  <si>
    <t xml:space="preserve">INS.WLEN.STRT12</t>
  </si>
  <si>
    <t xml:space="preserve">INS.WLEN.STRT13</t>
  </si>
  <si>
    <t xml:space="preserve">INS.WLEN.STRT14</t>
  </si>
  <si>
    <t xml:space="preserve">INS.WLEN.STRT15</t>
  </si>
  <si>
    <t xml:space="preserve">INS.WLEN.STRT16</t>
  </si>
  <si>
    <t xml:space="preserve">INS.WLEN.STRT17</t>
  </si>
  <si>
    <t xml:space="preserve">INS.WLEN.STRT18</t>
  </si>
  <si>
    <t xml:space="preserve">INS.WLEN.END10</t>
  </si>
  <si>
    <t xml:space="preserve">INS.WLEN.END11</t>
  </si>
  <si>
    <t xml:space="preserve">INS.WLEN.END12</t>
  </si>
  <si>
    <t xml:space="preserve">INS.WLEN.END13</t>
  </si>
  <si>
    <t xml:space="preserve">INS.WLEN.END14</t>
  </si>
  <si>
    <t xml:space="preserve">INS.WLEN.END15</t>
  </si>
  <si>
    <t xml:space="preserve">INS.WLEN.END16</t>
  </si>
  <si>
    <t xml:space="preserve">INS.WLEN.END18</t>
  </si>
  <si>
    <t xml:space="preserve">INS.WLEN.STRT20</t>
  </si>
  <si>
    <t xml:space="preserve">INS.WLEN.STRT21</t>
  </si>
  <si>
    <t xml:space="preserve">INS.WLEN.STRT22</t>
  </si>
  <si>
    <t xml:space="preserve">INS.WLEN.STRT23</t>
  </si>
  <si>
    <t xml:space="preserve">INS.WLEN.STRT24</t>
  </si>
  <si>
    <t xml:space="preserve">INS.WLEN.STRT25</t>
  </si>
  <si>
    <t xml:space="preserve">INS.WLEN.STRT26</t>
  </si>
  <si>
    <t xml:space="preserve">INS.WLEN.STRT27</t>
  </si>
  <si>
    <t xml:space="preserve">INS.WLEN.STRT28</t>
  </si>
  <si>
    <t xml:space="preserve">INS.WLEN.END20</t>
  </si>
  <si>
    <t xml:space="preserve">INS.WLEN.END21</t>
  </si>
  <si>
    <t xml:space="preserve">INS.WLEN.END22</t>
  </si>
  <si>
    <t xml:space="preserve">INS.WLEN.END23</t>
  </si>
  <si>
    <t xml:space="preserve">INS.WLEN.END24</t>
  </si>
  <si>
    <t xml:space="preserve">INS.WLEN.END25</t>
  </si>
  <si>
    <t xml:space="preserve">INS.WLEN.END26</t>
  </si>
  <si>
    <t xml:space="preserve">INS.WLEN.END27</t>
  </si>
  <si>
    <t xml:space="preserve">INS.WLEN.END28</t>
  </si>
  <si>
    <t xml:space="preserve">INS.WLEN.STRT30</t>
  </si>
  <si>
    <t xml:space="preserve">INS.WLEN.STRT31</t>
  </si>
  <si>
    <t xml:space="preserve">INS.WLEN.STRT32</t>
  </si>
  <si>
    <t xml:space="preserve">INS.WLEN.STRT33</t>
  </si>
  <si>
    <t xml:space="preserve">INS.WLEN.STRT34</t>
  </si>
  <si>
    <t xml:space="preserve">INS.WLEN.STRT35</t>
  </si>
  <si>
    <t xml:space="preserve">INS.WLEN.STRT36</t>
  </si>
  <si>
    <t xml:space="preserve">INS.WLEN.STRT37</t>
  </si>
  <si>
    <t xml:space="preserve">INS.WLEN.STRT38</t>
  </si>
  <si>
    <t xml:space="preserve">INS.WLEN.END30</t>
  </si>
  <si>
    <t xml:space="preserve">INS.WLEN.END31</t>
  </si>
  <si>
    <t xml:space="preserve">INS.WLEN.END32</t>
  </si>
  <si>
    <t xml:space="preserve">INS.WLEN.END33</t>
  </si>
  <si>
    <t xml:space="preserve">INS.WLEN.END34</t>
  </si>
  <si>
    <t xml:space="preserve">INS.WLEN.END35</t>
  </si>
  <si>
    <t xml:space="preserve">INS.WLEN.END36</t>
  </si>
  <si>
    <t xml:space="preserve">INS.WLEN.END37</t>
  </si>
  <si>
    <t xml:space="preserve">INS.WLEN.END38</t>
  </si>
  <si>
    <t xml:space="preserve">Order</t>
  </si>
  <si>
    <t xml:space="preserve">!</t>
  </si>
  <si>
    <t xml:space="preserve">Input parameters</t>
  </si>
  <si>
    <t xml:space="preserve">Configutation parameters, do not modify!</t>
  </si>
  <si>
    <t xml:space="preserve">Echelle angle (deg)</t>
  </si>
  <si>
    <t xml:space="preserve">Gap btw detectors (mm)</t>
  </si>
  <si>
    <t xml:space="preserve">Array size (mm)</t>
  </si>
  <si>
    <t xml:space="preserve">F-coll (mm)</t>
  </si>
  <si>
    <t xml:space="preserve">Beta wlmin  #1</t>
  </si>
  <si>
    <t xml:space="preserve">Beta wlmax #1</t>
  </si>
  <si>
    <t xml:space="preserve">Beta wlmin  #2</t>
  </si>
  <si>
    <t xml:space="preserve">Beta wlmax #2</t>
  </si>
  <si>
    <t xml:space="preserve">Beta wlmin  #3</t>
  </si>
  <si>
    <t xml:space="preserve">Beta wlmax #3</t>
  </si>
  <si>
    <t xml:space="preserve">alpha echelle (rad)</t>
  </si>
  <si>
    <t xml:space="preserve">D-alpha echelle (rad)</t>
  </si>
  <si>
    <t xml:space="preserve">pi</t>
  </si>
  <si>
    <t xml:space="preserve">Encoder Grat Ratio (deg/step)</t>
  </si>
  <si>
    <t xml:space="preserve">sigma echelle (nm)</t>
  </si>
  <si>
    <t xml:space="preserve">Blaze Angle</t>
  </si>
  <si>
    <t xml:space="preserve">theta</t>
  </si>
  <si>
    <t xml:space="preserve">sin(alpha-blaze)</t>
  </si>
  <si>
    <t xml:space="preserve">sin(beta-blaze), wlmin1</t>
  </si>
  <si>
    <t xml:space="preserve">sin(beta-blaze), wlmax3</t>
  </si>
  <si>
    <t xml:space="preserve">Setting WLEN</t>
  </si>
  <si>
    <t xml:space="preserve">Setting ref</t>
  </si>
  <si>
    <t xml:space="preserve">Band</t>
  </si>
  <si>
    <t xml:space="preserve">CDU</t>
  </si>
  <si>
    <t xml:space="preserve">Echelle Grating angle (deg)</t>
  </si>
  <si>
    <t xml:space="preserve">Echelle Grating angle (rad)</t>
  </si>
  <si>
    <t xml:space="preserve">Order min</t>
  </si>
  <si>
    <t xml:space="preserve">Order max</t>
  </si>
  <si>
    <t xml:space="preserve">Y/1/2</t>
  </si>
  <si>
    <t xml:space="preserve">Y</t>
  </si>
  <si>
    <t xml:space="preserve">YJ</t>
  </si>
  <si>
    <t xml:space="preserve">Y/2/2</t>
  </si>
  <si>
    <t xml:space="preserve">J/1/2</t>
  </si>
  <si>
    <t xml:space="preserve">J</t>
  </si>
  <si>
    <t xml:space="preserve">J/2/2</t>
  </si>
  <si>
    <t xml:space="preserve">H/1/4</t>
  </si>
  <si>
    <t xml:space="preserve">H</t>
  </si>
  <si>
    <t xml:space="preserve">HK</t>
  </si>
  <si>
    <t xml:space="preserve">H/2/4</t>
  </si>
  <si>
    <t xml:space="preserve">H/3/4</t>
  </si>
  <si>
    <t xml:space="preserve">H/4/4</t>
  </si>
  <si>
    <t xml:space="preserve">K/1/4</t>
  </si>
  <si>
    <t xml:space="preserve">K</t>
  </si>
  <si>
    <t xml:space="preserve">K/2/4</t>
  </si>
  <si>
    <t xml:space="preserve">K/3/4</t>
  </si>
  <si>
    <t xml:space="preserve">K/4/4</t>
  </si>
  <si>
    <t xml:space="preserve">L/1/7</t>
  </si>
  <si>
    <t xml:space="preserve">L</t>
  </si>
  <si>
    <t xml:space="preserve">LM</t>
  </si>
  <si>
    <t xml:space="preserve">L/2/7</t>
  </si>
  <si>
    <t xml:space="preserve">L/3/7</t>
  </si>
  <si>
    <t xml:space="preserve">L/4/7</t>
  </si>
  <si>
    <t xml:space="preserve">L/5/7</t>
  </si>
  <si>
    <t xml:space="preserve">L/6/7</t>
  </si>
  <si>
    <t xml:space="preserve">L/7/7</t>
  </si>
  <si>
    <t xml:space="preserve">M/1/9</t>
  </si>
  <si>
    <t xml:space="preserve">M</t>
  </si>
  <si>
    <t xml:space="preserve">M/2/9</t>
  </si>
  <si>
    <t xml:space="preserve">M/3/9</t>
  </si>
  <si>
    <t xml:space="preserve">M/4/9</t>
  </si>
  <si>
    <t xml:space="preserve">M/5/9</t>
  </si>
  <si>
    <t xml:space="preserve">M/6/9</t>
  </si>
  <si>
    <t xml:space="preserve">M/7/9</t>
  </si>
  <si>
    <t xml:space="preserve">M/8/9</t>
  </si>
  <si>
    <t xml:space="preserve">M/9/9</t>
  </si>
</sst>
</file>

<file path=xl/styles.xml><?xml version="1.0" encoding="utf-8"?>
<styleSheet xmlns="http://schemas.openxmlformats.org/spreadsheetml/2006/main">
  <numFmts count="8">
    <numFmt numFmtId="164" formatCode="General"/>
    <numFmt numFmtId="165" formatCode="0.00"/>
    <numFmt numFmtId="166" formatCode="0.000"/>
    <numFmt numFmtId="167" formatCode="0.000000"/>
    <numFmt numFmtId="168" formatCode="0"/>
    <numFmt numFmtId="169" formatCode="0.0"/>
    <numFmt numFmtId="170" formatCode="0.00000"/>
    <numFmt numFmtId="171" formatCode="0.0000000"/>
  </numFmts>
  <fonts count="19">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2"/>
      <color rgb="FF000000"/>
      <name val="Arial"/>
      <family val="2"/>
      <charset val="1"/>
    </font>
    <font>
      <b val="true"/>
      <sz val="12"/>
      <color rgb="FF000000"/>
      <name val="Arial"/>
      <family val="2"/>
      <charset val="1"/>
    </font>
    <font>
      <b val="true"/>
      <sz val="16"/>
      <color rgb="FF000000"/>
      <name val="Arial"/>
      <family val="2"/>
      <charset val="1"/>
    </font>
    <font>
      <sz val="18"/>
      <color rgb="FF000000"/>
      <name val="Arial"/>
      <family val="2"/>
      <charset val="1"/>
    </font>
    <font>
      <sz val="10"/>
      <color rgb="FF000000"/>
      <name val="Arial"/>
      <family val="2"/>
      <charset val="1"/>
    </font>
    <font>
      <sz val="10"/>
      <color rgb="FF000000"/>
      <name val="Arial"/>
      <family val="0"/>
      <charset val="1"/>
    </font>
    <font>
      <i val="true"/>
      <sz val="10"/>
      <color rgb="FF000000"/>
      <name val="Arial"/>
      <family val="2"/>
      <charset val="1"/>
    </font>
    <font>
      <sz val="10"/>
      <color rgb="FF000000"/>
      <name val="Arial Unicode MS"/>
      <family val="2"/>
      <charset val="1"/>
    </font>
    <font>
      <sz val="11"/>
      <color rgb="FFFFFFFF"/>
      <name val="Calibri"/>
      <family val="2"/>
      <charset val="1"/>
    </font>
    <font>
      <sz val="10"/>
      <color rgb="FFFFFFFF"/>
      <name val="Arial"/>
      <family val="2"/>
      <charset val="1"/>
    </font>
    <font>
      <sz val="10"/>
      <color rgb="FFA6A6A6"/>
      <name val="Arial"/>
      <family val="2"/>
      <charset val="1"/>
    </font>
    <font>
      <b val="true"/>
      <sz val="10"/>
      <color rgb="FF000000"/>
      <name val="Calibri"/>
      <family val="0"/>
      <charset val="1"/>
    </font>
    <font>
      <sz val="10"/>
      <color rgb="FF000000"/>
      <name val="Calibri"/>
      <family val="0"/>
      <charset val="1"/>
    </font>
    <font>
      <b val="true"/>
      <sz val="11"/>
      <color rgb="FF000000"/>
      <name val="Arial"/>
      <family val="2"/>
      <charset val="1"/>
    </font>
  </fonts>
  <fills count="12">
    <fill>
      <patternFill patternType="none"/>
    </fill>
    <fill>
      <patternFill patternType="gray125"/>
    </fill>
    <fill>
      <patternFill patternType="solid">
        <fgColor rgb="FFD7E4BD"/>
        <bgColor rgb="FFDDD9C3"/>
      </patternFill>
    </fill>
    <fill>
      <patternFill patternType="solid">
        <fgColor rgb="FFFFFF00"/>
        <bgColor rgb="FFFFFF00"/>
      </patternFill>
    </fill>
    <fill>
      <patternFill patternType="solid">
        <fgColor rgb="FFC00000"/>
        <bgColor rgb="FFFF0000"/>
      </patternFill>
    </fill>
    <fill>
      <patternFill patternType="solid">
        <fgColor rgb="FFE6E0EC"/>
        <bgColor rgb="FFDCE6F2"/>
      </patternFill>
    </fill>
    <fill>
      <patternFill patternType="solid">
        <fgColor rgb="FFDDD9C3"/>
        <bgColor rgb="FFD7E4BD"/>
      </patternFill>
    </fill>
    <fill>
      <patternFill patternType="solid">
        <fgColor rgb="FFDBEEF4"/>
        <bgColor rgb="FFDCE6F2"/>
      </patternFill>
    </fill>
    <fill>
      <patternFill patternType="solid">
        <fgColor rgb="FFFDEADA"/>
        <bgColor rgb="FFE6E0EC"/>
      </patternFill>
    </fill>
    <fill>
      <patternFill patternType="solid">
        <fgColor rgb="FFDCE6F2"/>
        <bgColor rgb="FFDBEEF4"/>
      </patternFill>
    </fill>
    <fill>
      <patternFill patternType="solid">
        <fgColor rgb="FFFFC000"/>
        <bgColor rgb="FFFF9900"/>
      </patternFill>
    </fill>
    <fill>
      <patternFill patternType="solid">
        <fgColor rgb="FFFF0000"/>
        <bgColor rgb="FFC0000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left" vertical="center" textRotation="0" wrapText="true" indent="0" shrinkToFit="false"/>
      <protection locked="true" hidden="false"/>
    </xf>
    <xf numFmtId="164" fontId="5" fillId="0" borderId="0" xfId="20" applyFont="true" applyBorder="false" applyAlignment="true" applyProtection="false">
      <alignment horizontal="general" vertical="center" textRotation="0" wrapText="false" indent="0" shrinkToFit="false"/>
      <protection locked="true" hidden="false"/>
    </xf>
    <xf numFmtId="164" fontId="6" fillId="0" borderId="0" xfId="20" applyFont="true" applyBorder="false" applyAlignment="true" applyProtection="false">
      <alignment horizontal="general" vertical="center" textRotation="0" wrapText="false" indent="0" shrinkToFit="false"/>
      <protection locked="true" hidden="false"/>
    </xf>
    <xf numFmtId="164" fontId="7" fillId="0" borderId="0" xfId="20" applyFont="true" applyBorder="false" applyAlignment="true" applyProtection="false">
      <alignment horizontal="general" vertical="center" textRotation="0" wrapText="true" indent="0" shrinkToFit="false"/>
      <protection locked="true" hidden="false"/>
    </xf>
    <xf numFmtId="164" fontId="8" fillId="0" borderId="0" xfId="20" applyFont="true" applyBorder="false" applyAlignment="true" applyProtection="false">
      <alignment horizontal="general" vertical="bottom" textRotation="0" wrapText="true" indent="0" shrinkToFit="false"/>
      <protection locked="true" hidden="false"/>
    </xf>
    <xf numFmtId="164" fontId="5" fillId="0" borderId="1" xfId="20" applyFont="true" applyBorder="true" applyAlignment="true" applyProtection="false">
      <alignment horizontal="general" vertical="center" textRotation="0" wrapText="false" indent="0" shrinkToFit="false"/>
      <protection locked="true" hidden="false"/>
    </xf>
    <xf numFmtId="164" fontId="6" fillId="0" borderId="1" xfId="20" applyFont="true" applyBorder="true" applyAlignment="true" applyProtection="false">
      <alignment horizontal="general" vertical="center" textRotation="0" wrapText="false" indent="0" shrinkToFit="false"/>
      <protection locked="true" hidden="false"/>
    </xf>
    <xf numFmtId="164" fontId="9" fillId="0" borderId="0" xfId="20" applyFont="true" applyBorder="false" applyAlignment="true" applyProtection="false">
      <alignment horizontal="general" vertical="bottom" textRotation="0" wrapText="false" indent="0" shrinkToFit="false"/>
      <protection locked="true" hidden="false"/>
    </xf>
    <xf numFmtId="164" fontId="9" fillId="0" borderId="0" xfId="20" applyFont="true" applyBorder="false" applyAlignment="true" applyProtection="false">
      <alignment horizontal="general" vertical="bottom" textRotation="0" wrapText="true" indent="0" shrinkToFit="false"/>
      <protection locked="true" hidden="false"/>
    </xf>
    <xf numFmtId="164" fontId="9" fillId="0" borderId="0" xfId="20" applyFont="true" applyBorder="false" applyAlignment="true" applyProtection="false">
      <alignment horizontal="left" vertical="top" textRotation="0" wrapText="true" indent="0" shrinkToFit="false"/>
      <protection locked="true" hidden="false"/>
    </xf>
    <xf numFmtId="165" fontId="9" fillId="0" borderId="0" xfId="20" applyFont="true" applyBorder="false" applyAlignment="true" applyProtection="false">
      <alignment horizontal="left" vertical="top" textRotation="0" wrapText="true" indent="0" shrinkToFit="false"/>
      <protection locked="true" hidden="false"/>
    </xf>
    <xf numFmtId="164" fontId="10" fillId="0" borderId="0" xfId="20" applyFont="true" applyBorder="false" applyAlignment="true" applyProtection="false">
      <alignment horizontal="left" vertical="top" textRotation="0" wrapText="true" indent="0" shrinkToFit="false"/>
      <protection locked="true" hidden="false"/>
    </xf>
    <xf numFmtId="164" fontId="9" fillId="2" borderId="0" xfId="20" applyFont="true" applyBorder="false" applyAlignment="true" applyProtection="false">
      <alignment horizontal="left" vertical="top" textRotation="0" wrapText="true" indent="0" shrinkToFit="false"/>
      <protection locked="true" hidden="false"/>
    </xf>
    <xf numFmtId="164" fontId="4" fillId="2" borderId="0" xfId="20" applyFont="true" applyBorder="false" applyAlignment="true" applyProtection="false">
      <alignment horizontal="general" vertical="top" textRotation="0" wrapText="false" indent="0" shrinkToFit="false"/>
      <protection locked="true" hidden="false"/>
    </xf>
    <xf numFmtId="164" fontId="4" fillId="0" borderId="0" xfId="20" applyFont="true" applyBorder="false" applyAlignment="true" applyProtection="false">
      <alignment horizontal="general" vertical="top" textRotation="0" wrapText="false" indent="0" shrinkToFit="false"/>
      <protection locked="true" hidden="false"/>
    </xf>
    <xf numFmtId="164" fontId="11" fillId="0" borderId="0" xfId="20" applyFont="true" applyBorder="false" applyAlignment="true" applyProtection="false">
      <alignment horizontal="left" vertical="top" textRotation="0" wrapText="true" indent="0" shrinkToFit="false"/>
      <protection locked="true" hidden="false"/>
    </xf>
    <xf numFmtId="165" fontId="11" fillId="0" borderId="0" xfId="20" applyFont="true" applyBorder="false" applyAlignment="true" applyProtection="false">
      <alignment horizontal="left" vertical="top" textRotation="0" wrapText="true" indent="0" shrinkToFit="false"/>
      <protection locked="true" hidden="false"/>
    </xf>
    <xf numFmtId="165" fontId="10" fillId="0" borderId="0" xfId="20" applyFont="true" applyBorder="false" applyAlignment="true" applyProtection="false">
      <alignment horizontal="left" vertical="top" textRotation="0" wrapText="true" indent="0" shrinkToFit="false"/>
      <protection locked="true" hidden="false"/>
    </xf>
    <xf numFmtId="164" fontId="10" fillId="2" borderId="0" xfId="20" applyFont="true" applyBorder="false" applyAlignment="true" applyProtection="false">
      <alignment horizontal="left" vertical="top" textRotation="0" wrapText="true" indent="0" shrinkToFit="false"/>
      <protection locked="true" hidden="false"/>
    </xf>
    <xf numFmtId="164" fontId="12" fillId="0" borderId="0" xfId="2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9" fillId="3" borderId="0" xfId="20" applyFont="true" applyBorder="false" applyAlignment="true" applyProtection="false">
      <alignment horizontal="left" vertical="top" textRotation="0" wrapText="true" indent="0" shrinkToFit="false"/>
      <protection locked="true" hidden="false"/>
    </xf>
    <xf numFmtId="167" fontId="9" fillId="0" borderId="0" xfId="20" applyFont="true" applyBorder="false" applyAlignment="true" applyProtection="false">
      <alignment horizontal="left" vertical="top" textRotation="0" wrapText="true" indent="0" shrinkToFit="false"/>
      <protection locked="true" hidden="false"/>
    </xf>
    <xf numFmtId="164" fontId="9" fillId="3" borderId="0" xfId="20" applyFont="true" applyBorder="false" applyAlignment="true" applyProtection="false">
      <alignment horizontal="left" vertical="top" textRotation="0" wrapText="true" indent="0" shrinkToFit="false"/>
      <protection locked="true" hidden="false"/>
    </xf>
    <xf numFmtId="164" fontId="13" fillId="4" borderId="0" xfId="0" applyFont="true" applyBorder="false" applyAlignment="true" applyProtection="false">
      <alignment horizontal="general" vertical="bottom" textRotation="0" wrapText="false" indent="0" shrinkToFit="false"/>
      <protection locked="true" hidden="false"/>
    </xf>
    <xf numFmtId="165" fontId="14" fillId="4" borderId="0" xfId="20" applyFont="true" applyBorder="false" applyAlignment="true" applyProtection="false">
      <alignment horizontal="left" vertical="top" textRotation="0" wrapText="true" indent="0" shrinkToFit="false"/>
      <protection locked="true" hidden="false"/>
    </xf>
    <xf numFmtId="168" fontId="9" fillId="0" borderId="0" xfId="20" applyFont="true" applyBorder="false" applyAlignment="true" applyProtection="false">
      <alignment horizontal="left" vertical="top" textRotation="0" wrapText="true" indent="0" shrinkToFit="false"/>
      <protection locked="true" hidden="false"/>
    </xf>
    <xf numFmtId="168" fontId="15" fillId="0" borderId="0" xfId="20" applyFont="true" applyBorder="false" applyAlignment="true" applyProtection="false">
      <alignment horizontal="left" vertical="top" textRotation="0" wrapText="true" indent="0" shrinkToFit="false"/>
      <protection locked="true" hidden="false"/>
    </xf>
    <xf numFmtId="166" fontId="9" fillId="5" borderId="0" xfId="20" applyFont="true" applyBorder="false" applyAlignment="true" applyProtection="false">
      <alignment horizontal="left" vertical="top" textRotation="0" wrapText="true" indent="0" shrinkToFit="false"/>
      <protection locked="true" hidden="false"/>
    </xf>
    <xf numFmtId="164" fontId="9" fillId="6" borderId="0" xfId="20" applyFont="true" applyBorder="false" applyAlignment="true" applyProtection="false">
      <alignment horizontal="left" vertical="top" textRotation="0" wrapText="true" indent="0" shrinkToFit="false"/>
      <protection locked="true" hidden="false"/>
    </xf>
    <xf numFmtId="166" fontId="9" fillId="7" borderId="0" xfId="20" applyFont="true" applyBorder="false" applyAlignment="true" applyProtection="false">
      <alignment horizontal="left" vertical="top" textRotation="0" wrapText="true" indent="0" shrinkToFit="false"/>
      <protection locked="true" hidden="false"/>
    </xf>
    <xf numFmtId="166" fontId="9" fillId="8" borderId="0" xfId="20" applyFont="true" applyBorder="false" applyAlignment="true" applyProtection="false">
      <alignment horizontal="left" vertical="top" textRotation="0" wrapText="true" indent="0" shrinkToFit="false"/>
      <protection locked="true" hidden="false"/>
    </xf>
    <xf numFmtId="166" fontId="9" fillId="9" borderId="0" xfId="20" applyFont="true" applyBorder="false" applyAlignment="true" applyProtection="false">
      <alignment horizontal="left" vertical="top" textRotation="0" wrapText="true" indent="0" shrinkToFit="false"/>
      <protection locked="true" hidden="false"/>
    </xf>
    <xf numFmtId="164" fontId="14" fillId="4" borderId="0" xfId="20" applyFont="true" applyBorder="false" applyAlignment="true" applyProtection="false">
      <alignment horizontal="left" vertical="top" textRotation="0" wrapText="true" indent="0" shrinkToFit="false"/>
      <protection locked="true" hidden="false"/>
    </xf>
    <xf numFmtId="169" fontId="9" fillId="2" borderId="0" xfId="20" applyFont="true" applyBorder="false" applyAlignment="true" applyProtection="false">
      <alignment horizontal="left" vertical="top" textRotation="0" wrapText="true" indent="0" shrinkToFit="false"/>
      <protection locked="true" hidden="false"/>
    </xf>
    <xf numFmtId="164" fontId="9" fillId="0" borderId="0" xfId="20" applyFont="true" applyBorder="false" applyAlignment="true" applyProtection="false">
      <alignment horizontal="center" vertical="bottom" textRotation="0" wrapText="false" indent="0" shrinkToFit="false"/>
      <protection locked="true" hidden="false"/>
    </xf>
    <xf numFmtId="170" fontId="9" fillId="0" borderId="0" xfId="20" applyFont="true" applyBorder="false" applyAlignment="true" applyProtection="false">
      <alignment horizontal="general" vertical="bottom" textRotation="0" wrapText="false" indent="0" shrinkToFit="false"/>
      <protection locked="true" hidden="false"/>
    </xf>
    <xf numFmtId="167" fontId="9" fillId="0" borderId="0" xfId="20" applyFont="true" applyBorder="false" applyAlignment="true" applyProtection="false">
      <alignment horizontal="general" vertical="bottom" textRotation="0" wrapText="false" indent="0" shrinkToFit="false"/>
      <protection locked="true" hidden="false"/>
    </xf>
    <xf numFmtId="164" fontId="18" fillId="0" borderId="0" xfId="20" applyFont="true" applyBorder="true" applyAlignment="true" applyProtection="false">
      <alignment horizontal="center" vertical="center" textRotation="0" wrapText="false" indent="0" shrinkToFit="false"/>
      <protection locked="true" hidden="false"/>
    </xf>
    <xf numFmtId="164" fontId="11" fillId="0" borderId="0" xfId="20" applyFont="true" applyBorder="true" applyAlignment="true" applyProtection="false">
      <alignment horizontal="center" vertical="center" textRotation="0" wrapText="false" indent="0" shrinkToFit="false"/>
      <protection locked="true" hidden="false"/>
    </xf>
    <xf numFmtId="164" fontId="18" fillId="0" borderId="0" xfId="20" applyFont="true" applyBorder="false" applyAlignment="true" applyProtection="false">
      <alignment horizontal="center" vertical="center" textRotation="0" wrapText="true" indent="0" shrinkToFit="false"/>
      <protection locked="true" hidden="false"/>
    </xf>
    <xf numFmtId="164" fontId="4" fillId="0" borderId="0" xfId="20" applyFont="true" applyBorder="false" applyAlignment="true" applyProtection="false">
      <alignment horizontal="general" vertical="center" textRotation="0" wrapText="true" indent="0" shrinkToFit="false"/>
      <protection locked="true" hidden="false"/>
    </xf>
    <xf numFmtId="164" fontId="11" fillId="0" borderId="0" xfId="20" applyFont="true" applyBorder="false" applyAlignment="true" applyProtection="false">
      <alignment horizontal="center" vertical="center" textRotation="0" wrapText="true" indent="0" shrinkToFit="false"/>
      <protection locked="true" hidden="false"/>
    </xf>
    <xf numFmtId="164" fontId="11" fillId="0" borderId="0" xfId="20" applyFont="true" applyBorder="false" applyAlignment="true" applyProtection="false">
      <alignment horizontal="general" vertical="center" textRotation="0" wrapText="true" indent="0" shrinkToFit="false"/>
      <protection locked="true" hidden="false"/>
    </xf>
    <xf numFmtId="170" fontId="11" fillId="0" borderId="0" xfId="20" applyFont="true" applyBorder="false" applyAlignment="true" applyProtection="false">
      <alignment horizontal="center" vertical="center" textRotation="0" wrapText="true" indent="0" shrinkToFit="false"/>
      <protection locked="true" hidden="false"/>
    </xf>
    <xf numFmtId="167" fontId="11" fillId="0" borderId="0" xfId="20" applyFont="true" applyBorder="false" applyAlignment="true" applyProtection="false">
      <alignment horizontal="center" vertical="center" textRotation="0" wrapText="true" indent="0" shrinkToFit="false"/>
      <protection locked="true" hidden="false"/>
    </xf>
    <xf numFmtId="164" fontId="9" fillId="0" borderId="0" xfId="20" applyFont="true" applyBorder="false" applyAlignment="true" applyProtection="false">
      <alignment horizontal="general" vertical="center" textRotation="0" wrapText="true" indent="0" shrinkToFit="false"/>
      <protection locked="true" hidden="false"/>
    </xf>
    <xf numFmtId="165" fontId="18" fillId="0" borderId="0" xfId="20" applyFont="true" applyBorder="false" applyAlignment="true" applyProtection="false">
      <alignment horizontal="general" vertical="bottom" textRotation="0" wrapText="false" indent="0" shrinkToFit="false"/>
      <protection locked="true" hidden="false"/>
    </xf>
    <xf numFmtId="165" fontId="18" fillId="10" borderId="0" xfId="20" applyFont="true" applyBorder="false" applyAlignment="true" applyProtection="false">
      <alignment horizontal="general" vertical="bottom" textRotation="0" wrapText="false" indent="0" shrinkToFit="false"/>
      <protection locked="true" hidden="false"/>
    </xf>
    <xf numFmtId="165" fontId="9" fillId="10" borderId="0" xfId="20" applyFont="true" applyBorder="false" applyAlignment="true" applyProtection="false">
      <alignment horizontal="general" vertical="bottom" textRotation="0" wrapText="false" indent="0" shrinkToFit="false"/>
      <protection locked="true" hidden="false"/>
    </xf>
    <xf numFmtId="164" fontId="9" fillId="10" borderId="0" xfId="2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general" vertical="bottom" textRotation="0" wrapText="false" indent="0" shrinkToFit="false"/>
      <protection locked="true" hidden="false"/>
    </xf>
    <xf numFmtId="166" fontId="9" fillId="10" borderId="0" xfId="20" applyFont="true" applyBorder="false" applyAlignment="true" applyProtection="false">
      <alignment horizontal="general" vertical="bottom" textRotation="0" wrapText="false" indent="0" shrinkToFit="false"/>
      <protection locked="true" hidden="false"/>
    </xf>
    <xf numFmtId="171" fontId="9" fillId="0" borderId="0" xfId="20" applyFont="true" applyBorder="false" applyAlignment="true" applyProtection="false">
      <alignment horizontal="general" vertical="bottom" textRotation="0" wrapText="false" indent="0" shrinkToFit="false"/>
      <protection locked="true" hidden="false"/>
    </xf>
    <xf numFmtId="167" fontId="9" fillId="11" borderId="0" xfId="20" applyFont="true" applyBorder="false" applyAlignment="true" applyProtection="false">
      <alignment horizontal="general" vertical="bottom" textRotation="0" wrapText="false" indent="0" shrinkToFit="false"/>
      <protection locked="true" hidden="false"/>
    </xf>
    <xf numFmtId="168" fontId="9" fillId="10" borderId="0" xfId="20" applyFont="true" applyBorder="false" applyAlignment="true" applyProtection="false">
      <alignment horizontal="general" vertical="bottom" textRotation="0" wrapText="false" indent="0" shrinkToFit="false"/>
      <protection locked="true" hidden="false"/>
    </xf>
    <xf numFmtId="164" fontId="9" fillId="3" borderId="0" xfId="20" applyFont="true" applyBorder="false" applyAlignment="true" applyProtection="false">
      <alignment horizontal="general" vertical="bottom" textRotation="0" wrapText="false" indent="0" shrinkToFit="false"/>
      <protection locked="true" hidden="false"/>
    </xf>
    <xf numFmtId="165" fontId="9" fillId="0" borderId="0" xfId="20" applyFont="true" applyBorder="false" applyAlignment="true" applyProtection="false">
      <alignment horizontal="center" vertical="bottom" textRotation="0" wrapText="false" indent="0" shrinkToFit="false"/>
      <protection locked="true" hidden="false"/>
    </xf>
    <xf numFmtId="164" fontId="9" fillId="3" borderId="0" xfId="20" applyFont="tru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4">
    <dxf>
      <font>
        <name val="Calibri"/>
        <charset val="1"/>
        <family val="0"/>
        <color rgb="FF9C5700"/>
      </font>
      <fill>
        <patternFill>
          <bgColor rgb="FFFFEB9C"/>
        </patternFill>
      </fill>
    </dxf>
    <dxf>
      <fill>
        <patternFill>
          <bgColor rgb="FFFFC7CE"/>
        </patternFill>
      </fill>
    </dxf>
    <dxf>
      <font>
        <name val="Calibri"/>
        <charset val="1"/>
        <family val="0"/>
        <color rgb="FF9C5700"/>
      </font>
      <fill>
        <patternFill>
          <bgColor rgb="FFFFEB9C"/>
        </patternFill>
      </fill>
    </dxf>
    <dxf>
      <font>
        <name val="Calibri"/>
        <charset val="1"/>
        <family val="0"/>
        <color rgb="FF9C5700"/>
      </font>
      <fill>
        <patternFill>
          <bgColor rgb="FFFFEB9C"/>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DDD9C3"/>
      <rgbColor rgb="FF808080"/>
      <rgbColor rgb="FF9999FF"/>
      <rgbColor rgb="FF993366"/>
      <rgbColor rgb="FFFDEADA"/>
      <rgbColor rgb="FFDBEEF4"/>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DCE6F2"/>
      <rgbColor rgb="FFD7E4BD"/>
      <rgbColor rgb="FFFFEB9C"/>
      <rgbColor rgb="FF99CCFF"/>
      <rgbColor rgb="FFFF99CC"/>
      <rgbColor rgb="FFCC99FF"/>
      <rgbColor rgb="FFFFC7CE"/>
      <rgbColor rgb="FF3366FF"/>
      <rgbColor rgb="FF33CCCC"/>
      <rgbColor rgb="FF99CC00"/>
      <rgbColor rgb="FFFFC000"/>
      <rgbColor rgb="FFFF9900"/>
      <rgbColor rgb="FFFF6600"/>
      <rgbColor rgb="FF666699"/>
      <rgbColor rgb="FFA6A6A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RowHeight="15" outlineLevelRow="0" outlineLevelCol="0"/>
  <cols>
    <col collapsed="false" customWidth="true" hidden="false" outlineLevel="0" max="1" min="1" style="1" width="24.5"/>
    <col collapsed="false" customWidth="true" hidden="false" outlineLevel="0" max="2" min="2" style="1" width="77.18"/>
    <col collapsed="false" customWidth="true" hidden="false" outlineLevel="0" max="1025" min="3" style="1" width="10.51"/>
  </cols>
  <sheetData>
    <row r="1" customFormat="false" ht="14" hidden="false" customHeight="true" outlineLevel="0" collapsed="false"/>
    <row r="3" customFormat="false" ht="14" hidden="false" customHeight="true" outlineLevel="0" collapsed="false">
      <c r="A3" s="2"/>
      <c r="B3" s="3" t="s">
        <v>0</v>
      </c>
    </row>
    <row r="14" customFormat="false" ht="16" hidden="false" customHeight="true" outlineLevel="0" collapsed="false">
      <c r="A14" s="4" t="s">
        <v>1</v>
      </c>
      <c r="B14" s="5" t="s">
        <v>2</v>
      </c>
    </row>
    <row r="15" customFormat="false" ht="16" hidden="false" customHeight="true" outlineLevel="0" collapsed="false">
      <c r="A15" s="4" t="s">
        <v>3</v>
      </c>
      <c r="B15" s="5" t="s">
        <v>4</v>
      </c>
    </row>
    <row r="16" customFormat="false" ht="16" hidden="false" customHeight="true" outlineLevel="0" collapsed="false">
      <c r="A16" s="4"/>
      <c r="B16" s="4"/>
    </row>
    <row r="17" s="7" customFormat="true" ht="55.5" hidden="false" customHeight="true" outlineLevel="0" collapsed="false">
      <c r="A17" s="4" t="s">
        <v>5</v>
      </c>
      <c r="B17" s="6" t="s">
        <v>6</v>
      </c>
    </row>
    <row r="18" customFormat="false" ht="16" hidden="false" customHeight="true" outlineLevel="0" collapsed="false">
      <c r="A18" s="4"/>
      <c r="B18" s="4"/>
    </row>
    <row r="19" customFormat="false" ht="16" hidden="false" customHeight="true" outlineLevel="0" collapsed="false">
      <c r="A19" s="4" t="s">
        <v>7</v>
      </c>
      <c r="B19" s="5" t="s">
        <v>8</v>
      </c>
    </row>
    <row r="20" customFormat="false" ht="16" hidden="false" customHeight="true" outlineLevel="0" collapsed="false">
      <c r="A20" s="4" t="s">
        <v>9</v>
      </c>
      <c r="B20" s="5" t="s">
        <v>10</v>
      </c>
    </row>
    <row r="21" customFormat="false" ht="16" hidden="false" customHeight="true" outlineLevel="0" collapsed="false">
      <c r="A21" s="4" t="s">
        <v>11</v>
      </c>
      <c r="B21" s="5" t="s">
        <v>12</v>
      </c>
    </row>
    <row r="22" customFormat="false" ht="16" hidden="false" customHeight="true" outlineLevel="0" collapsed="false">
      <c r="A22" s="4" t="s">
        <v>13</v>
      </c>
      <c r="B22" s="5" t="s">
        <v>14</v>
      </c>
    </row>
    <row r="23" customFormat="false" ht="16" hidden="false" customHeight="true" outlineLevel="0" collapsed="false">
      <c r="A23" s="4" t="s">
        <v>15</v>
      </c>
      <c r="B23" s="5" t="s">
        <v>16</v>
      </c>
    </row>
    <row r="24" customFormat="false" ht="16" hidden="false" customHeight="true" outlineLevel="0" collapsed="false">
      <c r="A24" s="4"/>
      <c r="B24" s="5"/>
    </row>
    <row r="25" customFormat="false" ht="16" hidden="false" customHeight="true" outlineLevel="0" collapsed="false">
      <c r="A25" s="4"/>
      <c r="B25" s="5"/>
    </row>
    <row r="26" customFormat="false" ht="16" hidden="false" customHeight="true" outlineLevel="0" collapsed="false">
      <c r="A26" s="4"/>
      <c r="B26" s="5"/>
    </row>
    <row r="27" customFormat="false" ht="16" hidden="false" customHeight="true" outlineLevel="0" collapsed="false">
      <c r="A27" s="4"/>
      <c r="B27" s="5"/>
    </row>
    <row r="28" customFormat="false" ht="16" hidden="false" customHeight="true" outlineLevel="0" collapsed="false">
      <c r="A28" s="4"/>
      <c r="B28" s="5"/>
    </row>
    <row r="29" customFormat="false" ht="16" hidden="false" customHeight="true" outlineLevel="0" collapsed="false">
      <c r="A29" s="4"/>
      <c r="B29" s="5"/>
    </row>
    <row r="30" customFormat="false" ht="16" hidden="false" customHeight="true" outlineLevel="0" collapsed="false">
      <c r="A30" s="4"/>
      <c r="B30" s="5"/>
    </row>
    <row r="31" customFormat="false" ht="16" hidden="false" customHeight="true" outlineLevel="0" collapsed="false">
      <c r="A31" s="4"/>
      <c r="B31" s="5"/>
    </row>
    <row r="32" customFormat="false" ht="16" hidden="false" customHeight="true" outlineLevel="0" collapsed="false">
      <c r="A32" s="4"/>
      <c r="B32" s="5"/>
    </row>
    <row r="33" customFormat="false" ht="16" hidden="false" customHeight="true" outlineLevel="0" collapsed="false">
      <c r="A33" s="4"/>
      <c r="B33" s="5"/>
    </row>
    <row r="34" customFormat="false" ht="16" hidden="false" customHeight="true" outlineLevel="0" collapsed="false">
      <c r="A34" s="4"/>
      <c r="B34" s="5"/>
    </row>
    <row r="35" customFormat="false" ht="16" hidden="false" customHeight="true" outlineLevel="0" collapsed="false">
      <c r="A35" s="4"/>
      <c r="B35" s="4"/>
    </row>
    <row r="36" customFormat="false" ht="16" hidden="false" customHeight="true" outlineLevel="0" collapsed="false">
      <c r="A36" s="8" t="s">
        <v>17</v>
      </c>
      <c r="B36" s="9" t="s">
        <v>18</v>
      </c>
    </row>
    <row r="37" customFormat="false" ht="16" hidden="false" customHeight="true" outlineLevel="0" collapsed="false">
      <c r="A37" s="8" t="s">
        <v>19</v>
      </c>
      <c r="B37" s="9"/>
    </row>
    <row r="38" customFormat="false" ht="16" hidden="false" customHeight="true" outlineLevel="0" collapsed="false">
      <c r="A38" s="8" t="s">
        <v>20</v>
      </c>
      <c r="B38" s="9"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10" width="173.66"/>
    <col collapsed="false" customWidth="true" hidden="false" outlineLevel="0" max="1025" min="2" style="0" width="10.66"/>
  </cols>
  <sheetData>
    <row r="1" customFormat="false" ht="409" hidden="false" customHeight="true" outlineLevel="0" collapsed="false">
      <c r="A1" s="11" t="s">
        <v>22</v>
      </c>
    </row>
    <row r="2" customFormat="false" ht="409" hidden="false" customHeight="true" outlineLevel="0" collapsed="false">
      <c r="A2" s="11" t="s">
        <v>23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U52"/>
  <sheetViews>
    <sheetView showFormulas="false" showGridLines="true" showRowColHeaders="true" showZeros="true" rightToLeft="false" tabSelected="true" showOutlineSymbols="true" defaultGridColor="true" view="normal" topLeftCell="AG1" colorId="64" zoomScale="112" zoomScaleNormal="112" zoomScalePageLayoutView="100" workbookViewId="0">
      <selection pane="topLeft" activeCell="AG25" activeCellId="0" sqref="AG25"/>
    </sheetView>
  </sheetViews>
  <sheetFormatPr defaultRowHeight="13.8" outlineLevelRow="0" outlineLevelCol="0"/>
  <cols>
    <col collapsed="false" customWidth="true" hidden="false" outlineLevel="0" max="1" min="1" style="12" width="20.84"/>
    <col collapsed="false" customWidth="true" hidden="false" outlineLevel="0" max="2" min="2" style="12" width="10.66"/>
    <col collapsed="false" customWidth="true" hidden="false" outlineLevel="0" max="3" min="3" style="12" width="10.32"/>
    <col collapsed="false" customWidth="true" hidden="false" outlineLevel="0" max="4" min="4" style="12" width="11.83"/>
    <col collapsed="false" customWidth="true" hidden="false" outlineLevel="0" max="5" min="5" style="12" width="15.33"/>
    <col collapsed="false" customWidth="true" hidden="false" outlineLevel="0" max="6" min="6" style="12" width="16.84"/>
    <col collapsed="false" customWidth="true" hidden="false" outlineLevel="0" max="7" min="7" style="12" width="15.33"/>
    <col collapsed="false" customWidth="true" hidden="false" outlineLevel="0" max="10" min="8" style="12" width="13.68"/>
    <col collapsed="false" customWidth="true" hidden="false" outlineLevel="0" max="12" min="11" style="13" width="13.68"/>
    <col collapsed="false" customWidth="true" hidden="false" outlineLevel="0" max="14" min="13" style="12" width="13.68"/>
    <col collapsed="false" customWidth="true" hidden="false" outlineLevel="0" max="15" min="15" style="12" width="16.66"/>
    <col collapsed="false" customWidth="true" hidden="false" outlineLevel="0" max="20" min="16" style="13" width="13.68"/>
    <col collapsed="false" customWidth="true" hidden="false" outlineLevel="0" max="46" min="21" style="12" width="13.68"/>
    <col collapsed="false" customWidth="true" hidden="false" outlineLevel="0" max="47" min="47" style="12" width="11.37"/>
    <col collapsed="false" customWidth="true" hidden="false" outlineLevel="0" max="71" min="48" style="12" width="13.68"/>
    <col collapsed="false" customWidth="true" hidden="false" outlineLevel="0" max="72" min="72" style="12" width="14.66"/>
    <col collapsed="false" customWidth="true" hidden="false" outlineLevel="0" max="73" min="73" style="12" width="14.51"/>
    <col collapsed="false" customWidth="true" hidden="false" outlineLevel="0" max="74" min="74" style="12" width="15.5"/>
    <col collapsed="false" customWidth="true" hidden="false" outlineLevel="0" max="77" min="75" style="12" width="14.51"/>
    <col collapsed="false" customWidth="true" hidden="false" outlineLevel="0" max="78" min="78" style="12" width="15.16"/>
    <col collapsed="false" customWidth="true" hidden="false" outlineLevel="0" max="79" min="79" style="12" width="14.66"/>
    <col collapsed="false" customWidth="true" hidden="false" outlineLevel="0" max="80" min="80" style="12" width="14.51"/>
    <col collapsed="false" customWidth="true" hidden="false" outlineLevel="0" max="81" min="81" style="12" width="14.66"/>
    <col collapsed="false" customWidth="true" hidden="false" outlineLevel="0" max="82" min="82" style="12" width="15.33"/>
    <col collapsed="false" customWidth="true" hidden="false" outlineLevel="0" max="83" min="83" style="12" width="15.83"/>
    <col collapsed="false" customWidth="true" hidden="false" outlineLevel="0" max="84" min="84" style="12" width="15.16"/>
    <col collapsed="false" customWidth="true" hidden="false" outlineLevel="0" max="85" min="85" style="12" width="16.16"/>
    <col collapsed="false" customWidth="true" hidden="false" outlineLevel="0" max="86" min="86" style="12" width="15.16"/>
    <col collapsed="false" customWidth="true" hidden="false" outlineLevel="0" max="87" min="87" style="12" width="13.83"/>
    <col collapsed="false" customWidth="true" hidden="false" outlineLevel="0" max="89" min="88" style="12" width="14.51"/>
    <col collapsed="false" customWidth="true" hidden="false" outlineLevel="0" max="90" min="90" style="12" width="15.33"/>
    <col collapsed="false" customWidth="true" hidden="false" outlineLevel="0" max="171" min="91" style="12" width="13.68"/>
    <col collapsed="false" customWidth="true" hidden="false" outlineLevel="0" max="172" min="172" style="12" width="16.84"/>
    <col collapsed="false" customWidth="true" hidden="false" outlineLevel="0" max="173" min="173" style="12" width="16.66"/>
    <col collapsed="false" customWidth="true" hidden="false" outlineLevel="0" max="174" min="174" style="12" width="16"/>
    <col collapsed="false" customWidth="true" hidden="false" outlineLevel="0" max="177" min="175" style="12" width="13.68"/>
    <col collapsed="false" customWidth="true" hidden="false" outlineLevel="0" max="178" min="178" style="12" width="15.33"/>
    <col collapsed="false" customWidth="true" hidden="false" outlineLevel="0" max="179" min="179" style="12" width="15.66"/>
    <col collapsed="false" customWidth="true" hidden="false" outlineLevel="0" max="183" min="180" style="12" width="13.68"/>
    <col collapsed="false" customWidth="true" hidden="false" outlineLevel="0" max="184" min="184" style="12" width="16.66"/>
    <col collapsed="false" customWidth="true" hidden="false" outlineLevel="0" max="185" min="185" style="12" width="15.83"/>
    <col collapsed="false" customWidth="true" hidden="false" outlineLevel="0" max="188" min="186" style="12" width="13.68"/>
    <col collapsed="false" customWidth="true" hidden="false" outlineLevel="0" max="189" min="189" style="12" width="14.83"/>
    <col collapsed="false" customWidth="true" hidden="false" outlineLevel="0" max="190" min="190" style="12" width="16"/>
    <col collapsed="false" customWidth="true" hidden="false" outlineLevel="0" max="191" min="191" style="12" width="16.5"/>
    <col collapsed="false" customWidth="true" hidden="false" outlineLevel="0" max="192" min="192" style="12" width="14.17"/>
    <col collapsed="false" customWidth="true" hidden="false" outlineLevel="0" max="195" min="193" style="12" width="13.68"/>
    <col collapsed="false" customWidth="true" hidden="false" outlineLevel="0" max="196" min="196" style="12" width="15.16"/>
    <col collapsed="false" customWidth="true" hidden="false" outlineLevel="0" max="197" min="197" style="12" width="14.51"/>
    <col collapsed="false" customWidth="true" hidden="false" outlineLevel="0" max="201" min="198" style="12" width="13.68"/>
    <col collapsed="false" customWidth="true" hidden="false" outlineLevel="0" max="203" min="202" style="12" width="14.51"/>
    <col collapsed="false" customWidth="true" hidden="false" outlineLevel="0" max="207" min="204" style="12" width="13.68"/>
    <col collapsed="false" customWidth="true" hidden="false" outlineLevel="0" max="208" min="208" style="12" width="14.66"/>
    <col collapsed="false" customWidth="true" hidden="false" outlineLevel="0" max="209" min="209" style="12" width="14.51"/>
    <col collapsed="false" customWidth="true" hidden="false" outlineLevel="0" max="213" min="210" style="12" width="13.68"/>
    <col collapsed="false" customWidth="true" hidden="false" outlineLevel="0" max="214" min="214" style="12" width="14.17"/>
    <col collapsed="false" customWidth="true" hidden="false" outlineLevel="0" max="215" min="215" style="12" width="14.51"/>
    <col collapsed="false" customWidth="true" hidden="false" outlineLevel="0" max="219" min="216" style="12" width="13.68"/>
    <col collapsed="false" customWidth="true" hidden="false" outlineLevel="0" max="220" min="220" style="12" width="14.51"/>
    <col collapsed="false" customWidth="true" hidden="false" outlineLevel="0" max="221" min="221" style="12" width="14.17"/>
    <col collapsed="false" customWidth="true" hidden="false" outlineLevel="0" max="225" min="222" style="12" width="13.68"/>
    <col collapsed="false" customWidth="true" hidden="false" outlineLevel="0" max="226" min="226" style="12" width="16"/>
    <col collapsed="false" customWidth="true" hidden="false" outlineLevel="0" max="227" min="227" style="12" width="15.33"/>
    <col collapsed="false" customWidth="true" hidden="false" outlineLevel="0" max="228" min="228" style="12" width="14.51"/>
    <col collapsed="false" customWidth="true" hidden="false" outlineLevel="0" max="231" min="229" style="12" width="13.68"/>
    <col collapsed="false" customWidth="true" hidden="false" outlineLevel="0" max="232" min="232" style="12" width="16.5"/>
    <col collapsed="false" customWidth="true" hidden="false" outlineLevel="0" max="233" min="233" style="12" width="16.66"/>
    <col collapsed="false" customWidth="true" hidden="false" outlineLevel="0" max="236" min="234" style="12" width="16.5"/>
    <col collapsed="false" customWidth="true" hidden="false" outlineLevel="0" max="237" min="237" style="12" width="16"/>
    <col collapsed="false" customWidth="true" hidden="false" outlineLevel="0" max="238" min="238" style="12" width="15.5"/>
    <col collapsed="false" customWidth="true" hidden="false" outlineLevel="0" max="241" min="239" style="12" width="16.84"/>
    <col collapsed="false" customWidth="true" hidden="false" outlineLevel="0" max="242" min="242" style="12" width="15.66"/>
    <col collapsed="false" customWidth="true" hidden="false" outlineLevel="0" max="243" min="243" style="12" width="16.66"/>
    <col collapsed="false" customWidth="true" hidden="false" outlineLevel="0" max="247" min="244" style="12" width="16"/>
    <col collapsed="false" customWidth="true" hidden="false" outlineLevel="0" max="248" min="248" style="12" width="15.66"/>
    <col collapsed="false" customWidth="true" hidden="false" outlineLevel="0" max="251" min="249" style="12" width="16.5"/>
    <col collapsed="false" customWidth="true" hidden="false" outlineLevel="0" max="252" min="252" style="12" width="16.66"/>
    <col collapsed="false" customWidth="true" hidden="false" outlineLevel="0" max="253" min="253" style="12" width="17.34"/>
    <col collapsed="false" customWidth="true" hidden="false" outlineLevel="0" max="256" min="254" style="12" width="16"/>
    <col collapsed="false" customWidth="true" hidden="false" outlineLevel="0" max="257" min="257" style="12" width="16.66"/>
    <col collapsed="false" customWidth="true" hidden="false" outlineLevel="0" max="258" min="258" style="12" width="15.83"/>
    <col collapsed="false" customWidth="true" hidden="false" outlineLevel="0" max="262" min="259" style="12" width="16.66"/>
    <col collapsed="false" customWidth="true" hidden="false" outlineLevel="0" max="263" min="263" style="12" width="16.16"/>
    <col collapsed="false" customWidth="true" hidden="false" outlineLevel="0" max="266" min="264" style="12" width="16.66"/>
    <col collapsed="false" customWidth="true" hidden="false" outlineLevel="0" max="268" min="267" style="12" width="16"/>
    <col collapsed="false" customWidth="true" hidden="false" outlineLevel="0" max="271" min="269" style="12" width="17.34"/>
    <col collapsed="false" customWidth="true" hidden="false" outlineLevel="0" max="272" min="272" style="12" width="16"/>
    <col collapsed="false" customWidth="true" hidden="false" outlineLevel="0" max="273" min="273" style="12" width="15.66"/>
    <col collapsed="false" customWidth="true" hidden="false" outlineLevel="0" max="276" min="274" style="12" width="15.5"/>
    <col collapsed="false" customWidth="true" hidden="false" outlineLevel="0" max="277" min="277" style="12" width="17.83"/>
    <col collapsed="false" customWidth="true" hidden="false" outlineLevel="0" max="278" min="278" style="12" width="16.84"/>
    <col collapsed="false" customWidth="true" hidden="false" outlineLevel="0" max="279" min="279" style="12" width="16.66"/>
    <col collapsed="false" customWidth="true" hidden="false" outlineLevel="0" max="281" min="280" style="12" width="13.68"/>
    <col collapsed="false" customWidth="true" hidden="false" outlineLevel="0" max="1025" min="282" style="0" width="13.68"/>
  </cols>
  <sheetData>
    <row r="1" customFormat="false" ht="27" hidden="false" customHeight="true" outlineLevel="0" collapsed="false">
      <c r="A1" s="12" t="s">
        <v>24</v>
      </c>
      <c r="B1" s="12" t="s">
        <v>25</v>
      </c>
      <c r="C1" s="12" t="s">
        <v>26</v>
      </c>
      <c r="D1" s="12" t="s">
        <v>27</v>
      </c>
      <c r="E1" s="12" t="s">
        <v>28</v>
      </c>
      <c r="F1" s="12" t="s">
        <v>29</v>
      </c>
      <c r="G1" s="12" t="s">
        <v>30</v>
      </c>
      <c r="H1" s="12" t="s">
        <v>31</v>
      </c>
      <c r="I1" s="12" t="s">
        <v>32</v>
      </c>
      <c r="J1" s="12" t="s">
        <v>33</v>
      </c>
      <c r="K1" s="13" t="s">
        <v>34</v>
      </c>
      <c r="L1" s="13" t="s">
        <v>35</v>
      </c>
      <c r="M1" s="14" t="s">
        <v>36</v>
      </c>
      <c r="N1" s="14" t="s">
        <v>37</v>
      </c>
      <c r="O1" s="12" t="s">
        <v>38</v>
      </c>
      <c r="P1" s="13" t="s">
        <v>39</v>
      </c>
      <c r="Q1" s="13" t="s">
        <v>40</v>
      </c>
      <c r="R1" s="13" t="s">
        <v>41</v>
      </c>
      <c r="S1" s="13" t="s">
        <v>42</v>
      </c>
      <c r="T1" s="13" t="s">
        <v>43</v>
      </c>
      <c r="U1" s="12" t="s">
        <v>44</v>
      </c>
      <c r="V1" s="12" t="s">
        <v>45</v>
      </c>
      <c r="W1" s="12" t="s">
        <v>46</v>
      </c>
      <c r="X1" s="12" t="s">
        <v>47</v>
      </c>
      <c r="Y1" s="12" t="s">
        <v>48</v>
      </c>
      <c r="Z1" s="12" t="s">
        <v>49</v>
      </c>
      <c r="AA1" s="12" t="s">
        <v>50</v>
      </c>
      <c r="AB1" s="12" t="s">
        <v>51</v>
      </c>
      <c r="AC1" s="12" t="s">
        <v>52</v>
      </c>
      <c r="AD1" s="12" t="s">
        <v>53</v>
      </c>
      <c r="AE1" s="12" t="s">
        <v>54</v>
      </c>
      <c r="AF1" s="12" t="s">
        <v>55</v>
      </c>
      <c r="AG1" s="12" t="s">
        <v>56</v>
      </c>
      <c r="AH1" s="12" t="s">
        <v>57</v>
      </c>
      <c r="AI1" s="12" t="s">
        <v>58</v>
      </c>
      <c r="AJ1" s="12" t="s">
        <v>59</v>
      </c>
      <c r="AK1" s="12" t="s">
        <v>60</v>
      </c>
      <c r="AL1" s="12" t="s">
        <v>61</v>
      </c>
      <c r="AM1" s="12" t="s">
        <v>62</v>
      </c>
      <c r="AN1" s="12" t="s">
        <v>63</v>
      </c>
      <c r="AO1" s="12" t="s">
        <v>64</v>
      </c>
      <c r="AP1" s="12" t="s">
        <v>65</v>
      </c>
      <c r="AQ1" s="12" t="s">
        <v>66</v>
      </c>
      <c r="AR1" s="12" t="s">
        <v>67</v>
      </c>
      <c r="AS1" s="12" t="s">
        <v>68</v>
      </c>
      <c r="AT1" s="12" t="s">
        <v>69</v>
      </c>
      <c r="AU1" s="12" t="s">
        <v>70</v>
      </c>
      <c r="AV1" s="12" t="s">
        <v>71</v>
      </c>
      <c r="AW1" s="12" t="s">
        <v>72</v>
      </c>
      <c r="AX1" s="12" t="s">
        <v>73</v>
      </c>
      <c r="AY1" s="12" t="s">
        <v>74</v>
      </c>
      <c r="AZ1" s="12" t="s">
        <v>75</v>
      </c>
      <c r="BA1" s="12" t="s">
        <v>76</v>
      </c>
      <c r="BB1" s="12" t="s">
        <v>77</v>
      </c>
      <c r="BC1" s="12" t="s">
        <v>78</v>
      </c>
      <c r="BD1" s="12" t="s">
        <v>79</v>
      </c>
      <c r="BE1" s="12" t="s">
        <v>80</v>
      </c>
      <c r="BF1" s="12" t="s">
        <v>81</v>
      </c>
      <c r="BG1" s="12" t="s">
        <v>82</v>
      </c>
      <c r="BH1" s="12" t="s">
        <v>83</v>
      </c>
      <c r="BI1" s="12" t="s">
        <v>84</v>
      </c>
      <c r="BJ1" s="12" t="s">
        <v>85</v>
      </c>
      <c r="BK1" s="12" t="s">
        <v>86</v>
      </c>
      <c r="BL1" s="12" t="s">
        <v>87</v>
      </c>
      <c r="BM1" s="12" t="s">
        <v>88</v>
      </c>
      <c r="BN1" s="12" t="s">
        <v>89</v>
      </c>
      <c r="BO1" s="12" t="s">
        <v>90</v>
      </c>
      <c r="BP1" s="12" t="s">
        <v>91</v>
      </c>
      <c r="BQ1" s="12" t="s">
        <v>92</v>
      </c>
      <c r="BR1" s="12" t="s">
        <v>93</v>
      </c>
      <c r="BS1" s="12" t="s">
        <v>94</v>
      </c>
      <c r="BT1" s="12" t="s">
        <v>95</v>
      </c>
      <c r="BU1" s="12" t="s">
        <v>96</v>
      </c>
      <c r="BV1" s="12" t="s">
        <v>97</v>
      </c>
      <c r="BW1" s="12" t="s">
        <v>98</v>
      </c>
      <c r="BX1" s="12" t="s">
        <v>99</v>
      </c>
      <c r="BY1" s="12" t="s">
        <v>100</v>
      </c>
      <c r="BZ1" s="12" t="s">
        <v>101</v>
      </c>
      <c r="CA1" s="12" t="s">
        <v>102</v>
      </c>
      <c r="CB1" s="12" t="s">
        <v>103</v>
      </c>
      <c r="CC1" s="12" t="s">
        <v>104</v>
      </c>
      <c r="CD1" s="12" t="s">
        <v>105</v>
      </c>
      <c r="CE1" s="12" t="s">
        <v>106</v>
      </c>
      <c r="CF1" s="12" t="s">
        <v>107</v>
      </c>
      <c r="CG1" s="12" t="s">
        <v>108</v>
      </c>
      <c r="CH1" s="12" t="s">
        <v>109</v>
      </c>
      <c r="CI1" s="12" t="s">
        <v>110</v>
      </c>
      <c r="CJ1" s="12" t="s">
        <v>111</v>
      </c>
      <c r="CK1" s="12" t="s">
        <v>112</v>
      </c>
      <c r="CL1" s="12" t="s">
        <v>113</v>
      </c>
      <c r="CM1" s="12" t="s">
        <v>114</v>
      </c>
      <c r="CN1" s="12" t="s">
        <v>115</v>
      </c>
      <c r="CO1" s="12" t="s">
        <v>116</v>
      </c>
      <c r="CP1" s="12" t="s">
        <v>117</v>
      </c>
      <c r="CQ1" s="12" t="s">
        <v>118</v>
      </c>
      <c r="CR1" s="12" t="s">
        <v>119</v>
      </c>
      <c r="CS1" s="12" t="s">
        <v>120</v>
      </c>
      <c r="CT1" s="12" t="s">
        <v>121</v>
      </c>
      <c r="CU1" s="12" t="s">
        <v>122</v>
      </c>
      <c r="CV1" s="12" t="s">
        <v>123</v>
      </c>
      <c r="CW1" s="12" t="s">
        <v>124</v>
      </c>
      <c r="CX1" s="12" t="s">
        <v>125</v>
      </c>
      <c r="CY1" s="12" t="s">
        <v>126</v>
      </c>
      <c r="CZ1" s="12" t="s">
        <v>127</v>
      </c>
      <c r="DA1" s="12" t="s">
        <v>128</v>
      </c>
      <c r="DB1" s="12" t="s">
        <v>129</v>
      </c>
      <c r="DC1" s="12" t="s">
        <v>130</v>
      </c>
      <c r="DD1" s="12" t="s">
        <v>131</v>
      </c>
      <c r="DE1" s="12" t="s">
        <v>132</v>
      </c>
      <c r="DF1" s="12" t="s">
        <v>133</v>
      </c>
      <c r="DG1" s="12" t="s">
        <v>134</v>
      </c>
      <c r="DH1" s="12" t="s">
        <v>135</v>
      </c>
      <c r="DI1" s="12" t="s">
        <v>136</v>
      </c>
      <c r="DJ1" s="12" t="s">
        <v>137</v>
      </c>
      <c r="DK1" s="12" t="s">
        <v>138</v>
      </c>
      <c r="DL1" s="12" t="s">
        <v>139</v>
      </c>
      <c r="DM1" s="12" t="s">
        <v>140</v>
      </c>
      <c r="DN1" s="12" t="s">
        <v>141</v>
      </c>
      <c r="DO1" s="12" t="s">
        <v>142</v>
      </c>
      <c r="DP1" s="12" t="s">
        <v>143</v>
      </c>
      <c r="DQ1" s="12" t="s">
        <v>144</v>
      </c>
      <c r="DR1" s="12" t="s">
        <v>145</v>
      </c>
      <c r="DS1" s="12" t="s">
        <v>146</v>
      </c>
      <c r="DT1" s="12" t="s">
        <v>147</v>
      </c>
      <c r="DU1" s="12" t="s">
        <v>148</v>
      </c>
      <c r="DV1" s="12" t="s">
        <v>149</v>
      </c>
      <c r="DW1" s="12" t="s">
        <v>150</v>
      </c>
      <c r="DX1" s="12" t="s">
        <v>151</v>
      </c>
      <c r="DY1" s="12" t="s">
        <v>152</v>
      </c>
      <c r="DZ1" s="12" t="s">
        <v>153</v>
      </c>
      <c r="EA1" s="12" t="s">
        <v>154</v>
      </c>
      <c r="EB1" s="12" t="s">
        <v>155</v>
      </c>
      <c r="EC1" s="12" t="s">
        <v>156</v>
      </c>
      <c r="ED1" s="12" t="s">
        <v>157</v>
      </c>
      <c r="EE1" s="12" t="s">
        <v>158</v>
      </c>
      <c r="EF1" s="12" t="s">
        <v>159</v>
      </c>
      <c r="EG1" s="12" t="s">
        <v>160</v>
      </c>
      <c r="EH1" s="12" t="s">
        <v>161</v>
      </c>
      <c r="EI1" s="12" t="s">
        <v>162</v>
      </c>
      <c r="EJ1" s="12" t="s">
        <v>163</v>
      </c>
      <c r="EK1" s="12" t="s">
        <v>164</v>
      </c>
      <c r="EL1" s="12" t="s">
        <v>165</v>
      </c>
      <c r="EM1" s="12" t="s">
        <v>166</v>
      </c>
      <c r="EN1" s="12" t="s">
        <v>167</v>
      </c>
      <c r="EO1" s="12" t="s">
        <v>168</v>
      </c>
      <c r="EP1" s="14" t="s">
        <v>169</v>
      </c>
      <c r="EQ1" s="12" t="s">
        <v>170</v>
      </c>
      <c r="ER1" s="12" t="s">
        <v>171</v>
      </c>
      <c r="ES1" s="12" t="s">
        <v>172</v>
      </c>
      <c r="ET1" s="12" t="s">
        <v>173</v>
      </c>
      <c r="EU1" s="12" t="s">
        <v>174</v>
      </c>
      <c r="EV1" s="12" t="s">
        <v>175</v>
      </c>
      <c r="EW1" s="12" t="s">
        <v>176</v>
      </c>
      <c r="EX1" s="12" t="s">
        <v>177</v>
      </c>
      <c r="EY1" s="12" t="s">
        <v>178</v>
      </c>
      <c r="EZ1" s="12" t="s">
        <v>179</v>
      </c>
      <c r="FA1" s="12" t="s">
        <v>180</v>
      </c>
      <c r="FB1" s="12" t="s">
        <v>181</v>
      </c>
      <c r="FC1" s="12" t="s">
        <v>182</v>
      </c>
      <c r="FD1" s="12" t="s">
        <v>183</v>
      </c>
      <c r="FE1" s="12" t="s">
        <v>184</v>
      </c>
      <c r="FF1" s="12" t="s">
        <v>185</v>
      </c>
      <c r="FG1" s="12" t="s">
        <v>186</v>
      </c>
      <c r="FH1" s="12" t="s">
        <v>187</v>
      </c>
      <c r="FI1" s="12" t="s">
        <v>188</v>
      </c>
      <c r="FJ1" s="12" t="s">
        <v>189</v>
      </c>
      <c r="FK1" s="15" t="s">
        <v>190</v>
      </c>
      <c r="FL1" s="15" t="s">
        <v>191</v>
      </c>
      <c r="FM1" s="15" t="s">
        <v>192</v>
      </c>
      <c r="FN1" s="15" t="s">
        <v>193</v>
      </c>
      <c r="FO1" s="15" t="s">
        <v>194</v>
      </c>
      <c r="FP1" s="16" t="s">
        <v>195</v>
      </c>
      <c r="FQ1" s="16" t="s">
        <v>196</v>
      </c>
      <c r="FR1" s="15" t="s">
        <v>197</v>
      </c>
      <c r="FS1" s="15" t="s">
        <v>198</v>
      </c>
      <c r="FT1" s="15" t="s">
        <v>199</v>
      </c>
      <c r="FU1" s="15" t="s">
        <v>200</v>
      </c>
      <c r="FV1" s="16" t="s">
        <v>201</v>
      </c>
      <c r="FW1" s="16" t="s">
        <v>202</v>
      </c>
      <c r="FX1" s="15" t="s">
        <v>203</v>
      </c>
      <c r="FY1" s="15" t="s">
        <v>204</v>
      </c>
      <c r="FZ1" s="15" t="s">
        <v>205</v>
      </c>
      <c r="GA1" s="15" t="s">
        <v>206</v>
      </c>
      <c r="GB1" s="16" t="s">
        <v>207</v>
      </c>
      <c r="GC1" s="16" t="s">
        <v>208</v>
      </c>
      <c r="GD1" s="15" t="s">
        <v>209</v>
      </c>
      <c r="GE1" s="15" t="s">
        <v>210</v>
      </c>
      <c r="GF1" s="15" t="s">
        <v>211</v>
      </c>
      <c r="GG1" s="15" t="s">
        <v>212</v>
      </c>
      <c r="GH1" s="16" t="s">
        <v>213</v>
      </c>
      <c r="GI1" s="16" t="s">
        <v>214</v>
      </c>
      <c r="GJ1" s="15" t="s">
        <v>215</v>
      </c>
      <c r="GK1" s="15" t="s">
        <v>216</v>
      </c>
      <c r="GL1" s="15" t="s">
        <v>217</v>
      </c>
      <c r="GM1" s="15" t="s">
        <v>218</v>
      </c>
      <c r="GN1" s="16" t="s">
        <v>219</v>
      </c>
      <c r="GO1" s="16" t="s">
        <v>220</v>
      </c>
      <c r="GP1" s="15" t="s">
        <v>221</v>
      </c>
      <c r="GQ1" s="15" t="s">
        <v>222</v>
      </c>
      <c r="GR1" s="15" t="s">
        <v>223</v>
      </c>
      <c r="GS1" s="15" t="s">
        <v>224</v>
      </c>
      <c r="GT1" s="16" t="s">
        <v>225</v>
      </c>
      <c r="GU1" s="16" t="s">
        <v>226</v>
      </c>
      <c r="GV1" s="15" t="s">
        <v>227</v>
      </c>
      <c r="GW1" s="15" t="s">
        <v>228</v>
      </c>
      <c r="GX1" s="15" t="s">
        <v>229</v>
      </c>
      <c r="GY1" s="15" t="s">
        <v>230</v>
      </c>
      <c r="GZ1" s="16" t="s">
        <v>231</v>
      </c>
      <c r="HA1" s="16" t="s">
        <v>232</v>
      </c>
      <c r="HB1" s="15" t="s">
        <v>233</v>
      </c>
      <c r="HC1" s="15" t="s">
        <v>234</v>
      </c>
      <c r="HD1" s="15" t="s">
        <v>235</v>
      </c>
      <c r="HE1" s="15" t="s">
        <v>236</v>
      </c>
      <c r="HF1" s="16" t="s">
        <v>237</v>
      </c>
      <c r="HG1" s="16" t="s">
        <v>238</v>
      </c>
      <c r="HH1" s="15" t="s">
        <v>239</v>
      </c>
      <c r="HI1" s="15" t="s">
        <v>240</v>
      </c>
      <c r="HJ1" s="15" t="s">
        <v>241</v>
      </c>
      <c r="HK1" s="15" t="s">
        <v>242</v>
      </c>
      <c r="HL1" s="16" t="s">
        <v>243</v>
      </c>
      <c r="HM1" s="16" t="s">
        <v>244</v>
      </c>
      <c r="HN1" s="15" t="s">
        <v>245</v>
      </c>
      <c r="HO1" s="15" t="s">
        <v>246</v>
      </c>
      <c r="HP1" s="15" t="s">
        <v>247</v>
      </c>
      <c r="HQ1" s="15" t="s">
        <v>248</v>
      </c>
      <c r="HR1" s="16" t="s">
        <v>249</v>
      </c>
      <c r="HS1" s="16" t="s">
        <v>250</v>
      </c>
      <c r="HT1" s="15" t="s">
        <v>251</v>
      </c>
      <c r="HU1" s="15" t="s">
        <v>252</v>
      </c>
      <c r="HV1" s="15" t="s">
        <v>253</v>
      </c>
      <c r="HW1" s="15" t="s">
        <v>254</v>
      </c>
      <c r="HX1" s="16" t="s">
        <v>255</v>
      </c>
      <c r="HY1" s="16" t="s">
        <v>256</v>
      </c>
      <c r="HZ1" s="15" t="s">
        <v>257</v>
      </c>
      <c r="IA1" s="15" t="s">
        <v>258</v>
      </c>
      <c r="IB1" s="15" t="s">
        <v>259</v>
      </c>
      <c r="IC1" s="16" t="s">
        <v>260</v>
      </c>
      <c r="ID1" s="16" t="s">
        <v>261</v>
      </c>
      <c r="IE1" s="15" t="s">
        <v>262</v>
      </c>
      <c r="IF1" s="15" t="s">
        <v>263</v>
      </c>
      <c r="IG1" s="15" t="s">
        <v>264</v>
      </c>
      <c r="IH1" s="16" t="s">
        <v>265</v>
      </c>
      <c r="II1" s="16" t="s">
        <v>266</v>
      </c>
      <c r="IJ1" s="15" t="s">
        <v>267</v>
      </c>
      <c r="IK1" s="15" t="s">
        <v>268</v>
      </c>
      <c r="IL1" s="15" t="s">
        <v>269</v>
      </c>
      <c r="IM1" s="16" t="s">
        <v>270</v>
      </c>
      <c r="IN1" s="16" t="s">
        <v>271</v>
      </c>
      <c r="IO1" s="15" t="s">
        <v>272</v>
      </c>
      <c r="IP1" s="15" t="s">
        <v>273</v>
      </c>
      <c r="IQ1" s="15" t="s">
        <v>274</v>
      </c>
      <c r="IR1" s="16" t="s">
        <v>275</v>
      </c>
      <c r="IS1" s="16" t="s">
        <v>276</v>
      </c>
      <c r="IT1" s="15" t="s">
        <v>277</v>
      </c>
      <c r="IU1" s="15" t="s">
        <v>278</v>
      </c>
      <c r="IV1" s="15" t="s">
        <v>279</v>
      </c>
      <c r="IW1" s="16" t="s">
        <v>280</v>
      </c>
      <c r="IX1" s="16" t="s">
        <v>281</v>
      </c>
      <c r="IY1" s="15" t="s">
        <v>282</v>
      </c>
      <c r="IZ1" s="15" t="s">
        <v>283</v>
      </c>
      <c r="JA1" s="15" t="s">
        <v>284</v>
      </c>
      <c r="JB1" s="16" t="s">
        <v>285</v>
      </c>
      <c r="JC1" s="16" t="s">
        <v>286</v>
      </c>
      <c r="JD1" s="15" t="s">
        <v>287</v>
      </c>
      <c r="JE1" s="15" t="s">
        <v>288</v>
      </c>
      <c r="JF1" s="15" t="s">
        <v>289</v>
      </c>
      <c r="JG1" s="16" t="s">
        <v>290</v>
      </c>
      <c r="JH1" s="16" t="s">
        <v>291</v>
      </c>
      <c r="JI1" s="15" t="s">
        <v>292</v>
      </c>
      <c r="JJ1" s="15" t="s">
        <v>293</v>
      </c>
      <c r="JK1" s="15" t="s">
        <v>294</v>
      </c>
      <c r="JL1" s="16" t="s">
        <v>295</v>
      </c>
      <c r="JM1" s="16" t="s">
        <v>296</v>
      </c>
      <c r="JN1" s="15" t="s">
        <v>297</v>
      </c>
      <c r="JO1" s="15" t="s">
        <v>298</v>
      </c>
      <c r="JP1" s="15" t="s">
        <v>299</v>
      </c>
      <c r="JQ1" s="16" t="s">
        <v>300</v>
      </c>
      <c r="JR1" s="16" t="s">
        <v>301</v>
      </c>
      <c r="JS1" s="15" t="s">
        <v>302</v>
      </c>
      <c r="JT1" s="17"/>
      <c r="JU1" s="17"/>
    </row>
    <row r="2" customFormat="false" ht="24" hidden="false" customHeight="true" outlineLevel="0" collapsed="false">
      <c r="A2" s="12" t="s">
        <v>303</v>
      </c>
      <c r="B2" s="12" t="s">
        <v>304</v>
      </c>
      <c r="C2" s="12" t="s">
        <v>305</v>
      </c>
      <c r="D2" s="14" t="s">
        <v>306</v>
      </c>
      <c r="E2" s="14" t="s">
        <v>307</v>
      </c>
      <c r="F2" s="12" t="s">
        <v>308</v>
      </c>
      <c r="G2" s="18" t="s">
        <v>309</v>
      </c>
      <c r="H2" s="18" t="s">
        <v>310</v>
      </c>
      <c r="I2" s="18" t="s">
        <v>311</v>
      </c>
      <c r="J2" s="18" t="s">
        <v>312</v>
      </c>
      <c r="K2" s="19" t="s">
        <v>313</v>
      </c>
      <c r="L2" s="19" t="s">
        <v>314</v>
      </c>
      <c r="M2" s="18" t="s">
        <v>315</v>
      </c>
      <c r="N2" s="18" t="s">
        <v>316</v>
      </c>
      <c r="O2" s="18" t="s">
        <v>317</v>
      </c>
      <c r="P2" s="13" t="s">
        <v>318</v>
      </c>
      <c r="Q2" s="19" t="s">
        <v>319</v>
      </c>
      <c r="R2" s="19" t="s">
        <v>320</v>
      </c>
      <c r="S2" s="13" t="s">
        <v>307</v>
      </c>
      <c r="T2" s="13" t="s">
        <v>307</v>
      </c>
      <c r="U2" s="12" t="s">
        <v>307</v>
      </c>
      <c r="V2" s="12" t="s">
        <v>307</v>
      </c>
      <c r="W2" s="12" t="s">
        <v>307</v>
      </c>
      <c r="X2" s="12" t="s">
        <v>307</v>
      </c>
      <c r="Y2" s="12" t="s">
        <v>307</v>
      </c>
      <c r="Z2" s="12" t="s">
        <v>307</v>
      </c>
      <c r="AA2" s="12" t="s">
        <v>307</v>
      </c>
      <c r="AB2" s="12" t="s">
        <v>307</v>
      </c>
      <c r="AC2" s="12" t="s">
        <v>307</v>
      </c>
      <c r="AD2" s="14" t="s">
        <v>321</v>
      </c>
      <c r="AE2" s="14" t="s">
        <v>321</v>
      </c>
      <c r="AF2" s="14" t="s">
        <v>322</v>
      </c>
      <c r="AG2" s="14" t="s">
        <v>323</v>
      </c>
      <c r="AH2" s="14" t="s">
        <v>324</v>
      </c>
      <c r="AI2" s="14" t="s">
        <v>325</v>
      </c>
      <c r="AJ2" s="14" t="s">
        <v>326</v>
      </c>
      <c r="AK2" s="14" t="s">
        <v>327</v>
      </c>
      <c r="AL2" s="14" t="s">
        <v>328</v>
      </c>
      <c r="AM2" s="14" t="s">
        <v>329</v>
      </c>
      <c r="AN2" s="14" t="s">
        <v>329</v>
      </c>
      <c r="AO2" s="14" t="s">
        <v>330</v>
      </c>
      <c r="AP2" s="14" t="s">
        <v>330</v>
      </c>
      <c r="AQ2" s="14" t="s">
        <v>331</v>
      </c>
      <c r="AR2" s="14" t="s">
        <v>332</v>
      </c>
      <c r="AS2" s="14" t="s">
        <v>333</v>
      </c>
      <c r="AT2" s="14" t="s">
        <v>334</v>
      </c>
      <c r="AU2" s="14" t="s">
        <v>335</v>
      </c>
      <c r="AV2" s="14" t="s">
        <v>336</v>
      </c>
      <c r="AW2" s="14" t="s">
        <v>337</v>
      </c>
      <c r="AX2" s="14" t="s">
        <v>338</v>
      </c>
      <c r="AY2" s="14" t="s">
        <v>339</v>
      </c>
      <c r="AZ2" s="14" t="s">
        <v>340</v>
      </c>
      <c r="BA2" s="14" t="s">
        <v>340</v>
      </c>
      <c r="BB2" s="14" t="s">
        <v>341</v>
      </c>
      <c r="BC2" s="14" t="s">
        <v>342</v>
      </c>
      <c r="BD2" s="14" t="s">
        <v>343</v>
      </c>
      <c r="BE2" s="14" t="s">
        <v>344</v>
      </c>
      <c r="BF2" s="14" t="s">
        <v>345</v>
      </c>
      <c r="BG2" s="14" t="s">
        <v>346</v>
      </c>
      <c r="BH2" s="14" t="s">
        <v>347</v>
      </c>
      <c r="BI2" s="14" t="s">
        <v>348</v>
      </c>
      <c r="BJ2" s="14" t="s">
        <v>349</v>
      </c>
      <c r="BK2" s="20" t="s">
        <v>307</v>
      </c>
      <c r="BL2" s="20" t="s">
        <v>307</v>
      </c>
      <c r="BM2" s="20" t="s">
        <v>307</v>
      </c>
      <c r="BN2" s="20" t="s">
        <v>307</v>
      </c>
      <c r="BO2" s="20" t="s">
        <v>307</v>
      </c>
      <c r="BP2" s="20" t="s">
        <v>307</v>
      </c>
      <c r="BQ2" s="20" t="s">
        <v>307</v>
      </c>
      <c r="BR2" s="20" t="s">
        <v>307</v>
      </c>
      <c r="BS2" s="20" t="s">
        <v>307</v>
      </c>
      <c r="BT2" s="14" t="s">
        <v>350</v>
      </c>
      <c r="BU2" s="14" t="s">
        <v>351</v>
      </c>
      <c r="BV2" s="14" t="s">
        <v>352</v>
      </c>
      <c r="BW2" s="14" t="s">
        <v>353</v>
      </c>
      <c r="BX2" s="14" t="s">
        <v>354</v>
      </c>
      <c r="BY2" s="14" t="s">
        <v>355</v>
      </c>
      <c r="BZ2" s="14" t="s">
        <v>356</v>
      </c>
      <c r="CA2" s="14" t="s">
        <v>357</v>
      </c>
      <c r="CB2" s="14" t="s">
        <v>358</v>
      </c>
      <c r="CC2" s="14" t="s">
        <v>359</v>
      </c>
      <c r="CD2" s="14" t="s">
        <v>360</v>
      </c>
      <c r="CE2" s="14" t="s">
        <v>361</v>
      </c>
      <c r="CF2" s="14" t="s">
        <v>362</v>
      </c>
      <c r="CG2" s="14" t="s">
        <v>363</v>
      </c>
      <c r="CH2" s="14" t="s">
        <v>364</v>
      </c>
      <c r="CI2" s="14" t="s">
        <v>365</v>
      </c>
      <c r="CJ2" s="14" t="s">
        <v>366</v>
      </c>
      <c r="CK2" s="14" t="s">
        <v>367</v>
      </c>
      <c r="CL2" s="14" t="s">
        <v>368</v>
      </c>
      <c r="CM2" s="14" t="s">
        <v>369</v>
      </c>
      <c r="CN2" s="14" t="s">
        <v>370</v>
      </c>
      <c r="CO2" s="14" t="s">
        <v>371</v>
      </c>
      <c r="CP2" s="14" t="s">
        <v>372</v>
      </c>
      <c r="CQ2" s="14" t="s">
        <v>373</v>
      </c>
      <c r="CR2" s="14" t="s">
        <v>374</v>
      </c>
      <c r="CS2" s="14" t="s">
        <v>375</v>
      </c>
      <c r="CT2" s="14" t="s">
        <v>376</v>
      </c>
      <c r="CU2" s="14" t="s">
        <v>377</v>
      </c>
      <c r="CV2" s="14" t="s">
        <v>378</v>
      </c>
      <c r="CW2" s="14" t="s">
        <v>379</v>
      </c>
      <c r="CX2" s="14" t="s">
        <v>380</v>
      </c>
      <c r="CY2" s="14" t="s">
        <v>381</v>
      </c>
      <c r="CZ2" s="14" t="s">
        <v>382</v>
      </c>
      <c r="DA2" s="14" t="s">
        <v>383</v>
      </c>
      <c r="DB2" s="14" t="s">
        <v>384</v>
      </c>
      <c r="DC2" s="14" t="s">
        <v>385</v>
      </c>
      <c r="DD2" s="14" t="s">
        <v>386</v>
      </c>
      <c r="DE2" s="14" t="s">
        <v>387</v>
      </c>
      <c r="DF2" s="14" t="s">
        <v>388</v>
      </c>
      <c r="DG2" s="14" t="s">
        <v>389</v>
      </c>
      <c r="DH2" s="14" t="s">
        <v>390</v>
      </c>
      <c r="DI2" s="14" t="s">
        <v>391</v>
      </c>
      <c r="DJ2" s="14" t="s">
        <v>392</v>
      </c>
      <c r="DK2" s="14" t="s">
        <v>393</v>
      </c>
      <c r="DL2" s="14" t="s">
        <v>394</v>
      </c>
      <c r="DM2" s="14" t="s">
        <v>395</v>
      </c>
      <c r="DN2" s="14" t="s">
        <v>396</v>
      </c>
      <c r="DO2" s="14" t="s">
        <v>397</v>
      </c>
      <c r="DP2" s="14" t="s">
        <v>398</v>
      </c>
      <c r="DQ2" s="14" t="s">
        <v>399</v>
      </c>
      <c r="DR2" s="14" t="s">
        <v>400</v>
      </c>
      <c r="DS2" s="14" t="s">
        <v>401</v>
      </c>
      <c r="DT2" s="14" t="s">
        <v>402</v>
      </c>
      <c r="DU2" s="14" t="s">
        <v>403</v>
      </c>
      <c r="DV2" s="14" t="s">
        <v>404</v>
      </c>
      <c r="DW2" s="14" t="s">
        <v>405</v>
      </c>
      <c r="DX2" s="14" t="s">
        <v>406</v>
      </c>
      <c r="DY2" s="14" t="s">
        <v>407</v>
      </c>
      <c r="DZ2" s="14" t="s">
        <v>408</v>
      </c>
      <c r="EA2" s="14" t="s">
        <v>409</v>
      </c>
      <c r="EB2" s="14" t="s">
        <v>410</v>
      </c>
      <c r="EC2" s="14" t="s">
        <v>411</v>
      </c>
      <c r="ED2" s="14" t="s">
        <v>412</v>
      </c>
      <c r="EE2" s="14" t="s">
        <v>413</v>
      </c>
      <c r="EF2" s="14" t="s">
        <v>414</v>
      </c>
      <c r="EG2" s="14" t="s">
        <v>415</v>
      </c>
      <c r="EH2" s="14" t="s">
        <v>416</v>
      </c>
      <c r="EI2" s="14" t="s">
        <v>417</v>
      </c>
      <c r="EJ2" s="14" t="s">
        <v>418</v>
      </c>
      <c r="EK2" s="14" t="s">
        <v>419</v>
      </c>
      <c r="EL2" s="14" t="s">
        <v>420</v>
      </c>
      <c r="EM2" s="14" t="s">
        <v>421</v>
      </c>
      <c r="EN2" s="18" t="s">
        <v>422</v>
      </c>
      <c r="EO2" s="18" t="s">
        <v>423</v>
      </c>
      <c r="EP2" s="14" t="s">
        <v>424</v>
      </c>
      <c r="EQ2" s="14" t="s">
        <v>425</v>
      </c>
      <c r="ER2" s="14" t="s">
        <v>426</v>
      </c>
      <c r="ES2" s="14" t="s">
        <v>427</v>
      </c>
      <c r="ET2" s="14" t="s">
        <v>428</v>
      </c>
      <c r="EU2" s="14" t="s">
        <v>429</v>
      </c>
      <c r="EV2" s="14" t="s">
        <v>430</v>
      </c>
      <c r="EW2" s="14" t="s">
        <v>431</v>
      </c>
      <c r="EX2" s="14" t="s">
        <v>432</v>
      </c>
      <c r="EY2" s="14" t="s">
        <v>433</v>
      </c>
      <c r="EZ2" s="14" t="s">
        <v>434</v>
      </c>
      <c r="FA2" s="14" t="s">
        <v>435</v>
      </c>
      <c r="FB2" s="14" t="s">
        <v>436</v>
      </c>
      <c r="FC2" s="14" t="s">
        <v>437</v>
      </c>
      <c r="FD2" s="14" t="s">
        <v>438</v>
      </c>
      <c r="FE2" s="14" t="s">
        <v>439</v>
      </c>
      <c r="FF2" s="14" t="s">
        <v>440</v>
      </c>
      <c r="FG2" s="14" t="s">
        <v>441</v>
      </c>
      <c r="FH2" s="14" t="s">
        <v>442</v>
      </c>
      <c r="FI2" s="14" t="s">
        <v>443</v>
      </c>
      <c r="FJ2" s="14" t="s">
        <v>444</v>
      </c>
      <c r="FK2" s="21" t="s">
        <v>445</v>
      </c>
      <c r="FL2" s="21" t="s">
        <v>307</v>
      </c>
      <c r="FM2" s="21" t="s">
        <v>446</v>
      </c>
      <c r="FN2" s="21" t="s">
        <v>447</v>
      </c>
      <c r="FO2" s="21" t="s">
        <v>448</v>
      </c>
      <c r="FP2" s="21" t="s">
        <v>449</v>
      </c>
      <c r="FQ2" s="21" t="s">
        <v>450</v>
      </c>
      <c r="FR2" s="21" t="s">
        <v>451</v>
      </c>
      <c r="FS2" s="21" t="s">
        <v>452</v>
      </c>
      <c r="FT2" s="21" t="s">
        <v>453</v>
      </c>
      <c r="FU2" s="21" t="s">
        <v>454</v>
      </c>
      <c r="FV2" s="21" t="s">
        <v>455</v>
      </c>
      <c r="FW2" s="21" t="s">
        <v>456</v>
      </c>
      <c r="FX2" s="21" t="s">
        <v>457</v>
      </c>
      <c r="FY2" s="21" t="s">
        <v>458</v>
      </c>
      <c r="FZ2" s="21" t="s">
        <v>459</v>
      </c>
      <c r="GA2" s="21" t="s">
        <v>460</v>
      </c>
      <c r="GB2" s="21" t="s">
        <v>461</v>
      </c>
      <c r="GC2" s="21" t="s">
        <v>462</v>
      </c>
      <c r="GD2" s="21" t="s">
        <v>463</v>
      </c>
      <c r="GE2" s="21" t="s">
        <v>464</v>
      </c>
      <c r="GF2" s="21" t="s">
        <v>465</v>
      </c>
      <c r="GG2" s="21" t="s">
        <v>466</v>
      </c>
      <c r="GH2" s="21" t="s">
        <v>467</v>
      </c>
      <c r="GI2" s="21" t="s">
        <v>468</v>
      </c>
      <c r="GJ2" s="21" t="s">
        <v>469</v>
      </c>
      <c r="GK2" s="21" t="s">
        <v>470</v>
      </c>
      <c r="GL2" s="21" t="s">
        <v>471</v>
      </c>
      <c r="GM2" s="21" t="s">
        <v>472</v>
      </c>
      <c r="GN2" s="21" t="s">
        <v>473</v>
      </c>
      <c r="GO2" s="21" t="s">
        <v>474</v>
      </c>
      <c r="GP2" s="21" t="s">
        <v>475</v>
      </c>
      <c r="GQ2" s="21" t="s">
        <v>476</v>
      </c>
      <c r="GR2" s="21" t="s">
        <v>477</v>
      </c>
      <c r="GS2" s="21" t="s">
        <v>478</v>
      </c>
      <c r="GT2" s="21" t="s">
        <v>479</v>
      </c>
      <c r="GU2" s="21" t="s">
        <v>480</v>
      </c>
      <c r="GV2" s="21" t="s">
        <v>481</v>
      </c>
      <c r="GW2" s="21" t="s">
        <v>482</v>
      </c>
      <c r="GX2" s="21" t="s">
        <v>483</v>
      </c>
      <c r="GY2" s="21" t="s">
        <v>484</v>
      </c>
      <c r="GZ2" s="21" t="s">
        <v>485</v>
      </c>
      <c r="HA2" s="21" t="s">
        <v>486</v>
      </c>
      <c r="HB2" s="21" t="s">
        <v>487</v>
      </c>
      <c r="HC2" s="21" t="s">
        <v>488</v>
      </c>
      <c r="HD2" s="21" t="s">
        <v>489</v>
      </c>
      <c r="HE2" s="21" t="s">
        <v>490</v>
      </c>
      <c r="HF2" s="21" t="s">
        <v>491</v>
      </c>
      <c r="HG2" s="21" t="s">
        <v>492</v>
      </c>
      <c r="HH2" s="21" t="s">
        <v>493</v>
      </c>
      <c r="HI2" s="21" t="s">
        <v>494</v>
      </c>
      <c r="HJ2" s="21" t="s">
        <v>495</v>
      </c>
      <c r="HK2" s="21" t="s">
        <v>496</v>
      </c>
      <c r="HL2" s="21" t="s">
        <v>497</v>
      </c>
      <c r="HM2" s="21" t="s">
        <v>498</v>
      </c>
      <c r="HN2" s="21" t="s">
        <v>499</v>
      </c>
      <c r="HO2" s="21" t="s">
        <v>500</v>
      </c>
      <c r="HP2" s="21" t="s">
        <v>501</v>
      </c>
      <c r="HQ2" s="21" t="s">
        <v>502</v>
      </c>
      <c r="HR2" s="21" t="s">
        <v>503</v>
      </c>
      <c r="HS2" s="21" t="s">
        <v>504</v>
      </c>
      <c r="HT2" s="21" t="s">
        <v>505</v>
      </c>
      <c r="HU2" s="21" t="s">
        <v>506</v>
      </c>
      <c r="HV2" s="21" t="s">
        <v>507</v>
      </c>
      <c r="HW2" s="21" t="s">
        <v>508</v>
      </c>
      <c r="HX2" s="21" t="s">
        <v>509</v>
      </c>
      <c r="HY2" s="21" t="s">
        <v>510</v>
      </c>
      <c r="HZ2" s="21" t="s">
        <v>511</v>
      </c>
      <c r="IA2" s="21" t="s">
        <v>512</v>
      </c>
      <c r="IB2" s="21" t="s">
        <v>513</v>
      </c>
      <c r="IC2" s="21" t="s">
        <v>514</v>
      </c>
      <c r="ID2" s="21" t="s">
        <v>515</v>
      </c>
      <c r="IE2" s="21" t="s">
        <v>516</v>
      </c>
      <c r="IF2" s="21" t="s">
        <v>517</v>
      </c>
      <c r="IG2" s="21" t="s">
        <v>518</v>
      </c>
      <c r="IH2" s="21" t="s">
        <v>519</v>
      </c>
      <c r="II2" s="21" t="s">
        <v>520</v>
      </c>
      <c r="IJ2" s="21" t="s">
        <v>521</v>
      </c>
      <c r="IK2" s="21" t="s">
        <v>522</v>
      </c>
      <c r="IL2" s="21" t="s">
        <v>523</v>
      </c>
      <c r="IM2" s="21" t="s">
        <v>524</v>
      </c>
      <c r="IN2" s="21" t="s">
        <v>525</v>
      </c>
      <c r="IO2" s="21" t="s">
        <v>526</v>
      </c>
      <c r="IP2" s="21" t="s">
        <v>527</v>
      </c>
      <c r="IQ2" s="21" t="s">
        <v>528</v>
      </c>
      <c r="IR2" s="21" t="s">
        <v>529</v>
      </c>
      <c r="IS2" s="21" t="s">
        <v>530</v>
      </c>
      <c r="IT2" s="21" t="s">
        <v>531</v>
      </c>
      <c r="IU2" s="21" t="s">
        <v>532</v>
      </c>
      <c r="IV2" s="21" t="s">
        <v>533</v>
      </c>
      <c r="IW2" s="21" t="s">
        <v>534</v>
      </c>
      <c r="IX2" s="21" t="s">
        <v>535</v>
      </c>
      <c r="IY2" s="21" t="s">
        <v>536</v>
      </c>
      <c r="IZ2" s="21" t="s">
        <v>537</v>
      </c>
      <c r="JA2" s="21" t="s">
        <v>538</v>
      </c>
      <c r="JB2" s="21" t="s">
        <v>539</v>
      </c>
      <c r="JC2" s="21" t="s">
        <v>540</v>
      </c>
      <c r="JD2" s="21" t="s">
        <v>541</v>
      </c>
      <c r="JE2" s="21" t="s">
        <v>542</v>
      </c>
      <c r="JF2" s="21" t="s">
        <v>543</v>
      </c>
      <c r="JG2" s="21" t="s">
        <v>544</v>
      </c>
      <c r="JH2" s="21" t="s">
        <v>545</v>
      </c>
      <c r="JI2" s="21" t="s">
        <v>546</v>
      </c>
      <c r="JJ2" s="21" t="s">
        <v>547</v>
      </c>
      <c r="JK2" s="21" t="s">
        <v>548</v>
      </c>
      <c r="JL2" s="21" t="s">
        <v>549</v>
      </c>
      <c r="JM2" s="21" t="s">
        <v>550</v>
      </c>
      <c r="JN2" s="21" t="s">
        <v>551</v>
      </c>
      <c r="JO2" s="21" t="s">
        <v>552</v>
      </c>
      <c r="JP2" s="21" t="s">
        <v>553</v>
      </c>
      <c r="JQ2" s="21" t="s">
        <v>554</v>
      </c>
      <c r="JR2" s="21" t="s">
        <v>555</v>
      </c>
      <c r="JS2" s="21" t="s">
        <v>556</v>
      </c>
    </row>
    <row r="3" customFormat="false" ht="30" hidden="false" customHeight="true" outlineLevel="0" collapsed="false">
      <c r="A3" s="12" t="s">
        <v>557</v>
      </c>
      <c r="B3" s="12" t="s">
        <v>558</v>
      </c>
      <c r="E3" s="12" t="s">
        <v>559</v>
      </c>
      <c r="F3" s="12" t="s">
        <v>560</v>
      </c>
      <c r="H3" s="12" t="s">
        <v>561</v>
      </c>
      <c r="J3" s="12" t="s">
        <v>561</v>
      </c>
      <c r="K3" s="13" t="s">
        <v>562</v>
      </c>
      <c r="L3" s="13" t="s">
        <v>562</v>
      </c>
      <c r="N3" s="12" t="s">
        <v>561</v>
      </c>
      <c r="O3" s="12" t="s">
        <v>563</v>
      </c>
      <c r="P3" s="13" t="s">
        <v>561</v>
      </c>
      <c r="U3" s="12" t="s">
        <v>558</v>
      </c>
      <c r="V3" s="12" t="s">
        <v>558</v>
      </c>
      <c r="W3" s="12" t="s">
        <v>558</v>
      </c>
      <c r="X3" s="12" t="s">
        <v>558</v>
      </c>
      <c r="Y3" s="12" t="s">
        <v>558</v>
      </c>
      <c r="Z3" s="12" t="s">
        <v>558</v>
      </c>
      <c r="AA3" s="12" t="s">
        <v>558</v>
      </c>
      <c r="AB3" s="12" t="s">
        <v>558</v>
      </c>
      <c r="AC3" s="12" t="s">
        <v>558</v>
      </c>
      <c r="AD3" s="12" t="s">
        <v>564</v>
      </c>
      <c r="AE3" s="12" t="s">
        <v>564</v>
      </c>
      <c r="AF3" s="12" t="s">
        <v>564</v>
      </c>
      <c r="AG3" s="12" t="s">
        <v>564</v>
      </c>
      <c r="AH3" s="12" t="s">
        <v>564</v>
      </c>
      <c r="AI3" s="12" t="s">
        <v>564</v>
      </c>
      <c r="AJ3" s="12" t="s">
        <v>564</v>
      </c>
      <c r="AK3" s="12" t="s">
        <v>564</v>
      </c>
      <c r="AL3" s="12" t="s">
        <v>564</v>
      </c>
      <c r="AM3" s="12" t="s">
        <v>564</v>
      </c>
      <c r="AN3" s="12" t="s">
        <v>564</v>
      </c>
      <c r="AO3" s="12" t="s">
        <v>564</v>
      </c>
      <c r="AP3" s="12" t="s">
        <v>564</v>
      </c>
      <c r="AQ3" s="12" t="s">
        <v>564</v>
      </c>
      <c r="AR3" s="12" t="s">
        <v>564</v>
      </c>
      <c r="AS3" s="12" t="s">
        <v>564</v>
      </c>
      <c r="AT3" s="12" t="s">
        <v>564</v>
      </c>
      <c r="AU3" s="12" t="s">
        <v>564</v>
      </c>
      <c r="AV3" s="12" t="s">
        <v>564</v>
      </c>
      <c r="AW3" s="12" t="s">
        <v>564</v>
      </c>
      <c r="AX3" s="12" t="s">
        <v>564</v>
      </c>
      <c r="AY3" s="12" t="s">
        <v>564</v>
      </c>
      <c r="AZ3" s="12" t="s">
        <v>564</v>
      </c>
      <c r="BA3" s="12" t="s">
        <v>564</v>
      </c>
      <c r="BB3" s="12" t="s">
        <v>564</v>
      </c>
      <c r="BC3" s="12" t="s">
        <v>564</v>
      </c>
      <c r="BD3" s="12" t="s">
        <v>564</v>
      </c>
      <c r="BE3" s="12" t="s">
        <v>564</v>
      </c>
      <c r="BF3" s="12" t="s">
        <v>564</v>
      </c>
      <c r="BG3" s="12" t="s">
        <v>564</v>
      </c>
      <c r="BH3" s="12" t="s">
        <v>564</v>
      </c>
      <c r="BI3" s="12" t="s">
        <v>564</v>
      </c>
      <c r="BJ3" s="12" t="s">
        <v>564</v>
      </c>
      <c r="BK3" s="12" t="s">
        <v>558</v>
      </c>
      <c r="BL3" s="12" t="s">
        <v>558</v>
      </c>
      <c r="BM3" s="12" t="s">
        <v>558</v>
      </c>
      <c r="BN3" s="12" t="s">
        <v>558</v>
      </c>
      <c r="BO3" s="12" t="s">
        <v>558</v>
      </c>
      <c r="BP3" s="12" t="s">
        <v>558</v>
      </c>
      <c r="BQ3" s="12" t="s">
        <v>558</v>
      </c>
      <c r="BR3" s="12" t="s">
        <v>558</v>
      </c>
      <c r="BS3" s="12" t="s">
        <v>558</v>
      </c>
      <c r="BT3" s="12" t="s">
        <v>558</v>
      </c>
      <c r="BU3" s="12" t="s">
        <v>558</v>
      </c>
      <c r="BV3" s="12" t="s">
        <v>558</v>
      </c>
      <c r="BW3" s="12" t="s">
        <v>558</v>
      </c>
      <c r="BX3" s="12" t="s">
        <v>558</v>
      </c>
      <c r="BY3" s="12" t="s">
        <v>558</v>
      </c>
      <c r="BZ3" s="12" t="s">
        <v>558</v>
      </c>
      <c r="CA3" s="12" t="s">
        <v>558</v>
      </c>
      <c r="CB3" s="12" t="s">
        <v>558</v>
      </c>
      <c r="CC3" s="12" t="s">
        <v>558</v>
      </c>
      <c r="CD3" s="12" t="s">
        <v>558</v>
      </c>
      <c r="CE3" s="12" t="s">
        <v>558</v>
      </c>
      <c r="CF3" s="12" t="s">
        <v>558</v>
      </c>
      <c r="CG3" s="12" t="s">
        <v>558</v>
      </c>
      <c r="CH3" s="12" t="s">
        <v>558</v>
      </c>
      <c r="CI3" s="12" t="s">
        <v>558</v>
      </c>
      <c r="CJ3" s="12" t="s">
        <v>558</v>
      </c>
      <c r="CK3" s="12" t="s">
        <v>558</v>
      </c>
      <c r="CL3" s="12" t="s">
        <v>558</v>
      </c>
      <c r="CM3" s="12" t="s">
        <v>558</v>
      </c>
      <c r="CN3" s="12" t="s">
        <v>558</v>
      </c>
      <c r="CO3" s="12" t="s">
        <v>558</v>
      </c>
      <c r="CP3" s="12" t="s">
        <v>558</v>
      </c>
      <c r="CQ3" s="12" t="s">
        <v>558</v>
      </c>
      <c r="CR3" s="12" t="s">
        <v>558</v>
      </c>
      <c r="CS3" s="12" t="s">
        <v>558</v>
      </c>
      <c r="CT3" s="12" t="s">
        <v>558</v>
      </c>
      <c r="CU3" s="12" t="s">
        <v>558</v>
      </c>
      <c r="CV3" s="12" t="s">
        <v>558</v>
      </c>
      <c r="CW3" s="12" t="s">
        <v>558</v>
      </c>
      <c r="CX3" s="12" t="s">
        <v>558</v>
      </c>
      <c r="CY3" s="12" t="s">
        <v>558</v>
      </c>
      <c r="CZ3" s="12" t="s">
        <v>558</v>
      </c>
      <c r="DA3" s="12" t="s">
        <v>558</v>
      </c>
      <c r="DB3" s="12" t="s">
        <v>558</v>
      </c>
      <c r="DC3" s="12" t="s">
        <v>558</v>
      </c>
      <c r="DD3" s="12" t="s">
        <v>558</v>
      </c>
      <c r="DE3" s="12" t="s">
        <v>558</v>
      </c>
      <c r="DF3" s="12" t="s">
        <v>558</v>
      </c>
      <c r="DG3" s="12" t="s">
        <v>558</v>
      </c>
      <c r="DH3" s="12" t="s">
        <v>558</v>
      </c>
      <c r="DI3" s="12" t="s">
        <v>558</v>
      </c>
      <c r="DJ3" s="12" t="s">
        <v>558</v>
      </c>
      <c r="DK3" s="12" t="s">
        <v>558</v>
      </c>
      <c r="DL3" s="12" t="s">
        <v>558</v>
      </c>
      <c r="DM3" s="12" t="s">
        <v>558</v>
      </c>
      <c r="DN3" s="12" t="s">
        <v>558</v>
      </c>
      <c r="DO3" s="12" t="s">
        <v>558</v>
      </c>
      <c r="DP3" s="12" t="s">
        <v>558</v>
      </c>
      <c r="DQ3" s="12" t="s">
        <v>558</v>
      </c>
      <c r="DR3" s="12" t="s">
        <v>558</v>
      </c>
      <c r="DS3" s="12" t="s">
        <v>558</v>
      </c>
      <c r="DT3" s="12" t="s">
        <v>558</v>
      </c>
      <c r="DU3" s="12" t="s">
        <v>558</v>
      </c>
      <c r="DV3" s="12" t="s">
        <v>558</v>
      </c>
      <c r="DW3" s="12" t="s">
        <v>558</v>
      </c>
      <c r="DX3" s="12" t="s">
        <v>558</v>
      </c>
      <c r="DY3" s="12" t="s">
        <v>558</v>
      </c>
      <c r="DZ3" s="12" t="s">
        <v>558</v>
      </c>
      <c r="EA3" s="12" t="s">
        <v>558</v>
      </c>
      <c r="EB3" s="12" t="s">
        <v>558</v>
      </c>
      <c r="EC3" s="12" t="s">
        <v>558</v>
      </c>
      <c r="ED3" s="12" t="s">
        <v>558</v>
      </c>
      <c r="EE3" s="12" t="s">
        <v>558</v>
      </c>
      <c r="EF3" s="12" t="s">
        <v>558</v>
      </c>
      <c r="EG3" s="12" t="s">
        <v>558</v>
      </c>
      <c r="EH3" s="12" t="s">
        <v>558</v>
      </c>
      <c r="EI3" s="12" t="s">
        <v>558</v>
      </c>
      <c r="EJ3" s="12" t="s">
        <v>558</v>
      </c>
      <c r="EK3" s="12" t="s">
        <v>558</v>
      </c>
      <c r="EL3" s="12" t="s">
        <v>558</v>
      </c>
      <c r="EM3" s="12" t="s">
        <v>558</v>
      </c>
      <c r="EN3" s="12" t="s">
        <v>565</v>
      </c>
      <c r="EO3" s="12" t="s">
        <v>565</v>
      </c>
      <c r="EP3" s="12" t="s">
        <v>566</v>
      </c>
      <c r="EQ3" s="12" t="s">
        <v>566</v>
      </c>
      <c r="ER3" s="12" t="s">
        <v>567</v>
      </c>
      <c r="ES3" s="12" t="s">
        <v>566</v>
      </c>
      <c r="ET3" s="12" t="s">
        <v>567</v>
      </c>
      <c r="EU3" s="12" t="s">
        <v>566</v>
      </c>
      <c r="EV3" s="12" t="s">
        <v>567</v>
      </c>
      <c r="EW3" s="12" t="s">
        <v>566</v>
      </c>
      <c r="EX3" s="12" t="s">
        <v>567</v>
      </c>
      <c r="EY3" s="12" t="s">
        <v>566</v>
      </c>
      <c r="EZ3" s="12" t="s">
        <v>566</v>
      </c>
      <c r="FA3" s="12" t="s">
        <v>566</v>
      </c>
      <c r="FB3" s="12" t="s">
        <v>567</v>
      </c>
      <c r="FC3" s="12" t="s">
        <v>566</v>
      </c>
      <c r="FD3" s="12" t="s">
        <v>567</v>
      </c>
      <c r="FE3" s="12" t="s">
        <v>566</v>
      </c>
      <c r="FF3" s="12" t="s">
        <v>567</v>
      </c>
      <c r="FG3" s="12" t="s">
        <v>566</v>
      </c>
      <c r="FH3" s="12" t="s">
        <v>567</v>
      </c>
      <c r="FI3" s="12" t="s">
        <v>566</v>
      </c>
      <c r="FJ3" s="12" t="s">
        <v>566</v>
      </c>
      <c r="FK3" s="15" t="s">
        <v>566</v>
      </c>
      <c r="FL3" s="15" t="s">
        <v>568</v>
      </c>
      <c r="FM3" s="15" t="s">
        <v>569</v>
      </c>
      <c r="FN3" s="15"/>
      <c r="FO3" s="15" t="s">
        <v>558</v>
      </c>
      <c r="FP3" s="15"/>
      <c r="FQ3" s="15" t="s">
        <v>564</v>
      </c>
      <c r="FR3" s="15" t="s">
        <v>564</v>
      </c>
      <c r="FS3" s="15" t="s">
        <v>564</v>
      </c>
      <c r="FT3" s="15"/>
      <c r="FU3" s="15" t="s">
        <v>558</v>
      </c>
      <c r="FV3" s="15"/>
      <c r="FW3" s="15" t="s">
        <v>564</v>
      </c>
      <c r="FX3" s="15" t="s">
        <v>564</v>
      </c>
      <c r="FY3" s="15" t="s">
        <v>564</v>
      </c>
      <c r="FZ3" s="15"/>
      <c r="GA3" s="15" t="s">
        <v>558</v>
      </c>
      <c r="GB3" s="15"/>
      <c r="GC3" s="15" t="s">
        <v>564</v>
      </c>
      <c r="GD3" s="15" t="s">
        <v>564</v>
      </c>
      <c r="GE3" s="15" t="s">
        <v>564</v>
      </c>
      <c r="GF3" s="15"/>
      <c r="GG3" s="15" t="s">
        <v>558</v>
      </c>
      <c r="GH3" s="15"/>
      <c r="GI3" s="15" t="s">
        <v>564</v>
      </c>
      <c r="GJ3" s="15" t="s">
        <v>564</v>
      </c>
      <c r="GK3" s="15" t="s">
        <v>564</v>
      </c>
      <c r="GL3" s="15"/>
      <c r="GM3" s="15" t="s">
        <v>558</v>
      </c>
      <c r="GN3" s="15"/>
      <c r="GO3" s="15" t="s">
        <v>564</v>
      </c>
      <c r="GP3" s="15" t="s">
        <v>564</v>
      </c>
      <c r="GQ3" s="15" t="s">
        <v>564</v>
      </c>
      <c r="GR3" s="15"/>
      <c r="GS3" s="15" t="s">
        <v>558</v>
      </c>
      <c r="GT3" s="15"/>
      <c r="GU3" s="15" t="s">
        <v>564</v>
      </c>
      <c r="GV3" s="15" t="s">
        <v>564</v>
      </c>
      <c r="GW3" s="15" t="s">
        <v>564</v>
      </c>
      <c r="GX3" s="15"/>
      <c r="GY3" s="15" t="s">
        <v>558</v>
      </c>
      <c r="GZ3" s="15"/>
      <c r="HA3" s="15" t="s">
        <v>564</v>
      </c>
      <c r="HB3" s="15" t="s">
        <v>564</v>
      </c>
      <c r="HC3" s="15" t="s">
        <v>564</v>
      </c>
      <c r="HD3" s="15"/>
      <c r="HE3" s="15" t="s">
        <v>558</v>
      </c>
      <c r="HF3" s="15"/>
      <c r="HG3" s="15" t="s">
        <v>564</v>
      </c>
      <c r="HH3" s="15" t="s">
        <v>564</v>
      </c>
      <c r="HI3" s="15" t="s">
        <v>564</v>
      </c>
      <c r="HJ3" s="15"/>
      <c r="HK3" s="15" t="s">
        <v>558</v>
      </c>
      <c r="HL3" s="15"/>
      <c r="HM3" s="15" t="s">
        <v>564</v>
      </c>
      <c r="HN3" s="15" t="s">
        <v>564</v>
      </c>
      <c r="HO3" s="15" t="s">
        <v>564</v>
      </c>
      <c r="HP3" s="15"/>
      <c r="HQ3" s="15" t="s">
        <v>558</v>
      </c>
      <c r="HR3" s="15"/>
      <c r="HS3" s="15" t="s">
        <v>564</v>
      </c>
      <c r="HT3" s="15" t="s">
        <v>564</v>
      </c>
      <c r="HU3" s="15" t="s">
        <v>564</v>
      </c>
      <c r="HV3" s="15"/>
      <c r="HW3" s="15" t="s">
        <v>558</v>
      </c>
      <c r="HX3" s="15"/>
      <c r="HY3" s="15" t="s">
        <v>564</v>
      </c>
      <c r="HZ3" s="15" t="s">
        <v>564</v>
      </c>
      <c r="IA3" s="15"/>
      <c r="IB3" s="15" t="s">
        <v>558</v>
      </c>
      <c r="IC3" s="15"/>
      <c r="ID3" s="15" t="s">
        <v>564</v>
      </c>
      <c r="IE3" s="15" t="s">
        <v>564</v>
      </c>
      <c r="IF3" s="15"/>
      <c r="IG3" s="15" t="s">
        <v>558</v>
      </c>
      <c r="IH3" s="15"/>
      <c r="II3" s="15" t="s">
        <v>564</v>
      </c>
      <c r="IJ3" s="15" t="s">
        <v>564</v>
      </c>
      <c r="IK3" s="15"/>
      <c r="IL3" s="15" t="s">
        <v>558</v>
      </c>
      <c r="IM3" s="15"/>
      <c r="IN3" s="15" t="s">
        <v>564</v>
      </c>
      <c r="IO3" s="15" t="s">
        <v>564</v>
      </c>
      <c r="IP3" s="15"/>
      <c r="IQ3" s="15" t="s">
        <v>558</v>
      </c>
      <c r="IR3" s="15"/>
      <c r="IS3" s="15" t="s">
        <v>564</v>
      </c>
      <c r="IT3" s="15" t="s">
        <v>564</v>
      </c>
      <c r="IU3" s="15"/>
      <c r="IV3" s="15" t="s">
        <v>558</v>
      </c>
      <c r="IW3" s="15"/>
      <c r="IX3" s="15" t="s">
        <v>564</v>
      </c>
      <c r="IY3" s="15" t="s">
        <v>564</v>
      </c>
      <c r="IZ3" s="15"/>
      <c r="JA3" s="15" t="s">
        <v>558</v>
      </c>
      <c r="JB3" s="15"/>
      <c r="JC3" s="15" t="s">
        <v>564</v>
      </c>
      <c r="JD3" s="15" t="s">
        <v>564</v>
      </c>
      <c r="JE3" s="15"/>
      <c r="JF3" s="15" t="s">
        <v>558</v>
      </c>
      <c r="JG3" s="15"/>
      <c r="JH3" s="15" t="s">
        <v>564</v>
      </c>
      <c r="JI3" s="15" t="s">
        <v>564</v>
      </c>
      <c r="JJ3" s="15"/>
      <c r="JK3" s="15" t="s">
        <v>558</v>
      </c>
      <c r="JL3" s="15"/>
      <c r="JM3" s="15" t="s">
        <v>564</v>
      </c>
      <c r="JN3" s="15" t="s">
        <v>564</v>
      </c>
      <c r="JO3" s="15"/>
      <c r="JP3" s="15" t="s">
        <v>558</v>
      </c>
      <c r="JQ3" s="15"/>
      <c r="JR3" s="15" t="s">
        <v>564</v>
      </c>
      <c r="JS3" s="15" t="s">
        <v>564</v>
      </c>
    </row>
    <row r="4" customFormat="false" ht="12.75" hidden="false" customHeight="true" outlineLevel="0" collapsed="false">
      <c r="A4" s="12" t="s">
        <v>570</v>
      </c>
      <c r="B4" s="12" t="s">
        <v>571</v>
      </c>
      <c r="C4" s="12" t="s">
        <v>572</v>
      </c>
      <c r="D4" s="12" t="s">
        <v>573</v>
      </c>
      <c r="E4" s="12" t="s">
        <v>574</v>
      </c>
      <c r="F4" s="12" t="s">
        <v>575</v>
      </c>
      <c r="G4" s="12" t="s">
        <v>576</v>
      </c>
      <c r="H4" s="12" t="s">
        <v>577</v>
      </c>
      <c r="I4" s="12" t="s">
        <v>578</v>
      </c>
      <c r="J4" s="12" t="s">
        <v>577</v>
      </c>
      <c r="K4" s="13" t="s">
        <v>579</v>
      </c>
      <c r="L4" s="13" t="s">
        <v>579</v>
      </c>
      <c r="M4" s="12" t="s">
        <v>578</v>
      </c>
      <c r="N4" s="12" t="s">
        <v>577</v>
      </c>
      <c r="O4" s="12" t="s">
        <v>580</v>
      </c>
      <c r="P4" s="13" t="s">
        <v>581</v>
      </c>
      <c r="Q4" s="13" t="s">
        <v>573</v>
      </c>
      <c r="R4" s="13" t="s">
        <v>573</v>
      </c>
      <c r="S4" s="13" t="s">
        <v>573</v>
      </c>
      <c r="T4" s="13" t="s">
        <v>573</v>
      </c>
      <c r="U4" s="12" t="s">
        <v>582</v>
      </c>
      <c r="V4" s="12" t="s">
        <v>582</v>
      </c>
      <c r="W4" s="12" t="s">
        <v>582</v>
      </c>
      <c r="X4" s="12" t="s">
        <v>582</v>
      </c>
      <c r="Y4" s="12" t="s">
        <v>582</v>
      </c>
      <c r="Z4" s="12" t="s">
        <v>582</v>
      </c>
      <c r="AA4" s="12" t="s">
        <v>582</v>
      </c>
      <c r="AB4" s="12" t="s">
        <v>582</v>
      </c>
      <c r="AC4" s="12" t="s">
        <v>582</v>
      </c>
      <c r="AD4" s="12" t="s">
        <v>583</v>
      </c>
      <c r="AE4" s="12" t="s">
        <v>583</v>
      </c>
      <c r="AF4" s="12" t="s">
        <v>583</v>
      </c>
      <c r="AG4" s="12" t="s">
        <v>583</v>
      </c>
      <c r="AH4" s="12" t="s">
        <v>583</v>
      </c>
      <c r="AI4" s="12" t="s">
        <v>583</v>
      </c>
      <c r="AJ4" s="12" t="s">
        <v>583</v>
      </c>
      <c r="AK4" s="12" t="s">
        <v>583</v>
      </c>
      <c r="AL4" s="12" t="s">
        <v>583</v>
      </c>
      <c r="AM4" s="12" t="s">
        <v>583</v>
      </c>
      <c r="AN4" s="12" t="s">
        <v>583</v>
      </c>
      <c r="AO4" s="12" t="s">
        <v>583</v>
      </c>
      <c r="AP4" s="12" t="s">
        <v>583</v>
      </c>
      <c r="AQ4" s="12" t="s">
        <v>583</v>
      </c>
      <c r="AR4" s="12" t="s">
        <v>583</v>
      </c>
      <c r="AS4" s="12" t="s">
        <v>583</v>
      </c>
      <c r="AT4" s="12" t="s">
        <v>583</v>
      </c>
      <c r="AU4" s="12" t="s">
        <v>583</v>
      </c>
      <c r="AV4" s="12" t="s">
        <v>583</v>
      </c>
      <c r="AW4" s="12" t="s">
        <v>583</v>
      </c>
      <c r="AX4" s="12" t="s">
        <v>583</v>
      </c>
      <c r="AY4" s="12" t="s">
        <v>583</v>
      </c>
      <c r="AZ4" s="12" t="s">
        <v>583</v>
      </c>
      <c r="BA4" s="12" t="s">
        <v>583</v>
      </c>
      <c r="BB4" s="12" t="s">
        <v>583</v>
      </c>
      <c r="BC4" s="12" t="s">
        <v>583</v>
      </c>
      <c r="BD4" s="12" t="s">
        <v>583</v>
      </c>
      <c r="BE4" s="12" t="s">
        <v>583</v>
      </c>
      <c r="BF4" s="12" t="s">
        <v>583</v>
      </c>
      <c r="BG4" s="12" t="s">
        <v>583</v>
      </c>
      <c r="BH4" s="12" t="s">
        <v>583</v>
      </c>
      <c r="BI4" s="12" t="s">
        <v>583</v>
      </c>
      <c r="BJ4" s="12" t="s">
        <v>583</v>
      </c>
      <c r="BK4" s="12" t="s">
        <v>582</v>
      </c>
      <c r="BL4" s="12" t="s">
        <v>582</v>
      </c>
      <c r="BM4" s="12" t="s">
        <v>582</v>
      </c>
      <c r="BN4" s="12" t="s">
        <v>582</v>
      </c>
      <c r="BO4" s="12" t="s">
        <v>582</v>
      </c>
      <c r="BP4" s="12" t="s">
        <v>582</v>
      </c>
      <c r="BQ4" s="12" t="s">
        <v>582</v>
      </c>
      <c r="BR4" s="12" t="s">
        <v>582</v>
      </c>
      <c r="BS4" s="12" t="s">
        <v>582</v>
      </c>
      <c r="BT4" s="12" t="s">
        <v>582</v>
      </c>
      <c r="BU4" s="12" t="s">
        <v>582</v>
      </c>
      <c r="BV4" s="12" t="s">
        <v>582</v>
      </c>
      <c r="BW4" s="12" t="s">
        <v>582</v>
      </c>
      <c r="BX4" s="12" t="s">
        <v>582</v>
      </c>
      <c r="BY4" s="12" t="s">
        <v>582</v>
      </c>
      <c r="BZ4" s="12" t="s">
        <v>582</v>
      </c>
      <c r="CA4" s="12" t="s">
        <v>582</v>
      </c>
      <c r="CB4" s="12" t="s">
        <v>582</v>
      </c>
      <c r="CC4" s="12" t="s">
        <v>582</v>
      </c>
      <c r="CD4" s="12" t="s">
        <v>582</v>
      </c>
      <c r="CE4" s="12" t="s">
        <v>582</v>
      </c>
      <c r="CF4" s="12" t="s">
        <v>582</v>
      </c>
      <c r="CG4" s="12" t="s">
        <v>582</v>
      </c>
      <c r="CH4" s="12" t="s">
        <v>582</v>
      </c>
      <c r="CI4" s="12" t="s">
        <v>582</v>
      </c>
      <c r="CJ4" s="12" t="s">
        <v>582</v>
      </c>
      <c r="CK4" s="12" t="s">
        <v>582</v>
      </c>
      <c r="CL4" s="12" t="s">
        <v>582</v>
      </c>
      <c r="CM4" s="12" t="s">
        <v>582</v>
      </c>
      <c r="CN4" s="12" t="s">
        <v>582</v>
      </c>
      <c r="CO4" s="12" t="s">
        <v>582</v>
      </c>
      <c r="CP4" s="12" t="s">
        <v>582</v>
      </c>
      <c r="CQ4" s="12" t="s">
        <v>582</v>
      </c>
      <c r="CR4" s="12" t="s">
        <v>582</v>
      </c>
      <c r="CS4" s="12" t="s">
        <v>582</v>
      </c>
      <c r="CT4" s="12" t="s">
        <v>582</v>
      </c>
      <c r="CU4" s="12" t="s">
        <v>582</v>
      </c>
      <c r="CV4" s="12" t="s">
        <v>582</v>
      </c>
      <c r="CW4" s="12" t="s">
        <v>582</v>
      </c>
      <c r="CX4" s="12" t="s">
        <v>582</v>
      </c>
      <c r="CY4" s="12" t="s">
        <v>582</v>
      </c>
      <c r="CZ4" s="12" t="s">
        <v>582</v>
      </c>
      <c r="DA4" s="12" t="s">
        <v>582</v>
      </c>
      <c r="DB4" s="12" t="s">
        <v>582</v>
      </c>
      <c r="DC4" s="12" t="s">
        <v>582</v>
      </c>
      <c r="DD4" s="12" t="s">
        <v>582</v>
      </c>
      <c r="DE4" s="12" t="s">
        <v>582</v>
      </c>
      <c r="DF4" s="12" t="s">
        <v>582</v>
      </c>
      <c r="DG4" s="12" t="s">
        <v>582</v>
      </c>
      <c r="DH4" s="12" t="s">
        <v>582</v>
      </c>
      <c r="DI4" s="12" t="s">
        <v>582</v>
      </c>
      <c r="DJ4" s="12" t="s">
        <v>582</v>
      </c>
      <c r="DK4" s="12" t="s">
        <v>582</v>
      </c>
      <c r="DL4" s="12" t="s">
        <v>582</v>
      </c>
      <c r="DM4" s="12" t="s">
        <v>582</v>
      </c>
      <c r="DN4" s="12" t="s">
        <v>582</v>
      </c>
      <c r="DO4" s="12" t="s">
        <v>582</v>
      </c>
      <c r="DP4" s="12" t="s">
        <v>582</v>
      </c>
      <c r="DQ4" s="12" t="s">
        <v>582</v>
      </c>
      <c r="DR4" s="12" t="s">
        <v>582</v>
      </c>
      <c r="DS4" s="12" t="s">
        <v>582</v>
      </c>
      <c r="DT4" s="12" t="s">
        <v>582</v>
      </c>
      <c r="DU4" s="12" t="s">
        <v>582</v>
      </c>
      <c r="DV4" s="12" t="s">
        <v>582</v>
      </c>
      <c r="DW4" s="12" t="s">
        <v>582</v>
      </c>
      <c r="DX4" s="12" t="s">
        <v>582</v>
      </c>
      <c r="DY4" s="12" t="s">
        <v>582</v>
      </c>
      <c r="DZ4" s="12" t="s">
        <v>582</v>
      </c>
      <c r="EA4" s="12" t="s">
        <v>582</v>
      </c>
      <c r="EB4" s="12" t="s">
        <v>582</v>
      </c>
      <c r="EC4" s="12" t="s">
        <v>582</v>
      </c>
      <c r="ED4" s="12" t="s">
        <v>582</v>
      </c>
      <c r="EE4" s="12" t="s">
        <v>582</v>
      </c>
      <c r="EF4" s="12" t="s">
        <v>582</v>
      </c>
      <c r="EG4" s="12" t="s">
        <v>582</v>
      </c>
      <c r="EH4" s="12" t="s">
        <v>582</v>
      </c>
      <c r="EI4" s="12" t="s">
        <v>582</v>
      </c>
      <c r="EJ4" s="12" t="s">
        <v>582</v>
      </c>
      <c r="EK4" s="12" t="s">
        <v>582</v>
      </c>
      <c r="EL4" s="12" t="s">
        <v>582</v>
      </c>
      <c r="EM4" s="12" t="s">
        <v>582</v>
      </c>
      <c r="EN4" s="12" t="s">
        <v>584</v>
      </c>
      <c r="EO4" s="12" t="s">
        <v>584</v>
      </c>
      <c r="EP4" s="12" t="s">
        <v>585</v>
      </c>
      <c r="EQ4" s="12" t="s">
        <v>585</v>
      </c>
      <c r="ER4" s="12" t="s">
        <v>586</v>
      </c>
      <c r="ES4" s="12" t="s">
        <v>585</v>
      </c>
      <c r="ET4" s="12" t="s">
        <v>586</v>
      </c>
      <c r="EU4" s="12" t="s">
        <v>585</v>
      </c>
      <c r="EV4" s="12" t="s">
        <v>586</v>
      </c>
      <c r="EW4" s="12" t="s">
        <v>585</v>
      </c>
      <c r="EX4" s="12" t="s">
        <v>586</v>
      </c>
      <c r="EY4" s="12" t="s">
        <v>585</v>
      </c>
      <c r="EZ4" s="12" t="s">
        <v>585</v>
      </c>
      <c r="FA4" s="12" t="s">
        <v>585</v>
      </c>
      <c r="FB4" s="12" t="s">
        <v>586</v>
      </c>
      <c r="FC4" s="12" t="s">
        <v>585</v>
      </c>
      <c r="FD4" s="12" t="s">
        <v>586</v>
      </c>
      <c r="FE4" s="12" t="s">
        <v>585</v>
      </c>
      <c r="FF4" s="12" t="s">
        <v>586</v>
      </c>
      <c r="FG4" s="12" t="s">
        <v>585</v>
      </c>
      <c r="FH4" s="12" t="s">
        <v>586</v>
      </c>
      <c r="FI4" s="12" t="s">
        <v>585</v>
      </c>
      <c r="FJ4" s="12" t="s">
        <v>585</v>
      </c>
      <c r="FK4" s="15" t="s">
        <v>585</v>
      </c>
      <c r="FL4" s="15" t="s">
        <v>587</v>
      </c>
      <c r="FM4" s="15" t="s">
        <v>585</v>
      </c>
      <c r="FN4" s="15" t="s">
        <v>588</v>
      </c>
      <c r="FO4" s="15" t="s">
        <v>582</v>
      </c>
      <c r="FP4" s="15" t="s">
        <v>589</v>
      </c>
      <c r="FQ4" s="15" t="s">
        <v>583</v>
      </c>
      <c r="FR4" s="15" t="s">
        <v>583</v>
      </c>
      <c r="FS4" s="15" t="s">
        <v>590</v>
      </c>
      <c r="FT4" s="15" t="s">
        <v>588</v>
      </c>
      <c r="FU4" s="15" t="s">
        <v>582</v>
      </c>
      <c r="FV4" s="15" t="s">
        <v>589</v>
      </c>
      <c r="FW4" s="15" t="s">
        <v>583</v>
      </c>
      <c r="FX4" s="15" t="s">
        <v>583</v>
      </c>
      <c r="FY4" s="15" t="s">
        <v>590</v>
      </c>
      <c r="FZ4" s="15" t="s">
        <v>588</v>
      </c>
      <c r="GA4" s="15" t="s">
        <v>582</v>
      </c>
      <c r="GB4" s="15" t="s">
        <v>589</v>
      </c>
      <c r="GC4" s="15" t="s">
        <v>583</v>
      </c>
      <c r="GD4" s="15" t="s">
        <v>583</v>
      </c>
      <c r="GE4" s="15" t="s">
        <v>590</v>
      </c>
      <c r="GF4" s="15" t="s">
        <v>588</v>
      </c>
      <c r="GG4" s="15" t="s">
        <v>582</v>
      </c>
      <c r="GH4" s="15" t="s">
        <v>589</v>
      </c>
      <c r="GI4" s="15" t="s">
        <v>583</v>
      </c>
      <c r="GJ4" s="15" t="s">
        <v>583</v>
      </c>
      <c r="GK4" s="15" t="s">
        <v>590</v>
      </c>
      <c r="GL4" s="15" t="s">
        <v>588</v>
      </c>
      <c r="GM4" s="15" t="s">
        <v>582</v>
      </c>
      <c r="GN4" s="15" t="s">
        <v>589</v>
      </c>
      <c r="GO4" s="15" t="s">
        <v>583</v>
      </c>
      <c r="GP4" s="15" t="s">
        <v>583</v>
      </c>
      <c r="GQ4" s="15" t="s">
        <v>590</v>
      </c>
      <c r="GR4" s="15" t="s">
        <v>588</v>
      </c>
      <c r="GS4" s="15" t="s">
        <v>582</v>
      </c>
      <c r="GT4" s="15" t="s">
        <v>589</v>
      </c>
      <c r="GU4" s="15" t="s">
        <v>583</v>
      </c>
      <c r="GV4" s="15" t="s">
        <v>583</v>
      </c>
      <c r="GW4" s="15" t="s">
        <v>590</v>
      </c>
      <c r="GX4" s="15" t="s">
        <v>588</v>
      </c>
      <c r="GY4" s="15" t="s">
        <v>582</v>
      </c>
      <c r="GZ4" s="15" t="s">
        <v>589</v>
      </c>
      <c r="HA4" s="15" t="s">
        <v>583</v>
      </c>
      <c r="HB4" s="15" t="s">
        <v>583</v>
      </c>
      <c r="HC4" s="15" t="s">
        <v>590</v>
      </c>
      <c r="HD4" s="15" t="s">
        <v>588</v>
      </c>
      <c r="HE4" s="15" t="s">
        <v>582</v>
      </c>
      <c r="HF4" s="15" t="s">
        <v>589</v>
      </c>
      <c r="HG4" s="15" t="s">
        <v>583</v>
      </c>
      <c r="HH4" s="15" t="s">
        <v>583</v>
      </c>
      <c r="HI4" s="15" t="s">
        <v>590</v>
      </c>
      <c r="HJ4" s="15" t="s">
        <v>588</v>
      </c>
      <c r="HK4" s="15" t="s">
        <v>582</v>
      </c>
      <c r="HL4" s="15" t="s">
        <v>589</v>
      </c>
      <c r="HM4" s="15" t="s">
        <v>583</v>
      </c>
      <c r="HN4" s="15" t="s">
        <v>583</v>
      </c>
      <c r="HO4" s="15" t="s">
        <v>590</v>
      </c>
      <c r="HP4" s="15" t="s">
        <v>588</v>
      </c>
      <c r="HQ4" s="15" t="s">
        <v>582</v>
      </c>
      <c r="HR4" s="15" t="s">
        <v>589</v>
      </c>
      <c r="HS4" s="15" t="s">
        <v>583</v>
      </c>
      <c r="HT4" s="15" t="s">
        <v>583</v>
      </c>
      <c r="HU4" s="15" t="s">
        <v>590</v>
      </c>
      <c r="HV4" s="15" t="s">
        <v>588</v>
      </c>
      <c r="HW4" s="15" t="s">
        <v>591</v>
      </c>
      <c r="HX4" s="15" t="s">
        <v>589</v>
      </c>
      <c r="HY4" s="15" t="s">
        <v>583</v>
      </c>
      <c r="HZ4" s="15" t="s">
        <v>583</v>
      </c>
      <c r="IA4" s="15" t="s">
        <v>588</v>
      </c>
      <c r="IB4" s="15" t="s">
        <v>591</v>
      </c>
      <c r="IC4" s="15" t="s">
        <v>589</v>
      </c>
      <c r="ID4" s="15" t="s">
        <v>583</v>
      </c>
      <c r="IE4" s="15" t="s">
        <v>583</v>
      </c>
      <c r="IF4" s="15" t="s">
        <v>588</v>
      </c>
      <c r="IG4" s="15" t="s">
        <v>591</v>
      </c>
      <c r="IH4" s="15" t="s">
        <v>589</v>
      </c>
      <c r="II4" s="15" t="s">
        <v>583</v>
      </c>
      <c r="IJ4" s="15" t="s">
        <v>583</v>
      </c>
      <c r="IK4" s="15" t="s">
        <v>588</v>
      </c>
      <c r="IL4" s="15" t="s">
        <v>591</v>
      </c>
      <c r="IM4" s="15" t="s">
        <v>589</v>
      </c>
      <c r="IN4" s="15" t="s">
        <v>583</v>
      </c>
      <c r="IO4" s="15" t="s">
        <v>583</v>
      </c>
      <c r="IP4" s="15" t="s">
        <v>588</v>
      </c>
      <c r="IQ4" s="15" t="s">
        <v>591</v>
      </c>
      <c r="IR4" s="15" t="s">
        <v>589</v>
      </c>
      <c r="IS4" s="15" t="s">
        <v>583</v>
      </c>
      <c r="IT4" s="15" t="s">
        <v>583</v>
      </c>
      <c r="IU4" s="15" t="s">
        <v>588</v>
      </c>
      <c r="IV4" s="15" t="s">
        <v>591</v>
      </c>
      <c r="IW4" s="15" t="s">
        <v>589</v>
      </c>
      <c r="IX4" s="15" t="s">
        <v>583</v>
      </c>
      <c r="IY4" s="15" t="s">
        <v>583</v>
      </c>
      <c r="IZ4" s="15" t="s">
        <v>588</v>
      </c>
      <c r="JA4" s="15" t="s">
        <v>591</v>
      </c>
      <c r="JB4" s="15" t="s">
        <v>589</v>
      </c>
      <c r="JC4" s="15" t="s">
        <v>583</v>
      </c>
      <c r="JD4" s="15" t="s">
        <v>583</v>
      </c>
      <c r="JE4" s="15" t="s">
        <v>588</v>
      </c>
      <c r="JF4" s="15" t="s">
        <v>591</v>
      </c>
      <c r="JG4" s="15" t="s">
        <v>589</v>
      </c>
      <c r="JH4" s="15" t="s">
        <v>583</v>
      </c>
      <c r="JI4" s="15" t="s">
        <v>583</v>
      </c>
      <c r="JJ4" s="15" t="s">
        <v>588</v>
      </c>
      <c r="JK4" s="15" t="s">
        <v>591</v>
      </c>
      <c r="JL4" s="15" t="s">
        <v>589</v>
      </c>
      <c r="JM4" s="15" t="s">
        <v>583</v>
      </c>
      <c r="JN4" s="15" t="s">
        <v>583</v>
      </c>
      <c r="JO4" s="15" t="s">
        <v>588</v>
      </c>
      <c r="JP4" s="15" t="s">
        <v>591</v>
      </c>
      <c r="JQ4" s="15" t="s">
        <v>589</v>
      </c>
      <c r="JR4" s="15" t="s">
        <v>583</v>
      </c>
      <c r="JS4" s="15" t="s">
        <v>583</v>
      </c>
    </row>
    <row r="5" customFormat="false" ht="24" hidden="false" customHeight="true" outlineLevel="0" collapsed="false">
      <c r="A5" s="12" t="s">
        <v>592</v>
      </c>
      <c r="B5" s="12" t="s">
        <v>593</v>
      </c>
      <c r="C5" s="12" t="s">
        <v>594</v>
      </c>
      <c r="E5" s="12" t="s">
        <v>595</v>
      </c>
      <c r="F5" s="22" t="s">
        <v>308</v>
      </c>
      <c r="G5" s="12" t="s">
        <v>595</v>
      </c>
      <c r="H5" s="18" t="s">
        <v>596</v>
      </c>
      <c r="I5" s="12" t="s">
        <v>595</v>
      </c>
      <c r="J5" s="18" t="s">
        <v>597</v>
      </c>
      <c r="K5" s="13" t="s">
        <v>598</v>
      </c>
      <c r="M5" s="12" t="s">
        <v>595</v>
      </c>
      <c r="N5" s="14" t="s">
        <v>595</v>
      </c>
      <c r="O5" s="14" t="s">
        <v>595</v>
      </c>
      <c r="P5" s="13" t="s">
        <v>599</v>
      </c>
      <c r="Q5" s="13" t="s">
        <v>595</v>
      </c>
      <c r="R5" s="13" t="s">
        <v>595</v>
      </c>
      <c r="U5" s="12" t="s">
        <v>593</v>
      </c>
      <c r="V5" s="12" t="s">
        <v>593</v>
      </c>
      <c r="W5" s="12" t="s">
        <v>593</v>
      </c>
      <c r="X5" s="12" t="s">
        <v>593</v>
      </c>
      <c r="Y5" s="12" t="s">
        <v>593</v>
      </c>
      <c r="Z5" s="12" t="s">
        <v>593</v>
      </c>
      <c r="AA5" s="12" t="s">
        <v>593</v>
      </c>
      <c r="AB5" s="12" t="s">
        <v>593</v>
      </c>
      <c r="AC5" s="12" t="s">
        <v>593</v>
      </c>
      <c r="AD5" s="13" t="s">
        <v>595</v>
      </c>
      <c r="AE5" s="13" t="s">
        <v>595</v>
      </c>
      <c r="AF5" s="13" t="s">
        <v>595</v>
      </c>
      <c r="AG5" s="13" t="s">
        <v>595</v>
      </c>
      <c r="AH5" s="13" t="s">
        <v>595</v>
      </c>
      <c r="AI5" s="13" t="s">
        <v>595</v>
      </c>
      <c r="AJ5" s="13" t="s">
        <v>595</v>
      </c>
      <c r="AK5" s="13" t="s">
        <v>595</v>
      </c>
      <c r="AL5" s="13" t="s">
        <v>595</v>
      </c>
      <c r="AM5" s="13" t="s">
        <v>595</v>
      </c>
      <c r="AN5" s="13" t="s">
        <v>595</v>
      </c>
      <c r="AO5" s="13" t="s">
        <v>595</v>
      </c>
      <c r="AP5" s="13" t="s">
        <v>595</v>
      </c>
      <c r="AQ5" s="13" t="s">
        <v>595</v>
      </c>
      <c r="AR5" s="13" t="s">
        <v>595</v>
      </c>
      <c r="AS5" s="13" t="s">
        <v>595</v>
      </c>
      <c r="AT5" s="13" t="s">
        <v>595</v>
      </c>
      <c r="AU5" s="13" t="s">
        <v>595</v>
      </c>
      <c r="AV5" s="13" t="s">
        <v>595</v>
      </c>
      <c r="AW5" s="13" t="s">
        <v>595</v>
      </c>
      <c r="AX5" s="13" t="s">
        <v>595</v>
      </c>
      <c r="AY5" s="13" t="s">
        <v>595</v>
      </c>
      <c r="AZ5" s="13" t="s">
        <v>595</v>
      </c>
      <c r="BA5" s="13" t="s">
        <v>595</v>
      </c>
      <c r="BB5" s="13" t="s">
        <v>595</v>
      </c>
      <c r="BC5" s="13" t="s">
        <v>595</v>
      </c>
      <c r="BD5" s="13" t="s">
        <v>595</v>
      </c>
      <c r="BE5" s="13" t="s">
        <v>595</v>
      </c>
      <c r="BF5" s="13" t="s">
        <v>595</v>
      </c>
      <c r="BG5" s="13" t="s">
        <v>595</v>
      </c>
      <c r="BH5" s="13" t="s">
        <v>595</v>
      </c>
      <c r="BI5" s="13" t="s">
        <v>595</v>
      </c>
      <c r="BJ5" s="13" t="s">
        <v>595</v>
      </c>
      <c r="BT5" s="22" t="s">
        <v>600</v>
      </c>
      <c r="BU5" s="22" t="s">
        <v>600</v>
      </c>
      <c r="BV5" s="22" t="s">
        <v>600</v>
      </c>
      <c r="BW5" s="22" t="s">
        <v>600</v>
      </c>
      <c r="BX5" s="22" t="s">
        <v>600</v>
      </c>
      <c r="BY5" s="22" t="s">
        <v>600</v>
      </c>
      <c r="BZ5" s="22" t="s">
        <v>600</v>
      </c>
      <c r="CA5" s="22" t="s">
        <v>600</v>
      </c>
      <c r="CB5" s="22" t="s">
        <v>600</v>
      </c>
      <c r="CC5" s="14" t="s">
        <v>601</v>
      </c>
      <c r="CD5" s="14" t="s">
        <v>601</v>
      </c>
      <c r="CE5" s="14" t="s">
        <v>601</v>
      </c>
      <c r="CF5" s="14" t="s">
        <v>601</v>
      </c>
      <c r="CG5" s="14" t="s">
        <v>601</v>
      </c>
      <c r="CH5" s="14" t="s">
        <v>601</v>
      </c>
      <c r="CI5" s="14" t="s">
        <v>601</v>
      </c>
      <c r="CJ5" s="14" t="s">
        <v>601</v>
      </c>
      <c r="CK5" s="14" t="s">
        <v>601</v>
      </c>
      <c r="CL5" s="14" t="s">
        <v>602</v>
      </c>
      <c r="CM5" s="14" t="s">
        <v>602</v>
      </c>
      <c r="CN5" s="12" t="s">
        <v>602</v>
      </c>
      <c r="CO5" s="12" t="s">
        <v>602</v>
      </c>
      <c r="CP5" s="12" t="s">
        <v>602</v>
      </c>
      <c r="CQ5" s="12" t="s">
        <v>602</v>
      </c>
      <c r="CR5" s="12" t="s">
        <v>602</v>
      </c>
      <c r="CS5" s="12" t="s">
        <v>602</v>
      </c>
      <c r="CT5" s="12" t="s">
        <v>602</v>
      </c>
      <c r="CU5" s="12" t="s">
        <v>603</v>
      </c>
      <c r="CV5" s="12" t="s">
        <v>603</v>
      </c>
      <c r="CW5" s="12" t="s">
        <v>603</v>
      </c>
      <c r="CX5" s="12" t="s">
        <v>603</v>
      </c>
      <c r="CY5" s="12" t="s">
        <v>603</v>
      </c>
      <c r="CZ5" s="12" t="s">
        <v>603</v>
      </c>
      <c r="DA5" s="12" t="s">
        <v>603</v>
      </c>
      <c r="DB5" s="12" t="s">
        <v>603</v>
      </c>
      <c r="DC5" s="12" t="s">
        <v>603</v>
      </c>
      <c r="DD5" s="12" t="s">
        <v>604</v>
      </c>
      <c r="DE5" s="12" t="s">
        <v>604</v>
      </c>
      <c r="DF5" s="12" t="s">
        <v>604</v>
      </c>
      <c r="DG5" s="12" t="s">
        <v>604</v>
      </c>
      <c r="DH5" s="12" t="s">
        <v>604</v>
      </c>
      <c r="DI5" s="12" t="s">
        <v>604</v>
      </c>
      <c r="DJ5" s="12" t="s">
        <v>604</v>
      </c>
      <c r="DK5" s="12" t="s">
        <v>604</v>
      </c>
      <c r="DL5" s="12" t="s">
        <v>604</v>
      </c>
      <c r="DM5" s="12" t="s">
        <v>605</v>
      </c>
      <c r="DN5" s="12" t="s">
        <v>605</v>
      </c>
      <c r="DO5" s="12" t="s">
        <v>605</v>
      </c>
      <c r="DP5" s="12" t="s">
        <v>605</v>
      </c>
      <c r="DQ5" s="12" t="s">
        <v>605</v>
      </c>
      <c r="DR5" s="12" t="s">
        <v>605</v>
      </c>
      <c r="DS5" s="12" t="s">
        <v>605</v>
      </c>
      <c r="DT5" s="12" t="s">
        <v>605</v>
      </c>
      <c r="DU5" s="12" t="s">
        <v>605</v>
      </c>
      <c r="DV5" s="12" t="s">
        <v>606</v>
      </c>
      <c r="DW5" s="12" t="s">
        <v>606</v>
      </c>
      <c r="DX5" s="12" t="s">
        <v>606</v>
      </c>
      <c r="DY5" s="12" t="s">
        <v>606</v>
      </c>
      <c r="DZ5" s="12" t="s">
        <v>606</v>
      </c>
      <c r="EA5" s="12" t="s">
        <v>606</v>
      </c>
      <c r="EB5" s="12" t="s">
        <v>606</v>
      </c>
      <c r="EC5" s="12" t="s">
        <v>606</v>
      </c>
      <c r="ED5" s="12" t="s">
        <v>606</v>
      </c>
      <c r="EE5" s="12" t="s">
        <v>607</v>
      </c>
      <c r="EF5" s="12" t="s">
        <v>607</v>
      </c>
      <c r="EG5" s="12" t="s">
        <v>607</v>
      </c>
      <c r="EH5" s="12" t="s">
        <v>607</v>
      </c>
      <c r="EI5" s="12" t="s">
        <v>607</v>
      </c>
      <c r="EJ5" s="12" t="s">
        <v>607</v>
      </c>
      <c r="EK5" s="12" t="s">
        <v>607</v>
      </c>
      <c r="EL5" s="12" t="s">
        <v>607</v>
      </c>
      <c r="EM5" s="12" t="s">
        <v>607</v>
      </c>
      <c r="EN5" s="12" t="s">
        <v>608</v>
      </c>
      <c r="EO5" s="12" t="s">
        <v>595</v>
      </c>
      <c r="EP5" s="12" t="s">
        <v>595</v>
      </c>
      <c r="EQ5" s="12" t="s">
        <v>595</v>
      </c>
      <c r="ER5" s="12" t="s">
        <v>595</v>
      </c>
      <c r="ES5" s="12" t="s">
        <v>595</v>
      </c>
      <c r="ET5" s="12" t="s">
        <v>595</v>
      </c>
      <c r="EU5" s="12" t="s">
        <v>595</v>
      </c>
      <c r="EV5" s="12" t="s">
        <v>595</v>
      </c>
      <c r="EW5" s="12" t="s">
        <v>595</v>
      </c>
      <c r="EX5" s="12" t="s">
        <v>595</v>
      </c>
      <c r="EY5" s="12" t="s">
        <v>595</v>
      </c>
      <c r="EZ5" s="12" t="s">
        <v>595</v>
      </c>
      <c r="FA5" s="12" t="s">
        <v>595</v>
      </c>
      <c r="FB5" s="12" t="s">
        <v>595</v>
      </c>
      <c r="FC5" s="12" t="s">
        <v>595</v>
      </c>
      <c r="FD5" s="12" t="s">
        <v>595</v>
      </c>
      <c r="FE5" s="12" t="s">
        <v>595</v>
      </c>
      <c r="FF5" s="12" t="s">
        <v>595</v>
      </c>
      <c r="FG5" s="12" t="s">
        <v>595</v>
      </c>
      <c r="FH5" s="12" t="s">
        <v>595</v>
      </c>
      <c r="FI5" s="12" t="s">
        <v>595</v>
      </c>
      <c r="FJ5" s="12" t="s">
        <v>595</v>
      </c>
      <c r="FK5" s="15" t="s">
        <v>609</v>
      </c>
      <c r="FL5" s="15" t="s">
        <v>595</v>
      </c>
      <c r="FM5" s="15" t="s">
        <v>595</v>
      </c>
      <c r="FN5" s="15" t="s">
        <v>595</v>
      </c>
      <c r="FO5" s="15" t="s">
        <v>595</v>
      </c>
      <c r="FP5" s="15" t="s">
        <v>595</v>
      </c>
      <c r="FQ5" s="15" t="s">
        <v>610</v>
      </c>
      <c r="FR5" s="15" t="s">
        <v>611</v>
      </c>
      <c r="FS5" s="15" t="s">
        <v>595</v>
      </c>
      <c r="FT5" s="15" t="s">
        <v>595</v>
      </c>
      <c r="FU5" s="15" t="s">
        <v>595</v>
      </c>
      <c r="FV5" s="15" t="s">
        <v>595</v>
      </c>
      <c r="FW5" s="15" t="s">
        <v>612</v>
      </c>
      <c r="FX5" s="15" t="s">
        <v>613</v>
      </c>
      <c r="FY5" s="15" t="s">
        <v>595</v>
      </c>
      <c r="FZ5" s="15" t="s">
        <v>595</v>
      </c>
      <c r="GA5" s="15" t="s">
        <v>595</v>
      </c>
      <c r="GB5" s="15" t="s">
        <v>595</v>
      </c>
      <c r="GC5" s="15" t="s">
        <v>614</v>
      </c>
      <c r="GD5" s="15" t="s">
        <v>615</v>
      </c>
      <c r="GE5" s="15" t="s">
        <v>595</v>
      </c>
      <c r="GF5" s="15" t="s">
        <v>595</v>
      </c>
      <c r="GG5" s="15" t="s">
        <v>595</v>
      </c>
      <c r="GH5" s="15" t="s">
        <v>595</v>
      </c>
      <c r="GI5" s="15" t="s">
        <v>616</v>
      </c>
      <c r="GJ5" s="15" t="s">
        <v>617</v>
      </c>
      <c r="GK5" s="15" t="s">
        <v>595</v>
      </c>
      <c r="GL5" s="15" t="s">
        <v>595</v>
      </c>
      <c r="GM5" s="15" t="s">
        <v>595</v>
      </c>
      <c r="GN5" s="15" t="s">
        <v>595</v>
      </c>
      <c r="GO5" s="15" t="s">
        <v>595</v>
      </c>
      <c r="GP5" s="15" t="s">
        <v>595</v>
      </c>
      <c r="GQ5" s="15" t="s">
        <v>595</v>
      </c>
      <c r="GR5" s="15" t="s">
        <v>595</v>
      </c>
      <c r="GS5" s="15" t="s">
        <v>595</v>
      </c>
      <c r="GT5" s="15" t="s">
        <v>595</v>
      </c>
      <c r="GU5" s="15" t="s">
        <v>595</v>
      </c>
      <c r="GV5" s="15" t="s">
        <v>595</v>
      </c>
      <c r="GW5" s="15" t="s">
        <v>595</v>
      </c>
      <c r="GX5" s="15" t="s">
        <v>595</v>
      </c>
      <c r="GY5" s="15" t="s">
        <v>595</v>
      </c>
      <c r="GZ5" s="15" t="s">
        <v>595</v>
      </c>
      <c r="HA5" s="15" t="s">
        <v>595</v>
      </c>
      <c r="HB5" s="15" t="s">
        <v>595</v>
      </c>
      <c r="HC5" s="15" t="s">
        <v>595</v>
      </c>
      <c r="HD5" s="15" t="s">
        <v>595</v>
      </c>
      <c r="HE5" s="15" t="s">
        <v>595</v>
      </c>
      <c r="HF5" s="15" t="s">
        <v>595</v>
      </c>
      <c r="HG5" s="15" t="s">
        <v>595</v>
      </c>
      <c r="HH5" s="15" t="s">
        <v>595</v>
      </c>
      <c r="HI5" s="15" t="s">
        <v>595</v>
      </c>
      <c r="HJ5" s="15" t="s">
        <v>595</v>
      </c>
      <c r="HK5" s="15" t="s">
        <v>595</v>
      </c>
      <c r="HL5" s="15" t="s">
        <v>595</v>
      </c>
      <c r="HM5" s="15" t="s">
        <v>595</v>
      </c>
      <c r="HN5" s="15" t="s">
        <v>595</v>
      </c>
      <c r="HO5" s="15" t="s">
        <v>595</v>
      </c>
      <c r="HP5" s="15" t="s">
        <v>595</v>
      </c>
      <c r="HQ5" s="15" t="s">
        <v>595</v>
      </c>
      <c r="HR5" s="15" t="s">
        <v>595</v>
      </c>
      <c r="HS5" s="15" t="s">
        <v>595</v>
      </c>
      <c r="HT5" s="15" t="s">
        <v>595</v>
      </c>
      <c r="HU5" s="15" t="s">
        <v>595</v>
      </c>
      <c r="HV5" s="15" t="s">
        <v>595</v>
      </c>
      <c r="HW5" s="15" t="s">
        <v>595</v>
      </c>
      <c r="HX5" s="15" t="s">
        <v>595</v>
      </c>
      <c r="HY5" s="15" t="s">
        <v>618</v>
      </c>
      <c r="HZ5" s="15" t="s">
        <v>619</v>
      </c>
      <c r="IA5" s="15" t="s">
        <v>595</v>
      </c>
      <c r="IB5" s="15" t="s">
        <v>595</v>
      </c>
      <c r="IC5" s="15" t="s">
        <v>595</v>
      </c>
      <c r="ID5" s="15" t="s">
        <v>620</v>
      </c>
      <c r="IE5" s="15" t="s">
        <v>621</v>
      </c>
      <c r="IF5" s="15" t="s">
        <v>595</v>
      </c>
      <c r="IG5" s="15" t="s">
        <v>595</v>
      </c>
      <c r="IH5" s="15" t="s">
        <v>595</v>
      </c>
      <c r="II5" s="15" t="s">
        <v>622</v>
      </c>
      <c r="IJ5" s="15" t="s">
        <v>623</v>
      </c>
      <c r="IK5" s="15" t="s">
        <v>595</v>
      </c>
      <c r="IL5" s="15" t="s">
        <v>595</v>
      </c>
      <c r="IM5" s="15" t="s">
        <v>595</v>
      </c>
      <c r="IN5" s="15" t="s">
        <v>624</v>
      </c>
      <c r="IO5" s="15" t="s">
        <v>625</v>
      </c>
      <c r="IP5" s="15" t="s">
        <v>595</v>
      </c>
      <c r="IQ5" s="15" t="s">
        <v>595</v>
      </c>
      <c r="IR5" s="15" t="s">
        <v>595</v>
      </c>
      <c r="IS5" s="15" t="s">
        <v>595</v>
      </c>
      <c r="IT5" s="15" t="s">
        <v>595</v>
      </c>
      <c r="IU5" s="15" t="s">
        <v>595</v>
      </c>
      <c r="IV5" s="15" t="s">
        <v>595</v>
      </c>
      <c r="IW5" s="15" t="s">
        <v>595</v>
      </c>
      <c r="IX5" s="15" t="s">
        <v>595</v>
      </c>
      <c r="IY5" s="15" t="s">
        <v>595</v>
      </c>
      <c r="IZ5" s="15" t="s">
        <v>595</v>
      </c>
      <c r="JA5" s="15" t="s">
        <v>595</v>
      </c>
      <c r="JB5" s="15" t="s">
        <v>595</v>
      </c>
      <c r="JC5" s="15" t="s">
        <v>595</v>
      </c>
      <c r="JD5" s="15" t="s">
        <v>595</v>
      </c>
      <c r="JE5" s="15" t="s">
        <v>595</v>
      </c>
      <c r="JF5" s="15" t="s">
        <v>595</v>
      </c>
      <c r="JG5" s="15" t="s">
        <v>595</v>
      </c>
      <c r="JH5" s="15" t="s">
        <v>595</v>
      </c>
      <c r="JI5" s="15" t="s">
        <v>595</v>
      </c>
      <c r="JJ5" s="15" t="s">
        <v>595</v>
      </c>
      <c r="JK5" s="15" t="s">
        <v>595</v>
      </c>
      <c r="JL5" s="15" t="s">
        <v>595</v>
      </c>
      <c r="JM5" s="15" t="s">
        <v>595</v>
      </c>
      <c r="JN5" s="15" t="s">
        <v>595</v>
      </c>
      <c r="JO5" s="15" t="s">
        <v>595</v>
      </c>
      <c r="JP5" s="15" t="s">
        <v>595</v>
      </c>
      <c r="JQ5" s="15" t="s">
        <v>595</v>
      </c>
      <c r="JR5" s="15" t="s">
        <v>595</v>
      </c>
      <c r="JS5" s="15" t="s">
        <v>626</v>
      </c>
    </row>
    <row r="6" customFormat="false" ht="26" hidden="false" customHeight="true" outlineLevel="0" collapsed="false">
      <c r="A6" s="12" t="s">
        <v>627</v>
      </c>
      <c r="B6" s="12" t="s">
        <v>628</v>
      </c>
      <c r="C6" s="12" t="s">
        <v>629</v>
      </c>
      <c r="D6" s="12" t="s">
        <v>630</v>
      </c>
      <c r="E6" s="12" t="s">
        <v>631</v>
      </c>
      <c r="F6" s="12" t="s">
        <v>632</v>
      </c>
      <c r="G6" s="12" t="s">
        <v>633</v>
      </c>
      <c r="H6" s="12" t="s">
        <v>634</v>
      </c>
      <c r="I6" s="12" t="s">
        <v>635</v>
      </c>
      <c r="J6" s="12" t="s">
        <v>636</v>
      </c>
      <c r="K6" s="13" t="s">
        <v>637</v>
      </c>
      <c r="L6" s="13" t="s">
        <v>638</v>
      </c>
      <c r="M6" s="12" t="s">
        <v>635</v>
      </c>
      <c r="N6" s="12" t="s">
        <v>636</v>
      </c>
      <c r="O6" s="14" t="s">
        <v>639</v>
      </c>
      <c r="P6" s="20" t="s">
        <v>640</v>
      </c>
      <c r="Q6" s="20" t="s">
        <v>641</v>
      </c>
      <c r="R6" s="20" t="s">
        <v>642</v>
      </c>
      <c r="U6" s="12" t="s">
        <v>643</v>
      </c>
      <c r="V6" s="12" t="s">
        <v>644</v>
      </c>
      <c r="W6" s="12" t="s">
        <v>645</v>
      </c>
      <c r="X6" s="12" t="s">
        <v>646</v>
      </c>
      <c r="Y6" s="12" t="s">
        <v>647</v>
      </c>
      <c r="Z6" s="12" t="s">
        <v>648</v>
      </c>
      <c r="AA6" s="12" t="s">
        <v>649</v>
      </c>
      <c r="AB6" s="12" t="s">
        <v>650</v>
      </c>
      <c r="AC6" s="12" t="s">
        <v>651</v>
      </c>
      <c r="AD6" s="14" t="s">
        <v>652</v>
      </c>
      <c r="AE6" s="14" t="s">
        <v>653</v>
      </c>
      <c r="AF6" s="12" t="s">
        <v>654</v>
      </c>
      <c r="AG6" s="14" t="s">
        <v>655</v>
      </c>
      <c r="AH6" s="14" t="s">
        <v>656</v>
      </c>
      <c r="AI6" s="14" t="s">
        <v>657</v>
      </c>
      <c r="AJ6" s="14" t="s">
        <v>658</v>
      </c>
      <c r="AK6" s="14" t="s">
        <v>659</v>
      </c>
      <c r="AL6" s="14" t="s">
        <v>660</v>
      </c>
      <c r="AM6" s="14" t="s">
        <v>661</v>
      </c>
      <c r="AN6" s="14" t="s">
        <v>662</v>
      </c>
      <c r="AO6" s="14" t="s">
        <v>652</v>
      </c>
      <c r="AP6" s="14" t="s">
        <v>653</v>
      </c>
      <c r="AQ6" s="12" t="s">
        <v>654</v>
      </c>
      <c r="AR6" s="14" t="s">
        <v>655</v>
      </c>
      <c r="AS6" s="14" t="s">
        <v>656</v>
      </c>
      <c r="AT6" s="14" t="s">
        <v>657</v>
      </c>
      <c r="AU6" s="14" t="s">
        <v>658</v>
      </c>
      <c r="AV6" s="14" t="s">
        <v>659</v>
      </c>
      <c r="AW6" s="14" t="s">
        <v>660</v>
      </c>
      <c r="AX6" s="14" t="s">
        <v>661</v>
      </c>
      <c r="AY6" s="14" t="s">
        <v>662</v>
      </c>
      <c r="AZ6" s="14" t="s">
        <v>652</v>
      </c>
      <c r="BA6" s="14" t="s">
        <v>653</v>
      </c>
      <c r="BB6" s="12" t="s">
        <v>654</v>
      </c>
      <c r="BC6" s="14" t="s">
        <v>655</v>
      </c>
      <c r="BD6" s="14" t="s">
        <v>656</v>
      </c>
      <c r="BE6" s="14" t="s">
        <v>657</v>
      </c>
      <c r="BF6" s="14" t="s">
        <v>658</v>
      </c>
      <c r="BG6" s="14" t="s">
        <v>659</v>
      </c>
      <c r="BH6" s="14" t="s">
        <v>660</v>
      </c>
      <c r="BI6" s="14" t="s">
        <v>661</v>
      </c>
      <c r="BJ6" s="14" t="s">
        <v>662</v>
      </c>
      <c r="BK6" s="23"/>
      <c r="BT6" s="12" t="s">
        <v>663</v>
      </c>
      <c r="BU6" s="12" t="s">
        <v>664</v>
      </c>
      <c r="BV6" s="12" t="s">
        <v>665</v>
      </c>
      <c r="BW6" s="12" t="s">
        <v>666</v>
      </c>
      <c r="BX6" s="12" t="s">
        <v>667</v>
      </c>
      <c r="BY6" s="12" t="s">
        <v>668</v>
      </c>
      <c r="BZ6" s="12" t="s">
        <v>669</v>
      </c>
      <c r="CA6" s="12" t="s">
        <v>670</v>
      </c>
      <c r="CB6" s="12" t="s">
        <v>671</v>
      </c>
      <c r="CC6" s="12" t="s">
        <v>672</v>
      </c>
      <c r="CD6" s="12" t="s">
        <v>673</v>
      </c>
      <c r="CE6" s="12" t="s">
        <v>674</v>
      </c>
      <c r="CF6" s="12" t="s">
        <v>675</v>
      </c>
      <c r="CG6" s="12" t="s">
        <v>676</v>
      </c>
      <c r="CH6" s="12" t="s">
        <v>677</v>
      </c>
      <c r="CI6" s="12" t="s">
        <v>678</v>
      </c>
      <c r="CJ6" s="12" t="s">
        <v>679</v>
      </c>
      <c r="CK6" s="12" t="s">
        <v>680</v>
      </c>
      <c r="CL6" s="14" t="s">
        <v>681</v>
      </c>
      <c r="CM6" s="12" t="s">
        <v>682</v>
      </c>
      <c r="CN6" s="14" t="s">
        <v>683</v>
      </c>
      <c r="CO6" s="14" t="s">
        <v>684</v>
      </c>
      <c r="CP6" s="14" t="s">
        <v>685</v>
      </c>
      <c r="CQ6" s="14" t="s">
        <v>686</v>
      </c>
      <c r="CR6" s="14" t="s">
        <v>687</v>
      </c>
      <c r="CS6" s="14" t="s">
        <v>688</v>
      </c>
      <c r="CT6" s="14" t="s">
        <v>689</v>
      </c>
      <c r="CU6" s="14" t="s">
        <v>690</v>
      </c>
      <c r="CV6" s="14" t="s">
        <v>691</v>
      </c>
      <c r="CW6" s="14" t="s">
        <v>692</v>
      </c>
      <c r="CX6" s="14" t="s">
        <v>693</v>
      </c>
      <c r="CY6" s="14" t="s">
        <v>694</v>
      </c>
      <c r="CZ6" s="14" t="s">
        <v>695</v>
      </c>
      <c r="DA6" s="14" t="s">
        <v>696</v>
      </c>
      <c r="DB6" s="14" t="s">
        <v>697</v>
      </c>
      <c r="DC6" s="14" t="s">
        <v>697</v>
      </c>
      <c r="DD6" s="14" t="s">
        <v>698</v>
      </c>
      <c r="DE6" s="14" t="s">
        <v>699</v>
      </c>
      <c r="DF6" s="12" t="s">
        <v>700</v>
      </c>
      <c r="DG6" s="14" t="s">
        <v>701</v>
      </c>
      <c r="DH6" s="14" t="s">
        <v>702</v>
      </c>
      <c r="DI6" s="14" t="s">
        <v>703</v>
      </c>
      <c r="DJ6" s="14" t="s">
        <v>704</v>
      </c>
      <c r="DK6" s="14" t="s">
        <v>705</v>
      </c>
      <c r="DL6" s="14" t="s">
        <v>706</v>
      </c>
      <c r="DM6" s="14" t="s">
        <v>707</v>
      </c>
      <c r="DN6" s="14" t="s">
        <v>708</v>
      </c>
      <c r="DO6" s="12" t="s">
        <v>709</v>
      </c>
      <c r="DP6" s="14" t="s">
        <v>710</v>
      </c>
      <c r="DQ6" s="14" t="s">
        <v>711</v>
      </c>
      <c r="DR6" s="14" t="s">
        <v>712</v>
      </c>
      <c r="DS6" s="14" t="s">
        <v>713</v>
      </c>
      <c r="DT6" s="14" t="s">
        <v>714</v>
      </c>
      <c r="DU6" s="14" t="s">
        <v>715</v>
      </c>
      <c r="DV6" s="14" t="s">
        <v>716</v>
      </c>
      <c r="DW6" s="14" t="s">
        <v>717</v>
      </c>
      <c r="DX6" s="14" t="s">
        <v>718</v>
      </c>
      <c r="DY6" s="12" t="s">
        <v>719</v>
      </c>
      <c r="DZ6" s="14" t="s">
        <v>720</v>
      </c>
      <c r="EA6" s="14" t="s">
        <v>721</v>
      </c>
      <c r="EB6" s="14" t="s">
        <v>722</v>
      </c>
      <c r="EC6" s="14" t="s">
        <v>723</v>
      </c>
      <c r="ED6" s="14" t="s">
        <v>724</v>
      </c>
      <c r="EE6" s="14" t="s">
        <v>725</v>
      </c>
      <c r="EF6" s="14" t="s">
        <v>726</v>
      </c>
      <c r="EG6" s="14" t="s">
        <v>727</v>
      </c>
      <c r="EH6" s="12" t="s">
        <v>728</v>
      </c>
      <c r="EI6" s="14" t="s">
        <v>729</v>
      </c>
      <c r="EJ6" s="14" t="s">
        <v>730</v>
      </c>
      <c r="EK6" s="14" t="s">
        <v>731</v>
      </c>
      <c r="EL6" s="14" t="s">
        <v>732</v>
      </c>
      <c r="EM6" s="14" t="s">
        <v>733</v>
      </c>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c r="JA6" s="15"/>
      <c r="JB6" s="15"/>
      <c r="JC6" s="15"/>
      <c r="JD6" s="15"/>
      <c r="JE6" s="15"/>
      <c r="JF6" s="15"/>
      <c r="JG6" s="15"/>
      <c r="JH6" s="15"/>
      <c r="JI6" s="15"/>
      <c r="JJ6" s="15"/>
      <c r="JK6" s="15"/>
      <c r="JL6" s="15"/>
      <c r="JM6" s="15"/>
      <c r="JN6" s="15"/>
      <c r="JO6" s="15"/>
      <c r="JP6" s="15"/>
      <c r="JQ6" s="15"/>
      <c r="JR6" s="15"/>
      <c r="JS6" s="15"/>
    </row>
    <row r="7" customFormat="false" ht="13.75" hidden="false" customHeight="true" outlineLevel="0" collapsed="false">
      <c r="A7" s="24" t="n">
        <v>1</v>
      </c>
      <c r="B7" s="25" t="n">
        <f aca="false">Y7</f>
        <v>1028.41657886447</v>
      </c>
      <c r="C7" s="12" t="str">
        <f aca="false">'Standard Settings'!B2</f>
        <v>Y/1/2</v>
      </c>
      <c r="D7" s="12" t="n">
        <f aca="false">'Standard Settings'!H2</f>
        <v>55</v>
      </c>
      <c r="E7" s="26" t="n">
        <f aca="false">(DQ7-DH7)/2048</f>
        <v>0.00330999989607894</v>
      </c>
      <c r="F7" s="23" t="n">
        <f aca="false">((EchelleFPAparam!$S$3/('cpmcfgWVLEN_Table.csv'!$S7+E$52))*(SIN('Standard Settings'!$F2+0.0005)+SIN('Standard Settings'!$F2+0.0005+EchelleFPAparam!$M$3))-(EchelleFPAparam!$S$3/('cpmcfgWVLEN_Table.csv'!$S7+E$52))*(SIN('Standard Settings'!$F2-0.0005)+SIN('Standard Settings'!$F2-0.0005+EchelleFPAparam!$M$3)))*1000*EchelleFPAparam!$O$3/180</f>
        <v>9.16075434686673</v>
      </c>
      <c r="G7" s="27" t="str">
        <f aca="false">'Standard Settings'!C2</f>
        <v>Y</v>
      </c>
      <c r="H7" s="28"/>
      <c r="I7" s="12" t="str">
        <f aca="false">'Standard Settings'!$D2</f>
        <v>YJ</v>
      </c>
      <c r="J7" s="28"/>
      <c r="K7" s="13" t="n">
        <v>0</v>
      </c>
      <c r="L7" s="13" t="n">
        <v>0</v>
      </c>
      <c r="M7" s="12" t="str">
        <f aca="false">'Standard Settings'!$D2</f>
        <v>YJ</v>
      </c>
      <c r="N7" s="28"/>
      <c r="O7" s="12" t="n">
        <f aca="false">'Standard Settings'!$E2</f>
        <v>65</v>
      </c>
      <c r="P7" s="29"/>
      <c r="Q7" s="30" t="n">
        <f aca="false">'Standard Settings'!$G2</f>
        <v>51</v>
      </c>
      <c r="R7" s="30" t="n">
        <f aca="false">'Standard Settings'!$I2</f>
        <v>59</v>
      </c>
      <c r="S7" s="31" t="n">
        <f aca="false">D7-4</f>
        <v>51</v>
      </c>
      <c r="T7" s="31" t="n">
        <f aca="false">D7+4</f>
        <v>59</v>
      </c>
      <c r="U7" s="32" t="n">
        <f aca="false">IF(OR($S7+B$52&lt;$Q7,$S7+B$52&gt;$R7),-1,(EchelleFPAparam!$S$3/('cpmcfgWVLEN_Table.csv'!$S7+B$52))*(SIN('Standard Settings'!$F2)+SIN('Standard Settings'!$F2+EchelleFPAparam!$M$3)))</f>
        <v>1109.07670269697</v>
      </c>
      <c r="V7" s="32" t="n">
        <f aca="false">IF(OR($S7+C$52&lt;$Q7,$S7+C$52&gt;$R7),-1,(EchelleFPAparam!$S$3/('cpmcfgWVLEN_Table.csv'!$S7+C$52))*(SIN('Standard Settings'!$F2)+SIN('Standard Settings'!$F2+EchelleFPAparam!$M$3)))</f>
        <v>1087.74830456819</v>
      </c>
      <c r="W7" s="32" t="n">
        <f aca="false">IF(OR($S7+D$52&lt;$Q7,$S7+D$52&gt;$R7),-1,(EchelleFPAparam!$S$3/('cpmcfgWVLEN_Table.csv'!$S7+D$52))*(SIN('Standard Settings'!$F2)+SIN('Standard Settings'!$F2+EchelleFPAparam!$M$3)))</f>
        <v>1067.22475165181</v>
      </c>
      <c r="X7" s="32" t="n">
        <f aca="false">IF(OR($S7+E$52&lt;$Q7,$S7+E$52&gt;$R7),-1,(EchelleFPAparam!$S$3/('cpmcfgWVLEN_Table.csv'!$S7+E$52))*(SIN('Standard Settings'!$F2)+SIN('Standard Settings'!$F2+EchelleFPAparam!$M$3)))</f>
        <v>1047.46133032492</v>
      </c>
      <c r="Y7" s="32" t="n">
        <f aca="false">IF(OR($S7+F$52&lt;$Q7,$S7+F$52&gt;$R7),-1,(EchelleFPAparam!$S$3/('cpmcfgWVLEN_Table.csv'!$S7+F$52))*(SIN('Standard Settings'!$F2)+SIN('Standard Settings'!$F2+EchelleFPAparam!$M$3)))</f>
        <v>1028.41657886447</v>
      </c>
      <c r="Z7" s="32" t="n">
        <f aca="false">IF(OR($S7+G$52&lt;$Q7,$S7+G$52&gt;$R7),-1,(EchelleFPAparam!$S$3/('cpmcfgWVLEN_Table.csv'!$S7+G$52))*(SIN('Standard Settings'!$F2)+SIN('Standard Settings'!$F2+EchelleFPAparam!$M$3)))</f>
        <v>1010.05199709903</v>
      </c>
      <c r="AA7" s="32" t="n">
        <f aca="false">IF(OR($S7+H$52&lt;$Q7,$S7+H$52&gt;$R7),-1,(EchelleFPAparam!$S$3/('cpmcfgWVLEN_Table.csv'!$S7+H$52))*(SIN('Standard Settings'!$F2)+SIN('Standard Settings'!$F2+EchelleFPAparam!$M$3)))</f>
        <v>992.331786623609</v>
      </c>
      <c r="AB7" s="32" t="n">
        <f aca="false">IF(OR($S7+I$52&lt;$Q7,$S7+I$52&gt;$R7),-1,(EchelleFPAparam!$S$3/('cpmcfgWVLEN_Table.csv'!$S7+I$52))*(SIN('Standard Settings'!$F2)+SIN('Standard Settings'!$F2+EchelleFPAparam!$M$3)))</f>
        <v>975.222617888719</v>
      </c>
      <c r="AC7" s="32" t="n">
        <f aca="false">IF(OR($S7+J$52&lt;$Q7,$S7+J$52&gt;$R7),-1,(EchelleFPAparam!$S$3/('cpmcfgWVLEN_Table.csv'!$S7+J$52))*(SIN('Standard Settings'!$F2)+SIN('Standard Settings'!$F2+EchelleFPAparam!$M$3)))</f>
        <v>958.693420975351</v>
      </c>
      <c r="AD7" s="33" t="n">
        <v>2048.1</v>
      </c>
      <c r="AE7" s="33" t="n">
        <v>1750.93321020516</v>
      </c>
      <c r="AF7" s="33" t="n">
        <v>1498.06137358316</v>
      </c>
      <c r="AG7" s="33" t="n">
        <v>1256.25989226363</v>
      </c>
      <c r="AH7" s="33" t="n">
        <v>1024.5932823041</v>
      </c>
      <c r="AI7" s="33" t="n">
        <v>802.276687401038</v>
      </c>
      <c r="AJ7" s="33" t="n">
        <v>588.528346138183</v>
      </c>
      <c r="AK7" s="33" t="n">
        <v>382.678404598308</v>
      </c>
      <c r="AL7" s="33" t="n">
        <v>184.15145769795</v>
      </c>
      <c r="AM7" s="33" t="n">
        <v>37.1</v>
      </c>
      <c r="AN7" s="33" t="n">
        <v>0</v>
      </c>
      <c r="AO7" s="33" t="n">
        <v>2048.1</v>
      </c>
      <c r="AP7" s="33" t="n">
        <v>1825.13779175246</v>
      </c>
      <c r="AQ7" s="33" t="n">
        <v>1569.79321368333</v>
      </c>
      <c r="AR7" s="33" t="n">
        <v>1325.94180783145</v>
      </c>
      <c r="AS7" s="33" t="n">
        <v>1092.43642399958</v>
      </c>
      <c r="AT7" s="33" t="n">
        <v>868.393356450999</v>
      </c>
      <c r="AU7" s="33" t="n">
        <v>653.083187399046</v>
      </c>
      <c r="AV7" s="33" t="n">
        <v>445.859617920448</v>
      </c>
      <c r="AW7" s="33" t="n">
        <v>246.053902823176</v>
      </c>
      <c r="AX7" s="33" t="n">
        <v>68.5</v>
      </c>
      <c r="AY7" s="33" t="n">
        <v>0</v>
      </c>
      <c r="AZ7" s="33" t="n">
        <v>2048.1</v>
      </c>
      <c r="BA7" s="33" t="n">
        <v>1898.845912006</v>
      </c>
      <c r="BB7" s="33" t="n">
        <v>1641.08999239496</v>
      </c>
      <c r="BC7" s="33" t="n">
        <v>1394.99397952105</v>
      </c>
      <c r="BD7" s="33" t="n">
        <v>1159.42137727684</v>
      </c>
      <c r="BE7" s="33" t="n">
        <v>933.476962141758</v>
      </c>
      <c r="BF7" s="33" t="n">
        <v>716.43844215835</v>
      </c>
      <c r="BG7" s="33" t="n">
        <v>507.572673578373</v>
      </c>
      <c r="BH7" s="33" t="n">
        <v>306.238856874308</v>
      </c>
      <c r="BI7" s="33" t="n">
        <v>111.873070134744</v>
      </c>
      <c r="BJ7" s="33" t="n">
        <v>0</v>
      </c>
      <c r="BK7" s="34" t="n">
        <f aca="false">IF(OR($S7+B$52&lt;'Standard Settings'!$G2,$S7+B$52&gt;'Standard Settings'!$I2),-1,(EchelleFPAparam!$S$3/('cpmcfgWVLEN_Table.csv'!$S7+B$52))*(SIN(EchelleFPAparam!$T$3-EchelleFPAparam!$M$3/2)+SIN('Standard Settings'!$F2+EchelleFPAparam!$M$3)))</f>
        <v>1110.78099408246</v>
      </c>
      <c r="BL7" s="34" t="n">
        <f aca="false">IF(OR($S7+C$52&lt;'Standard Settings'!$G2,$S7+C$52&gt;'Standard Settings'!$I2),-1,(EchelleFPAparam!$S$3/('cpmcfgWVLEN_Table.csv'!$S7+C$52))*(SIN(EchelleFPAparam!$T$3-EchelleFPAparam!$M$3/2)+SIN('Standard Settings'!$F2+EchelleFPAparam!$M$3)))</f>
        <v>1089.41982111933</v>
      </c>
      <c r="BM7" s="34" t="n">
        <f aca="false">IF(OR($S7+D$52&lt;'Standard Settings'!$G2,$S7+D$52&gt;'Standard Settings'!$I2),-1,(EchelleFPAparam!$S$3/('cpmcfgWVLEN_Table.csv'!$S7+D$52))*(SIN(EchelleFPAparam!$T$3-EchelleFPAparam!$M$3/2)+SIN('Standard Settings'!$F2+EchelleFPAparam!$M$3)))</f>
        <v>1068.86473015482</v>
      </c>
      <c r="BN7" s="34" t="n">
        <f aca="false">IF(OR($S7+E$52&lt;'Standard Settings'!$G2,$S7+E$52&gt;'Standard Settings'!$I2),-1,(EchelleFPAparam!$S$3/('cpmcfgWVLEN_Table.csv'!$S7+E$52))*(SIN(EchelleFPAparam!$T$3-EchelleFPAparam!$M$3/2)+SIN('Standard Settings'!$F2+EchelleFPAparam!$M$3)))</f>
        <v>1049.07093885565</v>
      </c>
      <c r="BO7" s="34" t="n">
        <f aca="false">IF(OR($S7+F$52&lt;'Standard Settings'!$G2,$S7+F$52&gt;'Standard Settings'!$I2),-1,(EchelleFPAparam!$S$3/('cpmcfgWVLEN_Table.csv'!$S7+F$52))*(SIN(EchelleFPAparam!$T$3-EchelleFPAparam!$M$3/2)+SIN('Standard Settings'!$F2+EchelleFPAparam!$M$3)))</f>
        <v>1029.99692178555</v>
      </c>
      <c r="BP7" s="34" t="n">
        <f aca="false">IF(OR($S7+G$52&lt;'Standard Settings'!$G2,$S7+G$52&gt;'Standard Settings'!$I2),-1,(EchelleFPAparam!$S$3/('cpmcfgWVLEN_Table.csv'!$S7+G$52))*(SIN(EchelleFPAparam!$T$3-EchelleFPAparam!$M$3/2)+SIN('Standard Settings'!$F2+EchelleFPAparam!$M$3)))</f>
        <v>1011.60411961081</v>
      </c>
      <c r="BQ7" s="34" t="n">
        <f aca="false">IF(OR($S7+H$52&lt;'Standard Settings'!$G2,$S7+H$52&gt;'Standard Settings'!$I2),-1,(EchelleFPAparam!$S$3/('cpmcfgWVLEN_Table.csv'!$S7+H$52))*(SIN(EchelleFPAparam!$T$3-EchelleFPAparam!$M$3/2)+SIN('Standard Settings'!$F2+EchelleFPAparam!$M$3)))</f>
        <v>993.856678915883</v>
      </c>
      <c r="BR7" s="34" t="n">
        <f aca="false">IF(OR($S7+I$52&lt;'Standard Settings'!$G2,$S7+I$52&gt;'Standard Settings'!$I2),-1,(EchelleFPAparam!$S$3/('cpmcfgWVLEN_Table.csv'!$S7+I$52))*(SIN(EchelleFPAparam!$T$3-EchelleFPAparam!$M$3/2)+SIN('Standard Settings'!$F2+EchelleFPAparam!$M$3)))</f>
        <v>976.721218934575</v>
      </c>
      <c r="BS7" s="34" t="n">
        <f aca="false">IF(OR($S7+J$52&lt;'Standard Settings'!$G2,$S7+J$52&gt;'Standard Settings'!$I2),-1,(EchelleFPAparam!$S$3/('cpmcfgWVLEN_Table.csv'!$S7+J$52))*(SIN(EchelleFPAparam!$T$3-EchelleFPAparam!$M$3/2)+SIN('Standard Settings'!$F2+EchelleFPAparam!$M$3)))</f>
        <v>960.16662200348</v>
      </c>
      <c r="BT7" s="35" t="n">
        <f aca="false">IF(OR($S7+B$52&lt;'Standard Settings'!$G2,$S7+B$52&gt;'Standard Settings'!$I2),-1,BK7*(($D7+B$52)/($D7+B$52+0.5)))</f>
        <v>1100.77395809973</v>
      </c>
      <c r="BU7" s="35" t="n">
        <f aca="false">IF(OR($S7+C$52&lt;'Standard Settings'!$G2,$S7+C$52&gt;'Standard Settings'!$I2),-1,BL7*(($D7+C$52)/($D7+C$52+0.5)))</f>
        <v>1079.7789377466</v>
      </c>
      <c r="BV7" s="35" t="n">
        <f aca="false">IF(OR($S7+D$52&lt;'Standard Settings'!$G2,$S7+D$52&gt;'Standard Settings'!$I2),-1,BM7*(($D7+D$52)/($D7+D$52+0.5)))</f>
        <v>1059.57025424043</v>
      </c>
      <c r="BW7" s="35" t="n">
        <f aca="false">IF(OR($S7+E$52&lt;'Standard Settings'!$G2,$S7+E$52&gt;'Standard Settings'!$I2),-1,BN7*(($D7+E$52)/($D7+E$52+0.5)))</f>
        <v>1040.10452057484</v>
      </c>
      <c r="BX7" s="35" t="n">
        <f aca="false">IF(OR($S7+F$52&lt;'Standard Settings'!$G2,$S7+F$52&gt;'Standard Settings'!$I2),-1,BO7*(($D7+F$52)/($D7+F$52+0.5)))</f>
        <v>1021.34148546803</v>
      </c>
      <c r="BY7" s="35" t="n">
        <f aca="false">IF(OR($S7+G$52&lt;'Standard Settings'!$G2,$S7+G$52&gt;'Standard Settings'!$I2),-1,BP7*(($D7+G$52)/($D7+G$52+0.5)))</f>
        <v>1003.24375498593</v>
      </c>
      <c r="BZ7" s="35" t="n">
        <f aca="false">IF(OR($S7+H$52&lt;'Standard Settings'!$G2,$S7+H$52&gt;'Standard Settings'!$I2),-1,BQ7*(($D7+H$52)/($D7+H$52+0.5)))</f>
        <v>985.776543314941</v>
      </c>
      <c r="CA7" s="35" t="n">
        <f aca="false">IF(OR($S7+I$52&lt;'Standard Settings'!$G2,$S7+I$52&gt;'Standard Settings'!$I2),-1,BR7*(($D7+I$52)/($D7+I$52+0.5)))</f>
        <v>968.907449183098</v>
      </c>
      <c r="CB7" s="35" t="n">
        <f aca="false">IF(OR($S7+J$52&lt;'Standard Settings'!$G2,$S7+J$52&gt;'Standard Settings'!$I2),-1,BS7*(($D7+J$52)/($D7+J$52+0.5)))</f>
        <v>952.60625490109</v>
      </c>
      <c r="CC7" s="35" t="n">
        <f aca="false">IF(OR($S7+B$52&lt;'Standard Settings'!$G2,$S7+B$52&gt;'Standard Settings'!$I2),-1,BK7*(($D7+B$52)/($D7+B$52-0.5)))</f>
        <v>1120.97164540431</v>
      </c>
      <c r="CD7" s="35" t="n">
        <f aca="false">IF(OR($S7+C$52&lt;'Standard Settings'!$G2,$S7+C$52&gt;'Standard Settings'!$I2),-1,BL7*(($D7+C$52)/($D7+C$52-0.5)))</f>
        <v>1099.23441410239</v>
      </c>
      <c r="CE7" s="35" t="n">
        <f aca="false">IF(OR($S7+D$52&lt;'Standard Settings'!$G2,$S7+D$52&gt;'Standard Settings'!$I2),-1,BM7*(($D7+D$52)/($D7+D$52-0.5)))</f>
        <v>1078.32371006769</v>
      </c>
      <c r="CF7" s="35" t="n">
        <f aca="false">IF(OR($S7+E$52&lt;'Standard Settings'!$G2,$S7+E$52&gt;'Standard Settings'!$I2),-1,BN7*(($D7+E$52)/($D7+E$52-0.5)))</f>
        <v>1058.1932948457</v>
      </c>
      <c r="CG7" s="35" t="n">
        <f aca="false">IF(OR($S7+F$52&lt;'Standard Settings'!$G2,$S7+F$52&gt;'Standard Settings'!$I2),-1,BO7*(($D7+F$52)/($D7+F$52-0.5)))</f>
        <v>1038.80031427944</v>
      </c>
      <c r="CH7" s="35" t="n">
        <f aca="false">IF(OR($S7+G$52&lt;'Standard Settings'!$G2,$S7+G$52&gt;'Standard Settings'!$I2),-1,BP7*(($D7+G$52)/($D7+G$52-0.5)))</f>
        <v>1020.10499456552</v>
      </c>
      <c r="CI7" s="35" t="n">
        <f aca="false">IF(OR($S7+H$52&lt;'Standard Settings'!$G2,$S7+H$52&gt;'Standard Settings'!$I2),-1,BQ7*(($D7+H$52)/($D7+H$52-0.5)))</f>
        <v>1002.07037047717</v>
      </c>
      <c r="CJ7" s="35" t="n">
        <f aca="false">IF(OR($S7+I$52&lt;'Standard Settings'!$G2,$S7+I$52&gt;'Standard Settings'!$I2),-1,BR7*(($D7+I$52)/($D7+I$52-0.5)))</f>
        <v>984.662041852742</v>
      </c>
      <c r="CK7" s="35" t="n">
        <f aca="false">IF(OR($S7+J$52&lt;'Standard Settings'!$G2,$S7+J$52&gt;'Standard Settings'!$I2),-1,BS7*(($D7+J$52)/($D7+J$52-0.5)))</f>
        <v>967.847954979508</v>
      </c>
      <c r="CL7" s="36" t="n">
        <f aca="false">IF(OR($S7+B$52&lt;'Standard Settings'!$G2,$S7+B$52&gt;'Standard Settings'!$I2),-1,(EchelleFPAparam!$S$3/('cpmcfgWVLEN_Table.csv'!$S7+B$52))*(SIN('Standard Settings'!$F2)+SIN('Standard Settings'!$F2+EchelleFPAparam!$M$3+EchelleFPAparam!$F$3)))</f>
        <v>1097.30715778921</v>
      </c>
      <c r="CM7" s="36" t="n">
        <f aca="false">IF(OR($S7+C$52&lt;'Standard Settings'!$G2,$S7+C$52&gt;'Standard Settings'!$I2),-1,(EchelleFPAparam!$S$3/('cpmcfgWVLEN_Table.csv'!$S7+C$52))*(SIN('Standard Settings'!$F2)+SIN('Standard Settings'!$F2+EchelleFPAparam!$M$3+EchelleFPAparam!$F$3)))</f>
        <v>1076.2050970625</v>
      </c>
      <c r="CN7" s="36" t="n">
        <f aca="false">IF(OR($S7+D$52&lt;'Standard Settings'!$G2,$S7+D$52&gt;'Standard Settings'!$I2),-1,(EchelleFPAparam!$S$3/('cpmcfgWVLEN_Table.csv'!$S7+D$52))*(SIN('Standard Settings'!$F2)+SIN('Standard Settings'!$F2+EchelleFPAparam!$M$3+EchelleFPAparam!$F$3)))</f>
        <v>1055.89934051415</v>
      </c>
      <c r="CO7" s="36" t="n">
        <f aca="false">IF(OR($S7+E$52&lt;'Standard Settings'!$G2,$S7+E$52&gt;'Standard Settings'!$I2),-1,(EchelleFPAparam!$S$3/('cpmcfgWVLEN_Table.csv'!$S7+E$52))*(SIN('Standard Settings'!$F2)+SIN('Standard Settings'!$F2+EchelleFPAparam!$M$3+EchelleFPAparam!$F$3)))</f>
        <v>1036.34564902314</v>
      </c>
      <c r="CP7" s="36" t="n">
        <f aca="false">IF(OR($S7+F$52&lt;'Standard Settings'!$G2,$S7+F$52&gt;'Standard Settings'!$I2),-1,(EchelleFPAparam!$S$3/('cpmcfgWVLEN_Table.csv'!$S7+F$52))*(SIN('Standard Settings'!$F2)+SIN('Standard Settings'!$F2+EchelleFPAparam!$M$3+EchelleFPAparam!$F$3)))</f>
        <v>1017.50300085909</v>
      </c>
      <c r="CQ7" s="36" t="n">
        <f aca="false">IF(OR($S7+G$52&lt;'Standard Settings'!$G2,$S7+G$52&gt;'Standard Settings'!$I2),-1,(EchelleFPAparam!$S$3/('cpmcfgWVLEN_Table.csv'!$S7+G$52))*(SIN('Standard Settings'!$F2)+SIN('Standard Settings'!$F2+EchelleFPAparam!$M$3+EchelleFPAparam!$F$3)))</f>
        <v>999.333304415175</v>
      </c>
      <c r="CR7" s="36" t="n">
        <f aca="false">IF(OR($S7+H$52&lt;'Standard Settings'!$G2,$S7+H$52&gt;'Standard Settings'!$I2),-1,(EchelleFPAparam!$S$3/('cpmcfgWVLEN_Table.csv'!$S7+H$52))*(SIN('Standard Settings'!$F2)+SIN('Standard Settings'!$F2+EchelleFPAparam!$M$3+EchelleFPAparam!$F$3)))</f>
        <v>981.801141179821</v>
      </c>
      <c r="CS7" s="36" t="n">
        <f aca="false">IF(OR($S7+I$52&lt;'Standard Settings'!$G2,$S7+I$52&gt;'Standard Settings'!$I2),-1,(EchelleFPAparam!$S$3/('cpmcfgWVLEN_Table.csv'!$S7+I$52))*(SIN('Standard Settings'!$F2)+SIN('Standard Settings'!$F2+EchelleFPAparam!$M$3+EchelleFPAparam!$F$3)))</f>
        <v>964.87353529741</v>
      </c>
      <c r="CT7" s="36" t="n">
        <f aca="false">IF(OR($S7+J$52&lt;'Standard Settings'!$G2,$S7+J$52&gt;'Standard Settings'!$I2),-1,(EchelleFPAparam!$S$3/('cpmcfgWVLEN_Table.csv'!$S7+J$52))*(SIN('Standard Settings'!$F2)+SIN('Standard Settings'!$F2+EchelleFPAparam!$M$3+EchelleFPAparam!$F$3)))</f>
        <v>948.519746563556</v>
      </c>
      <c r="CU7" s="36" t="n">
        <f aca="false">IF(OR($S7+B$52&lt;'Standard Settings'!$G2,$S7+B$52&gt;'Standard Settings'!$I2),-1,(EchelleFPAparam!$S$3/('cpmcfgWVLEN_Table.csv'!$S7+B$52))*(SIN('Standard Settings'!$F2)+SIN('Standard Settings'!$F2+EchelleFPAparam!$M$3+EchelleFPAparam!$G$3)))</f>
        <v>1104.97272816297</v>
      </c>
      <c r="CV7" s="36" t="n">
        <f aca="false">IF(OR($S7+C$52&lt;'Standard Settings'!$G2,$S7+C$52&gt;'Standard Settings'!$I2),-1,(EchelleFPAparam!$S$3/('cpmcfgWVLEN_Table.csv'!$S7+C$52))*(SIN('Standard Settings'!$F2)+SIN('Standard Settings'!$F2+EchelleFPAparam!$M$3+EchelleFPAparam!$G$3)))</f>
        <v>1083.72325262138</v>
      </c>
      <c r="CW7" s="36" t="n">
        <f aca="false">IF(OR($S7+D$52&lt;'Standard Settings'!$G2,$S7+D$52&gt;'Standard Settings'!$I2),-1,(EchelleFPAparam!$S$3/('cpmcfgWVLEN_Table.csv'!$S7+D$52))*(SIN('Standard Settings'!$F2)+SIN('Standard Settings'!$F2+EchelleFPAparam!$M$3+EchelleFPAparam!$G$3)))</f>
        <v>1063.27564408135</v>
      </c>
      <c r="CX7" s="36" t="n">
        <f aca="false">IF(OR($S7+E$52&lt;'Standard Settings'!$G2,$S7+E$52&gt;'Standard Settings'!$I2),-1,(EchelleFPAparam!$S$3/('cpmcfgWVLEN_Table.csv'!$S7+E$52))*(SIN('Standard Settings'!$F2)+SIN('Standard Settings'!$F2+EchelleFPAparam!$M$3+EchelleFPAparam!$G$3)))</f>
        <v>1043.58535437614</v>
      </c>
      <c r="CY7" s="36" t="n">
        <f aca="false">IF(OR($S7+F$52&lt;'Standard Settings'!$G2,$S7+F$52&gt;'Standard Settings'!$I2),-1,(EchelleFPAparam!$S$3/('cpmcfgWVLEN_Table.csv'!$S7+F$52))*(SIN('Standard Settings'!$F2)+SIN('Standard Settings'!$F2+EchelleFPAparam!$M$3+EchelleFPAparam!$G$3)))</f>
        <v>1024.61107520567</v>
      </c>
      <c r="CZ7" s="36" t="n">
        <f aca="false">IF(OR($S7+G$52&lt;'Standard Settings'!$G2,$S7+G$52&gt;'Standard Settings'!$I2),-1,(EchelleFPAparam!$S$3/('cpmcfgWVLEN_Table.csv'!$S7+G$52))*(SIN('Standard Settings'!$F2)+SIN('Standard Settings'!$F2+EchelleFPAparam!$M$3+EchelleFPAparam!$G$3)))</f>
        <v>1006.31444886271</v>
      </c>
      <c r="DA7" s="36" t="n">
        <f aca="false">IF(OR($S7+H$52&lt;'Standard Settings'!$G2,$S7+H$52&gt;'Standard Settings'!$I2),-1,(EchelleFPAparam!$S$3/('cpmcfgWVLEN_Table.csv'!$S7+H$52))*(SIN('Standard Settings'!$F2)+SIN('Standard Settings'!$F2+EchelleFPAparam!$M$3+EchelleFPAparam!$G$3)))</f>
        <v>988.659809408977</v>
      </c>
      <c r="DB7" s="36" t="n">
        <f aca="false">IF(OR($S7+I$52&lt;'Standard Settings'!$G2,$S7+I$52&gt;'Standard Settings'!$I2),-1,(EchelleFPAparam!$S$3/('cpmcfgWVLEN_Table.csv'!$S7+I$52))*(SIN('Standard Settings'!$F2)+SIN('Standard Settings'!$F2+EchelleFPAparam!$M$3+EchelleFPAparam!$G$3)))</f>
        <v>971.613950626064</v>
      </c>
      <c r="DC7" s="36" t="n">
        <f aca="false">IF(OR($S7+J$52&lt;'Standard Settings'!$G2,$S7+J$52&gt;'Standard Settings'!$I2),-1,(EchelleFPAparam!$S$3/('cpmcfgWVLEN_Table.csv'!$S7+J$52))*(SIN('Standard Settings'!$F2)+SIN('Standard Settings'!$F2+EchelleFPAparam!$M$3+EchelleFPAparam!$G$3)))</f>
        <v>955.145917564605</v>
      </c>
      <c r="DD7" s="36" t="n">
        <f aca="false">IF(OR($S7+B$52&lt;'Standard Settings'!$G2,$S7+B$52&gt;'Standard Settings'!$I2),-1,(EchelleFPAparam!$S$3/('cpmcfgWVLEN_Table.csv'!$S7+B$52))*(SIN('Standard Settings'!$F2)+SIN('Standard Settings'!$F2+EchelleFPAparam!$M$3+EchelleFPAparam!$H$3)))</f>
        <v>1105.37902709982</v>
      </c>
      <c r="DE7" s="36" t="n">
        <f aca="false">IF(OR($S7+C$52&lt;'Standard Settings'!$G2,$S7+C$52&gt;'Standard Settings'!$I2),-1,(EchelleFPAparam!$S$3/('cpmcfgWVLEN_Table.csv'!$S7+C$52))*(SIN('Standard Settings'!$F2)+SIN('Standard Settings'!$F2+EchelleFPAparam!$M$3+EchelleFPAparam!$H$3)))</f>
        <v>1084.12173811713</v>
      </c>
      <c r="DF7" s="36" t="n">
        <f aca="false">IF(OR($S7+D$52&lt;'Standard Settings'!$G2,$S7+D$52&gt;'Standard Settings'!$I2),-1,(EchelleFPAparam!$S$3/('cpmcfgWVLEN_Table.csv'!$S7+D$52))*(SIN('Standard Settings'!$F2)+SIN('Standard Settings'!$F2+EchelleFPAparam!$M$3+EchelleFPAparam!$H$3)))</f>
        <v>1063.66661098284</v>
      </c>
      <c r="DG7" s="36" t="n">
        <f aca="false">IF(OR($S7+E$52&lt;'Standard Settings'!$G2,$S7+E$52&gt;'Standard Settings'!$I2),-1,(EchelleFPAparam!$S$3/('cpmcfgWVLEN_Table.csv'!$S7+E$52))*(SIN('Standard Settings'!$F2)+SIN('Standard Settings'!$F2+EchelleFPAparam!$M$3+EchelleFPAparam!$H$3)))</f>
        <v>1043.96908114983</v>
      </c>
      <c r="DH7" s="36" t="n">
        <f aca="false">IF(OR($S7+F$52&lt;'Standard Settings'!$G2,$S7+F$52&gt;'Standard Settings'!$I2),-1,(EchelleFPAparam!$S$3/('cpmcfgWVLEN_Table.csv'!$S7+F$52))*(SIN('Standard Settings'!$F2)+SIN('Standard Settings'!$F2+EchelleFPAparam!$M$3+EchelleFPAparam!$H$3)))</f>
        <v>1024.98782512892</v>
      </c>
      <c r="DI7" s="36" t="n">
        <f aca="false">IF(OR($S7+G$52&lt;'Standard Settings'!$G2,$S7+G$52&gt;'Standard Settings'!$I2),-1,(EchelleFPAparam!$S$3/('cpmcfgWVLEN_Table.csv'!$S7+G$52))*(SIN('Standard Settings'!$F2)+SIN('Standard Settings'!$F2+EchelleFPAparam!$M$3+EchelleFPAparam!$H$3)))</f>
        <v>1006.68447110876</v>
      </c>
      <c r="DJ7" s="36" t="n">
        <f aca="false">IF(OR($S7+H$52&lt;'Standard Settings'!$G2,$S7+H$52&gt;'Standard Settings'!$I2),-1,(EchelleFPAparam!$S$3/('cpmcfgWVLEN_Table.csv'!$S7+H$52))*(SIN('Standard Settings'!$F2)+SIN('Standard Settings'!$F2+EchelleFPAparam!$M$3+EchelleFPAparam!$H$3)))</f>
        <v>989.023340036678</v>
      </c>
      <c r="DK7" s="36" t="n">
        <f aca="false">IF(OR($S7+I$52&lt;'Standard Settings'!$G2,$S7+I$52&gt;'Standard Settings'!$I2),-1,(EchelleFPAparam!$S$3/('cpmcfgWVLEN_Table.csv'!$S7+I$52))*(SIN('Standard Settings'!$F2)+SIN('Standard Settings'!$F2+EchelleFPAparam!$M$3+EchelleFPAparam!$H$3)))</f>
        <v>971.971213484321</v>
      </c>
      <c r="DL7" s="36" t="n">
        <f aca="false">IF(OR($S7+J$52&lt;'Standard Settings'!$G2,$S7+J$52&gt;'Standard Settings'!$I2),-1,(EchelleFPAparam!$S$3/('cpmcfgWVLEN_Table.csv'!$S7+J$52))*(SIN('Standard Settings'!$F2)+SIN('Standard Settings'!$F2+EchelleFPAparam!$M$3+EchelleFPAparam!$H$3)))</f>
        <v>955.49712512018</v>
      </c>
      <c r="DM7" s="36" t="n">
        <f aca="false">IF(OR($S7+B$52&lt;'Standard Settings'!$G2,$S7+B$52&gt;'Standard Settings'!$I2),-1,(EchelleFPAparam!$S$3/('cpmcfgWVLEN_Table.csv'!$S7+B$52))*(SIN('Standard Settings'!$F2)+SIN('Standard Settings'!$F2+EchelleFPAparam!$M$3+EchelleFPAparam!$I$3)))</f>
        <v>1112.68958373304</v>
      </c>
      <c r="DN7" s="36" t="n">
        <f aca="false">IF(OR($S7+C$52&lt;'Standard Settings'!$G2,$S7+C$52&gt;'Standard Settings'!$I2),-1,(EchelleFPAparam!$S$3/('cpmcfgWVLEN_Table.csv'!$S7+C$52))*(SIN('Standard Settings'!$F2)+SIN('Standard Settings'!$F2+EchelleFPAparam!$M$3+EchelleFPAparam!$I$3)))</f>
        <v>1091.29170712279</v>
      </c>
      <c r="DO7" s="36" t="n">
        <f aca="false">IF(OR($S7+D$52&lt;'Standard Settings'!$G2,$S7+D$52&gt;'Standard Settings'!$I2),-1,(EchelleFPAparam!$S$3/('cpmcfgWVLEN_Table.csv'!$S7+D$52))*(SIN('Standard Settings'!$F2)+SIN('Standard Settings'!$F2+EchelleFPAparam!$M$3+EchelleFPAparam!$I$3)))</f>
        <v>1070.70129755443</v>
      </c>
      <c r="DP7" s="36" t="n">
        <f aca="false">IF(OR($S7+E$52&lt;'Standard Settings'!$G2,$S7+E$52&gt;'Standard Settings'!$I2),-1,(EchelleFPAparam!$S$3/('cpmcfgWVLEN_Table.csv'!$S7+E$52))*(SIN('Standard Settings'!$F2)+SIN('Standard Settings'!$F2+EchelleFPAparam!$M$3+EchelleFPAparam!$I$3)))</f>
        <v>1050.87349574787</v>
      </c>
      <c r="DQ7" s="36" t="n">
        <f aca="false">IF(OR($S7+F$52&lt;'Standard Settings'!$G2,$S7+F$52&gt;'Standard Settings'!$I2),-1,(EchelleFPAparam!$S$3/('cpmcfgWVLEN_Table.csv'!$S7+F$52))*(SIN('Standard Settings'!$F2)+SIN('Standard Settings'!$F2+EchelleFPAparam!$M$3+EchelleFPAparam!$I$3)))</f>
        <v>1031.76670491609</v>
      </c>
      <c r="DR7" s="36" t="n">
        <f aca="false">IF(OR($S7+G$52&lt;'Standard Settings'!$G2,$S7+G$52&gt;'Standard Settings'!$I2),-1,(EchelleFPAparam!$S$3/('cpmcfgWVLEN_Table.csv'!$S7+G$52))*(SIN('Standard Settings'!$F2)+SIN('Standard Settings'!$F2+EchelleFPAparam!$M$3+EchelleFPAparam!$I$3)))</f>
        <v>1013.34229947116</v>
      </c>
      <c r="DS7" s="36" t="n">
        <f aca="false">IF(OR($S7+H$52&lt;'Standard Settings'!$G2,$S7+H$52&gt;'Standard Settings'!$I2),-1,(EchelleFPAparam!$S$3/('cpmcfgWVLEN_Table.csv'!$S7+H$52))*(SIN('Standard Settings'!$F2)+SIN('Standard Settings'!$F2+EchelleFPAparam!$M$3+EchelleFPAparam!$I$3)))</f>
        <v>995.564364392719</v>
      </c>
      <c r="DT7" s="36" t="n">
        <f aca="false">IF(OR($S7+I$52&lt;'Standard Settings'!$G2,$S7+I$52&gt;'Standard Settings'!$I2),-1,(EchelleFPAparam!$S$3/('cpmcfgWVLEN_Table.csv'!$S7+I$52))*(SIN('Standard Settings'!$F2)+SIN('Standard Settings'!$F2+EchelleFPAparam!$M$3+EchelleFPAparam!$I$3)))</f>
        <v>978.399461558361</v>
      </c>
      <c r="DU7" s="36" t="n">
        <f aca="false">IF(OR($S7+J$52&lt;'Standard Settings'!$G2,$S7+J$52&gt;'Standard Settings'!$I2),-1,(EchelleFPAparam!$S$3/('cpmcfgWVLEN_Table.csv'!$S7+J$52))*(SIN('Standard Settings'!$F2)+SIN('Standard Settings'!$F2+EchelleFPAparam!$M$3+EchelleFPAparam!$I$3)))</f>
        <v>961.816419837033</v>
      </c>
      <c r="DV7" s="36" t="n">
        <f aca="false">IF(OR($S7+B$52&lt;'Standard Settings'!$G2,$S7+B$52&gt;'Standard Settings'!$I2),-1,(EchelleFPAparam!$S$3/('cpmcfgWVLEN_Table.csv'!$S7+B$52))*(SIN('Standard Settings'!$F2)+SIN('Standard Settings'!$F2+EchelleFPAparam!$M$3+EchelleFPAparam!$J$3)))</f>
        <v>1113.07648302998</v>
      </c>
      <c r="DW7" s="36" t="n">
        <f aca="false">IF(OR($S7+C$52&lt;'Standard Settings'!$G2,$S7+C$52&gt;'Standard Settings'!$I2),-1,(EchelleFPAparam!$S$3/('cpmcfgWVLEN_Table.csv'!$S7+C$52))*(SIN('Standard Settings'!$F2)+SIN('Standard Settings'!$F2+EchelleFPAparam!$M$3+EchelleFPAparam!$J$3)))</f>
        <v>1091.67116604864</v>
      </c>
      <c r="DX7" s="36" t="n">
        <f aca="false">IF(OR($S7+D$52&lt;'Standard Settings'!$G2,$S7+D$52&gt;'Standard Settings'!$I2),-1,(EchelleFPAparam!$S$3/('cpmcfgWVLEN_Table.csv'!$S7+D$52))*(SIN('Standard Settings'!$F2)+SIN('Standard Settings'!$F2+EchelleFPAparam!$M$3+EchelleFPAparam!$J$3)))</f>
        <v>1071.07359687791</v>
      </c>
      <c r="DY7" s="36" t="n">
        <f aca="false">IF(OR($S7+E$52&lt;'Standard Settings'!$G2,$S7+E$52&gt;'Standard Settings'!$I2),-1,(EchelleFPAparam!$S$3/('cpmcfgWVLEN_Table.csv'!$S7+E$52))*(SIN('Standard Settings'!$F2)+SIN('Standard Settings'!$F2+EchelleFPAparam!$M$3+EchelleFPAparam!$J$3)))</f>
        <v>1051.23890063943</v>
      </c>
      <c r="DZ7" s="36" t="n">
        <f aca="false">IF(OR($S7+F$52&lt;'Standard Settings'!$G2,$S7+F$52&gt;'Standard Settings'!$I2),-1,(EchelleFPAparam!$S$3/('cpmcfgWVLEN_Table.csv'!$S7+F$52))*(SIN('Standard Settings'!$F2)+SIN('Standard Settings'!$F2+EchelleFPAparam!$M$3+EchelleFPAparam!$J$3)))</f>
        <v>1032.12546608235</v>
      </c>
      <c r="EA7" s="36" t="n">
        <f aca="false">IF(OR($S7+G$52&lt;'Standard Settings'!$G2,$S7+G$52&gt;'Standard Settings'!$I2),-1,(EchelleFPAparam!$S$3/('cpmcfgWVLEN_Table.csv'!$S7+G$52))*(SIN('Standard Settings'!$F2)+SIN('Standard Settings'!$F2+EchelleFPAparam!$M$3+EchelleFPAparam!$J$3)))</f>
        <v>1013.69465418802</v>
      </c>
      <c r="EB7" s="36" t="n">
        <f aca="false">IF(OR($S7+H$52&lt;'Standard Settings'!$G2,$S7+H$52&gt;'Standard Settings'!$I2),-1,(EchelleFPAparam!$S$3/('cpmcfgWVLEN_Table.csv'!$S7+H$52))*(SIN('Standard Settings'!$F2)+SIN('Standard Settings'!$F2+EchelleFPAparam!$M$3+EchelleFPAparam!$J$3)))</f>
        <v>995.91053744788</v>
      </c>
      <c r="EC7" s="36" t="n">
        <f aca="false">IF(OR($S7+I$52&lt;'Standard Settings'!$G2,$S7+I$52&gt;'Standard Settings'!$I2),-1,(EchelleFPAparam!$S$3/('cpmcfgWVLEN_Table.csv'!$S7+I$52))*(SIN('Standard Settings'!$F2)+SIN('Standard Settings'!$F2+EchelleFPAparam!$M$3+EchelleFPAparam!$J$3)))</f>
        <v>978.739666112571</v>
      </c>
      <c r="ED7" s="36" t="n">
        <f aca="false">IF(OR($S7+J$52&lt;'Standard Settings'!$G2,$S7+J$52&gt;'Standard Settings'!$I2),-1,(EchelleFPAparam!$S$3/('cpmcfgWVLEN_Table.csv'!$S7+J$52))*(SIN('Standard Settings'!$F2)+SIN('Standard Settings'!$F2+EchelleFPAparam!$M$3+EchelleFPAparam!$J$3)))</f>
        <v>962.150858212358</v>
      </c>
      <c r="EE7" s="36" t="n">
        <f aca="false">IF(OR($S7+B$52&lt;$Q7,$S7+B$52&gt;$R7),-1,(EchelleFPAparam!$S$3/('cpmcfgWVLEN_Table.csv'!$S7+B$52))*(SIN('Standard Settings'!$F2)+SIN('Standard Settings'!$F2+EchelleFPAparam!$M$3+EchelleFPAparam!$K$3)))</f>
        <v>1120.02698515067</v>
      </c>
      <c r="EF7" s="36" t="n">
        <f aca="false">IF(OR($S7+C$52&lt;$Q7,$S7+C$52&gt;$R7),-1,(EchelleFPAparam!$S$3/('cpmcfgWVLEN_Table.csv'!$S7+C$52))*(SIN('Standard Settings'!$F2)+SIN('Standard Settings'!$F2+EchelleFPAparam!$M$3+EchelleFPAparam!$K$3)))</f>
        <v>1098.488004667</v>
      </c>
      <c r="EG7" s="36" t="n">
        <f aca="false">IF(OR($S7+D$52&lt;$Q7,$S7+D$52&gt;$R7),-1,(EchelleFPAparam!$S$3/('cpmcfgWVLEN_Table.csv'!$S7+D$52))*(SIN('Standard Settings'!$F2)+SIN('Standard Settings'!$F2+EchelleFPAparam!$M$3+EchelleFPAparam!$K$3)))</f>
        <v>1077.7618158997</v>
      </c>
      <c r="EH7" s="36" t="n">
        <f aca="false">IF(OR($S7+E$52&lt;$Q7,$S7+E$52&gt;$R7),-1,(EchelleFPAparam!$S$3/('cpmcfgWVLEN_Table.csv'!$S7+E$52))*(SIN('Standard Settings'!$F2)+SIN('Standard Settings'!$F2+EchelleFPAparam!$M$3+EchelleFPAparam!$K$3)))</f>
        <v>1057.80326375341</v>
      </c>
      <c r="EI7" s="36" t="n">
        <f aca="false">IF(OR($S7+F$52&lt;$Q7,$S7+F$52&gt;$R7),-1,(EchelleFPAparam!$S$3/('cpmcfgWVLEN_Table.csv'!$S7+F$52))*(SIN('Standard Settings'!$F2)+SIN('Standard Settings'!$F2+EchelleFPAparam!$M$3+EchelleFPAparam!$K$3)))</f>
        <v>1038.57047713971</v>
      </c>
      <c r="EJ7" s="36" t="n">
        <f aca="false">IF(OR($S7+G$52&lt;$Q7,$S7+G$52&gt;$R7),-1,(EchelleFPAparam!$S$3/('cpmcfgWVLEN_Table.csv'!$S7+G$52))*(SIN('Standard Settings'!$F2)+SIN('Standard Settings'!$F2+EchelleFPAparam!$M$3+EchelleFPAparam!$K$3)))</f>
        <v>1020.02457576222</v>
      </c>
      <c r="EK7" s="36" t="n">
        <f aca="false">IF(OR($S7+H$52&lt;$Q7,$S7+H$52&gt;$R7),-1,(EchelleFPAparam!$S$3/('cpmcfgWVLEN_Table.csv'!$S7+H$52))*(SIN('Standard Settings'!$F2)+SIN('Standard Settings'!$F2+EchelleFPAparam!$M$3+EchelleFPAparam!$K$3)))</f>
        <v>1002.12940776639</v>
      </c>
      <c r="EL7" s="36" t="n">
        <f aca="false">IF(OR($S7+I$52&lt;$Q7,$S7+I$52&gt;$R7),-1,(EchelleFPAparam!$S$3/('cpmcfgWVLEN_Table.csv'!$S7+I$52))*(SIN('Standard Settings'!$F2)+SIN('Standard Settings'!$F2+EchelleFPAparam!$M$3+EchelleFPAparam!$K$3)))</f>
        <v>984.851314529037</v>
      </c>
      <c r="EM7" s="36" t="n">
        <f aca="false">IF(OR($S7+J$52&lt;$Q7,$S7+J$52&gt;$R7),-1,(EchelleFPAparam!$S$3/('cpmcfgWVLEN_Table.csv'!$S7+J$52))*(SIN('Standard Settings'!$F2)+SIN('Standard Settings'!$F2+EchelleFPAparam!$M$3+EchelleFPAparam!$K$3)))</f>
        <v>968.158919367528</v>
      </c>
      <c r="EN7" s="37"/>
      <c r="EO7" s="37"/>
      <c r="EP7" s="37"/>
      <c r="EQ7" s="37"/>
      <c r="ER7" s="37"/>
      <c r="ES7" s="37"/>
      <c r="ET7" s="37"/>
      <c r="EU7" s="37"/>
      <c r="EV7" s="37"/>
      <c r="EW7" s="37"/>
      <c r="EX7" s="37"/>
      <c r="EY7" s="37"/>
      <c r="EZ7" s="37"/>
      <c r="FA7" s="37"/>
      <c r="FB7" s="37"/>
      <c r="FC7" s="37"/>
      <c r="FD7" s="37"/>
      <c r="FE7" s="37"/>
      <c r="FF7" s="37"/>
      <c r="FG7" s="37"/>
      <c r="FH7" s="37"/>
      <c r="FI7" s="37"/>
      <c r="FJ7" s="37"/>
      <c r="FK7" s="37"/>
      <c r="FL7" s="38" t="n">
        <f aca="false">1/(F7*EchelleFPAparam!$Q$3)</f>
        <v>3638.71053312704</v>
      </c>
      <c r="FM7" s="38" t="n">
        <f aca="false">E7*FL7</f>
        <v>12.0441314865119</v>
      </c>
      <c r="FN7" s="37"/>
      <c r="FO7" s="37"/>
      <c r="FP7" s="37"/>
      <c r="FQ7" s="37"/>
      <c r="FR7" s="37"/>
      <c r="FS7" s="37"/>
      <c r="FT7" s="37"/>
      <c r="FU7" s="37"/>
      <c r="FV7" s="37"/>
      <c r="FW7" s="37"/>
      <c r="FX7" s="37"/>
      <c r="FY7" s="37"/>
      <c r="FZ7" s="37"/>
      <c r="GA7" s="37"/>
      <c r="GB7" s="37"/>
      <c r="GC7" s="37"/>
      <c r="GD7" s="37"/>
      <c r="GE7" s="37"/>
      <c r="GF7" s="37"/>
      <c r="GG7" s="37"/>
      <c r="GH7" s="37"/>
      <c r="GI7" s="37"/>
      <c r="GJ7" s="37"/>
      <c r="GK7" s="37"/>
      <c r="GL7" s="37"/>
      <c r="GM7" s="37"/>
      <c r="GN7" s="37"/>
      <c r="GO7" s="37"/>
      <c r="GP7" s="37"/>
      <c r="GQ7" s="37"/>
      <c r="GR7" s="37"/>
      <c r="GS7" s="37"/>
      <c r="GT7" s="37"/>
      <c r="GU7" s="37"/>
      <c r="GV7" s="37"/>
      <c r="GW7" s="37"/>
      <c r="GX7" s="37"/>
      <c r="GY7" s="37"/>
      <c r="GZ7" s="37"/>
      <c r="HA7" s="37"/>
      <c r="HB7" s="37"/>
      <c r="HC7" s="37"/>
      <c r="HD7" s="37"/>
      <c r="HE7" s="37"/>
      <c r="HF7" s="37"/>
      <c r="HG7" s="37"/>
      <c r="HH7" s="37"/>
      <c r="HI7" s="37"/>
      <c r="HJ7" s="37"/>
      <c r="HK7" s="37"/>
      <c r="HL7" s="37"/>
      <c r="HM7" s="37"/>
      <c r="HN7" s="37"/>
      <c r="HO7" s="37"/>
      <c r="HP7" s="37"/>
      <c r="HQ7" s="37"/>
      <c r="HR7" s="37"/>
      <c r="HS7" s="37"/>
      <c r="HT7" s="37"/>
      <c r="HU7" s="37"/>
      <c r="HV7" s="37"/>
      <c r="HW7" s="37"/>
      <c r="HX7" s="37"/>
      <c r="HY7" s="37"/>
      <c r="HZ7" s="37"/>
      <c r="IA7" s="37"/>
      <c r="IB7" s="37"/>
      <c r="IC7" s="37"/>
      <c r="ID7" s="37"/>
      <c r="IE7" s="37"/>
      <c r="IF7" s="37"/>
      <c r="IG7" s="37"/>
      <c r="IH7" s="37"/>
      <c r="II7" s="37"/>
      <c r="IJ7" s="37"/>
      <c r="IK7" s="37"/>
      <c r="IL7" s="37"/>
      <c r="IM7" s="37"/>
      <c r="IN7" s="37"/>
      <c r="IO7" s="37"/>
      <c r="IP7" s="37"/>
      <c r="IQ7" s="37"/>
      <c r="IR7" s="37"/>
      <c r="IS7" s="37"/>
      <c r="IT7" s="37"/>
      <c r="IU7" s="37"/>
      <c r="IV7" s="37"/>
      <c r="IW7" s="37"/>
      <c r="IX7" s="37"/>
      <c r="IY7" s="37"/>
      <c r="IZ7" s="37"/>
      <c r="JA7" s="37"/>
      <c r="JB7" s="37"/>
      <c r="JC7" s="37"/>
      <c r="JD7" s="37"/>
      <c r="JE7" s="37"/>
      <c r="JF7" s="37"/>
      <c r="JG7" s="37"/>
      <c r="JH7" s="37"/>
      <c r="JI7" s="37"/>
      <c r="JJ7" s="37"/>
      <c r="JK7" s="37"/>
      <c r="JL7" s="37"/>
      <c r="JM7" s="37"/>
      <c r="JN7" s="37"/>
      <c r="JO7" s="37"/>
      <c r="JP7" s="37"/>
      <c r="JQ7" s="37"/>
      <c r="JR7" s="37"/>
      <c r="JS7" s="37"/>
    </row>
    <row r="8" customFormat="false" ht="13.75" hidden="false" customHeight="true" outlineLevel="0" collapsed="false">
      <c r="A8" s="24" t="n">
        <v>2</v>
      </c>
      <c r="B8" s="25" t="n">
        <f aca="false">Y8</f>
        <v>1032.87446060836</v>
      </c>
      <c r="C8" s="12" t="str">
        <f aca="false">'Standard Settings'!B3</f>
        <v>Y/2/2</v>
      </c>
      <c r="D8" s="12" t="n">
        <f aca="false">'Standard Settings'!H3</f>
        <v>55</v>
      </c>
      <c r="E8" s="26" t="n">
        <f aca="false">(DQ8-DH8)/2048</f>
        <v>0.00325607153774976</v>
      </c>
      <c r="F8" s="23" t="n">
        <f aca="false">((EchelleFPAparam!$S$3/('cpmcfgWVLEN_Table.csv'!$S8+E$52))*(SIN('Standard Settings'!$F3+0.0005)+SIN('Standard Settings'!$F3+0.0005+EchelleFPAparam!$M$3))-(EchelleFPAparam!$S$3/('cpmcfgWVLEN_Table.csv'!$S8+E$52))*(SIN('Standard Settings'!$F3-0.0005)+SIN('Standard Settings'!$F3-0.0005+EchelleFPAparam!$M$3)))*1000*EchelleFPAparam!$O$3/180</f>
        <v>9.0008700763539</v>
      </c>
      <c r="G8" s="27" t="str">
        <f aca="false">'Standard Settings'!C3</f>
        <v>Y</v>
      </c>
      <c r="H8" s="28"/>
      <c r="I8" s="12" t="str">
        <f aca="false">'Standard Settings'!$D3</f>
        <v>YJ</v>
      </c>
      <c r="J8" s="28"/>
      <c r="K8" s="13" t="n">
        <v>0</v>
      </c>
      <c r="L8" s="13" t="n">
        <v>0</v>
      </c>
      <c r="M8" s="12" t="str">
        <f aca="false">'Standard Settings'!$D3</f>
        <v>YJ</v>
      </c>
      <c r="N8" s="28"/>
      <c r="O8" s="12" t="n">
        <f aca="false">'Standard Settings'!$E3</f>
        <v>65.5</v>
      </c>
      <c r="P8" s="29"/>
      <c r="Q8" s="30" t="n">
        <f aca="false">'Standard Settings'!$G3</f>
        <v>51</v>
      </c>
      <c r="R8" s="30" t="n">
        <f aca="false">'Standard Settings'!$I3</f>
        <v>59</v>
      </c>
      <c r="S8" s="31" t="n">
        <f aca="false">D8-4</f>
        <v>51</v>
      </c>
      <c r="T8" s="31" t="n">
        <f aca="false">D8+4</f>
        <v>59</v>
      </c>
      <c r="U8" s="32" t="n">
        <f aca="false">IF(OR($S8+B$52&lt;$Q8,$S8+B$52&gt;$R8),-1,(EchelleFPAparam!$S$3/('cpmcfgWVLEN_Table.csv'!$S8+B$52))*(SIN('Standard Settings'!$F3)+SIN('Standard Settings'!$F3+EchelleFPAparam!$M$3)))</f>
        <v>1113.8842222247</v>
      </c>
      <c r="V8" s="32" t="n">
        <f aca="false">IF(OR($S8+C$52&lt;$Q8,$S8+C$52&gt;$R8),-1,(EchelleFPAparam!$S$3/('cpmcfgWVLEN_Table.csv'!$S8+C$52))*(SIN('Standard Settings'!$F3)+SIN('Standard Settings'!$F3+EchelleFPAparam!$M$3)))</f>
        <v>1092.4633717973</v>
      </c>
      <c r="W8" s="32" t="n">
        <f aca="false">IF(OR($S8+D$52&lt;$Q8,$S8+D$52&gt;$R8),-1,(EchelleFPAparam!$S$3/('cpmcfgWVLEN_Table.csv'!$S8+D$52))*(SIN('Standard Settings'!$F3)+SIN('Standard Settings'!$F3+EchelleFPAparam!$M$3)))</f>
        <v>1071.8508553483</v>
      </c>
      <c r="X8" s="32" t="n">
        <f aca="false">IF(OR($S8+E$52&lt;$Q8,$S8+E$52&gt;$R8),-1,(EchelleFPAparam!$S$3/('cpmcfgWVLEN_Table.csv'!$S8+E$52))*(SIN('Standard Settings'!$F3)+SIN('Standard Settings'!$F3+EchelleFPAparam!$M$3)))</f>
        <v>1052.00176543444</v>
      </c>
      <c r="Y8" s="32" t="n">
        <f aca="false">IF(OR($S8+F$52&lt;$Q8,$S8+F$52&gt;$R8),-1,(EchelleFPAparam!$S$3/('cpmcfgWVLEN_Table.csv'!$S8+F$52))*(SIN('Standard Settings'!$F3)+SIN('Standard Settings'!$F3+EchelleFPAparam!$M$3)))</f>
        <v>1032.87446060836</v>
      </c>
      <c r="Z8" s="32" t="n">
        <f aca="false">IF(OR($S8+G$52&lt;$Q8,$S8+G$52&gt;$R8),-1,(EchelleFPAparam!$S$3/('cpmcfgWVLEN_Table.csv'!$S8+G$52))*(SIN('Standard Settings'!$F3)+SIN('Standard Settings'!$F3+EchelleFPAparam!$M$3)))</f>
        <v>1014.43027381178</v>
      </c>
      <c r="AA8" s="32" t="n">
        <f aca="false">IF(OR($S8+H$52&lt;$Q8,$S8+H$52&gt;$R8),-1,(EchelleFPAparam!$S$3/('cpmcfgWVLEN_Table.csv'!$S8+H$52))*(SIN('Standard Settings'!$F3)+SIN('Standard Settings'!$F3+EchelleFPAparam!$M$3)))</f>
        <v>996.633251464206</v>
      </c>
      <c r="AB8" s="32" t="n">
        <f aca="false">IF(OR($S8+I$52&lt;$Q8,$S8+I$52&gt;$R8),-1,(EchelleFPAparam!$S$3/('cpmcfgWVLEN_Table.csv'!$S8+I$52))*(SIN('Standard Settings'!$F3)+SIN('Standard Settings'!$F3+EchelleFPAparam!$M$3)))</f>
        <v>979.449919542409</v>
      </c>
      <c r="AC8" s="32" t="n">
        <f aca="false">IF(OR($S8+J$52&lt;$Q8,$S8+J$52&gt;$R8),-1,(EchelleFPAparam!$S$3/('cpmcfgWVLEN_Table.csv'!$S8+J$52))*(SIN('Standard Settings'!$F3)+SIN('Standard Settings'!$F3+EchelleFPAparam!$M$3)))</f>
        <v>962.84907344847</v>
      </c>
      <c r="AD8" s="33" t="n">
        <v>2048.1</v>
      </c>
      <c r="AE8" s="33" t="n">
        <v>1810.67408909999</v>
      </c>
      <c r="AF8" s="33" t="n">
        <v>1556.09473490686</v>
      </c>
      <c r="AG8" s="33" t="n">
        <v>1312.84674254226</v>
      </c>
      <c r="AH8" s="33" t="n">
        <v>1079.87611164076</v>
      </c>
      <c r="AI8" s="33" t="n">
        <v>856.360781669305</v>
      </c>
      <c r="AJ8" s="33" t="n">
        <v>641.554434151773</v>
      </c>
      <c r="AK8" s="33" t="n">
        <v>434.730512684775</v>
      </c>
      <c r="AL8" s="33" t="n">
        <v>235.279450859237</v>
      </c>
      <c r="AM8" s="33" t="n">
        <v>62.1</v>
      </c>
      <c r="AN8" s="33" t="n">
        <v>0</v>
      </c>
      <c r="AO8" s="33" t="n">
        <v>2048.1</v>
      </c>
      <c r="AP8" s="33" t="n">
        <v>1883.45496120135</v>
      </c>
      <c r="AQ8" s="33" t="n">
        <v>1626.40337100423</v>
      </c>
      <c r="AR8" s="33" t="n">
        <v>1381.16374496732</v>
      </c>
      <c r="AS8" s="33" t="n">
        <v>1146.34720171537</v>
      </c>
      <c r="AT8" s="33" t="n">
        <v>921.143522843901</v>
      </c>
      <c r="AU8" s="33" t="n">
        <v>704.746760915658</v>
      </c>
      <c r="AV8" s="33" t="n">
        <v>496.515300976627</v>
      </c>
      <c r="AW8" s="33" t="n">
        <v>295.738371581748</v>
      </c>
      <c r="AX8" s="33" t="n">
        <v>101.895400872412</v>
      </c>
      <c r="AY8" s="33" t="n">
        <v>0</v>
      </c>
      <c r="AZ8" s="33" t="n">
        <v>2048.1</v>
      </c>
      <c r="BA8" s="33" t="n">
        <v>1954.74064931309</v>
      </c>
      <c r="BB8" s="33" t="n">
        <v>1696.44889241702</v>
      </c>
      <c r="BC8" s="33" t="n">
        <v>1448.89623281091</v>
      </c>
      <c r="BD8" s="33" t="n">
        <v>1212.03173938071</v>
      </c>
      <c r="BE8" s="33" t="n">
        <v>984.898157785727</v>
      </c>
      <c r="BF8" s="33" t="n">
        <v>766.779896111321</v>
      </c>
      <c r="BG8" s="33" t="n">
        <v>556.920510983617</v>
      </c>
      <c r="BH8" s="33" t="n">
        <v>354.654510679911</v>
      </c>
      <c r="BI8" s="33" t="n">
        <v>158.851463266915</v>
      </c>
      <c r="BJ8" s="33" t="n">
        <v>0</v>
      </c>
      <c r="BK8" s="34" t="n">
        <f aca="false">IF(OR($S8+B$52&lt;'Standard Settings'!$G3,$S8+B$52&gt;'Standard Settings'!$I3),-1,(EchelleFPAparam!$S$3/('cpmcfgWVLEN_Table.csv'!$S8+B$52))*(SIN(EchelleFPAparam!$T$3-EchelleFPAparam!$M$3/2)+SIN('Standard Settings'!$F3+EchelleFPAparam!$M$3)))</f>
        <v>1113.3214911183</v>
      </c>
      <c r="BL8" s="34" t="n">
        <f aca="false">IF(OR($S8+C$52&lt;'Standard Settings'!$G3,$S8+C$52&gt;'Standard Settings'!$I3),-1,(EchelleFPAparam!$S$3/('cpmcfgWVLEN_Table.csv'!$S8+C$52))*(SIN(EchelleFPAparam!$T$3-EchelleFPAparam!$M$3/2)+SIN('Standard Settings'!$F3+EchelleFPAparam!$M$3)))</f>
        <v>1091.91146244295</v>
      </c>
      <c r="BM8" s="34" t="n">
        <f aca="false">IF(OR($S8+D$52&lt;'Standard Settings'!$G3,$S8+D$52&gt;'Standard Settings'!$I3),-1,(EchelleFPAparam!$S$3/('cpmcfgWVLEN_Table.csv'!$S8+D$52))*(SIN(EchelleFPAparam!$T$3-EchelleFPAparam!$M$3/2)+SIN('Standard Settings'!$F3+EchelleFPAparam!$M$3)))</f>
        <v>1071.30935937799</v>
      </c>
      <c r="BN8" s="34" t="n">
        <f aca="false">IF(OR($S8+E$52&lt;'Standard Settings'!$G3,$S8+E$52&gt;'Standard Settings'!$I3),-1,(EchelleFPAparam!$S$3/('cpmcfgWVLEN_Table.csv'!$S8+E$52))*(SIN(EchelleFPAparam!$T$3-EchelleFPAparam!$M$3/2)+SIN('Standard Settings'!$F3+EchelleFPAparam!$M$3)))</f>
        <v>1051.47029716729</v>
      </c>
      <c r="BO8" s="34" t="n">
        <f aca="false">IF(OR($S8+F$52&lt;'Standard Settings'!$G3,$S8+F$52&gt;'Standard Settings'!$I3),-1,(EchelleFPAparam!$S$3/('cpmcfgWVLEN_Table.csv'!$S8+F$52))*(SIN(EchelleFPAparam!$T$3-EchelleFPAparam!$M$3/2)+SIN('Standard Settings'!$F3+EchelleFPAparam!$M$3)))</f>
        <v>1032.35265540061</v>
      </c>
      <c r="BP8" s="34" t="n">
        <f aca="false">IF(OR($S8+G$52&lt;'Standard Settings'!$G3,$S8+G$52&gt;'Standard Settings'!$I3),-1,(EchelleFPAparam!$S$3/('cpmcfgWVLEN_Table.csv'!$S8+G$52))*(SIN(EchelleFPAparam!$T$3-EchelleFPAparam!$M$3/2)+SIN('Standard Settings'!$F3+EchelleFPAparam!$M$3)))</f>
        <v>1013.91778655417</v>
      </c>
      <c r="BQ8" s="34" t="n">
        <f aca="false">IF(OR($S8+H$52&lt;'Standard Settings'!$G3,$S8+H$52&gt;'Standard Settings'!$I3),-1,(EchelleFPAparam!$S$3/('cpmcfgWVLEN_Table.csv'!$S8+H$52))*(SIN(EchelleFPAparam!$T$3-EchelleFPAparam!$M$3/2)+SIN('Standard Settings'!$F3+EchelleFPAparam!$M$3)))</f>
        <v>996.129755211112</v>
      </c>
      <c r="BR8" s="34" t="n">
        <f aca="false">IF(OR($S8+I$52&lt;'Standard Settings'!$G3,$S8+I$52&gt;'Standard Settings'!$I3),-1,(EchelleFPAparam!$S$3/('cpmcfgWVLEN_Table.csv'!$S8+I$52))*(SIN(EchelleFPAparam!$T$3-EchelleFPAparam!$M$3/2)+SIN('Standard Settings'!$F3+EchelleFPAparam!$M$3)))</f>
        <v>978.955104259196</v>
      </c>
      <c r="BS8" s="34" t="n">
        <f aca="false">IF(OR($S8+J$52&lt;'Standard Settings'!$G3,$S8+J$52&gt;'Standard Settings'!$I3),-1,(EchelleFPAparam!$S$3/('cpmcfgWVLEN_Table.csv'!$S8+J$52))*(SIN(EchelleFPAparam!$T$3-EchelleFPAparam!$M$3/2)+SIN('Standard Settings'!$F3+EchelleFPAparam!$M$3)))</f>
        <v>962.362644864973</v>
      </c>
      <c r="BT8" s="35" t="n">
        <f aca="false">IF(OR($S8+B$52&lt;'Standard Settings'!$G3,$S8+B$52&gt;'Standard Settings'!$I3),-1,BK8*(($D8+B$52)/($D8+B$52+0.5)))</f>
        <v>1103.29156777489</v>
      </c>
      <c r="BU8" s="35" t="n">
        <f aca="false">IF(OR($S8+C$52&lt;'Standard Settings'!$G3,$S8+C$52&gt;'Standard Settings'!$I3),-1,BL8*(($D8+C$52)/($D8+C$52+0.5)))</f>
        <v>1082.24852914699</v>
      </c>
      <c r="BV8" s="35" t="n">
        <f aca="false">IF(OR($S8+D$52&lt;'Standard Settings'!$G3,$S8+D$52&gt;'Standard Settings'!$I3),-1,BM8*(($D8+D$52)/($D8+D$52+0.5)))</f>
        <v>1061.99362581818</v>
      </c>
      <c r="BW8" s="35" t="n">
        <f aca="false">IF(OR($S8+E$52&lt;'Standard Settings'!$G3,$S8+E$52&gt;'Standard Settings'!$I3),-1,BN8*(($D8+E$52)/($D8+E$52+0.5)))</f>
        <v>1042.48337155047</v>
      </c>
      <c r="BX8" s="35" t="n">
        <f aca="false">IF(OR($S8+F$52&lt;'Standard Settings'!$G3,$S8+F$52&gt;'Standard Settings'!$I3),-1,BO8*(($D8+F$52)/($D8+F$52+0.5)))</f>
        <v>1023.67742300228</v>
      </c>
      <c r="BY8" s="35" t="n">
        <f aca="false">IF(OR($S8+G$52&lt;'Standard Settings'!$G3,$S8+G$52&gt;'Standard Settings'!$I3),-1,BP8*(($D8+G$52)/($D8+G$52+0.5)))</f>
        <v>1005.53830071488</v>
      </c>
      <c r="BZ8" s="35" t="n">
        <f aca="false">IF(OR($S8+H$52&lt;'Standard Settings'!$G3,$S8+H$52&gt;'Standard Settings'!$I3),-1,BQ8*(($D8+H$52)/($D8+H$52+0.5)))</f>
        <v>988.031139315087</v>
      </c>
      <c r="CA8" s="35" t="n">
        <f aca="false">IF(OR($S8+I$52&lt;'Standard Settings'!$G3,$S8+I$52&gt;'Standard Settings'!$I3),-1,BR8*(($D8+I$52)/($D8+I$52+0.5)))</f>
        <v>971.123463425123</v>
      </c>
      <c r="CB8" s="35" t="n">
        <f aca="false">IF(OR($S8+J$52&lt;'Standard Settings'!$G3,$S8+J$52&gt;'Standard Settings'!$I3),-1,BS8*(($D8+J$52)/($D8+J$52+0.5)))</f>
        <v>954.784986243989</v>
      </c>
      <c r="CC8" s="35" t="n">
        <f aca="false">IF(OR($S8+B$52&lt;'Standard Settings'!$G3,$S8+B$52&gt;'Standard Settings'!$I3),-1,BK8*(($D8+B$52)/($D8+B$52-0.5)))</f>
        <v>1123.53544975241</v>
      </c>
      <c r="CD8" s="35" t="n">
        <f aca="false">IF(OR($S8+C$52&lt;'Standard Settings'!$G3,$S8+C$52&gt;'Standard Settings'!$I3),-1,BL8*(($D8+C$52)/($D8+C$52-0.5)))</f>
        <v>1101.74850264514</v>
      </c>
      <c r="CE8" s="35" t="n">
        <f aca="false">IF(OR($S8+D$52&lt;'Standard Settings'!$G3,$S8+D$52&gt;'Standard Settings'!$I3),-1,BM8*(($D8+D$52)/($D8+D$52-0.5)))</f>
        <v>1080.78997317779</v>
      </c>
      <c r="CF8" s="35" t="n">
        <f aca="false">IF(OR($S8+E$52&lt;'Standard Settings'!$G3,$S8+E$52&gt;'Standard Settings'!$I3),-1,BN8*(($D8+E$52)/($D8+E$52-0.5)))</f>
        <v>1060.61351714265</v>
      </c>
      <c r="CG8" s="35" t="n">
        <f aca="false">IF(OR($S8+F$52&lt;'Standard Settings'!$G3,$S8+F$52&gt;'Standard Settings'!$I3),-1,BO8*(($D8+F$52)/($D8+F$52-0.5)))</f>
        <v>1041.17618236984</v>
      </c>
      <c r="CH8" s="35" t="n">
        <f aca="false">IF(OR($S8+G$52&lt;'Standard Settings'!$G3,$S8+G$52&gt;'Standard Settings'!$I3),-1,BP8*(($D8+G$52)/($D8+G$52-0.5)))</f>
        <v>1022.43810408824</v>
      </c>
      <c r="CI8" s="35" t="n">
        <f aca="false">IF(OR($S8+H$52&lt;'Standard Settings'!$G3,$S8+H$52&gt;'Standard Settings'!$I3),-1,BQ8*(($D8+H$52)/($D8+H$52-0.5)))</f>
        <v>1004.36223252691</v>
      </c>
      <c r="CJ8" s="35" t="n">
        <f aca="false">IF(OR($S8+I$52&lt;'Standard Settings'!$G3,$S8+I$52&gt;'Standard Settings'!$I3),-1,BR8*(($D8+I$52)/($D8+I$52-0.5)))</f>
        <v>986.914088846669</v>
      </c>
      <c r="CK8" s="35" t="n">
        <f aca="false">IF(OR($S8+J$52&lt;'Standard Settings'!$G3,$S8+J$52&gt;'Standard Settings'!$I3),-1,BS8*(($D8+J$52)/($D8+J$52-0.5)))</f>
        <v>970.061546023893</v>
      </c>
      <c r="CL8" s="36" t="n">
        <f aca="false">IF(OR($S8+B$52&lt;'Standard Settings'!$G3,$S8+B$52&gt;'Standard Settings'!$I3),-1,(EchelleFPAparam!$S$3/('cpmcfgWVLEN_Table.csv'!$S8+B$52))*(SIN('Standard Settings'!$F3)+SIN('Standard Settings'!$F3+EchelleFPAparam!$M$3+EchelleFPAparam!$F$3)))</f>
        <v>1102.29785581599</v>
      </c>
      <c r="CM8" s="36" t="n">
        <f aca="false">IF(OR($S8+C$52&lt;'Standard Settings'!$G3,$S8+C$52&gt;'Standard Settings'!$I3),-1,(EchelleFPAparam!$S$3/('cpmcfgWVLEN_Table.csv'!$S8+C$52))*(SIN('Standard Settings'!$F3)+SIN('Standard Settings'!$F3+EchelleFPAparam!$M$3+EchelleFPAparam!$F$3)))</f>
        <v>1081.09982012722</v>
      </c>
      <c r="CN8" s="36" t="n">
        <f aca="false">IF(OR($S8+D$52&lt;'Standard Settings'!$G3,$S8+D$52&gt;'Standard Settings'!$I3),-1,(EchelleFPAparam!$S$3/('cpmcfgWVLEN_Table.csv'!$S8+D$52))*(SIN('Standard Settings'!$F3)+SIN('Standard Settings'!$F3+EchelleFPAparam!$M$3+EchelleFPAparam!$F$3)))</f>
        <v>1060.7017103135</v>
      </c>
      <c r="CO8" s="36" t="n">
        <f aca="false">IF(OR($S8+E$52&lt;'Standard Settings'!$G3,$S8+E$52&gt;'Standard Settings'!$I3),-1,(EchelleFPAparam!$S$3/('cpmcfgWVLEN_Table.csv'!$S8+E$52))*(SIN('Standard Settings'!$F3)+SIN('Standard Settings'!$F3+EchelleFPAparam!$M$3+EchelleFPAparam!$F$3)))</f>
        <v>1041.05908604844</v>
      </c>
      <c r="CP8" s="36" t="n">
        <f aca="false">IF(OR($S8+F$52&lt;'Standard Settings'!$G3,$S8+F$52&gt;'Standard Settings'!$I3),-1,(EchelleFPAparam!$S$3/('cpmcfgWVLEN_Table.csv'!$S8+F$52))*(SIN('Standard Settings'!$F3)+SIN('Standard Settings'!$F3+EchelleFPAparam!$M$3+EchelleFPAparam!$F$3)))</f>
        <v>1022.13073902937</v>
      </c>
      <c r="CQ8" s="36" t="n">
        <f aca="false">IF(OR($S8+G$52&lt;'Standard Settings'!$G3,$S8+G$52&gt;'Standard Settings'!$I3),-1,(EchelleFPAparam!$S$3/('cpmcfgWVLEN_Table.csv'!$S8+G$52))*(SIN('Standard Settings'!$F3)+SIN('Standard Settings'!$F3+EchelleFPAparam!$M$3+EchelleFPAparam!$F$3)))</f>
        <v>1003.87840440385</v>
      </c>
      <c r="CR8" s="36" t="n">
        <f aca="false">IF(OR($S8+H$52&lt;'Standard Settings'!$G3,$S8+H$52&gt;'Standard Settings'!$I3),-1,(EchelleFPAparam!$S$3/('cpmcfgWVLEN_Table.csv'!$S8+H$52))*(SIN('Standard Settings'!$F3)+SIN('Standard Settings'!$F3+EchelleFPAparam!$M$3+EchelleFPAparam!$F$3)))</f>
        <v>986.266502572202</v>
      </c>
      <c r="CS8" s="36" t="n">
        <f aca="false">IF(OR($S8+I$52&lt;'Standard Settings'!$G3,$S8+I$52&gt;'Standard Settings'!$I3),-1,(EchelleFPAparam!$S$3/('cpmcfgWVLEN_Table.csv'!$S8+I$52))*(SIN('Standard Settings'!$F3)+SIN('Standard Settings'!$F3+EchelleFPAparam!$M$3+EchelleFPAparam!$F$3)))</f>
        <v>969.261907700267</v>
      </c>
      <c r="CT8" s="36" t="n">
        <f aca="false">IF(OR($S8+J$52&lt;'Standard Settings'!$G3,$S8+J$52&gt;'Standard Settings'!$I3),-1,(EchelleFPAparam!$S$3/('cpmcfgWVLEN_Table.csv'!$S8+J$52))*(SIN('Standard Settings'!$F3)+SIN('Standard Settings'!$F3+EchelleFPAparam!$M$3+EchelleFPAparam!$F$3)))</f>
        <v>952.833739773144</v>
      </c>
      <c r="CU8" s="36" t="n">
        <f aca="false">IF(OR($S8+B$52&lt;'Standard Settings'!$G3,$S8+B$52&gt;'Standard Settings'!$I3),-1,(EchelleFPAparam!$S$3/('cpmcfgWVLEN_Table.csv'!$S8+B$52))*(SIN('Standard Settings'!$F3)+SIN('Standard Settings'!$F3+EchelleFPAparam!$M$3+EchelleFPAparam!$G$3)))</f>
        <v>1109.84602103845</v>
      </c>
      <c r="CV8" s="36" t="n">
        <f aca="false">IF(OR($S8+C$52&lt;'Standard Settings'!$G3,$S8+C$52&gt;'Standard Settings'!$I3),-1,(EchelleFPAparam!$S$3/('cpmcfgWVLEN_Table.csv'!$S8+C$52))*(SIN('Standard Settings'!$F3)+SIN('Standard Settings'!$F3+EchelleFPAparam!$M$3+EchelleFPAparam!$G$3)))</f>
        <v>1088.50282832617</v>
      </c>
      <c r="CW8" s="36" t="n">
        <f aca="false">IF(OR($S8+D$52&lt;'Standard Settings'!$G3,$S8+D$52&gt;'Standard Settings'!$I3),-1,(EchelleFPAparam!$S$3/('cpmcfgWVLEN_Table.csv'!$S8+D$52))*(SIN('Standard Settings'!$F3)+SIN('Standard Settings'!$F3+EchelleFPAparam!$M$3+EchelleFPAparam!$G$3)))</f>
        <v>1067.96503911247</v>
      </c>
      <c r="CX8" s="36" t="n">
        <f aca="false">IF(OR($S8+E$52&lt;'Standard Settings'!$G3,$S8+E$52&gt;'Standard Settings'!$I3),-1,(EchelleFPAparam!$S$3/('cpmcfgWVLEN_Table.csv'!$S8+E$52))*(SIN('Standard Settings'!$F3)+SIN('Standard Settings'!$F3+EchelleFPAparam!$M$3+EchelleFPAparam!$G$3)))</f>
        <v>1048.18790875854</v>
      </c>
      <c r="CY8" s="36" t="n">
        <f aca="false">IF(OR($S8+F$52&lt;'Standard Settings'!$G3,$S8+F$52&gt;'Standard Settings'!$I3),-1,(EchelleFPAparam!$S$3/('cpmcfgWVLEN_Table.csv'!$S8+F$52))*(SIN('Standard Settings'!$F3)+SIN('Standard Settings'!$F3+EchelleFPAparam!$M$3+EchelleFPAparam!$G$3)))</f>
        <v>1029.12994678111</v>
      </c>
      <c r="CZ8" s="36" t="n">
        <f aca="false">IF(OR($S8+G$52&lt;'Standard Settings'!$G3,$S8+G$52&gt;'Standard Settings'!$I3),-1,(EchelleFPAparam!$S$3/('cpmcfgWVLEN_Table.csv'!$S8+G$52))*(SIN('Standard Settings'!$F3)+SIN('Standard Settings'!$F3+EchelleFPAparam!$M$3+EchelleFPAparam!$G$3)))</f>
        <v>1010.75262630287</v>
      </c>
      <c r="DA8" s="36" t="n">
        <f aca="false">IF(OR($S8+H$52&lt;'Standard Settings'!$G3,$S8+H$52&gt;'Standard Settings'!$I3),-1,(EchelleFPAparam!$S$3/('cpmcfgWVLEN_Table.csv'!$S8+H$52))*(SIN('Standard Settings'!$F3)+SIN('Standard Settings'!$F3+EchelleFPAparam!$M$3+EchelleFPAparam!$G$3)))</f>
        <v>993.020124087034</v>
      </c>
      <c r="DB8" s="36" t="n">
        <f aca="false">IF(OR($S8+I$52&lt;'Standard Settings'!$G3,$S8+I$52&gt;'Standard Settings'!$I3),-1,(EchelleFPAparam!$S$3/('cpmcfgWVLEN_Table.csv'!$S8+I$52))*(SIN('Standard Settings'!$F3)+SIN('Standard Settings'!$F3+EchelleFPAparam!$M$3+EchelleFPAparam!$G$3)))</f>
        <v>975.899087464844</v>
      </c>
      <c r="DC8" s="36" t="n">
        <f aca="false">IF(OR($S8+J$52&lt;'Standard Settings'!$G3,$S8+J$52&gt;'Standard Settings'!$I3),-1,(EchelleFPAparam!$S$3/('cpmcfgWVLEN_Table.csv'!$S8+J$52))*(SIN('Standard Settings'!$F3)+SIN('Standard Settings'!$F3+EchelleFPAparam!$M$3+EchelleFPAparam!$G$3)))</f>
        <v>959.35842496544</v>
      </c>
      <c r="DD8" s="36" t="n">
        <f aca="false">IF(OR($S8+B$52&lt;'Standard Settings'!$G3,$S8+B$52&gt;'Standard Settings'!$I3),-1,(EchelleFPAparam!$S$3/('cpmcfgWVLEN_Table.csv'!$S8+B$52))*(SIN('Standard Settings'!$F3)+SIN('Standard Settings'!$F3+EchelleFPAparam!$M$3+EchelleFPAparam!$H$3)))</f>
        <v>1110.24590343644</v>
      </c>
      <c r="DE8" s="36" t="n">
        <f aca="false">IF(OR($S8+C$52&lt;'Standard Settings'!$G3,$S8+C$52&gt;'Standard Settings'!$I3),-1,(EchelleFPAparam!$S$3/('cpmcfgWVLEN_Table.csv'!$S8+C$52))*(SIN('Standard Settings'!$F3)+SIN('Standard Settings'!$F3+EchelleFPAparam!$M$3+EchelleFPAparam!$H$3)))</f>
        <v>1088.89502067805</v>
      </c>
      <c r="DF8" s="36" t="n">
        <f aca="false">IF(OR($S8+D$52&lt;'Standard Settings'!$G3,$S8+D$52&gt;'Standard Settings'!$I3),-1,(EchelleFPAparam!$S$3/('cpmcfgWVLEN_Table.csv'!$S8+D$52))*(SIN('Standard Settings'!$F3)+SIN('Standard Settings'!$F3+EchelleFPAparam!$M$3+EchelleFPAparam!$H$3)))</f>
        <v>1068.34983160865</v>
      </c>
      <c r="DG8" s="36" t="n">
        <f aca="false">IF(OR($S8+E$52&lt;'Standard Settings'!$G3,$S8+E$52&gt;'Standard Settings'!$I3),-1,(EchelleFPAparam!$S$3/('cpmcfgWVLEN_Table.csv'!$S8+E$52))*(SIN('Standard Settings'!$F3)+SIN('Standard Settings'!$F3+EchelleFPAparam!$M$3+EchelleFPAparam!$H$3)))</f>
        <v>1048.56557546775</v>
      </c>
      <c r="DH8" s="36" t="n">
        <f aca="false">IF(OR($S8+F$52&lt;'Standard Settings'!$G3,$S8+F$52&gt;'Standard Settings'!$I3),-1,(EchelleFPAparam!$S$3/('cpmcfgWVLEN_Table.csv'!$S8+F$52))*(SIN('Standard Settings'!$F3)+SIN('Standard Settings'!$F3+EchelleFPAparam!$M$3+EchelleFPAparam!$H$3)))</f>
        <v>1029.50074682288</v>
      </c>
      <c r="DI8" s="36" t="n">
        <f aca="false">IF(OR($S8+G$52&lt;'Standard Settings'!$G3,$S8+G$52&gt;'Standard Settings'!$I3),-1,(EchelleFPAparam!$S$3/('cpmcfgWVLEN_Table.csv'!$S8+G$52))*(SIN('Standard Settings'!$F3)+SIN('Standard Settings'!$F3+EchelleFPAparam!$M$3+EchelleFPAparam!$H$3)))</f>
        <v>1011.11680491533</v>
      </c>
      <c r="DJ8" s="36" t="n">
        <f aca="false">IF(OR($S8+H$52&lt;'Standard Settings'!$G3,$S8+H$52&gt;'Standard Settings'!$I3),-1,(EchelleFPAparam!$S$3/('cpmcfgWVLEN_Table.csv'!$S8+H$52))*(SIN('Standard Settings'!$F3)+SIN('Standard Settings'!$F3+EchelleFPAparam!$M$3+EchelleFPAparam!$H$3)))</f>
        <v>993.377913601027</v>
      </c>
      <c r="DK8" s="36" t="n">
        <f aca="false">IF(OR($S8+I$52&lt;'Standard Settings'!$G3,$S8+I$52&gt;'Standard Settings'!$I3),-1,(EchelleFPAparam!$S$3/('cpmcfgWVLEN_Table.csv'!$S8+I$52))*(SIN('Standard Settings'!$F3)+SIN('Standard Settings'!$F3+EchelleFPAparam!$M$3+EchelleFPAparam!$H$3)))</f>
        <v>976.250708194113</v>
      </c>
      <c r="DL8" s="36" t="n">
        <f aca="false">IF(OR($S8+J$52&lt;'Standard Settings'!$G3,$S8+J$52&gt;'Standard Settings'!$I3),-1,(EchelleFPAparam!$S$3/('cpmcfgWVLEN_Table.csv'!$S8+J$52))*(SIN('Standard Settings'!$F3)+SIN('Standard Settings'!$F3+EchelleFPAparam!$M$3+EchelleFPAparam!$H$3)))</f>
        <v>959.704086021331</v>
      </c>
      <c r="DM8" s="36" t="n">
        <f aca="false">IF(OR($S8+B$52&lt;'Standard Settings'!$G3,$S8+B$52&gt;'Standard Settings'!$I3),-1,(EchelleFPAparam!$S$3/('cpmcfgWVLEN_Table.csv'!$S8+B$52))*(SIN('Standard Settings'!$F3)+SIN('Standard Settings'!$F3+EchelleFPAparam!$M$3+EchelleFPAparam!$I$3)))</f>
        <v>1117.43735241707</v>
      </c>
      <c r="DN8" s="36" t="n">
        <f aca="false">IF(OR($S8+C$52&lt;'Standard Settings'!$G3,$S8+C$52&gt;'Standard Settings'!$I3),-1,(EchelleFPAparam!$S$3/('cpmcfgWVLEN_Table.csv'!$S8+C$52))*(SIN('Standard Settings'!$F3)+SIN('Standard Settings'!$F3+EchelleFPAparam!$M$3+EchelleFPAparam!$I$3)))</f>
        <v>1095.9481725629</v>
      </c>
      <c r="DO8" s="36" t="n">
        <f aca="false">IF(OR($S8+D$52&lt;'Standard Settings'!$G3,$S8+D$52&gt;'Standard Settings'!$I3),-1,(EchelleFPAparam!$S$3/('cpmcfgWVLEN_Table.csv'!$S8+D$52))*(SIN('Standard Settings'!$F3)+SIN('Standard Settings'!$F3+EchelleFPAparam!$M$3+EchelleFPAparam!$I$3)))</f>
        <v>1075.26990515605</v>
      </c>
      <c r="DP8" s="36" t="n">
        <f aca="false">IF(OR($S8+E$52&lt;'Standard Settings'!$G3,$S8+E$52&gt;'Standard Settings'!$I3),-1,(EchelleFPAparam!$S$3/('cpmcfgWVLEN_Table.csv'!$S8+E$52))*(SIN('Standard Settings'!$F3)+SIN('Standard Settings'!$F3+EchelleFPAparam!$M$3+EchelleFPAparam!$I$3)))</f>
        <v>1055.35749950501</v>
      </c>
      <c r="DQ8" s="36" t="n">
        <f aca="false">IF(OR($S8+F$52&lt;'Standard Settings'!$G3,$S8+F$52&gt;'Standard Settings'!$I3),-1,(EchelleFPAparam!$S$3/('cpmcfgWVLEN_Table.csv'!$S8+F$52))*(SIN('Standard Settings'!$F3)+SIN('Standard Settings'!$F3+EchelleFPAparam!$M$3+EchelleFPAparam!$I$3)))</f>
        <v>1036.16918133219</v>
      </c>
      <c r="DR8" s="36" t="n">
        <f aca="false">IF(OR($S8+G$52&lt;'Standard Settings'!$G3,$S8+G$52&gt;'Standard Settings'!$I3),-1,(EchelleFPAparam!$S$3/('cpmcfgWVLEN_Table.csv'!$S8+G$52))*(SIN('Standard Settings'!$F3)+SIN('Standard Settings'!$F3+EchelleFPAparam!$M$3+EchelleFPAparam!$I$3)))</f>
        <v>1017.66616023698</v>
      </c>
      <c r="DS8" s="36" t="n">
        <f aca="false">IF(OR($S8+H$52&lt;'Standard Settings'!$G3,$S8+H$52&gt;'Standard Settings'!$I3),-1,(EchelleFPAparam!$S$3/('cpmcfgWVLEN_Table.csv'!$S8+H$52))*(SIN('Standard Settings'!$F3)+SIN('Standard Settings'!$F3+EchelleFPAparam!$M$3+EchelleFPAparam!$I$3)))</f>
        <v>999.812367952117</v>
      </c>
      <c r="DT8" s="36" t="n">
        <f aca="false">IF(OR($S8+I$52&lt;'Standard Settings'!$G3,$S8+I$52&gt;'Standard Settings'!$I3),-1,(EchelleFPAparam!$S$3/('cpmcfgWVLEN_Table.csv'!$S8+I$52))*(SIN('Standard Settings'!$F3)+SIN('Standard Settings'!$F3+EchelleFPAparam!$M$3+EchelleFPAparam!$I$3)))</f>
        <v>982.57422367708</v>
      </c>
      <c r="DU8" s="36" t="n">
        <f aca="false">IF(OR($S8+J$52&lt;'Standard Settings'!$G3,$S8+J$52&gt;'Standard Settings'!$I3),-1,(EchelleFPAparam!$S$3/('cpmcfgWVLEN_Table.csv'!$S8+J$52))*(SIN('Standard Settings'!$F3)+SIN('Standard Settings'!$F3+EchelleFPAparam!$M$3+EchelleFPAparam!$I$3)))</f>
        <v>965.920423275774</v>
      </c>
      <c r="DV8" s="36" t="n">
        <f aca="false">IF(OR($S8+B$52&lt;'Standard Settings'!$G3,$S8+B$52&gt;'Standard Settings'!$I3),-1,(EchelleFPAparam!$S$3/('cpmcfgWVLEN_Table.csv'!$S8+B$52))*(SIN('Standard Settings'!$F3)+SIN('Standard Settings'!$F3+EchelleFPAparam!$M$3+EchelleFPAparam!$J$3)))</f>
        <v>1117.8177450263</v>
      </c>
      <c r="DW8" s="36" t="n">
        <f aca="false">IF(OR($S8+C$52&lt;'Standard Settings'!$G3,$S8+C$52&gt;'Standard Settings'!$I3),-1,(EchelleFPAparam!$S$3/('cpmcfgWVLEN_Table.csv'!$S8+C$52))*(SIN('Standard Settings'!$F3)+SIN('Standard Settings'!$F3+EchelleFPAparam!$M$3+EchelleFPAparam!$J$3)))</f>
        <v>1096.32124992965</v>
      </c>
      <c r="DX8" s="36" t="n">
        <f aca="false">IF(OR($S8+D$52&lt;'Standard Settings'!$G3,$S8+D$52&gt;'Standard Settings'!$I3),-1,(EchelleFPAparam!$S$3/('cpmcfgWVLEN_Table.csv'!$S8+D$52))*(SIN('Standard Settings'!$F3)+SIN('Standard Settings'!$F3+EchelleFPAparam!$M$3+EchelleFPAparam!$J$3)))</f>
        <v>1075.6359433272</v>
      </c>
      <c r="DY8" s="36" t="n">
        <f aca="false">IF(OR($S8+E$52&lt;'Standard Settings'!$G3,$S8+E$52&gt;'Standard Settings'!$I3),-1,(EchelleFPAparam!$S$3/('cpmcfgWVLEN_Table.csv'!$S8+E$52))*(SIN('Standard Settings'!$F3)+SIN('Standard Settings'!$F3+EchelleFPAparam!$M$3+EchelleFPAparam!$J$3)))</f>
        <v>1055.71675919151</v>
      </c>
      <c r="DZ8" s="36" t="n">
        <f aca="false">IF(OR($S8+F$52&lt;'Standard Settings'!$G3,$S8+F$52&gt;'Standard Settings'!$I3),-1,(EchelleFPAparam!$S$3/('cpmcfgWVLEN_Table.csv'!$S8+F$52))*(SIN('Standard Settings'!$F3)+SIN('Standard Settings'!$F3+EchelleFPAparam!$M$3+EchelleFPAparam!$J$3)))</f>
        <v>1036.52190902439</v>
      </c>
      <c r="EA8" s="36" t="n">
        <f aca="false">IF(OR($S8+G$52&lt;'Standard Settings'!$G3,$S8+G$52&gt;'Standard Settings'!$I3),-1,(EchelleFPAparam!$S$3/('cpmcfgWVLEN_Table.csv'!$S8+G$52))*(SIN('Standard Settings'!$F3)+SIN('Standard Settings'!$F3+EchelleFPAparam!$M$3+EchelleFPAparam!$J$3)))</f>
        <v>1018.01258922038</v>
      </c>
      <c r="EB8" s="36" t="n">
        <f aca="false">IF(OR($S8+H$52&lt;'Standard Settings'!$G3,$S8+H$52&gt;'Standard Settings'!$I3),-1,(EchelleFPAparam!$S$3/('cpmcfgWVLEN_Table.csv'!$S8+H$52))*(SIN('Standard Settings'!$F3)+SIN('Standard Settings'!$F3+EchelleFPAparam!$M$3+EchelleFPAparam!$J$3)))</f>
        <v>1000.15271923406</v>
      </c>
      <c r="EC8" s="36" t="n">
        <f aca="false">IF(OR($S8+I$52&lt;'Standard Settings'!$G3,$S8+I$52&gt;'Standard Settings'!$I3),-1,(EchelleFPAparam!$S$3/('cpmcfgWVLEN_Table.csv'!$S8+I$52))*(SIN('Standard Settings'!$F3)+SIN('Standard Settings'!$F3+EchelleFPAparam!$M$3+EchelleFPAparam!$J$3)))</f>
        <v>982.908706833475</v>
      </c>
      <c r="ED8" s="36" t="n">
        <f aca="false">IF(OR($S8+J$52&lt;'Standard Settings'!$G3,$S8+J$52&gt;'Standard Settings'!$I3),-1,(EchelleFPAparam!$S$3/('cpmcfgWVLEN_Table.csv'!$S8+J$52))*(SIN('Standard Settings'!$F3)+SIN('Standard Settings'!$F3+EchelleFPAparam!$M$3+EchelleFPAparam!$J$3)))</f>
        <v>966.249237226128</v>
      </c>
      <c r="EE8" s="36" t="n">
        <f aca="false">IF(OR($S8+B$52&lt;$Q8,$S8+B$52&gt;$R8),-1,(EchelleFPAparam!$S$3/('cpmcfgWVLEN_Table.csv'!$S8+B$52))*(SIN('Standard Settings'!$F3)+SIN('Standard Settings'!$F3+EchelleFPAparam!$M$3+EchelleFPAparam!$K$3)))</f>
        <v>1124.64751912017</v>
      </c>
      <c r="EF8" s="36" t="n">
        <f aca="false">IF(OR($S8+C$52&lt;$Q8,$S8+C$52&gt;$R8),-1,(EchelleFPAparam!$S$3/('cpmcfgWVLEN_Table.csv'!$S8+C$52))*(SIN('Standard Settings'!$F3)+SIN('Standard Settings'!$F3+EchelleFPAparam!$M$3+EchelleFPAparam!$K$3)))</f>
        <v>1103.01968221401</v>
      </c>
      <c r="EG8" s="36" t="n">
        <f aca="false">IF(OR($S8+D$52&lt;$Q8,$S8+D$52&gt;$R8),-1,(EchelleFPAparam!$S$3/('cpmcfgWVLEN_Table.csv'!$S8+D$52))*(SIN('Standard Settings'!$F3)+SIN('Standard Settings'!$F3+EchelleFPAparam!$M$3+EchelleFPAparam!$K$3)))</f>
        <v>1082.20799009677</v>
      </c>
      <c r="EH8" s="36" t="n">
        <f aca="false">IF(OR($S8+E$52&lt;$Q8,$S8+E$52&gt;$R8),-1,(EchelleFPAparam!$S$3/('cpmcfgWVLEN_Table.csv'!$S8+E$52))*(SIN('Standard Settings'!$F3)+SIN('Standard Settings'!$F3+EchelleFPAparam!$M$3+EchelleFPAparam!$K$3)))</f>
        <v>1062.16710139127</v>
      </c>
      <c r="EI8" s="36" t="n">
        <f aca="false">IF(OR($S8+F$52&lt;$Q8,$S8+F$52&gt;$R8),-1,(EchelleFPAparam!$S$3/('cpmcfgWVLEN_Table.csv'!$S8+F$52))*(SIN('Standard Settings'!$F3)+SIN('Standard Settings'!$F3+EchelleFPAparam!$M$3+EchelleFPAparam!$K$3)))</f>
        <v>1042.85497227507</v>
      </c>
      <c r="EJ8" s="36" t="n">
        <f aca="false">IF(OR($S8+G$52&lt;$Q8,$S8+G$52&gt;$R8),-1,(EchelleFPAparam!$S$3/('cpmcfgWVLEN_Table.csv'!$S8+G$52))*(SIN('Standard Settings'!$F3)+SIN('Standard Settings'!$F3+EchelleFPAparam!$M$3+EchelleFPAparam!$K$3)))</f>
        <v>1024.23256205587</v>
      </c>
      <c r="EK8" s="36" t="n">
        <f aca="false">IF(OR($S8+H$52&lt;$Q8,$S8+H$52&gt;$R8),-1,(EchelleFPAparam!$S$3/('cpmcfgWVLEN_Table.csv'!$S8+H$52))*(SIN('Standard Settings'!$F3)+SIN('Standard Settings'!$F3+EchelleFPAparam!$M$3+EchelleFPAparam!$K$3)))</f>
        <v>1006.2635697391</v>
      </c>
      <c r="EL8" s="36" t="n">
        <f aca="false">IF(OR($S8+I$52&lt;$Q8,$S8+I$52&gt;$R8),-1,(EchelleFPAparam!$S$3/('cpmcfgWVLEN_Table.csv'!$S8+I$52))*(SIN('Standard Settings'!$F3)+SIN('Standard Settings'!$F3+EchelleFPAparam!$M$3+EchelleFPAparam!$K$3)))</f>
        <v>988.914197847045</v>
      </c>
      <c r="EM8" s="36" t="n">
        <f aca="false">IF(OR($S8+J$52&lt;$Q8,$S8+J$52&gt;$R8),-1,(EchelleFPAparam!$S$3/('cpmcfgWVLEN_Table.csv'!$S8+J$52))*(SIN('Standard Settings'!$F3)+SIN('Standard Settings'!$F3+EchelleFPAparam!$M$3+EchelleFPAparam!$K$3)))</f>
        <v>972.152940256417</v>
      </c>
      <c r="EN8" s="37"/>
      <c r="EO8" s="37"/>
      <c r="EP8" s="37"/>
      <c r="EQ8" s="37"/>
      <c r="ER8" s="37"/>
      <c r="ES8" s="37"/>
      <c r="ET8" s="37"/>
      <c r="EU8" s="37"/>
      <c r="EV8" s="37"/>
      <c r="EW8" s="37"/>
      <c r="EX8" s="37"/>
      <c r="EY8" s="37"/>
      <c r="EZ8" s="37"/>
      <c r="FA8" s="37"/>
      <c r="FB8" s="37"/>
      <c r="FC8" s="37"/>
      <c r="FD8" s="37"/>
      <c r="FE8" s="37"/>
      <c r="FF8" s="37"/>
      <c r="FG8" s="37"/>
      <c r="FH8" s="37"/>
      <c r="FI8" s="37"/>
      <c r="FJ8" s="37"/>
      <c r="FK8" s="37"/>
      <c r="FL8" s="38" t="n">
        <f aca="false">1/(F8*EchelleFPAparam!$Q$3)</f>
        <v>3703.34568220277</v>
      </c>
      <c r="FM8" s="38" t="n">
        <f aca="false">E8*FL8</f>
        <v>12.0583584702689</v>
      </c>
      <c r="FN8" s="37"/>
      <c r="FO8" s="37"/>
      <c r="FP8" s="37"/>
      <c r="FQ8" s="37"/>
      <c r="FR8" s="37"/>
      <c r="FS8" s="37"/>
      <c r="FT8" s="37"/>
      <c r="FU8" s="37"/>
      <c r="FV8" s="37"/>
      <c r="FW8" s="37"/>
      <c r="FX8" s="37"/>
      <c r="FY8" s="37"/>
      <c r="FZ8" s="37"/>
      <c r="GA8" s="37"/>
      <c r="GB8" s="37"/>
      <c r="GC8" s="37"/>
      <c r="GD8" s="37"/>
      <c r="GE8" s="37"/>
      <c r="GF8" s="37"/>
      <c r="GG8" s="37"/>
      <c r="GH8" s="37"/>
      <c r="GI8" s="37"/>
      <c r="GJ8" s="37"/>
      <c r="GK8" s="37"/>
      <c r="GL8" s="37"/>
      <c r="GM8" s="37"/>
      <c r="GN8" s="37"/>
      <c r="GO8" s="37"/>
      <c r="GP8" s="37"/>
      <c r="GQ8" s="37"/>
      <c r="GR8" s="37"/>
      <c r="GS8" s="37"/>
      <c r="GT8" s="37"/>
      <c r="GU8" s="37"/>
      <c r="GV8" s="37"/>
      <c r="GW8" s="37"/>
      <c r="GX8" s="37"/>
      <c r="GY8" s="37"/>
      <c r="GZ8" s="37"/>
      <c r="HA8" s="37"/>
      <c r="HB8" s="37"/>
      <c r="HC8" s="37"/>
      <c r="HD8" s="37"/>
      <c r="HE8" s="37"/>
      <c r="HF8" s="37"/>
      <c r="HG8" s="37"/>
      <c r="HH8" s="37"/>
      <c r="HI8" s="37"/>
      <c r="HJ8" s="37"/>
      <c r="HK8" s="37"/>
      <c r="HL8" s="37"/>
      <c r="HM8" s="37"/>
      <c r="HN8" s="37"/>
      <c r="HO8" s="37"/>
      <c r="HP8" s="37"/>
      <c r="HQ8" s="37"/>
      <c r="HR8" s="37"/>
      <c r="HS8" s="37"/>
      <c r="HT8" s="37"/>
      <c r="HU8" s="37"/>
      <c r="HV8" s="37"/>
      <c r="HW8" s="37"/>
      <c r="HX8" s="37"/>
      <c r="HY8" s="37"/>
      <c r="HZ8" s="37"/>
      <c r="IA8" s="37"/>
      <c r="IB8" s="37"/>
      <c r="IC8" s="37"/>
      <c r="ID8" s="37"/>
      <c r="IE8" s="37"/>
      <c r="IF8" s="37"/>
      <c r="IG8" s="37"/>
      <c r="IH8" s="37"/>
      <c r="II8" s="37"/>
      <c r="IJ8" s="37"/>
      <c r="IK8" s="37"/>
      <c r="IL8" s="37"/>
      <c r="IM8" s="37"/>
      <c r="IN8" s="37"/>
      <c r="IO8" s="37"/>
      <c r="IP8" s="37"/>
      <c r="IQ8" s="37"/>
      <c r="IR8" s="37"/>
      <c r="IS8" s="37"/>
      <c r="IT8" s="37"/>
      <c r="IU8" s="37"/>
      <c r="IV8" s="37"/>
      <c r="IW8" s="37"/>
      <c r="IX8" s="37"/>
      <c r="IY8" s="37"/>
      <c r="IZ8" s="37"/>
      <c r="JA8" s="37"/>
      <c r="JB8" s="37"/>
      <c r="JC8" s="37"/>
      <c r="JD8" s="37"/>
      <c r="JE8" s="37"/>
      <c r="JF8" s="37"/>
      <c r="JG8" s="37"/>
      <c r="JH8" s="37"/>
      <c r="JI8" s="37"/>
      <c r="JJ8" s="37"/>
      <c r="JK8" s="37"/>
      <c r="JL8" s="37"/>
      <c r="JM8" s="37"/>
      <c r="JN8" s="37"/>
      <c r="JO8" s="37"/>
      <c r="JP8" s="37"/>
      <c r="JQ8" s="37"/>
      <c r="JR8" s="37"/>
      <c r="JS8" s="37"/>
    </row>
    <row r="9" customFormat="false" ht="15" hidden="false" customHeight="true" outlineLevel="0" collapsed="false">
      <c r="A9" s="24" t="n">
        <v>3</v>
      </c>
      <c r="B9" s="25" t="n">
        <f aca="false">Y9</f>
        <v>1229.62851820751</v>
      </c>
      <c r="C9" s="12" t="str">
        <f aca="false">'Standard Settings'!B4</f>
        <v>J/1/2</v>
      </c>
      <c r="D9" s="12" t="n">
        <f aca="false">'Standard Settings'!H4</f>
        <v>46</v>
      </c>
      <c r="E9" s="26" t="n">
        <f aca="false">(DQ9-DH9)/2048</f>
        <v>0.00395760857139871</v>
      </c>
      <c r="F9" s="23" t="n">
        <f aca="false">((EchelleFPAparam!$S$3/('cpmcfgWVLEN_Table.csv'!$S9+E$52))*(SIN('Standard Settings'!$F4+0.0005)+SIN('Standard Settings'!$F4+0.0005+EchelleFPAparam!$M$3))-(EchelleFPAparam!$S$3/('cpmcfgWVLEN_Table.csv'!$S9+E$52))*(SIN('Standard Settings'!$F4-0.0005)+SIN('Standard Settings'!$F4-0.0005+EchelleFPAparam!$M$3)))*1000*EchelleFPAparam!$O$3/180</f>
        <v>10.9929052162385</v>
      </c>
      <c r="G9" s="27" t="str">
        <f aca="false">'Standard Settings'!C4</f>
        <v>J</v>
      </c>
      <c r="H9" s="28"/>
      <c r="I9" s="12" t="str">
        <f aca="false">'Standard Settings'!$D4</f>
        <v>YJ</v>
      </c>
      <c r="J9" s="28"/>
      <c r="K9" s="13" t="n">
        <v>0</v>
      </c>
      <c r="L9" s="13" t="n">
        <v>0</v>
      </c>
      <c r="M9" s="12" t="str">
        <f aca="false">'Standard Settings'!$D4</f>
        <v>YJ</v>
      </c>
      <c r="N9" s="28"/>
      <c r="O9" s="12" t="n">
        <f aca="false">'Standard Settings'!$E4</f>
        <v>65</v>
      </c>
      <c r="P9" s="29"/>
      <c r="Q9" s="30" t="n">
        <f aca="false">'Standard Settings'!$G4</f>
        <v>42</v>
      </c>
      <c r="R9" s="30" t="n">
        <f aca="false">'Standard Settings'!$I4</f>
        <v>50</v>
      </c>
      <c r="S9" s="31" t="n">
        <f aca="false">D9-4</f>
        <v>42</v>
      </c>
      <c r="T9" s="31" t="n">
        <f aca="false">D9+4</f>
        <v>50</v>
      </c>
      <c r="U9" s="32" t="n">
        <f aca="false">IF(OR($S9+B$52&lt;$Q9,$S9+B$52&gt;$R9),-1,(EchelleFPAparam!$S$3/('cpmcfgWVLEN_Table.csv'!$S9+B$52))*(SIN('Standard Settings'!$F4)+SIN('Standard Settings'!$F4+EchelleFPAparam!$M$3)))</f>
        <v>1346.73599613204</v>
      </c>
      <c r="V9" s="32" t="n">
        <f aca="false">IF(OR($S9+C$52&lt;$Q9,$S9+C$52&gt;$R9),-1,(EchelleFPAparam!$S$3/('cpmcfgWVLEN_Table.csv'!$S9+C$52))*(SIN('Standard Settings'!$F4)+SIN('Standard Settings'!$F4+EchelleFPAparam!$M$3)))</f>
        <v>1315.41655436153</v>
      </c>
      <c r="W9" s="32" t="n">
        <f aca="false">IF(OR($S9+D$52&lt;$Q9,$S9+D$52&gt;$R9),-1,(EchelleFPAparam!$S$3/('cpmcfgWVLEN_Table.csv'!$S9+D$52))*(SIN('Standard Settings'!$F4)+SIN('Standard Settings'!$F4+EchelleFPAparam!$M$3)))</f>
        <v>1285.52072358058</v>
      </c>
      <c r="X9" s="32" t="n">
        <f aca="false">IF(OR($S9+E$52&lt;$Q9,$S9+E$52&gt;$R9),-1,(EchelleFPAparam!$S$3/('cpmcfgWVLEN_Table.csv'!$S9+E$52))*(SIN('Standard Settings'!$F4)+SIN('Standard Settings'!$F4+EchelleFPAparam!$M$3)))</f>
        <v>1256.9535963899</v>
      </c>
      <c r="Y9" s="32" t="n">
        <f aca="false">IF(OR($S9+F$52&lt;$Q9,$S9+F$52&gt;$R9),-1,(EchelleFPAparam!$S$3/('cpmcfgWVLEN_Table.csv'!$S9+F$52))*(SIN('Standard Settings'!$F4)+SIN('Standard Settings'!$F4+EchelleFPAparam!$M$3)))</f>
        <v>1229.62851820751</v>
      </c>
      <c r="Z9" s="32" t="n">
        <f aca="false">IF(OR($S9+G$52&lt;$Q9,$S9+G$52&gt;$R9),-1,(EchelleFPAparam!$S$3/('cpmcfgWVLEN_Table.csv'!$S9+G$52))*(SIN('Standard Settings'!$F4)+SIN('Standard Settings'!$F4+EchelleFPAparam!$M$3)))</f>
        <v>1203.46620930948</v>
      </c>
      <c r="AA9" s="32" t="n">
        <f aca="false">IF(OR($S9+H$52&lt;$Q9,$S9+H$52&gt;$R9),-1,(EchelleFPAparam!$S$3/('cpmcfgWVLEN_Table.csv'!$S9+H$52))*(SIN('Standard Settings'!$F4)+SIN('Standard Settings'!$F4+EchelleFPAparam!$M$3)))</f>
        <v>1178.39399661554</v>
      </c>
      <c r="AB9" s="32" t="n">
        <f aca="false">IF(OR($S9+I$52&lt;$Q9,$S9+I$52&gt;$R9),-1,(EchelleFPAparam!$S$3/('cpmcfgWVLEN_Table.csv'!$S9+I$52))*(SIN('Standard Settings'!$F4)+SIN('Standard Settings'!$F4+EchelleFPAparam!$M$3)))</f>
        <v>1154.34513954175</v>
      </c>
      <c r="AC9" s="32" t="n">
        <f aca="false">IF(OR($S9+J$52&lt;$Q9,$S9+J$52&gt;$R9),-1,(EchelleFPAparam!$S$3/('cpmcfgWVLEN_Table.csv'!$S9+J$52))*(SIN('Standard Settings'!$F4)+SIN('Standard Settings'!$F4+EchelleFPAparam!$M$3)))</f>
        <v>1131.25823675091</v>
      </c>
      <c r="AD9" s="33" t="n">
        <v>2048.1</v>
      </c>
      <c r="AE9" s="33" t="n">
        <v>1848.85927371191</v>
      </c>
      <c r="AF9" s="33" t="n">
        <v>1583.32954520304</v>
      </c>
      <c r="AG9" s="33" t="n">
        <v>1331.96765317979</v>
      </c>
      <c r="AH9" s="33" t="n">
        <v>1093.05479144966</v>
      </c>
      <c r="AI9" s="33" t="n">
        <v>865.461606601922</v>
      </c>
      <c r="AJ9" s="33" t="n">
        <v>648.178011014181</v>
      </c>
      <c r="AK9" s="33" t="n">
        <v>440.361787635281</v>
      </c>
      <c r="AL9" s="33" t="n">
        <v>241.301587755887</v>
      </c>
      <c r="AM9" s="33" t="n">
        <v>68.2512171888685</v>
      </c>
      <c r="AN9" s="33" t="n">
        <v>0</v>
      </c>
      <c r="AO9" s="33" t="n">
        <v>2048.1</v>
      </c>
      <c r="AP9" s="33" t="n">
        <v>1909.63090935415</v>
      </c>
      <c r="AQ9" s="33" t="n">
        <v>1642.45316205443</v>
      </c>
      <c r="AR9" s="33" t="n">
        <v>1389.06602056113</v>
      </c>
      <c r="AS9" s="33" t="n">
        <v>1148.27717504261</v>
      </c>
      <c r="AT9" s="33" t="n">
        <v>919.012006138445</v>
      </c>
      <c r="AU9" s="33" t="n">
        <v>700.166636814655</v>
      </c>
      <c r="AV9" s="33" t="n">
        <v>490.97936969248</v>
      </c>
      <c r="AW9" s="33" t="n">
        <v>290.60051192501</v>
      </c>
      <c r="AX9" s="33" t="n">
        <v>98.2951374723363</v>
      </c>
      <c r="AY9" s="33" t="n">
        <v>0</v>
      </c>
      <c r="AZ9" s="33" t="n">
        <v>2048.1</v>
      </c>
      <c r="BA9" s="33" t="n">
        <v>1965.19479948075</v>
      </c>
      <c r="BB9" s="33" t="n">
        <v>1701.7994293824</v>
      </c>
      <c r="BC9" s="33" t="n">
        <v>1446.1579779519</v>
      </c>
      <c r="BD9" s="33" t="n">
        <v>1203.3346887534</v>
      </c>
      <c r="BE9" s="33" t="n">
        <v>972.139692806256</v>
      </c>
      <c r="BF9" s="33" t="n">
        <v>751.600051075991</v>
      </c>
      <c r="BG9" s="33" t="n">
        <v>540.773194351793</v>
      </c>
      <c r="BH9" s="33" t="n">
        <v>338.868143975718</v>
      </c>
      <c r="BI9" s="33" t="n">
        <v>145.320622360176</v>
      </c>
      <c r="BJ9" s="33" t="n">
        <v>0</v>
      </c>
      <c r="BK9" s="34" t="n">
        <f aca="false">IF(OR($S9+B$52&lt;'Standard Settings'!$G4,$S9+B$52&gt;'Standard Settings'!$I4),-1,(EchelleFPAparam!$S$3/('cpmcfgWVLEN_Table.csv'!$S9+B$52))*(SIN(EchelleFPAparam!$T$3-EchelleFPAparam!$M$3/2)+SIN('Standard Settings'!$F4+EchelleFPAparam!$M$3)))</f>
        <v>1348.80549281441</v>
      </c>
      <c r="BL9" s="34" t="n">
        <f aca="false">IF(OR($S9+C$52&lt;'Standard Settings'!$G4,$S9+C$52&gt;'Standard Settings'!$I4),-1,(EchelleFPAparam!$S$3/('cpmcfgWVLEN_Table.csv'!$S9+C$52))*(SIN(EchelleFPAparam!$T$3-EchelleFPAparam!$M$3/2)+SIN('Standard Settings'!$F4+EchelleFPAparam!$M$3)))</f>
        <v>1317.43792321408</v>
      </c>
      <c r="BM9" s="34" t="n">
        <f aca="false">IF(OR($S9+D$52&lt;'Standard Settings'!$G4,$S9+D$52&gt;'Standard Settings'!$I4),-1,(EchelleFPAparam!$S$3/('cpmcfgWVLEN_Table.csv'!$S9+D$52))*(SIN(EchelleFPAparam!$T$3-EchelleFPAparam!$M$3/2)+SIN('Standard Settings'!$F4+EchelleFPAparam!$M$3)))</f>
        <v>1287.49615223194</v>
      </c>
      <c r="BN9" s="34" t="n">
        <f aca="false">IF(OR($S9+E$52&lt;'Standard Settings'!$G4,$S9+E$52&gt;'Standard Settings'!$I4),-1,(EchelleFPAparam!$S$3/('cpmcfgWVLEN_Table.csv'!$S9+E$52))*(SIN(EchelleFPAparam!$T$3-EchelleFPAparam!$M$3/2)+SIN('Standard Settings'!$F4+EchelleFPAparam!$M$3)))</f>
        <v>1258.88512662678</v>
      </c>
      <c r="BO9" s="34" t="n">
        <f aca="false">IF(OR($S9+F$52&lt;'Standard Settings'!$G4,$S9+F$52&gt;'Standard Settings'!$I4),-1,(EchelleFPAparam!$S$3/('cpmcfgWVLEN_Table.csv'!$S9+F$52))*(SIN(EchelleFPAparam!$T$3-EchelleFPAparam!$M$3/2)+SIN('Standard Settings'!$F4+EchelleFPAparam!$M$3)))</f>
        <v>1231.51805865664</v>
      </c>
      <c r="BP9" s="34" t="n">
        <f aca="false">IF(OR($S9+G$52&lt;'Standard Settings'!$G4,$S9+G$52&gt;'Standard Settings'!$I4),-1,(EchelleFPAparam!$S$3/('cpmcfgWVLEN_Table.csv'!$S9+G$52))*(SIN(EchelleFPAparam!$T$3-EchelleFPAparam!$M$3/2)+SIN('Standard Settings'!$F4+EchelleFPAparam!$M$3)))</f>
        <v>1205.31554677033</v>
      </c>
      <c r="BQ9" s="34" t="n">
        <f aca="false">IF(OR($S9+H$52&lt;'Standard Settings'!$G4,$S9+H$52&gt;'Standard Settings'!$I4),-1,(EchelleFPAparam!$S$3/('cpmcfgWVLEN_Table.csv'!$S9+H$52))*(SIN(EchelleFPAparam!$T$3-EchelleFPAparam!$M$3/2)+SIN('Standard Settings'!$F4+EchelleFPAparam!$M$3)))</f>
        <v>1180.20480621261</v>
      </c>
      <c r="BR9" s="34" t="n">
        <f aca="false">IF(OR($S9+I$52&lt;'Standard Settings'!$G4,$S9+I$52&gt;'Standard Settings'!$I4),-1,(EchelleFPAparam!$S$3/('cpmcfgWVLEN_Table.csv'!$S9+I$52))*(SIN(EchelleFPAparam!$T$3-EchelleFPAparam!$M$3/2)+SIN('Standard Settings'!$F4+EchelleFPAparam!$M$3)))</f>
        <v>1156.11899384092</v>
      </c>
      <c r="BS9" s="34" t="n">
        <f aca="false">IF(OR($S9+J$52&lt;'Standard Settings'!$G4,$S9+J$52&gt;'Standard Settings'!$I4),-1,(EchelleFPAparam!$S$3/('cpmcfgWVLEN_Table.csv'!$S9+J$52))*(SIN(EchelleFPAparam!$T$3-EchelleFPAparam!$M$3/2)+SIN('Standard Settings'!$F4+EchelleFPAparam!$M$3)))</f>
        <v>1132.99661396411</v>
      </c>
      <c r="BT9" s="35" t="n">
        <f aca="false">IF(OR($S9+B$52&lt;'Standard Settings'!$G4,$S9+B$52&gt;'Standard Settings'!$I4),-1,BK9*(($D9+B$52)/($D9+B$52+0.5)))</f>
        <v>1334.30220794544</v>
      </c>
      <c r="BU9" s="35" t="n">
        <f aca="false">IF(OR($S9+C$52&lt;'Standard Settings'!$G4,$S9+C$52&gt;'Standard Settings'!$I4),-1,BL9*(($D9+C$52)/($D9+C$52+0.5)))</f>
        <v>1303.5701556013</v>
      </c>
      <c r="BV9" s="35" t="n">
        <f aca="false">IF(OR($S9+D$52&lt;'Standard Settings'!$G4,$S9+D$52&gt;'Standard Settings'!$I4),-1,BM9*(($D9+D$52)/($D9+D$52+0.5)))</f>
        <v>1274.22299602336</v>
      </c>
      <c r="BW9" s="35" t="n">
        <f aca="false">IF(OR($S9+E$52&lt;'Standard Settings'!$G4,$S9+E$52&gt;'Standard Settings'!$I4),-1,BN9*(($D9+E$52)/($D9+E$52+0.5)))</f>
        <v>1246.16911524672</v>
      </c>
      <c r="BX9" s="35" t="n">
        <f aca="false">IF(OR($S9+F$52&lt;'Standard Settings'!$G4,$S9+F$52&gt;'Standard Settings'!$I4),-1,BO9*(($D9+F$52)/($D9+F$52+0.5)))</f>
        <v>1219.32481055113</v>
      </c>
      <c r="BY9" s="35" t="n">
        <f aca="false">IF(OR($S9+G$52&lt;'Standard Settings'!$G4,$S9+G$52&gt;'Standard Settings'!$I4),-1,BP9*(($D9+G$52)/($D9+G$52+0.5)))</f>
        <v>1193.61345408324</v>
      </c>
      <c r="BZ9" s="35" t="n">
        <f aca="false">IF(OR($S9+H$52&lt;'Standard Settings'!$G4,$S9+H$52&gt;'Standard Settings'!$I4),-1,BQ9*(($D9+H$52)/($D9+H$52+0.5)))</f>
        <v>1168.96476043916</v>
      </c>
      <c r="CA9" s="35" t="n">
        <f aca="false">IF(OR($S9+I$52&lt;'Standard Settings'!$G4,$S9+I$52&gt;'Standard Settings'!$I4),-1,BR9*(($D9+I$52)/($D9+I$52+0.5)))</f>
        <v>1145.3141434312</v>
      </c>
      <c r="CB9" s="35" t="n">
        <f aca="false">IF(OR($S9+J$52&lt;'Standard Settings'!$G4,$S9+J$52&gt;'Standard Settings'!$I4),-1,BS9*(($D9+J$52)/($D9+J$52+0.5)))</f>
        <v>1122.60214961581</v>
      </c>
      <c r="CC9" s="35" t="n">
        <f aca="false">IF(OR($S9+B$52&lt;'Standard Settings'!$G4,$S9+B$52&gt;'Standard Settings'!$I4),-1,BK9*(($D9+B$52)/($D9+B$52-0.5)))</f>
        <v>1363.62753119699</v>
      </c>
      <c r="CD9" s="35" t="n">
        <f aca="false">IF(OR($S9+C$52&lt;'Standard Settings'!$G4,$S9+C$52&gt;'Standard Settings'!$I4),-1,BL9*(($D9+C$52)/($D9+C$52-0.5)))</f>
        <v>1331.60392238842</v>
      </c>
      <c r="CE9" s="35" t="n">
        <f aca="false">IF(OR($S9+D$52&lt;'Standard Settings'!$G4,$S9+D$52&gt;'Standard Settings'!$I4),-1,BM9*(($D9+D$52)/($D9+D$52-0.5)))</f>
        <v>1301.04874330806</v>
      </c>
      <c r="CF9" s="35" t="n">
        <f aca="false">IF(OR($S9+E$52&lt;'Standard Settings'!$G4,$S9+E$52&gt;'Standard Settings'!$I4),-1,BN9*(($D9+E$52)/($D9+E$52-0.5)))</f>
        <v>1271.8633238085</v>
      </c>
      <c r="CG9" s="35" t="n">
        <f aca="false">IF(OR($S9+F$52&lt;'Standard Settings'!$G4,$S9+F$52&gt;'Standard Settings'!$I4),-1,BO9*(($D9+F$52)/($D9+F$52-0.5)))</f>
        <v>1243.9576350067</v>
      </c>
      <c r="CH9" s="35" t="n">
        <f aca="false">IF(OR($S9+G$52&lt;'Standard Settings'!$G4,$S9+G$52&gt;'Standard Settings'!$I4),-1,BP9*(($D9+G$52)/($D9+G$52-0.5)))</f>
        <v>1217.24936406508</v>
      </c>
      <c r="CI9" s="35" t="n">
        <f aca="false">IF(OR($S9+H$52&lt;'Standard Settings'!$G4,$S9+H$52&gt;'Standard Settings'!$I4),-1,BQ9*(($D9+H$52)/($D9+H$52-0.5)))</f>
        <v>1191.66310530205</v>
      </c>
      <c r="CJ9" s="35" t="n">
        <f aca="false">IF(OR($S9+I$52&lt;'Standard Settings'!$G4,$S9+I$52&gt;'Standard Settings'!$I4),-1,BR9*(($D9+I$52)/($D9+I$52-0.5)))</f>
        <v>1167.12965092512</v>
      </c>
      <c r="CK9" s="35" t="n">
        <f aca="false">IF(OR($S9+J$52&lt;'Standard Settings'!$G4,$S9+J$52&gt;'Standard Settings'!$I4),-1,BS9*(($D9+J$52)/($D9+J$52-0.5)))</f>
        <v>1143.58536736564</v>
      </c>
      <c r="CL9" s="36" t="n">
        <f aca="false">IF(OR($S9+B$52&lt;'Standard Settings'!$G4,$S9+B$52&gt;'Standard Settings'!$I4),-1,(EchelleFPAparam!$S$3/('cpmcfgWVLEN_Table.csv'!$S9+B$52))*(SIN('Standard Settings'!$F4)+SIN('Standard Settings'!$F4+EchelleFPAparam!$M$3+EchelleFPAparam!$F$3)))</f>
        <v>1332.4444058869</v>
      </c>
      <c r="CM9" s="36" t="n">
        <f aca="false">IF(OR($S9+C$52&lt;'Standard Settings'!$G4,$S9+C$52&gt;'Standard Settings'!$I4),-1,(EchelleFPAparam!$S$3/('cpmcfgWVLEN_Table.csv'!$S9+C$52))*(SIN('Standard Settings'!$F4)+SIN('Standard Settings'!$F4+EchelleFPAparam!$M$3+EchelleFPAparam!$F$3)))</f>
        <v>1301.45732668023</v>
      </c>
      <c r="CN9" s="36" t="n">
        <f aca="false">IF(OR($S9+D$52&lt;'Standard Settings'!$G4,$S9+D$52&gt;'Standard Settings'!$I4),-1,(EchelleFPAparam!$S$3/('cpmcfgWVLEN_Table.csv'!$S9+D$52))*(SIN('Standard Settings'!$F4)+SIN('Standard Settings'!$F4+EchelleFPAparam!$M$3+EchelleFPAparam!$F$3)))</f>
        <v>1271.87875107386</v>
      </c>
      <c r="CO9" s="36" t="n">
        <f aca="false">IF(OR($S9+E$52&lt;'Standard Settings'!$G4,$S9+E$52&gt;'Standard Settings'!$I4),-1,(EchelleFPAparam!$S$3/('cpmcfgWVLEN_Table.csv'!$S9+E$52))*(SIN('Standard Settings'!$F4)+SIN('Standard Settings'!$F4+EchelleFPAparam!$M$3+EchelleFPAparam!$F$3)))</f>
        <v>1243.61477882777</v>
      </c>
      <c r="CP9" s="36" t="n">
        <f aca="false">IF(OR($S9+F$52&lt;'Standard Settings'!$G4,$S9+F$52&gt;'Standard Settings'!$I4),-1,(EchelleFPAparam!$S$3/('cpmcfgWVLEN_Table.csv'!$S9+F$52))*(SIN('Standard Settings'!$F4)+SIN('Standard Settings'!$F4+EchelleFPAparam!$M$3+EchelleFPAparam!$F$3)))</f>
        <v>1216.57967494021</v>
      </c>
      <c r="CQ9" s="36" t="n">
        <f aca="false">IF(OR($S9+G$52&lt;'Standard Settings'!$G4,$S9+G$52&gt;'Standard Settings'!$I4),-1,(EchelleFPAparam!$S$3/('cpmcfgWVLEN_Table.csv'!$S9+G$52))*(SIN('Standard Settings'!$F4)+SIN('Standard Settings'!$F4+EchelleFPAparam!$M$3+EchelleFPAparam!$F$3)))</f>
        <v>1190.69500100532</v>
      </c>
      <c r="CR9" s="36" t="n">
        <f aca="false">IF(OR($S9+H$52&lt;'Standard Settings'!$G4,$S9+H$52&gt;'Standard Settings'!$I4),-1,(EchelleFPAparam!$S$3/('cpmcfgWVLEN_Table.csv'!$S9+H$52))*(SIN('Standard Settings'!$F4)+SIN('Standard Settings'!$F4+EchelleFPAparam!$M$3+EchelleFPAparam!$F$3)))</f>
        <v>1165.88885515104</v>
      </c>
      <c r="CS9" s="36" t="n">
        <f aca="false">IF(OR($S9+I$52&lt;'Standard Settings'!$G4,$S9+I$52&gt;'Standard Settings'!$I4),-1,(EchelleFPAparam!$S$3/('cpmcfgWVLEN_Table.csv'!$S9+I$52))*(SIN('Standard Settings'!$F4)+SIN('Standard Settings'!$F4+EchelleFPAparam!$M$3+EchelleFPAparam!$F$3)))</f>
        <v>1142.09520504591</v>
      </c>
      <c r="CT9" s="36" t="n">
        <f aca="false">IF(OR($S9+J$52&lt;'Standard Settings'!$G4,$S9+J$52&gt;'Standard Settings'!$I4),-1,(EchelleFPAparam!$S$3/('cpmcfgWVLEN_Table.csv'!$S9+J$52))*(SIN('Standard Settings'!$F4)+SIN('Standard Settings'!$F4+EchelleFPAparam!$M$3+EchelleFPAparam!$F$3)))</f>
        <v>1119.253300945</v>
      </c>
      <c r="CU9" s="36" t="n">
        <f aca="false">IF(OR($S9+B$52&lt;'Standard Settings'!$G4,$S9+B$52&gt;'Standard Settings'!$I4),-1,(EchelleFPAparam!$S$3/('cpmcfgWVLEN_Table.csv'!$S9+B$52))*(SIN('Standard Settings'!$F4)+SIN('Standard Settings'!$F4+EchelleFPAparam!$M$3+EchelleFPAparam!$G$3)))</f>
        <v>1341.75259848361</v>
      </c>
      <c r="CV9" s="36" t="n">
        <f aca="false">IF(OR($S9+C$52&lt;'Standard Settings'!$G4,$S9+C$52&gt;'Standard Settings'!$I4),-1,(EchelleFPAparam!$S$3/('cpmcfgWVLEN_Table.csv'!$S9+C$52))*(SIN('Standard Settings'!$F4)+SIN('Standard Settings'!$F4+EchelleFPAparam!$M$3+EchelleFPAparam!$G$3)))</f>
        <v>1310.54904968167</v>
      </c>
      <c r="CW9" s="36" t="n">
        <f aca="false">IF(OR($S9+D$52&lt;'Standard Settings'!$G4,$S9+D$52&gt;'Standard Settings'!$I4),-1,(EchelleFPAparam!$S$3/('cpmcfgWVLEN_Table.csv'!$S9+D$52))*(SIN('Standard Settings'!$F4)+SIN('Standard Settings'!$F4+EchelleFPAparam!$M$3+EchelleFPAparam!$G$3)))</f>
        <v>1280.76384400708</v>
      </c>
      <c r="CX9" s="36" t="n">
        <f aca="false">IF(OR($S9+E$52&lt;'Standard Settings'!$G4,$S9+E$52&gt;'Standard Settings'!$I4),-1,(EchelleFPAparam!$S$3/('cpmcfgWVLEN_Table.csv'!$S9+E$52))*(SIN('Standard Settings'!$F4)+SIN('Standard Settings'!$F4+EchelleFPAparam!$M$3+EchelleFPAparam!$G$3)))</f>
        <v>1252.30242525137</v>
      </c>
      <c r="CY9" s="36" t="n">
        <f aca="false">IF(OR($S9+F$52&lt;'Standard Settings'!$G4,$S9+F$52&gt;'Standard Settings'!$I4),-1,(EchelleFPAparam!$S$3/('cpmcfgWVLEN_Table.csv'!$S9+F$52))*(SIN('Standard Settings'!$F4)+SIN('Standard Settings'!$F4+EchelleFPAparam!$M$3+EchelleFPAparam!$G$3)))</f>
        <v>1225.07845948504</v>
      </c>
      <c r="CZ9" s="36" t="n">
        <f aca="false">IF(OR($S9+G$52&lt;'Standard Settings'!$G4,$S9+G$52&gt;'Standard Settings'!$I4),-1,(EchelleFPAparam!$S$3/('cpmcfgWVLEN_Table.csv'!$S9+G$52))*(SIN('Standard Settings'!$F4)+SIN('Standard Settings'!$F4+EchelleFPAparam!$M$3+EchelleFPAparam!$G$3)))</f>
        <v>1199.01296034706</v>
      </c>
      <c r="DA9" s="36" t="n">
        <f aca="false">IF(OR($S9+H$52&lt;'Standard Settings'!$G4,$S9+H$52&gt;'Standard Settings'!$I4),-1,(EchelleFPAparam!$S$3/('cpmcfgWVLEN_Table.csv'!$S9+H$52))*(SIN('Standard Settings'!$F4)+SIN('Standard Settings'!$F4+EchelleFPAparam!$M$3+EchelleFPAparam!$G$3)))</f>
        <v>1174.03352367316</v>
      </c>
      <c r="DB9" s="36" t="n">
        <f aca="false">IF(OR($S9+I$52&lt;'Standard Settings'!$G4,$S9+I$52&gt;'Standard Settings'!$I4),-1,(EchelleFPAparam!$S$3/('cpmcfgWVLEN_Table.csv'!$S9+I$52))*(SIN('Standard Settings'!$F4)+SIN('Standard Settings'!$F4+EchelleFPAparam!$M$3+EchelleFPAparam!$G$3)))</f>
        <v>1150.0736558431</v>
      </c>
      <c r="DC9" s="36" t="n">
        <f aca="false">IF(OR($S9+J$52&lt;'Standard Settings'!$G4,$S9+J$52&gt;'Standard Settings'!$I4),-1,(EchelleFPAparam!$S$3/('cpmcfgWVLEN_Table.csv'!$S9+J$52))*(SIN('Standard Settings'!$F4)+SIN('Standard Settings'!$F4+EchelleFPAparam!$M$3+EchelleFPAparam!$G$3)))</f>
        <v>1127.07218272623</v>
      </c>
      <c r="DD9" s="36" t="n">
        <f aca="false">IF(OR($S9+B$52&lt;'Standard Settings'!$G4,$S9+B$52&gt;'Standard Settings'!$I4),-1,(EchelleFPAparam!$S$3/('cpmcfgWVLEN_Table.csv'!$S9+B$52))*(SIN('Standard Settings'!$F4)+SIN('Standard Settings'!$F4+EchelleFPAparam!$M$3+EchelleFPAparam!$H$3)))</f>
        <v>1342.24596147835</v>
      </c>
      <c r="DE9" s="36" t="n">
        <f aca="false">IF(OR($S9+C$52&lt;'Standard Settings'!$G4,$S9+C$52&gt;'Standard Settings'!$I4),-1,(EchelleFPAparam!$S$3/('cpmcfgWVLEN_Table.csv'!$S9+C$52))*(SIN('Standard Settings'!$F4)+SIN('Standard Settings'!$F4+EchelleFPAparam!$M$3+EchelleFPAparam!$H$3)))</f>
        <v>1311.03093911839</v>
      </c>
      <c r="DF9" s="36" t="n">
        <f aca="false">IF(OR($S9+D$52&lt;'Standard Settings'!$G4,$S9+D$52&gt;'Standard Settings'!$I4),-1,(EchelleFPAparam!$S$3/('cpmcfgWVLEN_Table.csv'!$S9+D$52))*(SIN('Standard Settings'!$F4)+SIN('Standard Settings'!$F4+EchelleFPAparam!$M$3+EchelleFPAparam!$H$3)))</f>
        <v>1281.23478141115</v>
      </c>
      <c r="DG9" s="36" t="n">
        <f aca="false">IF(OR($S9+E$52&lt;'Standard Settings'!$G4,$S9+E$52&gt;'Standard Settings'!$I4),-1,(EchelleFPAparam!$S$3/('cpmcfgWVLEN_Table.csv'!$S9+E$52))*(SIN('Standard Settings'!$F4)+SIN('Standard Settings'!$F4+EchelleFPAparam!$M$3+EchelleFPAparam!$H$3)))</f>
        <v>1252.76289737979</v>
      </c>
      <c r="DH9" s="36" t="n">
        <f aca="false">IF(OR($S9+F$52&lt;'Standard Settings'!$G4,$S9+F$52&gt;'Standard Settings'!$I4),-1,(EchelleFPAparam!$S$3/('cpmcfgWVLEN_Table.csv'!$S9+F$52))*(SIN('Standard Settings'!$F4)+SIN('Standard Settings'!$F4+EchelleFPAparam!$M$3+EchelleFPAparam!$H$3)))</f>
        <v>1225.5289213498</v>
      </c>
      <c r="DI9" s="36" t="n">
        <f aca="false">IF(OR($S9+G$52&lt;'Standard Settings'!$G4,$S9+G$52&gt;'Standard Settings'!$I4),-1,(EchelleFPAparam!$S$3/('cpmcfgWVLEN_Table.csv'!$S9+G$52))*(SIN('Standard Settings'!$F4)+SIN('Standard Settings'!$F4+EchelleFPAparam!$M$3+EchelleFPAparam!$H$3)))</f>
        <v>1199.45383791682</v>
      </c>
      <c r="DJ9" s="36" t="n">
        <f aca="false">IF(OR($S9+H$52&lt;'Standard Settings'!$G4,$S9+H$52&gt;'Standard Settings'!$I4),-1,(EchelleFPAparam!$S$3/('cpmcfgWVLEN_Table.csv'!$S9+H$52))*(SIN('Standard Settings'!$F4)+SIN('Standard Settings'!$F4+EchelleFPAparam!$M$3+EchelleFPAparam!$H$3)))</f>
        <v>1174.46521629355</v>
      </c>
      <c r="DK9" s="36" t="n">
        <f aca="false">IF(OR($S9+I$52&lt;'Standard Settings'!$G4,$S9+I$52&gt;'Standard Settings'!$I4),-1,(EchelleFPAparam!$S$3/('cpmcfgWVLEN_Table.csv'!$S9+I$52))*(SIN('Standard Settings'!$F4)+SIN('Standard Settings'!$F4+EchelleFPAparam!$M$3+EchelleFPAparam!$H$3)))</f>
        <v>1150.49653841001</v>
      </c>
      <c r="DL9" s="36" t="n">
        <f aca="false">IF(OR($S9+J$52&lt;'Standard Settings'!$G4,$S9+J$52&gt;'Standard Settings'!$I4),-1,(EchelleFPAparam!$S$3/('cpmcfgWVLEN_Table.csv'!$S9+J$52))*(SIN('Standard Settings'!$F4)+SIN('Standard Settings'!$F4+EchelleFPAparam!$M$3+EchelleFPAparam!$H$3)))</f>
        <v>1127.48660764181</v>
      </c>
      <c r="DM9" s="36" t="n">
        <f aca="false">IF(OR($S9+B$52&lt;'Standard Settings'!$G4,$S9+B$52&gt;'Standard Settings'!$I4),-1,(EchelleFPAparam!$S$3/('cpmcfgWVLEN_Table.csv'!$S9+B$52))*(SIN('Standard Settings'!$F4)+SIN('Standard Settings'!$F4+EchelleFPAparam!$M$3+EchelleFPAparam!$I$3)))</f>
        <v>1351.12306596155</v>
      </c>
      <c r="DN9" s="36" t="n">
        <f aca="false">IF(OR($S9+C$52&lt;'Standard Settings'!$G4,$S9+C$52&gt;'Standard Settings'!$I4),-1,(EchelleFPAparam!$S$3/('cpmcfgWVLEN_Table.csv'!$S9+C$52))*(SIN('Standard Settings'!$F4)+SIN('Standard Settings'!$F4+EchelleFPAparam!$M$3+EchelleFPAparam!$I$3)))</f>
        <v>1319.70159931128</v>
      </c>
      <c r="DO9" s="36" t="n">
        <f aca="false">IF(OR($S9+D$52&lt;'Standard Settings'!$G4,$S9+D$52&gt;'Standard Settings'!$I4),-1,(EchelleFPAparam!$S$3/('cpmcfgWVLEN_Table.csv'!$S9+D$52))*(SIN('Standard Settings'!$F4)+SIN('Standard Settings'!$F4+EchelleFPAparam!$M$3+EchelleFPAparam!$I$3)))</f>
        <v>1289.70838114511</v>
      </c>
      <c r="DP9" s="36" t="n">
        <f aca="false">IF(OR($S9+E$52&lt;'Standard Settings'!$G4,$S9+E$52&gt;'Standard Settings'!$I4),-1,(EchelleFPAparam!$S$3/('cpmcfgWVLEN_Table.csv'!$S9+E$52))*(SIN('Standard Settings'!$F4)+SIN('Standard Settings'!$F4+EchelleFPAparam!$M$3+EchelleFPAparam!$I$3)))</f>
        <v>1261.04819489744</v>
      </c>
      <c r="DQ9" s="36" t="n">
        <f aca="false">IF(OR($S9+F$52&lt;'Standard Settings'!$G4,$S9+F$52&gt;'Standard Settings'!$I4),-1,(EchelleFPAparam!$S$3/('cpmcfgWVLEN_Table.csv'!$S9+F$52))*(SIN('Standard Settings'!$F4)+SIN('Standard Settings'!$F4+EchelleFPAparam!$M$3+EchelleFPAparam!$I$3)))</f>
        <v>1233.63410370402</v>
      </c>
      <c r="DR9" s="36" t="n">
        <f aca="false">IF(OR($S9+G$52&lt;'Standard Settings'!$G4,$S9+G$52&gt;'Standard Settings'!$I4),-1,(EchelleFPAparam!$S$3/('cpmcfgWVLEN_Table.csv'!$S9+G$52))*(SIN('Standard Settings'!$F4)+SIN('Standard Settings'!$F4+EchelleFPAparam!$M$3+EchelleFPAparam!$I$3)))</f>
        <v>1207.38656958266</v>
      </c>
      <c r="DS9" s="36" t="n">
        <f aca="false">IF(OR($S9+H$52&lt;'Standard Settings'!$G4,$S9+H$52&gt;'Standard Settings'!$I4),-1,(EchelleFPAparam!$S$3/('cpmcfgWVLEN_Table.csv'!$S9+H$52))*(SIN('Standard Settings'!$F4)+SIN('Standard Settings'!$F4+EchelleFPAparam!$M$3+EchelleFPAparam!$I$3)))</f>
        <v>1182.23268271635</v>
      </c>
      <c r="DT9" s="36" t="n">
        <f aca="false">IF(OR($S9+I$52&lt;'Standard Settings'!$G4,$S9+I$52&gt;'Standard Settings'!$I4),-1,(EchelleFPAparam!$S$3/('cpmcfgWVLEN_Table.csv'!$S9+I$52))*(SIN('Standard Settings'!$F4)+SIN('Standard Settings'!$F4+EchelleFPAparam!$M$3+EchelleFPAparam!$I$3)))</f>
        <v>1158.1054851099</v>
      </c>
      <c r="DU9" s="36" t="n">
        <f aca="false">IF(OR($S9+J$52&lt;'Standard Settings'!$G4,$S9+J$52&gt;'Standard Settings'!$I4),-1,(EchelleFPAparam!$S$3/('cpmcfgWVLEN_Table.csv'!$S9+J$52))*(SIN('Standard Settings'!$F4)+SIN('Standard Settings'!$F4+EchelleFPAparam!$M$3+EchelleFPAparam!$I$3)))</f>
        <v>1134.9433754077</v>
      </c>
      <c r="DV9" s="36" t="n">
        <f aca="false">IF(OR($S9+B$52&lt;'Standard Settings'!$G4,$S9+B$52&gt;'Standard Settings'!$I4),-1,(EchelleFPAparam!$S$3/('cpmcfgWVLEN_Table.csv'!$S9+B$52))*(SIN('Standard Settings'!$F4)+SIN('Standard Settings'!$F4+EchelleFPAparam!$M$3+EchelleFPAparam!$J$3)))</f>
        <v>1351.59287225069</v>
      </c>
      <c r="DW9" s="36" t="n">
        <f aca="false">IF(OR($S9+C$52&lt;'Standard Settings'!$G4,$S9+C$52&gt;'Standard Settings'!$I4),-1,(EchelleFPAparam!$S$3/('cpmcfgWVLEN_Table.csv'!$S9+C$52))*(SIN('Standard Settings'!$F4)+SIN('Standard Settings'!$F4+EchelleFPAparam!$M$3+EchelleFPAparam!$J$3)))</f>
        <v>1320.16047987277</v>
      </c>
      <c r="DX9" s="36" t="n">
        <f aca="false">IF(OR($S9+D$52&lt;'Standard Settings'!$G4,$S9+D$52&gt;'Standard Settings'!$I4),-1,(EchelleFPAparam!$S$3/('cpmcfgWVLEN_Table.csv'!$S9+D$52))*(SIN('Standard Settings'!$F4)+SIN('Standard Settings'!$F4+EchelleFPAparam!$M$3+EchelleFPAparam!$J$3)))</f>
        <v>1290.15683260294</v>
      </c>
      <c r="DY9" s="36" t="n">
        <f aca="false">IF(OR($S9+E$52&lt;'Standard Settings'!$G4,$S9+E$52&gt;'Standard Settings'!$I4),-1,(EchelleFPAparam!$S$3/('cpmcfgWVLEN_Table.csv'!$S9+E$52))*(SIN('Standard Settings'!$F4)+SIN('Standard Settings'!$F4+EchelleFPAparam!$M$3+EchelleFPAparam!$J$3)))</f>
        <v>1261.48668076731</v>
      </c>
      <c r="DZ9" s="36" t="n">
        <f aca="false">IF(OR($S9+F$52&lt;'Standard Settings'!$G4,$S9+F$52&gt;'Standard Settings'!$I4),-1,(EchelleFPAparam!$S$3/('cpmcfgWVLEN_Table.csv'!$S9+F$52))*(SIN('Standard Settings'!$F4)+SIN('Standard Settings'!$F4+EchelleFPAparam!$M$3+EchelleFPAparam!$J$3)))</f>
        <v>1234.06305727237</v>
      </c>
      <c r="EA9" s="36" t="n">
        <f aca="false">IF(OR($S9+G$52&lt;'Standard Settings'!$G4,$S9+G$52&gt;'Standard Settings'!$I4),-1,(EchelleFPAparam!$S$3/('cpmcfgWVLEN_Table.csv'!$S9+G$52))*(SIN('Standard Settings'!$F4)+SIN('Standard Settings'!$F4+EchelleFPAparam!$M$3+EchelleFPAparam!$J$3)))</f>
        <v>1207.80639647934</v>
      </c>
      <c r="EB9" s="36" t="n">
        <f aca="false">IF(OR($S9+H$52&lt;'Standard Settings'!$G4,$S9+H$52&gt;'Standard Settings'!$I4),-1,(EchelleFPAparam!$S$3/('cpmcfgWVLEN_Table.csv'!$S9+H$52))*(SIN('Standard Settings'!$F4)+SIN('Standard Settings'!$F4+EchelleFPAparam!$M$3+EchelleFPAparam!$J$3)))</f>
        <v>1182.64376321936</v>
      </c>
      <c r="EC9" s="36" t="n">
        <f aca="false">IF(OR($S9+I$52&lt;'Standard Settings'!$G4,$S9+I$52&gt;'Standard Settings'!$I4),-1,(EchelleFPAparam!$S$3/('cpmcfgWVLEN_Table.csv'!$S9+I$52))*(SIN('Standard Settings'!$F4)+SIN('Standard Settings'!$F4+EchelleFPAparam!$M$3+EchelleFPAparam!$J$3)))</f>
        <v>1158.50817621488</v>
      </c>
      <c r="ED9" s="36" t="n">
        <f aca="false">IF(OR($S9+J$52&lt;'Standard Settings'!$G4,$S9+J$52&gt;'Standard Settings'!$I4),-1,(EchelleFPAparam!$S$3/('cpmcfgWVLEN_Table.csv'!$S9+J$52))*(SIN('Standard Settings'!$F4)+SIN('Standard Settings'!$F4+EchelleFPAparam!$M$3+EchelleFPAparam!$J$3)))</f>
        <v>1135.33801269058</v>
      </c>
      <c r="EE9" s="36" t="n">
        <f aca="false">IF(OR($S9+B$52&lt;$Q9,$S9+B$52&gt;$R9),-1,(EchelleFPAparam!$S$3/('cpmcfgWVLEN_Table.csv'!$S9+B$52))*(SIN('Standard Settings'!$F4)+SIN('Standard Settings'!$F4+EchelleFPAparam!$M$3+EchelleFPAparam!$K$3)))</f>
        <v>1360.03276768296</v>
      </c>
      <c r="EF9" s="36" t="n">
        <f aca="false">IF(OR($S9+C$52&lt;$Q9,$S9+C$52&gt;$R9),-1,(EchelleFPAparam!$S$3/('cpmcfgWVLEN_Table.csv'!$S9+C$52))*(SIN('Standard Settings'!$F4)+SIN('Standard Settings'!$F4+EchelleFPAparam!$M$3+EchelleFPAparam!$K$3)))</f>
        <v>1328.40409866707</v>
      </c>
      <c r="EG9" s="36" t="n">
        <f aca="false">IF(OR($S9+D$52&lt;$Q9,$S9+D$52&gt;$R9),-1,(EchelleFPAparam!$S$3/('cpmcfgWVLEN_Table.csv'!$S9+D$52))*(SIN('Standard Settings'!$F4)+SIN('Standard Settings'!$F4+EchelleFPAparam!$M$3+EchelleFPAparam!$K$3)))</f>
        <v>1298.21309642464</v>
      </c>
      <c r="EH9" s="36" t="n">
        <f aca="false">IF(OR($S9+E$52&lt;$Q9,$S9+E$52&gt;$R9),-1,(EchelleFPAparam!$S$3/('cpmcfgWVLEN_Table.csv'!$S9+E$52))*(SIN('Standard Settings'!$F4)+SIN('Standard Settings'!$F4+EchelleFPAparam!$M$3+EchelleFPAparam!$K$3)))</f>
        <v>1269.36391650409</v>
      </c>
      <c r="EI9" s="36" t="n">
        <f aca="false">IF(OR($S9+F$52&lt;$Q9,$S9+F$52&gt;$R9),-1,(EchelleFPAparam!$S$3/('cpmcfgWVLEN_Table.csv'!$S9+F$52))*(SIN('Standard Settings'!$F4)+SIN('Standard Settings'!$F4+EchelleFPAparam!$M$3+EchelleFPAparam!$K$3)))</f>
        <v>1241.769048754</v>
      </c>
      <c r="EJ9" s="36" t="n">
        <f aca="false">IF(OR($S9+G$52&lt;$Q9,$S9+G$52&gt;$R9),-1,(EchelleFPAparam!$S$3/('cpmcfgWVLEN_Table.csv'!$S9+G$52))*(SIN('Standard Settings'!$F4)+SIN('Standard Settings'!$F4+EchelleFPAparam!$M$3+EchelleFPAparam!$K$3)))</f>
        <v>1215.34843069541</v>
      </c>
      <c r="EK9" s="36" t="n">
        <f aca="false">IF(OR($S9+H$52&lt;$Q9,$S9+H$52&gt;$R9),-1,(EchelleFPAparam!$S$3/('cpmcfgWVLEN_Table.csv'!$S9+H$52))*(SIN('Standard Settings'!$F4)+SIN('Standard Settings'!$F4+EchelleFPAparam!$M$3+EchelleFPAparam!$K$3)))</f>
        <v>1190.02867172259</v>
      </c>
      <c r="EL9" s="36" t="n">
        <f aca="false">IF(OR($S9+I$52&lt;$Q9,$S9+I$52&gt;$R9),-1,(EchelleFPAparam!$S$3/('cpmcfgWVLEN_Table.csv'!$S9+I$52))*(SIN('Standard Settings'!$F4)+SIN('Standard Settings'!$F4+EchelleFPAparam!$M$3+EchelleFPAparam!$K$3)))</f>
        <v>1165.74237229968</v>
      </c>
      <c r="EM9" s="36" t="n">
        <f aca="false">IF(OR($S9+J$52&lt;$Q9,$S9+J$52&gt;$R9),-1,(EchelleFPAparam!$S$3/('cpmcfgWVLEN_Table.csv'!$S9+J$52))*(SIN('Standard Settings'!$F4)+SIN('Standard Settings'!$F4+EchelleFPAparam!$M$3+EchelleFPAparam!$K$3)))</f>
        <v>1142.42752485368</v>
      </c>
      <c r="EN9" s="37"/>
      <c r="EO9" s="37"/>
      <c r="EP9" s="37"/>
      <c r="EQ9" s="37"/>
      <c r="ER9" s="37"/>
      <c r="ES9" s="37"/>
      <c r="ET9" s="37"/>
      <c r="EU9" s="37"/>
      <c r="EV9" s="37"/>
      <c r="EW9" s="37"/>
      <c r="EX9" s="37"/>
      <c r="EY9" s="37"/>
      <c r="EZ9" s="37"/>
      <c r="FA9" s="37"/>
      <c r="FB9" s="37"/>
      <c r="FC9" s="37"/>
      <c r="FD9" s="37"/>
      <c r="FE9" s="37"/>
      <c r="FF9" s="37"/>
      <c r="FG9" s="37"/>
      <c r="FH9" s="37"/>
      <c r="FI9" s="37"/>
      <c r="FJ9" s="37"/>
      <c r="FK9" s="37"/>
      <c r="FL9" s="38" t="n">
        <f aca="false">1/(F9*EchelleFPAparam!$Q$3)</f>
        <v>3032.25877760631</v>
      </c>
      <c r="FM9" s="38" t="n">
        <f aca="false">E9*FL9</f>
        <v>12.0004933289537</v>
      </c>
      <c r="FN9" s="37"/>
      <c r="FO9" s="37"/>
      <c r="FP9" s="37"/>
      <c r="FQ9" s="37"/>
      <c r="FR9" s="37"/>
      <c r="FS9" s="37"/>
      <c r="FT9" s="37"/>
      <c r="FU9" s="37"/>
      <c r="FV9" s="37"/>
      <c r="FW9" s="37"/>
      <c r="FX9" s="37"/>
      <c r="FY9" s="37"/>
      <c r="FZ9" s="37"/>
      <c r="GA9" s="37"/>
      <c r="GB9" s="37"/>
      <c r="GC9" s="37"/>
      <c r="GD9" s="37"/>
      <c r="GE9" s="37"/>
      <c r="GF9" s="37"/>
      <c r="GG9" s="37"/>
      <c r="GH9" s="37"/>
      <c r="GI9" s="37"/>
      <c r="GJ9" s="37"/>
      <c r="GK9" s="37"/>
      <c r="GL9" s="37"/>
      <c r="GM9" s="37"/>
      <c r="GN9" s="37"/>
      <c r="GO9" s="37"/>
      <c r="GP9" s="37"/>
      <c r="GQ9" s="37"/>
      <c r="GR9" s="37"/>
      <c r="GS9" s="37"/>
      <c r="GT9" s="37"/>
      <c r="GU9" s="37"/>
      <c r="GV9" s="37"/>
      <c r="GW9" s="37"/>
      <c r="GX9" s="37"/>
      <c r="GY9" s="37"/>
      <c r="GZ9" s="37"/>
      <c r="HA9" s="37"/>
      <c r="HB9" s="37"/>
      <c r="HC9" s="37"/>
      <c r="HD9" s="37"/>
      <c r="HE9" s="37"/>
      <c r="HF9" s="37"/>
      <c r="HG9" s="37"/>
      <c r="HH9" s="37"/>
      <c r="HI9" s="37"/>
      <c r="HJ9" s="37"/>
      <c r="HK9" s="37"/>
      <c r="HL9" s="37"/>
      <c r="HM9" s="37"/>
      <c r="HN9" s="37"/>
      <c r="HO9" s="37"/>
      <c r="HP9" s="37"/>
      <c r="HQ9" s="37"/>
      <c r="HR9" s="37"/>
      <c r="HS9" s="37"/>
      <c r="HT9" s="37"/>
      <c r="HU9" s="37"/>
      <c r="HV9" s="37"/>
      <c r="HW9" s="37"/>
      <c r="HX9" s="37"/>
      <c r="HY9" s="37"/>
      <c r="HZ9" s="37"/>
      <c r="IA9" s="37"/>
      <c r="IB9" s="37"/>
      <c r="IC9" s="37"/>
      <c r="ID9" s="37"/>
      <c r="IE9" s="37"/>
      <c r="IF9" s="37"/>
      <c r="IG9" s="37"/>
      <c r="IH9" s="37"/>
      <c r="II9" s="37"/>
      <c r="IJ9" s="37"/>
      <c r="IK9" s="37"/>
      <c r="IL9" s="37"/>
      <c r="IM9" s="37"/>
      <c r="IN9" s="37"/>
      <c r="IO9" s="37"/>
      <c r="IP9" s="37"/>
      <c r="IQ9" s="37"/>
      <c r="IR9" s="37"/>
      <c r="IS9" s="37"/>
      <c r="IT9" s="37"/>
      <c r="IU9" s="37"/>
      <c r="IV9" s="37"/>
      <c r="IW9" s="37"/>
      <c r="IX9" s="37"/>
      <c r="IY9" s="37"/>
      <c r="IZ9" s="37"/>
      <c r="JA9" s="37"/>
      <c r="JB9" s="37"/>
      <c r="JC9" s="37"/>
      <c r="JD9" s="37"/>
      <c r="JE9" s="37"/>
      <c r="JF9" s="37"/>
      <c r="JG9" s="37"/>
      <c r="JH9" s="37"/>
      <c r="JI9" s="37"/>
      <c r="JJ9" s="37"/>
      <c r="JK9" s="37"/>
      <c r="JL9" s="37"/>
      <c r="JM9" s="37"/>
      <c r="JN9" s="37"/>
      <c r="JO9" s="37"/>
      <c r="JP9" s="37"/>
      <c r="JQ9" s="37"/>
      <c r="JR9" s="37"/>
      <c r="JS9" s="37"/>
    </row>
    <row r="10" customFormat="false" ht="13.75" hidden="false" customHeight="true" outlineLevel="0" collapsed="false">
      <c r="A10" s="24" t="n">
        <v>4</v>
      </c>
      <c r="B10" s="25" t="n">
        <f aca="false">Y10</f>
        <v>1234.95859420565</v>
      </c>
      <c r="C10" s="12" t="str">
        <f aca="false">'Standard Settings'!B5</f>
        <v>J/2/2</v>
      </c>
      <c r="D10" s="12" t="n">
        <f aca="false">'Standard Settings'!H5</f>
        <v>46</v>
      </c>
      <c r="E10" s="26" t="n">
        <f aca="false">(DQ10-DH10)/2048</f>
        <v>0.00389312901252681</v>
      </c>
      <c r="F10" s="23" t="n">
        <f aca="false">((EchelleFPAparam!$S$3/('cpmcfgWVLEN_Table.csv'!$S10+E$52))*(SIN('Standard Settings'!$F5+0.0005)+SIN('Standard Settings'!$F5+0.0005+EchelleFPAparam!$M$3))-(EchelleFPAparam!$S$3/('cpmcfgWVLEN_Table.csv'!$S10+E$52))*(SIN('Standard Settings'!$F5-0.0005)+SIN('Standard Settings'!$F5-0.0005+EchelleFPAparam!$M$3)))*1000*EchelleFPAparam!$O$3/180</f>
        <v>10.8010440916263</v>
      </c>
      <c r="G10" s="27" t="str">
        <f aca="false">'Standard Settings'!C5</f>
        <v>J</v>
      </c>
      <c r="H10" s="28"/>
      <c r="I10" s="12" t="str">
        <f aca="false">'Standard Settings'!$D5</f>
        <v>YJ</v>
      </c>
      <c r="J10" s="28"/>
      <c r="K10" s="13" t="n">
        <v>0</v>
      </c>
      <c r="L10" s="13" t="n">
        <v>0</v>
      </c>
      <c r="M10" s="12" t="str">
        <f aca="false">'Standard Settings'!$D5</f>
        <v>YJ</v>
      </c>
      <c r="N10" s="28"/>
      <c r="O10" s="12" t="n">
        <f aca="false">'Standard Settings'!$E5</f>
        <v>65.5</v>
      </c>
      <c r="P10" s="29"/>
      <c r="Q10" s="30" t="n">
        <f aca="false">'Standard Settings'!$G5</f>
        <v>42</v>
      </c>
      <c r="R10" s="30" t="n">
        <f aca="false">'Standard Settings'!$I5</f>
        <v>50</v>
      </c>
      <c r="S10" s="31" t="n">
        <f aca="false">D10-4</f>
        <v>42</v>
      </c>
      <c r="T10" s="31" t="n">
        <f aca="false">D10+4</f>
        <v>50</v>
      </c>
      <c r="U10" s="32" t="n">
        <f aca="false">IF(OR($S10+B$52&lt;$Q10,$S10+B$52&gt;$R10),-1,(EchelleFPAparam!$S$3/('cpmcfgWVLEN_Table.csv'!$S10+B$52))*(SIN('Standard Settings'!$F5)+SIN('Standard Settings'!$F5+EchelleFPAparam!$M$3)))</f>
        <v>1352.57369841571</v>
      </c>
      <c r="V10" s="32" t="n">
        <f aca="false">IF(OR($S10+C$52&lt;$Q10,$S10+C$52&gt;$R10),-1,(EchelleFPAparam!$S$3/('cpmcfgWVLEN_Table.csv'!$S10+C$52))*(SIN('Standard Settings'!$F5)+SIN('Standard Settings'!$F5+EchelleFPAparam!$M$3)))</f>
        <v>1321.11849612697</v>
      </c>
      <c r="W10" s="32" t="n">
        <f aca="false">IF(OR($S10+D$52&lt;$Q10,$S10+D$52&gt;$R10),-1,(EchelleFPAparam!$S$3/('cpmcfgWVLEN_Table.csv'!$S10+D$52))*(SIN('Standard Settings'!$F5)+SIN('Standard Settings'!$F5+EchelleFPAparam!$M$3)))</f>
        <v>1291.09307576045</v>
      </c>
      <c r="X10" s="32" t="n">
        <f aca="false">IF(OR($S10+E$52&lt;$Q10,$S10+E$52&gt;$R10),-1,(EchelleFPAparam!$S$3/('cpmcfgWVLEN_Table.csv'!$S10+E$52))*(SIN('Standard Settings'!$F5)+SIN('Standard Settings'!$F5+EchelleFPAparam!$M$3)))</f>
        <v>1262.40211852133</v>
      </c>
      <c r="Y10" s="32" t="n">
        <f aca="false">IF(OR($S10+F$52&lt;$Q10,$S10+F$52&gt;$R10),-1,(EchelleFPAparam!$S$3/('cpmcfgWVLEN_Table.csv'!$S10+F$52))*(SIN('Standard Settings'!$F5)+SIN('Standard Settings'!$F5+EchelleFPAparam!$M$3)))</f>
        <v>1234.95859420565</v>
      </c>
      <c r="Z10" s="32" t="n">
        <f aca="false">IF(OR($S10+G$52&lt;$Q10,$S10+G$52&gt;$R10),-1,(EchelleFPAparam!$S$3/('cpmcfgWVLEN_Table.csv'!$S10+G$52))*(SIN('Standard Settings'!$F5)+SIN('Standard Settings'!$F5+EchelleFPAparam!$M$3)))</f>
        <v>1208.68287943531</v>
      </c>
      <c r="AA10" s="32" t="n">
        <f aca="false">IF(OR($S10+H$52&lt;$Q10,$S10+H$52&gt;$R10),-1,(EchelleFPAparam!$S$3/('cpmcfgWVLEN_Table.csv'!$S10+H$52))*(SIN('Standard Settings'!$F5)+SIN('Standard Settings'!$F5+EchelleFPAparam!$M$3)))</f>
        <v>1183.50198611374</v>
      </c>
      <c r="AB10" s="32" t="n">
        <f aca="false">IF(OR($S10+I$52&lt;$Q10,$S10+I$52&gt;$R10),-1,(EchelleFPAparam!$S$3/('cpmcfgWVLEN_Table.csv'!$S10+I$52))*(SIN('Standard Settings'!$F5)+SIN('Standard Settings'!$F5+EchelleFPAparam!$M$3)))</f>
        <v>1159.34888435632</v>
      </c>
      <c r="AC10" s="32" t="n">
        <f aca="false">IF(OR($S10+J$52&lt;$Q10,$S10+J$52&gt;$R10),-1,(EchelleFPAparam!$S$3/('cpmcfgWVLEN_Table.csv'!$S10+J$52))*(SIN('Standard Settings'!$F5)+SIN('Standard Settings'!$F5+EchelleFPAparam!$M$3)))</f>
        <v>1136.16190666919</v>
      </c>
      <c r="AD10" s="33" t="n">
        <v>2048.1</v>
      </c>
      <c r="AE10" s="33" t="n">
        <v>1900.02177842907</v>
      </c>
      <c r="AF10" s="33" t="n">
        <v>1633.40057058895</v>
      </c>
      <c r="AG10" s="33" t="n">
        <v>1380.6103627816</v>
      </c>
      <c r="AH10" s="33" t="n">
        <v>1140.41439317781</v>
      </c>
      <c r="AI10" s="33" t="n">
        <v>911.579502021252</v>
      </c>
      <c r="AJ10" s="33" t="n">
        <v>693.237464949856</v>
      </c>
      <c r="AK10" s="33" t="n">
        <v>484.415837362462</v>
      </c>
      <c r="AL10" s="33" t="n">
        <v>284.391079490933</v>
      </c>
      <c r="AM10" s="33" t="n">
        <v>92.3243859218892</v>
      </c>
      <c r="AN10" s="33" t="n">
        <v>0</v>
      </c>
      <c r="AO10" s="33" t="n">
        <v>2048.1</v>
      </c>
      <c r="AP10" s="33" t="n">
        <v>1958.47848967595</v>
      </c>
      <c r="AQ10" s="33" t="n">
        <v>1691.33053855015</v>
      </c>
      <c r="AR10" s="33" t="n">
        <v>1436.51510856353</v>
      </c>
      <c r="AS10" s="33" t="n">
        <v>1194.4414721044</v>
      </c>
      <c r="AT10" s="33" t="n">
        <v>963.96701218224</v>
      </c>
      <c r="AU10" s="33" t="n">
        <v>744.075731751484</v>
      </c>
      <c r="AV10" s="33" t="n">
        <v>533.871174371788</v>
      </c>
      <c r="AW10" s="33" t="n">
        <v>332.494294705405</v>
      </c>
      <c r="AX10" s="33" t="n">
        <v>139.531558124755</v>
      </c>
      <c r="AY10" s="33" t="n">
        <v>0</v>
      </c>
      <c r="AZ10" s="33" t="n">
        <v>2048.1</v>
      </c>
      <c r="BA10" s="33" t="n">
        <v>1989.25092821348</v>
      </c>
      <c r="BB10" s="33" t="n">
        <v>1749.42790506435</v>
      </c>
      <c r="BC10" s="33" t="n">
        <v>1492.45807210146</v>
      </c>
      <c r="BD10" s="33" t="n">
        <v>1248.33644571031</v>
      </c>
      <c r="BE10" s="33" t="n">
        <v>1015.97000661903</v>
      </c>
      <c r="BF10" s="33" t="n">
        <v>794.362780585462</v>
      </c>
      <c r="BG10" s="33" t="n">
        <v>582.58724790444</v>
      </c>
      <c r="BH10" s="33" t="n">
        <v>379.753011768849</v>
      </c>
      <c r="BI10" s="33" t="n">
        <v>185.416264976191</v>
      </c>
      <c r="BJ10" s="33" t="n">
        <v>0</v>
      </c>
      <c r="BK10" s="34" t="n">
        <f aca="false">IF(OR($S10+B$52&lt;'Standard Settings'!$G5,$S10+B$52&gt;'Standard Settings'!$I5),-1,(EchelleFPAparam!$S$3/('cpmcfgWVLEN_Table.csv'!$S10+B$52))*(SIN(EchelleFPAparam!$T$3-EchelleFPAparam!$M$3/2)+SIN('Standard Settings'!$F5+EchelleFPAparam!$M$3)))</f>
        <v>1351.89038207222</v>
      </c>
      <c r="BL10" s="34" t="n">
        <f aca="false">IF(OR($S10+C$52&lt;'Standard Settings'!$G5,$S10+C$52&gt;'Standard Settings'!$I5),-1,(EchelleFPAparam!$S$3/('cpmcfgWVLEN_Table.csv'!$S10+C$52))*(SIN(EchelleFPAparam!$T$3-EchelleFPAparam!$M$3/2)+SIN('Standard Settings'!$F5+EchelleFPAparam!$M$3)))</f>
        <v>1320.45107086124</v>
      </c>
      <c r="BM10" s="34" t="n">
        <f aca="false">IF(OR($S10+D$52&lt;'Standard Settings'!$G5,$S10+D$52&gt;'Standard Settings'!$I5),-1,(EchelleFPAparam!$S$3/('cpmcfgWVLEN_Table.csv'!$S10+D$52))*(SIN(EchelleFPAparam!$T$3-EchelleFPAparam!$M$3/2)+SIN('Standard Settings'!$F5+EchelleFPAparam!$M$3)))</f>
        <v>1290.44081925076</v>
      </c>
      <c r="BN10" s="34" t="n">
        <f aca="false">IF(OR($S10+E$52&lt;'Standard Settings'!$G5,$S10+E$52&gt;'Standard Settings'!$I5),-1,(EchelleFPAparam!$S$3/('cpmcfgWVLEN_Table.csv'!$S10+E$52))*(SIN(EchelleFPAparam!$T$3-EchelleFPAparam!$M$3/2)+SIN('Standard Settings'!$F5+EchelleFPAparam!$M$3)))</f>
        <v>1261.76435660074</v>
      </c>
      <c r="BO10" s="34" t="n">
        <f aca="false">IF(OR($S10+F$52&lt;'Standard Settings'!$G5,$S10+F$52&gt;'Standard Settings'!$I5),-1,(EchelleFPAparam!$S$3/('cpmcfgWVLEN_Table.csv'!$S10+F$52))*(SIN(EchelleFPAparam!$T$3-EchelleFPAparam!$M$3/2)+SIN('Standard Settings'!$F5+EchelleFPAparam!$M$3)))</f>
        <v>1234.33469667464</v>
      </c>
      <c r="BP10" s="34" t="n">
        <f aca="false">IF(OR($S10+G$52&lt;'Standard Settings'!$G5,$S10+G$52&gt;'Standard Settings'!$I5),-1,(EchelleFPAparam!$S$3/('cpmcfgWVLEN_Table.csv'!$S10+G$52))*(SIN(EchelleFPAparam!$T$3-EchelleFPAparam!$M$3/2)+SIN('Standard Settings'!$F5+EchelleFPAparam!$M$3)))</f>
        <v>1208.07225631986</v>
      </c>
      <c r="BQ10" s="34" t="n">
        <f aca="false">IF(OR($S10+H$52&lt;'Standard Settings'!$G5,$S10+H$52&gt;'Standard Settings'!$I5),-1,(EchelleFPAparam!$S$3/('cpmcfgWVLEN_Table.csv'!$S10+H$52))*(SIN(EchelleFPAparam!$T$3-EchelleFPAparam!$M$3/2)+SIN('Standard Settings'!$F5+EchelleFPAparam!$M$3)))</f>
        <v>1182.9040843132</v>
      </c>
      <c r="BR10" s="34" t="n">
        <f aca="false">IF(OR($S10+I$52&lt;'Standard Settings'!$G5,$S10+I$52&gt;'Standard Settings'!$I5),-1,(EchelleFPAparam!$S$3/('cpmcfgWVLEN_Table.csv'!$S10+I$52))*(SIN(EchelleFPAparam!$T$3-EchelleFPAparam!$M$3/2)+SIN('Standard Settings'!$F5+EchelleFPAparam!$M$3)))</f>
        <v>1158.76318463333</v>
      </c>
      <c r="BS10" s="34" t="n">
        <f aca="false">IF(OR($S10+J$52&lt;'Standard Settings'!$G5,$S10+J$52&gt;'Standard Settings'!$I5),-1,(EchelleFPAparam!$S$3/('cpmcfgWVLEN_Table.csv'!$S10+J$52))*(SIN(EchelleFPAparam!$T$3-EchelleFPAparam!$M$3/2)+SIN('Standard Settings'!$F5+EchelleFPAparam!$M$3)))</f>
        <v>1135.58792094067</v>
      </c>
      <c r="BT10" s="35" t="n">
        <f aca="false">IF(OR($S10+B$52&lt;'Standard Settings'!$G5,$S10+B$52&gt;'Standard Settings'!$I5),-1,BK10*(($D10+B$52)/($D10+B$52+0.5)))</f>
        <v>1337.35392635102</v>
      </c>
      <c r="BU10" s="35" t="n">
        <f aca="false">IF(OR($S10+C$52&lt;'Standard Settings'!$G5,$S10+C$52&gt;'Standard Settings'!$I5),-1,BL10*(($D10+C$52)/($D10+C$52+0.5)))</f>
        <v>1306.55158590481</v>
      </c>
      <c r="BV10" s="35" t="n">
        <f aca="false">IF(OR($S10+D$52&lt;'Standard Settings'!$G5,$S10+D$52&gt;'Standard Settings'!$I5),-1,BM10*(($D10+D$52)/($D10+D$52+0.5)))</f>
        <v>1277.13730565024</v>
      </c>
      <c r="BW10" s="35" t="n">
        <f aca="false">IF(OR($S10+E$52&lt;'Standard Settings'!$G5,$S10+E$52&gt;'Standard Settings'!$I5),-1,BN10*(($D10+E$52)/($D10+E$52+0.5)))</f>
        <v>1249.01926208962</v>
      </c>
      <c r="BX10" s="35" t="n">
        <f aca="false">IF(OR($S10+F$52&lt;'Standard Settings'!$G5,$S10+F$52&gt;'Standard Settings'!$I5),-1,BO10*(($D10+F$52)/($D10+F$52+0.5)))</f>
        <v>1222.113561064</v>
      </c>
      <c r="BY10" s="35" t="n">
        <f aca="false">IF(OR($S10+G$52&lt;'Standard Settings'!$G5,$S10+G$52&gt;'Standard Settings'!$I5),-1,BP10*(($D10+G$52)/($D10+G$52+0.5)))</f>
        <v>1196.34339946238</v>
      </c>
      <c r="BZ10" s="35" t="n">
        <f aca="false">IF(OR($S10+H$52&lt;'Standard Settings'!$G5,$S10+H$52&gt;'Standard Settings'!$I5),-1,BQ10*(($D10+H$52)/($D10+H$52+0.5)))</f>
        <v>1171.63833112926</v>
      </c>
      <c r="CA10" s="35" t="n">
        <f aca="false">IF(OR($S10+I$52&lt;'Standard Settings'!$G5,$S10+I$52&gt;'Standard Settings'!$I5),-1,BR10*(($D10+I$52)/($D10+I$52+0.5)))</f>
        <v>1147.93362216013</v>
      </c>
      <c r="CB10" s="35" t="n">
        <f aca="false">IF(OR($S10+J$52&lt;'Standard Settings'!$G5,$S10+J$52&gt;'Standard Settings'!$I5),-1,BS10*(($D10+J$52)/($D10+J$52+0.5)))</f>
        <v>1125.16968313387</v>
      </c>
      <c r="CC10" s="35" t="n">
        <f aca="false">IF(OR($S10+B$52&lt;'Standard Settings'!$G5,$S10+B$52&gt;'Standard Settings'!$I5),-1,BK10*(($D10+B$52)/($D10+B$52-0.5)))</f>
        <v>1366.74632033675</v>
      </c>
      <c r="CD10" s="35" t="n">
        <f aca="false">IF(OR($S10+C$52&lt;'Standard Settings'!$G5,$S10+C$52&gt;'Standard Settings'!$I5),-1,BL10*(($D10+C$52)/($D10+C$52-0.5)))</f>
        <v>1334.64946947265</v>
      </c>
      <c r="CE10" s="35" t="n">
        <f aca="false">IF(OR($S10+D$52&lt;'Standard Settings'!$G5,$S10+D$52&gt;'Standard Settings'!$I5),-1,BM10*(($D10+D$52)/($D10+D$52-0.5)))</f>
        <v>1304.02440682182</v>
      </c>
      <c r="CF10" s="35" t="n">
        <f aca="false">IF(OR($S10+E$52&lt;'Standard Settings'!$G5,$S10+E$52&gt;'Standard Settings'!$I5),-1,BN10*(($D10+E$52)/($D10+E$52-0.5)))</f>
        <v>1274.7722365657</v>
      </c>
      <c r="CG10" s="35" t="n">
        <f aca="false">IF(OR($S10+F$52&lt;'Standard Settings'!$G5,$S10+F$52&gt;'Standard Settings'!$I5),-1,BO10*(($D10+F$52)/($D10+F$52-0.5)))</f>
        <v>1246.80272391378</v>
      </c>
      <c r="CH10" s="35" t="n">
        <f aca="false">IF(OR($S10+G$52&lt;'Standard Settings'!$G5,$S10+G$52&gt;'Standard Settings'!$I5),-1,BP10*(($D10+G$52)/($D10+G$52-0.5)))</f>
        <v>1220.03336776857</v>
      </c>
      <c r="CI10" s="35" t="n">
        <f aca="false">IF(OR($S10+H$52&lt;'Standard Settings'!$G5,$S10+H$52&gt;'Standard Settings'!$I5),-1,BQ10*(($D10+H$52)/($D10+H$52-0.5)))</f>
        <v>1194.38858998614</v>
      </c>
      <c r="CJ10" s="35" t="n">
        <f aca="false">IF(OR($S10+I$52&lt;'Standard Settings'!$G5,$S10+I$52&gt;'Standard Settings'!$I5),-1,BR10*(($D10+I$52)/($D10+I$52-0.5)))</f>
        <v>1169.79902448699</v>
      </c>
      <c r="CK10" s="35" t="n">
        <f aca="false">IF(OR($S10+J$52&lt;'Standard Settings'!$G5,$S10+J$52&gt;'Standard Settings'!$I5),-1,BS10*(($D10+J$52)/($D10+J$52-0.5)))</f>
        <v>1146.20089216441</v>
      </c>
      <c r="CL10" s="36" t="n">
        <f aca="false">IF(OR($S10+B$52&lt;'Standard Settings'!$G5,$S10+B$52&gt;'Standard Settings'!$I5),-1,(EchelleFPAparam!$S$3/('cpmcfgWVLEN_Table.csv'!$S10+B$52))*(SIN('Standard Settings'!$F5)+SIN('Standard Settings'!$F5+EchelleFPAparam!$M$3+EchelleFPAparam!$F$3)))</f>
        <v>1338.50453920513</v>
      </c>
      <c r="CM10" s="36" t="n">
        <f aca="false">IF(OR($S10+C$52&lt;'Standard Settings'!$G5,$S10+C$52&gt;'Standard Settings'!$I5),-1,(EchelleFPAparam!$S$3/('cpmcfgWVLEN_Table.csv'!$S10+C$52))*(SIN('Standard Settings'!$F5)+SIN('Standard Settings'!$F5+EchelleFPAparam!$M$3+EchelleFPAparam!$F$3)))</f>
        <v>1307.37652666548</v>
      </c>
      <c r="CN10" s="36" t="n">
        <f aca="false">IF(OR($S10+D$52&lt;'Standard Settings'!$G5,$S10+D$52&gt;'Standard Settings'!$I5),-1,(EchelleFPAparam!$S$3/('cpmcfgWVLEN_Table.csv'!$S10+D$52))*(SIN('Standard Settings'!$F5)+SIN('Standard Settings'!$F5+EchelleFPAparam!$M$3+EchelleFPAparam!$F$3)))</f>
        <v>1277.66342378672</v>
      </c>
      <c r="CO10" s="36" t="n">
        <f aca="false">IF(OR($S10+E$52&lt;'Standard Settings'!$G5,$S10+E$52&gt;'Standard Settings'!$I5),-1,(EchelleFPAparam!$S$3/('cpmcfgWVLEN_Table.csv'!$S10+E$52))*(SIN('Standard Settings'!$F5)+SIN('Standard Settings'!$F5+EchelleFPAparam!$M$3+EchelleFPAparam!$F$3)))</f>
        <v>1249.27090325812</v>
      </c>
      <c r="CP10" s="36" t="n">
        <f aca="false">IF(OR($S10+F$52&lt;'Standard Settings'!$G5,$S10+F$52&gt;'Standard Settings'!$I5),-1,(EchelleFPAparam!$S$3/('cpmcfgWVLEN_Table.csv'!$S10+F$52))*(SIN('Standard Settings'!$F5)+SIN('Standard Settings'!$F5+EchelleFPAparam!$M$3+EchelleFPAparam!$F$3)))</f>
        <v>1222.11284014382</v>
      </c>
      <c r="CQ10" s="36" t="n">
        <f aca="false">IF(OR($S10+G$52&lt;'Standard Settings'!$G5,$S10+G$52&gt;'Standard Settings'!$I5),-1,(EchelleFPAparam!$S$3/('cpmcfgWVLEN_Table.csv'!$S10+G$52))*(SIN('Standard Settings'!$F5)+SIN('Standard Settings'!$F5+EchelleFPAparam!$M$3+EchelleFPAparam!$F$3)))</f>
        <v>1196.11043928969</v>
      </c>
      <c r="CR10" s="36" t="n">
        <f aca="false">IF(OR($S10+H$52&lt;'Standard Settings'!$G5,$S10+H$52&gt;'Standard Settings'!$I5),-1,(EchelleFPAparam!$S$3/('cpmcfgWVLEN_Table.csv'!$S10+H$52))*(SIN('Standard Settings'!$F5)+SIN('Standard Settings'!$F5+EchelleFPAparam!$M$3+EchelleFPAparam!$F$3)))</f>
        <v>1171.19147180449</v>
      </c>
      <c r="CS10" s="36" t="n">
        <f aca="false">IF(OR($S10+I$52&lt;'Standard Settings'!$G5,$S10+I$52&gt;'Standard Settings'!$I5),-1,(EchelleFPAparam!$S$3/('cpmcfgWVLEN_Table.csv'!$S10+I$52))*(SIN('Standard Settings'!$F5)+SIN('Standard Settings'!$F5+EchelleFPAparam!$M$3+EchelleFPAparam!$F$3)))</f>
        <v>1147.28960503297</v>
      </c>
      <c r="CT10" s="36" t="n">
        <f aca="false">IF(OR($S10+J$52&lt;'Standard Settings'!$G5,$S10+J$52&gt;'Standard Settings'!$I5),-1,(EchelleFPAparam!$S$3/('cpmcfgWVLEN_Table.csv'!$S10+J$52))*(SIN('Standard Settings'!$F5)+SIN('Standard Settings'!$F5+EchelleFPAparam!$M$3+EchelleFPAparam!$F$3)))</f>
        <v>1124.34381293231</v>
      </c>
      <c r="CU10" s="36" t="n">
        <f aca="false">IF(OR($S10+B$52&lt;'Standard Settings'!$G5,$S10+B$52&gt;'Standard Settings'!$I5),-1,(EchelleFPAparam!$S$3/('cpmcfgWVLEN_Table.csv'!$S10+B$52))*(SIN('Standard Settings'!$F5)+SIN('Standard Settings'!$F5+EchelleFPAparam!$M$3+EchelleFPAparam!$G$3)))</f>
        <v>1347.67016840383</v>
      </c>
      <c r="CV10" s="36" t="n">
        <f aca="false">IF(OR($S10+C$52&lt;'Standard Settings'!$G5,$S10+C$52&gt;'Standard Settings'!$I5),-1,(EchelleFPAparam!$S$3/('cpmcfgWVLEN_Table.csv'!$S10+C$52))*(SIN('Standard Settings'!$F5)+SIN('Standard Settings'!$F5+EchelleFPAparam!$M$3+EchelleFPAparam!$G$3)))</f>
        <v>1316.32900169677</v>
      </c>
      <c r="CW10" s="36" t="n">
        <f aca="false">IF(OR($S10+D$52&lt;'Standard Settings'!$G5,$S10+D$52&gt;'Standard Settings'!$I5),-1,(EchelleFPAparam!$S$3/('cpmcfgWVLEN_Table.csv'!$S10+D$52))*(SIN('Standard Settings'!$F5)+SIN('Standard Settings'!$F5+EchelleFPAparam!$M$3+EchelleFPAparam!$G$3)))</f>
        <v>1286.41243347639</v>
      </c>
      <c r="CX10" s="36" t="n">
        <f aca="false">IF(OR($S10+E$52&lt;'Standard Settings'!$G5,$S10+E$52&gt;'Standard Settings'!$I5),-1,(EchelleFPAparam!$S$3/('cpmcfgWVLEN_Table.csv'!$S10+E$52))*(SIN('Standard Settings'!$F5)+SIN('Standard Settings'!$F5+EchelleFPAparam!$M$3+EchelleFPAparam!$G$3)))</f>
        <v>1257.82549051024</v>
      </c>
      <c r="CY10" s="36" t="n">
        <f aca="false">IF(OR($S10+F$52&lt;'Standard Settings'!$G5,$S10+F$52&gt;'Standard Settings'!$I5),-1,(EchelleFPAparam!$S$3/('cpmcfgWVLEN_Table.csv'!$S10+F$52))*(SIN('Standard Settings'!$F5)+SIN('Standard Settings'!$F5+EchelleFPAparam!$M$3+EchelleFPAparam!$G$3)))</f>
        <v>1230.48145810785</v>
      </c>
      <c r="CZ10" s="36" t="n">
        <f aca="false">IF(OR($S10+G$52&lt;'Standard Settings'!$G5,$S10+G$52&gt;'Standard Settings'!$I5),-1,(EchelleFPAparam!$S$3/('cpmcfgWVLEN_Table.csv'!$S10+G$52))*(SIN('Standard Settings'!$F5)+SIN('Standard Settings'!$F5+EchelleFPAparam!$M$3+EchelleFPAparam!$G$3)))</f>
        <v>1204.30100155236</v>
      </c>
      <c r="DA10" s="36" t="n">
        <f aca="false">IF(OR($S10+H$52&lt;'Standard Settings'!$G5,$S10+H$52&gt;'Standard Settings'!$I5),-1,(EchelleFPAparam!$S$3/('cpmcfgWVLEN_Table.csv'!$S10+H$52))*(SIN('Standard Settings'!$F5)+SIN('Standard Settings'!$F5+EchelleFPAparam!$M$3+EchelleFPAparam!$G$3)))</f>
        <v>1179.21139735335</v>
      </c>
      <c r="DB10" s="36" t="n">
        <f aca="false">IF(OR($S10+I$52&lt;'Standard Settings'!$G5,$S10+I$52&gt;'Standard Settings'!$I5),-1,(EchelleFPAparam!$S$3/('cpmcfgWVLEN_Table.csv'!$S10+I$52))*(SIN('Standard Settings'!$F5)+SIN('Standard Settings'!$F5+EchelleFPAparam!$M$3+EchelleFPAparam!$G$3)))</f>
        <v>1155.14585863186</v>
      </c>
      <c r="DC10" s="36" t="n">
        <f aca="false">IF(OR($S10+J$52&lt;'Standard Settings'!$G5,$S10+J$52&gt;'Standard Settings'!$I5),-1,(EchelleFPAparam!$S$3/('cpmcfgWVLEN_Table.csv'!$S10+J$52))*(SIN('Standard Settings'!$F5)+SIN('Standard Settings'!$F5+EchelleFPAparam!$M$3+EchelleFPAparam!$G$3)))</f>
        <v>1132.04294145922</v>
      </c>
      <c r="DD10" s="36" t="n">
        <f aca="false">IF(OR($S10+B$52&lt;'Standard Settings'!$G5,$S10+B$52&gt;'Standard Settings'!$I5),-1,(EchelleFPAparam!$S$3/('cpmcfgWVLEN_Table.csv'!$S10+B$52))*(SIN('Standard Settings'!$F5)+SIN('Standard Settings'!$F5+EchelleFPAparam!$M$3+EchelleFPAparam!$H$3)))</f>
        <v>1348.15573988711</v>
      </c>
      <c r="DE10" s="36" t="n">
        <f aca="false">IF(OR($S10+C$52&lt;'Standard Settings'!$G5,$S10+C$52&gt;'Standard Settings'!$I5),-1,(EchelleFPAparam!$S$3/('cpmcfgWVLEN_Table.csv'!$S10+C$52))*(SIN('Standard Settings'!$F5)+SIN('Standard Settings'!$F5+EchelleFPAparam!$M$3+EchelleFPAparam!$H$3)))</f>
        <v>1316.80328081997</v>
      </c>
      <c r="DF10" s="36" t="n">
        <f aca="false">IF(OR($S10+D$52&lt;'Standard Settings'!$G5,$S10+D$52&gt;'Standard Settings'!$I5),-1,(EchelleFPAparam!$S$3/('cpmcfgWVLEN_Table.csv'!$S10+D$52))*(SIN('Standard Settings'!$F5)+SIN('Standard Settings'!$F5+EchelleFPAparam!$M$3+EchelleFPAparam!$H$3)))</f>
        <v>1286.8759335286</v>
      </c>
      <c r="DG10" s="36" t="n">
        <f aca="false">IF(OR($S10+E$52&lt;'Standard Settings'!$G5,$S10+E$52&gt;'Standard Settings'!$I5),-1,(EchelleFPAparam!$S$3/('cpmcfgWVLEN_Table.csv'!$S10+E$52))*(SIN('Standard Settings'!$F5)+SIN('Standard Settings'!$F5+EchelleFPAparam!$M$3+EchelleFPAparam!$H$3)))</f>
        <v>1258.2786905613</v>
      </c>
      <c r="DH10" s="36" t="n">
        <f aca="false">IF(OR($S10+F$52&lt;'Standard Settings'!$G5,$S10+F$52&gt;'Standard Settings'!$I5),-1,(EchelleFPAparam!$S$3/('cpmcfgWVLEN_Table.csv'!$S10+F$52))*(SIN('Standard Settings'!$F5)+SIN('Standard Settings'!$F5+EchelleFPAparam!$M$3+EchelleFPAparam!$H$3)))</f>
        <v>1230.92480598388</v>
      </c>
      <c r="DI10" s="36" t="n">
        <f aca="false">IF(OR($S10+G$52&lt;'Standard Settings'!$G5,$S10+G$52&gt;'Standard Settings'!$I5),-1,(EchelleFPAparam!$S$3/('cpmcfgWVLEN_Table.csv'!$S10+G$52))*(SIN('Standard Settings'!$F5)+SIN('Standard Settings'!$F5+EchelleFPAparam!$M$3+EchelleFPAparam!$H$3)))</f>
        <v>1204.73491649486</v>
      </c>
      <c r="DJ10" s="36" t="n">
        <f aca="false">IF(OR($S10+H$52&lt;'Standard Settings'!$G5,$S10+H$52&gt;'Standard Settings'!$I5),-1,(EchelleFPAparam!$S$3/('cpmcfgWVLEN_Table.csv'!$S10+H$52))*(SIN('Standard Settings'!$F5)+SIN('Standard Settings'!$F5+EchelleFPAparam!$M$3+EchelleFPAparam!$H$3)))</f>
        <v>1179.63627240122</v>
      </c>
      <c r="DK10" s="36" t="n">
        <f aca="false">IF(OR($S10+I$52&lt;'Standard Settings'!$G5,$S10+I$52&gt;'Standard Settings'!$I5),-1,(EchelleFPAparam!$S$3/('cpmcfgWVLEN_Table.csv'!$S10+I$52))*(SIN('Standard Settings'!$F5)+SIN('Standard Settings'!$F5+EchelleFPAparam!$M$3+EchelleFPAparam!$H$3)))</f>
        <v>1155.56206276038</v>
      </c>
      <c r="DL10" s="36" t="n">
        <f aca="false">IF(OR($S10+J$52&lt;'Standard Settings'!$G5,$S10+J$52&gt;'Standard Settings'!$I5),-1,(EchelleFPAparam!$S$3/('cpmcfgWVLEN_Table.csv'!$S10+J$52))*(SIN('Standard Settings'!$F5)+SIN('Standard Settings'!$F5+EchelleFPAparam!$M$3+EchelleFPAparam!$H$3)))</f>
        <v>1132.45082150517</v>
      </c>
      <c r="DM10" s="36" t="n">
        <f aca="false">IF(OR($S10+B$52&lt;'Standard Settings'!$G5,$S10+B$52&gt;'Standard Settings'!$I5),-1,(EchelleFPAparam!$S$3/('cpmcfgWVLEN_Table.csv'!$S10+B$52))*(SIN('Standard Settings'!$F5)+SIN('Standard Settings'!$F5+EchelleFPAparam!$M$3+EchelleFPAparam!$I$3)))</f>
        <v>1356.8882136493</v>
      </c>
      <c r="DN10" s="36" t="n">
        <f aca="false">IF(OR($S10+C$52&lt;'Standard Settings'!$G5,$S10+C$52&gt;'Standard Settings'!$I5),-1,(EchelleFPAparam!$S$3/('cpmcfgWVLEN_Table.csv'!$S10+C$52))*(SIN('Standard Settings'!$F5)+SIN('Standard Settings'!$F5+EchelleFPAparam!$M$3+EchelleFPAparam!$I$3)))</f>
        <v>1325.33267379699</v>
      </c>
      <c r="DO10" s="36" t="n">
        <f aca="false">IF(OR($S10+D$52&lt;'Standard Settings'!$G5,$S10+D$52&gt;'Standard Settings'!$I5),-1,(EchelleFPAparam!$S$3/('cpmcfgWVLEN_Table.csv'!$S10+D$52))*(SIN('Standard Settings'!$F5)+SIN('Standard Settings'!$F5+EchelleFPAparam!$M$3+EchelleFPAparam!$I$3)))</f>
        <v>1295.21147666524</v>
      </c>
      <c r="DP10" s="36" t="n">
        <f aca="false">IF(OR($S10+E$52&lt;'Standard Settings'!$G5,$S10+E$52&gt;'Standard Settings'!$I5),-1,(EchelleFPAparam!$S$3/('cpmcfgWVLEN_Table.csv'!$S10+E$52))*(SIN('Standard Settings'!$F5)+SIN('Standard Settings'!$F5+EchelleFPAparam!$M$3+EchelleFPAparam!$I$3)))</f>
        <v>1266.42899940601</v>
      </c>
      <c r="DQ10" s="36" t="n">
        <f aca="false">IF(OR($S10+F$52&lt;'Standard Settings'!$G5,$S10+F$52&gt;'Standard Settings'!$I5),-1,(EchelleFPAparam!$S$3/('cpmcfgWVLEN_Table.csv'!$S10+F$52))*(SIN('Standard Settings'!$F5)+SIN('Standard Settings'!$F5+EchelleFPAparam!$M$3+EchelleFPAparam!$I$3)))</f>
        <v>1238.89793420154</v>
      </c>
      <c r="DR10" s="36" t="n">
        <f aca="false">IF(OR($S10+G$52&lt;'Standard Settings'!$G5,$S10+G$52&gt;'Standard Settings'!$I5),-1,(EchelleFPAparam!$S$3/('cpmcfgWVLEN_Table.csv'!$S10+G$52))*(SIN('Standard Settings'!$F5)+SIN('Standard Settings'!$F5+EchelleFPAparam!$M$3+EchelleFPAparam!$I$3)))</f>
        <v>1212.53840368661</v>
      </c>
      <c r="DS10" s="36" t="n">
        <f aca="false">IF(OR($S10+H$52&lt;'Standard Settings'!$G5,$S10+H$52&gt;'Standard Settings'!$I5),-1,(EchelleFPAparam!$S$3/('cpmcfgWVLEN_Table.csv'!$S10+H$52))*(SIN('Standard Settings'!$F5)+SIN('Standard Settings'!$F5+EchelleFPAparam!$M$3+EchelleFPAparam!$I$3)))</f>
        <v>1187.27718694314</v>
      </c>
      <c r="DT10" s="36" t="n">
        <f aca="false">IF(OR($S10+I$52&lt;'Standard Settings'!$G5,$S10+I$52&gt;'Standard Settings'!$I5),-1,(EchelleFPAparam!$S$3/('cpmcfgWVLEN_Table.csv'!$S10+I$52))*(SIN('Standard Settings'!$F5)+SIN('Standard Settings'!$F5+EchelleFPAparam!$M$3+EchelleFPAparam!$I$3)))</f>
        <v>1163.04704027083</v>
      </c>
      <c r="DU10" s="36" t="n">
        <f aca="false">IF(OR($S10+J$52&lt;'Standard Settings'!$G5,$S10+J$52&gt;'Standard Settings'!$I5),-1,(EchelleFPAparam!$S$3/('cpmcfgWVLEN_Table.csv'!$S10+J$52))*(SIN('Standard Settings'!$F5)+SIN('Standard Settings'!$F5+EchelleFPAparam!$M$3+EchelleFPAparam!$I$3)))</f>
        <v>1139.78609946541</v>
      </c>
      <c r="DV10" s="36" t="n">
        <f aca="false">IF(OR($S10+B$52&lt;'Standard Settings'!$G5,$S10+B$52&gt;'Standard Settings'!$I5),-1,(EchelleFPAparam!$S$3/('cpmcfgWVLEN_Table.csv'!$S10+B$52))*(SIN('Standard Settings'!$F5)+SIN('Standard Settings'!$F5+EchelleFPAparam!$M$3+EchelleFPAparam!$J$3)))</f>
        <v>1357.35011896051</v>
      </c>
      <c r="DW10" s="36" t="n">
        <f aca="false">IF(OR($S10+C$52&lt;'Standard Settings'!$G5,$S10+C$52&gt;'Standard Settings'!$I5),-1,(EchelleFPAparam!$S$3/('cpmcfgWVLEN_Table.csv'!$S10+C$52))*(SIN('Standard Settings'!$F5)+SIN('Standard Settings'!$F5+EchelleFPAparam!$M$3+EchelleFPAparam!$J$3)))</f>
        <v>1325.78383712422</v>
      </c>
      <c r="DX10" s="36" t="n">
        <f aca="false">IF(OR($S10+D$52&lt;'Standard Settings'!$G5,$S10+D$52&gt;'Standard Settings'!$I5),-1,(EchelleFPAparam!$S$3/('cpmcfgWVLEN_Table.csv'!$S10+D$52))*(SIN('Standard Settings'!$F5)+SIN('Standard Settings'!$F5+EchelleFPAparam!$M$3+EchelleFPAparam!$J$3)))</f>
        <v>1295.65238628049</v>
      </c>
      <c r="DY10" s="36" t="n">
        <f aca="false">IF(OR($S10+E$52&lt;'Standard Settings'!$G5,$S10+E$52&gt;'Standard Settings'!$I5),-1,(EchelleFPAparam!$S$3/('cpmcfgWVLEN_Table.csv'!$S10+E$52))*(SIN('Standard Settings'!$F5)+SIN('Standard Settings'!$F5+EchelleFPAparam!$M$3+EchelleFPAparam!$J$3)))</f>
        <v>1266.86011102981</v>
      </c>
      <c r="DZ10" s="36" t="n">
        <f aca="false">IF(OR($S10+F$52&lt;'Standard Settings'!$G5,$S10+F$52&gt;'Standard Settings'!$I5),-1,(EchelleFPAparam!$S$3/('cpmcfgWVLEN_Table.csv'!$S10+F$52))*(SIN('Standard Settings'!$F5)+SIN('Standard Settings'!$F5+EchelleFPAparam!$M$3+EchelleFPAparam!$J$3)))</f>
        <v>1239.31967383351</v>
      </c>
      <c r="EA10" s="36" t="n">
        <f aca="false">IF(OR($S10+G$52&lt;'Standard Settings'!$G5,$S10+G$52&gt;'Standard Settings'!$I5),-1,(EchelleFPAparam!$S$3/('cpmcfgWVLEN_Table.csv'!$S10+G$52))*(SIN('Standard Settings'!$F5)+SIN('Standard Settings'!$F5+EchelleFPAparam!$M$3+EchelleFPAparam!$J$3)))</f>
        <v>1212.95117013493</v>
      </c>
      <c r="EB10" s="36" t="n">
        <f aca="false">IF(OR($S10+H$52&lt;'Standard Settings'!$G5,$S10+H$52&gt;'Standard Settings'!$I5),-1,(EchelleFPAparam!$S$3/('cpmcfgWVLEN_Table.csv'!$S10+H$52))*(SIN('Standard Settings'!$F5)+SIN('Standard Settings'!$F5+EchelleFPAparam!$M$3+EchelleFPAparam!$J$3)))</f>
        <v>1187.68135409045</v>
      </c>
      <c r="EC10" s="36" t="n">
        <f aca="false">IF(OR($S10+I$52&lt;'Standard Settings'!$G5,$S10+I$52&gt;'Standard Settings'!$I5),-1,(EchelleFPAparam!$S$3/('cpmcfgWVLEN_Table.csv'!$S10+I$52))*(SIN('Standard Settings'!$F5)+SIN('Standard Settings'!$F5+EchelleFPAparam!$M$3+EchelleFPAparam!$J$3)))</f>
        <v>1163.44295910901</v>
      </c>
      <c r="ED10" s="36" t="n">
        <f aca="false">IF(OR($S10+J$52&lt;'Standard Settings'!$G5,$S10+J$52&gt;'Standard Settings'!$I5),-1,(EchelleFPAparam!$S$3/('cpmcfgWVLEN_Table.csv'!$S10+J$52))*(SIN('Standard Settings'!$F5)+SIN('Standard Settings'!$F5+EchelleFPAparam!$M$3+EchelleFPAparam!$J$3)))</f>
        <v>1140.17409992683</v>
      </c>
      <c r="EE10" s="36" t="n">
        <f aca="false">IF(OR($S10+B$52&lt;$Q10,$S10+B$52&gt;$R10),-1,(EchelleFPAparam!$S$3/('cpmcfgWVLEN_Table.csv'!$S10+B$52))*(SIN('Standard Settings'!$F5)+SIN('Standard Settings'!$F5+EchelleFPAparam!$M$3+EchelleFPAparam!$K$3)))</f>
        <v>1365.64341607449</v>
      </c>
      <c r="EF10" s="36" t="n">
        <f aca="false">IF(OR($S10+C$52&lt;$Q10,$S10+C$52&gt;$R10),-1,(EchelleFPAparam!$S$3/('cpmcfgWVLEN_Table.csv'!$S10+C$52))*(SIN('Standard Settings'!$F5)+SIN('Standard Settings'!$F5+EchelleFPAparam!$M$3+EchelleFPAparam!$K$3)))</f>
        <v>1333.88426686346</v>
      </c>
      <c r="EG10" s="36" t="n">
        <f aca="false">IF(OR($S10+D$52&lt;$Q10,$S10+D$52&gt;$R10),-1,(EchelleFPAparam!$S$3/('cpmcfgWVLEN_Table.csv'!$S10+D$52))*(SIN('Standard Settings'!$F5)+SIN('Standard Settings'!$F5+EchelleFPAparam!$M$3+EchelleFPAparam!$K$3)))</f>
        <v>1303.56871534383</v>
      </c>
      <c r="EH10" s="36" t="n">
        <f aca="false">IF(OR($S10+E$52&lt;$Q10,$S10+E$52&gt;$R10),-1,(EchelleFPAparam!$S$3/('cpmcfgWVLEN_Table.csv'!$S10+E$52))*(SIN('Standard Settings'!$F5)+SIN('Standard Settings'!$F5+EchelleFPAparam!$M$3+EchelleFPAparam!$K$3)))</f>
        <v>1274.60052166952</v>
      </c>
      <c r="EI10" s="36" t="n">
        <f aca="false">IF(OR($S10+F$52&lt;$Q10,$S10+F$52&gt;$R10),-1,(EchelleFPAparam!$S$3/('cpmcfgWVLEN_Table.csv'!$S10+F$52))*(SIN('Standard Settings'!$F5)+SIN('Standard Settings'!$F5+EchelleFPAparam!$M$3+EchelleFPAparam!$K$3)))</f>
        <v>1246.89181467671</v>
      </c>
      <c r="EJ10" s="36" t="n">
        <f aca="false">IF(OR($S10+G$52&lt;$Q10,$S10+G$52&gt;$R10),-1,(EchelleFPAparam!$S$3/('cpmcfgWVLEN_Table.csv'!$S10+G$52))*(SIN('Standard Settings'!$F5)+SIN('Standard Settings'!$F5+EchelleFPAparam!$M$3+EchelleFPAparam!$K$3)))</f>
        <v>1220.36220159848</v>
      </c>
      <c r="EK10" s="36" t="n">
        <f aca="false">IF(OR($S10+H$52&lt;$Q10,$S10+H$52&gt;$R10),-1,(EchelleFPAparam!$S$3/('cpmcfgWVLEN_Table.csv'!$S10+H$52))*(SIN('Standard Settings'!$F5)+SIN('Standard Settings'!$F5+EchelleFPAparam!$M$3+EchelleFPAparam!$K$3)))</f>
        <v>1194.93798906518</v>
      </c>
      <c r="EL10" s="36" t="n">
        <f aca="false">IF(OR($S10+I$52&lt;$Q10,$S10+I$52&gt;$R10),-1,(EchelleFPAparam!$S$3/('cpmcfgWVLEN_Table.csv'!$S10+I$52))*(SIN('Standard Settings'!$F5)+SIN('Standard Settings'!$F5+EchelleFPAparam!$M$3+EchelleFPAparam!$K$3)))</f>
        <v>1170.55149949242</v>
      </c>
      <c r="EM10" s="36" t="n">
        <f aca="false">IF(OR($S10+J$52&lt;$Q10,$S10+J$52&gt;$R10),-1,(EchelleFPAparam!$S$3/('cpmcfgWVLEN_Table.csv'!$S10+J$52))*(SIN('Standard Settings'!$F5)+SIN('Standard Settings'!$F5+EchelleFPAparam!$M$3+EchelleFPAparam!$K$3)))</f>
        <v>1147.14046950257</v>
      </c>
      <c r="EN10" s="37"/>
      <c r="EO10" s="37"/>
      <c r="EP10" s="37"/>
      <c r="EQ10" s="37"/>
      <c r="ER10" s="37"/>
      <c r="ES10" s="37"/>
      <c r="ET10" s="37"/>
      <c r="EU10" s="37"/>
      <c r="EV10" s="37"/>
      <c r="EW10" s="37"/>
      <c r="EX10" s="37"/>
      <c r="EY10" s="37"/>
      <c r="EZ10" s="37"/>
      <c r="FA10" s="37"/>
      <c r="FB10" s="37"/>
      <c r="FC10" s="37"/>
      <c r="FD10" s="37"/>
      <c r="FE10" s="37"/>
      <c r="FF10" s="37"/>
      <c r="FG10" s="37"/>
      <c r="FH10" s="37"/>
      <c r="FI10" s="37"/>
      <c r="FJ10" s="37"/>
      <c r="FK10" s="37"/>
      <c r="FL10" s="38" t="n">
        <f aca="false">1/(F10*EchelleFPAparam!$Q$3)</f>
        <v>3086.12140183519</v>
      </c>
      <c r="FM10" s="38" t="n">
        <f aca="false">E10*FL10</f>
        <v>12.0146687656645</v>
      </c>
      <c r="FN10" s="37"/>
      <c r="FO10" s="37"/>
      <c r="FP10" s="37"/>
      <c r="FQ10" s="37"/>
      <c r="FR10" s="37"/>
      <c r="FS10" s="37"/>
      <c r="FT10" s="37"/>
      <c r="FU10" s="37"/>
      <c r="FV10" s="37"/>
      <c r="FW10" s="37"/>
      <c r="FX10" s="37"/>
      <c r="FY10" s="37"/>
      <c r="FZ10" s="37"/>
      <c r="GA10" s="37"/>
      <c r="GB10" s="37"/>
      <c r="GC10" s="37"/>
      <c r="GD10" s="37"/>
      <c r="GE10" s="37"/>
      <c r="GF10" s="37"/>
      <c r="GG10" s="37"/>
      <c r="GH10" s="37"/>
      <c r="GI10" s="37"/>
      <c r="GJ10" s="37"/>
      <c r="GK10" s="37"/>
      <c r="GL10" s="37"/>
      <c r="GM10" s="37"/>
      <c r="GN10" s="37"/>
      <c r="GO10" s="37"/>
      <c r="GP10" s="37"/>
      <c r="GQ10" s="37"/>
      <c r="GR10" s="37"/>
      <c r="GS10" s="37"/>
      <c r="GT10" s="37"/>
      <c r="GU10" s="37"/>
      <c r="GV10" s="37"/>
      <c r="GW10" s="37"/>
      <c r="GX10" s="37"/>
      <c r="GY10" s="37"/>
      <c r="GZ10" s="37"/>
      <c r="HA10" s="37"/>
      <c r="HB10" s="37"/>
      <c r="HC10" s="37"/>
      <c r="HD10" s="37"/>
      <c r="HE10" s="37"/>
      <c r="HF10" s="37"/>
      <c r="HG10" s="37"/>
      <c r="HH10" s="37"/>
      <c r="HI10" s="37"/>
      <c r="HJ10" s="37"/>
      <c r="HK10" s="37"/>
      <c r="HL10" s="37"/>
      <c r="HM10" s="37"/>
      <c r="HN10" s="37"/>
      <c r="HO10" s="37"/>
      <c r="HP10" s="37"/>
      <c r="HQ10" s="37"/>
      <c r="HR10" s="37"/>
      <c r="HS10" s="37"/>
      <c r="HT10" s="37"/>
      <c r="HU10" s="37"/>
      <c r="HV10" s="37"/>
      <c r="HW10" s="37"/>
      <c r="HX10" s="37"/>
      <c r="HY10" s="37"/>
      <c r="HZ10" s="37"/>
      <c r="IA10" s="37"/>
      <c r="IB10" s="37"/>
      <c r="IC10" s="37"/>
      <c r="ID10" s="37"/>
      <c r="IE10" s="37"/>
      <c r="IF10" s="37"/>
      <c r="IG10" s="37"/>
      <c r="IH10" s="37"/>
      <c r="II10" s="37"/>
      <c r="IJ10" s="37"/>
      <c r="IK10" s="37"/>
      <c r="IL10" s="37"/>
      <c r="IM10" s="37"/>
      <c r="IN10" s="37"/>
      <c r="IO10" s="37"/>
      <c r="IP10" s="37"/>
      <c r="IQ10" s="37"/>
      <c r="IR10" s="37"/>
      <c r="IS10" s="37"/>
      <c r="IT10" s="37"/>
      <c r="IU10" s="37"/>
      <c r="IV10" s="37"/>
      <c r="IW10" s="37"/>
      <c r="IX10" s="37"/>
      <c r="IY10" s="37"/>
      <c r="IZ10" s="37"/>
      <c r="JA10" s="37"/>
      <c r="JB10" s="37"/>
      <c r="JC10" s="37"/>
      <c r="JD10" s="37"/>
      <c r="JE10" s="37"/>
      <c r="JF10" s="37"/>
      <c r="JG10" s="37"/>
      <c r="JH10" s="37"/>
      <c r="JI10" s="37"/>
      <c r="JJ10" s="37"/>
      <c r="JK10" s="37"/>
      <c r="JL10" s="37"/>
      <c r="JM10" s="37"/>
      <c r="JN10" s="37"/>
      <c r="JO10" s="37"/>
      <c r="JP10" s="37"/>
      <c r="JQ10" s="37"/>
      <c r="JR10" s="37"/>
      <c r="JS10" s="37"/>
    </row>
    <row r="11" customFormat="false" ht="13.75" hidden="false" customHeight="true" outlineLevel="0" collapsed="false">
      <c r="A11" s="24" t="n">
        <v>5</v>
      </c>
      <c r="B11" s="25" t="n">
        <f aca="false">Y11</f>
        <v>1564.26169046599</v>
      </c>
      <c r="C11" s="12" t="str">
        <f aca="false">'Standard Settings'!B6</f>
        <v>H/1/4</v>
      </c>
      <c r="D11" s="12" t="n">
        <f aca="false">'Standard Settings'!H6</f>
        <v>36</v>
      </c>
      <c r="E11" s="26" t="n">
        <f aca="false">(DQ11-DH11)/2048</f>
        <v>0.00513894972722606</v>
      </c>
      <c r="F11" s="23" t="n">
        <f aca="false">((EchelleFPAparam!$S$3/('cpmcfgWVLEN_Table.csv'!$S11+E$52))*(SIN('Standard Settings'!$F6+0.0005)+SIN('Standard Settings'!$F6+0.0005+EchelleFPAparam!$M$3))-(EchelleFPAparam!$S$3/('cpmcfgWVLEN_Table.csv'!$S11+E$52))*(SIN('Standard Settings'!$F6-0.0005)+SIN('Standard Settings'!$F6-0.0005+EchelleFPAparam!$M$3)))*1000*EchelleFPAparam!$O$3/180</f>
        <v>14.3793375281193</v>
      </c>
      <c r="G11" s="27" t="str">
        <f aca="false">'Standard Settings'!C6</f>
        <v>H</v>
      </c>
      <c r="H11" s="28"/>
      <c r="I11" s="12" t="str">
        <f aca="false">'Standard Settings'!$D6</f>
        <v>HK</v>
      </c>
      <c r="J11" s="28"/>
      <c r="K11" s="13" t="n">
        <v>0</v>
      </c>
      <c r="L11" s="13" t="n">
        <v>0</v>
      </c>
      <c r="M11" s="12" t="str">
        <f aca="false">'Standard Settings'!$D6</f>
        <v>HK</v>
      </c>
      <c r="N11" s="28"/>
      <c r="O11" s="12" t="n">
        <f aca="false">'Standard Settings'!$E6</f>
        <v>64.5</v>
      </c>
      <c r="P11" s="29"/>
      <c r="Q11" s="30" t="n">
        <f aca="false">'Standard Settings'!$G6</f>
        <v>32</v>
      </c>
      <c r="R11" s="30" t="n">
        <f aca="false">'Standard Settings'!$I6</f>
        <v>39</v>
      </c>
      <c r="S11" s="31" t="n">
        <f aca="false">D11-4</f>
        <v>32</v>
      </c>
      <c r="T11" s="31" t="n">
        <f aca="false">D11+4</f>
        <v>40</v>
      </c>
      <c r="U11" s="32" t="n">
        <f aca="false">IF(OR($S11+B$52&lt;$Q11,$S11+B$52&gt;$R11),-1,(EchelleFPAparam!$S$3/('cpmcfgWVLEN_Table.csv'!$S11+B$52))*(SIN('Standard Settings'!$F6)+SIN('Standard Settings'!$F6+EchelleFPAparam!$M$3)))</f>
        <v>1759.79440177424</v>
      </c>
      <c r="V11" s="32" t="n">
        <f aca="false">IF(OR($S11+C$52&lt;$Q11,$S11+C$52&gt;$R11),-1,(EchelleFPAparam!$S$3/('cpmcfgWVLEN_Table.csv'!$S11+C$52))*(SIN('Standard Settings'!$F6)+SIN('Standard Settings'!$F6+EchelleFPAparam!$M$3)))</f>
        <v>1706.46729869017</v>
      </c>
      <c r="W11" s="32" t="n">
        <f aca="false">IF(OR($S11+D$52&lt;$Q11,$S11+D$52&gt;$R11),-1,(EchelleFPAparam!$S$3/('cpmcfgWVLEN_Table.csv'!$S11+D$52))*(SIN('Standard Settings'!$F6)+SIN('Standard Settings'!$F6+EchelleFPAparam!$M$3)))</f>
        <v>1656.27708402282</v>
      </c>
      <c r="X11" s="32" t="n">
        <f aca="false">IF(OR($S11+E$52&lt;$Q11,$S11+E$52&gt;$R11),-1,(EchelleFPAparam!$S$3/('cpmcfgWVLEN_Table.csv'!$S11+E$52))*(SIN('Standard Settings'!$F6)+SIN('Standard Settings'!$F6+EchelleFPAparam!$M$3)))</f>
        <v>1608.95488162216</v>
      </c>
      <c r="Y11" s="32" t="n">
        <f aca="false">IF(OR($S11+F$52&lt;$Q11,$S11+F$52&gt;$R11),-1,(EchelleFPAparam!$S$3/('cpmcfgWVLEN_Table.csv'!$S11+F$52))*(SIN('Standard Settings'!$F6)+SIN('Standard Settings'!$F6+EchelleFPAparam!$M$3)))</f>
        <v>1564.26169046599</v>
      </c>
      <c r="Z11" s="32" t="n">
        <f aca="false">IF(OR($S11+G$52&lt;$Q11,$S11+G$52&gt;$R11),-1,(EchelleFPAparam!$S$3/('cpmcfgWVLEN_Table.csv'!$S11+G$52))*(SIN('Standard Settings'!$F6)+SIN('Standard Settings'!$F6+EchelleFPAparam!$M$3)))</f>
        <v>1521.98434748043</v>
      </c>
      <c r="AA11" s="32" t="n">
        <f aca="false">IF(OR($S11+H$52&lt;$Q11,$S11+H$52&gt;$R11),-1,(EchelleFPAparam!$S$3/('cpmcfgWVLEN_Table.csv'!$S11+H$52))*(SIN('Standard Settings'!$F6)+SIN('Standard Settings'!$F6+EchelleFPAparam!$M$3)))</f>
        <v>1481.93212780989</v>
      </c>
      <c r="AB11" s="32" t="n">
        <f aca="false">IF(OR($S11+I$52&lt;$Q11,$S11+I$52&gt;$R11),-1,(EchelleFPAparam!$S$3/('cpmcfgWVLEN_Table.csv'!$S11+I$52))*(SIN('Standard Settings'!$F6)+SIN('Standard Settings'!$F6+EchelleFPAparam!$M$3)))</f>
        <v>1443.93386812246</v>
      </c>
      <c r="AC11" s="32" t="n">
        <f aca="false">IF(OR($S11+J$52&lt;$Q11,$S11+J$52&gt;$R11),-1,(EchelleFPAparam!$S$3/('cpmcfgWVLEN_Table.csv'!$S11+J$52))*(SIN('Standard Settings'!$F6)+SIN('Standard Settings'!$F6+EchelleFPAparam!$M$3)))</f>
        <v>-1</v>
      </c>
      <c r="AD11" s="33" t="n">
        <v>2048.1</v>
      </c>
      <c r="AE11" s="33" t="n">
        <v>1941.15952915707</v>
      </c>
      <c r="AF11" s="33" t="n">
        <v>1637.74136505476</v>
      </c>
      <c r="AG11" s="33" t="n">
        <v>1353.78552669825</v>
      </c>
      <c r="AH11" s="33" t="n">
        <v>1087.96720437855</v>
      </c>
      <c r="AI11" s="33" t="n">
        <v>838.412493802632</v>
      </c>
      <c r="AJ11" s="33" t="n">
        <v>603.330426511564</v>
      </c>
      <c r="AK11" s="33" t="n">
        <v>381.372487811101</v>
      </c>
      <c r="AL11" s="33" t="n">
        <v>171.128640603958</v>
      </c>
      <c r="AM11" s="33" t="n">
        <v>29.2898400365061</v>
      </c>
      <c r="AN11" s="33" t="n">
        <v>0</v>
      </c>
      <c r="AO11" s="33" t="n">
        <v>2048.1</v>
      </c>
      <c r="AP11" s="33" t="n">
        <v>1975.06160994631</v>
      </c>
      <c r="AQ11" s="33" t="n">
        <v>1686.11552423817</v>
      </c>
      <c r="AR11" s="33" t="n">
        <v>1399.91113809794</v>
      </c>
      <c r="AS11" s="33" t="n">
        <v>1132.15079168835</v>
      </c>
      <c r="AT11" s="33" t="n">
        <v>880.783748975897</v>
      </c>
      <c r="AU11" s="33" t="n">
        <v>644.040171112166</v>
      </c>
      <c r="AV11" s="33" t="n">
        <v>420.60551851558</v>
      </c>
      <c r="AW11" s="33" t="n">
        <v>208.999697404042</v>
      </c>
      <c r="AX11" s="33" t="n">
        <v>47.3091425695659</v>
      </c>
      <c r="AY11" s="33" t="n">
        <v>0</v>
      </c>
      <c r="AZ11" s="33" t="n">
        <v>2048.1</v>
      </c>
      <c r="BA11" s="33" t="n">
        <v>2000.66591510066</v>
      </c>
      <c r="BB11" s="33" t="n">
        <v>1735.30197995716</v>
      </c>
      <c r="BC11" s="33" t="n">
        <v>1446.64019723214</v>
      </c>
      <c r="BD11" s="33" t="n">
        <v>1176.59322942068</v>
      </c>
      <c r="BE11" s="33" t="n">
        <v>923.18247303089</v>
      </c>
      <c r="BF11" s="33" t="n">
        <v>684.627759946125</v>
      </c>
      <c r="BG11" s="33" t="n">
        <v>459.517733966889</v>
      </c>
      <c r="BH11" s="33" t="n">
        <v>246.457145206601</v>
      </c>
      <c r="BI11" s="33" t="n">
        <v>65.3268599930125</v>
      </c>
      <c r="BJ11" s="33" t="n">
        <v>0</v>
      </c>
      <c r="BK11" s="34" t="n">
        <f aca="false">IF(OR($S11+B$52&lt;'Standard Settings'!$G6,$S11+B$52&gt;'Standard Settings'!$I6),-1,(EchelleFPAparam!$S$3/('cpmcfgWVLEN_Table.csv'!$S11+B$52))*(SIN(EchelleFPAparam!$T$3-EchelleFPAparam!$M$3/2)+SIN('Standard Settings'!$F6+EchelleFPAparam!$M$3)))</f>
        <v>1766.19193859474</v>
      </c>
      <c r="BL11" s="34" t="n">
        <f aca="false">IF(OR($S11+C$52&lt;'Standard Settings'!$G6,$S11+C$52&gt;'Standard Settings'!$I6),-1,(EchelleFPAparam!$S$3/('cpmcfgWVLEN_Table.csv'!$S11+C$52))*(SIN(EchelleFPAparam!$T$3-EchelleFPAparam!$M$3/2)+SIN('Standard Settings'!$F6+EchelleFPAparam!$M$3)))</f>
        <v>1712.67097075854</v>
      </c>
      <c r="BM11" s="34" t="n">
        <f aca="false">IF(OR($S11+D$52&lt;'Standard Settings'!$G6,$S11+D$52&gt;'Standard Settings'!$I6),-1,(EchelleFPAparam!$S$3/('cpmcfgWVLEN_Table.csv'!$S11+D$52))*(SIN(EchelleFPAparam!$T$3-EchelleFPAparam!$M$3/2)+SIN('Standard Settings'!$F6+EchelleFPAparam!$M$3)))</f>
        <v>1662.29829514799</v>
      </c>
      <c r="BN11" s="34" t="n">
        <f aca="false">IF(OR($S11+E$52&lt;'Standard Settings'!$G6,$S11+E$52&gt;'Standard Settings'!$I6),-1,(EchelleFPAparam!$S$3/('cpmcfgWVLEN_Table.csv'!$S11+E$52))*(SIN(EchelleFPAparam!$T$3-EchelleFPAparam!$M$3/2)+SIN('Standard Settings'!$F6+EchelleFPAparam!$M$3)))</f>
        <v>1614.80405814377</v>
      </c>
      <c r="BO11" s="34" t="n">
        <f aca="false">IF(OR($S11+F$52&lt;'Standard Settings'!$G6,$S11+F$52&gt;'Standard Settings'!$I6),-1,(EchelleFPAparam!$S$3/('cpmcfgWVLEN_Table.csv'!$S11+F$52))*(SIN(EchelleFPAparam!$T$3-EchelleFPAparam!$M$3/2)+SIN('Standard Settings'!$F6+EchelleFPAparam!$M$3)))</f>
        <v>1569.94838986199</v>
      </c>
      <c r="BP11" s="34" t="n">
        <f aca="false">IF(OR($S11+G$52&lt;'Standard Settings'!$G6,$S11+G$52&gt;'Standard Settings'!$I6),-1,(EchelleFPAparam!$S$3/('cpmcfgWVLEN_Table.csv'!$S11+G$52))*(SIN(EchelleFPAparam!$T$3-EchelleFPAparam!$M$3/2)+SIN('Standard Settings'!$F6+EchelleFPAparam!$M$3)))</f>
        <v>1527.51735229816</v>
      </c>
      <c r="BQ11" s="34" t="n">
        <f aca="false">IF(OR($S11+H$52&lt;'Standard Settings'!$G6,$S11+H$52&gt;'Standard Settings'!$I6),-1,(EchelleFPAparam!$S$3/('cpmcfgWVLEN_Table.csv'!$S11+H$52))*(SIN(EchelleFPAparam!$T$3-EchelleFPAparam!$M$3/2)+SIN('Standard Settings'!$F6+EchelleFPAparam!$M$3)))</f>
        <v>1487.31952723768</v>
      </c>
      <c r="BR11" s="34" t="n">
        <f aca="false">IF(OR($S11+I$52&lt;'Standard Settings'!$G6,$S11+I$52&gt;'Standard Settings'!$I6),-1,(EchelleFPAparam!$S$3/('cpmcfgWVLEN_Table.csv'!$S11+I$52))*(SIN(EchelleFPAparam!$T$3-EchelleFPAparam!$M$3/2)+SIN('Standard Settings'!$F6+EchelleFPAparam!$M$3)))</f>
        <v>1449.18312910338</v>
      </c>
      <c r="BS11" s="34" t="n">
        <f aca="false">IF(OR($S11+J$52&lt;'Standard Settings'!$G6,$S11+J$52&gt;'Standard Settings'!$I6),-1,(EchelleFPAparam!$S$3/('cpmcfgWVLEN_Table.csv'!$S11+J$52))*(SIN(EchelleFPAparam!$T$3-EchelleFPAparam!$M$3/2)+SIN('Standard Settings'!$F6+EchelleFPAparam!$M$3)))</f>
        <v>-1</v>
      </c>
      <c r="BT11" s="35" t="n">
        <f aca="false">IF(OR($S11+B$52&lt;'Standard Settings'!$G6,$S11+B$52&gt;'Standard Settings'!$I6),-1,BK11*(($D11+B$52)/($D11+B$52+0.5)))</f>
        <v>1741.99752847701</v>
      </c>
      <c r="BU11" s="35" t="n">
        <f aca="false">IF(OR($S11+C$52&lt;'Standard Settings'!$G6,$S11+C$52&gt;'Standard Settings'!$I6),-1,BL11*(($D11+C$52)/($D11+C$52+0.5)))</f>
        <v>1689.83535781509</v>
      </c>
      <c r="BV11" s="35" t="n">
        <f aca="false">IF(OR($S11+D$52&lt;'Standard Settings'!$G6,$S11+D$52&gt;'Standard Settings'!$I6),-1,BM11*(($D11+D$52)/($D11+D$52+0.5)))</f>
        <v>1640.71000560062</v>
      </c>
      <c r="BW11" s="35" t="n">
        <f aca="false">IF(OR($S11+E$52&lt;'Standard Settings'!$G6,$S11+E$52&gt;'Standard Settings'!$I6),-1,BN11*(($D11+E$52)/($D11+E$52+0.5)))</f>
        <v>1594.36350044574</v>
      </c>
      <c r="BX11" s="35" t="n">
        <f aca="false">IF(OR($S11+F$52&lt;'Standard Settings'!$G6,$S11+F$52&gt;'Standard Settings'!$I6),-1,BO11*(($D11+F$52)/($D11+F$52+0.5)))</f>
        <v>1550.56631097481</v>
      </c>
      <c r="BY11" s="35" t="n">
        <f aca="false">IF(OR($S11+G$52&lt;'Standard Settings'!$G6,$S11+G$52&gt;'Standard Settings'!$I6),-1,BP11*(($D11+G$52)/($D11+G$52+0.5)))</f>
        <v>1509.11352877649</v>
      </c>
      <c r="BZ11" s="35" t="n">
        <f aca="false">IF(OR($S11+H$52&lt;'Standard Settings'!$G6,$S11+H$52&gt;'Standard Settings'!$I6),-1,BQ11*(($D11+H$52)/($D11+H$52+0.5)))</f>
        <v>1469.82165044665</v>
      </c>
      <c r="CA11" s="35" t="n">
        <f aca="false">IF(OR($S11+I$52&lt;'Standard Settings'!$G6,$S11+I$52&gt;'Standard Settings'!$I6),-1,BR11*(($D11+I$52)/($D11+I$52+0.5)))</f>
        <v>1432.52585175736</v>
      </c>
      <c r="CB11" s="35" t="n">
        <f aca="false">IF(OR($S11+J$52&lt;'Standard Settings'!$G6,$S11+J$52&gt;'Standard Settings'!$I6),-1,BS11*(($D11+J$52)/($D11+J$52+0.5)))</f>
        <v>-1</v>
      </c>
      <c r="CC11" s="35" t="n">
        <f aca="false">IF(OR($S11+B$52&lt;'Standard Settings'!$G6,$S11+B$52&gt;'Standard Settings'!$I6),-1,BK11*(($D11+B$52)/($D11+B$52-0.5)))</f>
        <v>1791.06788139185</v>
      </c>
      <c r="CD11" s="35" t="n">
        <f aca="false">IF(OR($S11+C$52&lt;'Standard Settings'!$G6,$S11+C$52&gt;'Standard Settings'!$I6),-1,BL11*(($D11+C$52)/($D11+C$52-0.5)))</f>
        <v>1736.13221693331</v>
      </c>
      <c r="CE11" s="35" t="n">
        <f aca="false">IF(OR($S11+D$52&lt;'Standard Settings'!$G6,$S11+D$52&gt;'Standard Settings'!$I6),-1,BM11*(($D11+D$52)/($D11+D$52-0.5)))</f>
        <v>1684.46227241663</v>
      </c>
      <c r="CF11" s="35" t="n">
        <f aca="false">IF(OR($S11+E$52&lt;'Standard Settings'!$G6,$S11+E$52&gt;'Standard Settings'!$I6),-1,BN11*(($D11+E$52)/($D11+E$52-0.5)))</f>
        <v>1635.77553941836</v>
      </c>
      <c r="CG11" s="35" t="n">
        <f aca="false">IF(OR($S11+F$52&lt;'Standard Settings'!$G6,$S11+F$52&gt;'Standard Settings'!$I6),-1,BO11*(($D11+F$52)/($D11+F$52-0.5)))</f>
        <v>1589.82115429063</v>
      </c>
      <c r="CH11" s="35" t="n">
        <f aca="false">IF(OR($S11+G$52&lt;'Standard Settings'!$G6,$S11+G$52&gt;'Standard Settings'!$I6),-1,BP11*(($D11+G$52)/($D11+G$52-0.5)))</f>
        <v>1546.37559121542</v>
      </c>
      <c r="CI11" s="35" t="n">
        <f aca="false">IF(OR($S11+H$52&lt;'Standard Settings'!$G6,$S11+H$52&gt;'Standard Settings'!$I6),-1,BQ11*(($D11+H$52)/($D11+H$52-0.5)))</f>
        <v>1505.23903961404</v>
      </c>
      <c r="CJ11" s="35" t="n">
        <f aca="false">IF(OR($S11+I$52&lt;'Standard Settings'!$G6,$S11+I$52&gt;'Standard Settings'!$I6),-1,BR11*(($D11+I$52)/($D11+I$52-0.5)))</f>
        <v>1466.23234238695</v>
      </c>
      <c r="CK11" s="35" t="n">
        <f aca="false">IF(OR($S11+J$52&lt;'Standard Settings'!$G6,$S11+J$52&gt;'Standard Settings'!$I6),-1,BS11*(($D11+J$52)/($D11+J$52-0.5)))</f>
        <v>-1</v>
      </c>
      <c r="CL11" s="36" t="n">
        <f aca="false">IF(OR($S11+B$52&lt;'Standard Settings'!$G6,$S11+B$52&gt;'Standard Settings'!$I6),-1,(EchelleFPAparam!$S$3/('cpmcfgWVLEN_Table.csv'!$S11+B$52))*(SIN('Standard Settings'!$F6)+SIN('Standard Settings'!$F6+EchelleFPAparam!$M$3+EchelleFPAparam!$F$3)))</f>
        <v>1740.74617731708</v>
      </c>
      <c r="CM11" s="36" t="n">
        <f aca="false">IF(OR($S11+C$52&lt;'Standard Settings'!$G6,$S11+C$52&gt;'Standard Settings'!$I6),-1,(EchelleFPAparam!$S$3/('cpmcfgWVLEN_Table.csv'!$S11+C$52))*(SIN('Standard Settings'!$F6)+SIN('Standard Settings'!$F6+EchelleFPAparam!$M$3+EchelleFPAparam!$F$3)))</f>
        <v>1687.99629315596</v>
      </c>
      <c r="CN11" s="36" t="n">
        <f aca="false">IF(OR($S11+D$52&lt;'Standard Settings'!$G6,$S11+D$52&gt;'Standard Settings'!$I6),-1,(EchelleFPAparam!$S$3/('cpmcfgWVLEN_Table.csv'!$S11+D$52))*(SIN('Standard Settings'!$F6)+SIN('Standard Settings'!$F6+EchelleFPAparam!$M$3+EchelleFPAparam!$F$3)))</f>
        <v>1638.34934335725</v>
      </c>
      <c r="CO11" s="36" t="n">
        <f aca="false">IF(OR($S11+E$52&lt;'Standard Settings'!$G6,$S11+E$52&gt;'Standard Settings'!$I6),-1,(EchelleFPAparam!$S$3/('cpmcfgWVLEN_Table.csv'!$S11+E$52))*(SIN('Standard Settings'!$F6)+SIN('Standard Settings'!$F6+EchelleFPAparam!$M$3+EchelleFPAparam!$F$3)))</f>
        <v>1591.53936211847</v>
      </c>
      <c r="CP11" s="36" t="n">
        <f aca="false">IF(OR($S11+F$52&lt;'Standard Settings'!$G6,$S11+F$52&gt;'Standard Settings'!$I6),-1,(EchelleFPAparam!$S$3/('cpmcfgWVLEN_Table.csv'!$S11+F$52))*(SIN('Standard Settings'!$F6)+SIN('Standard Settings'!$F6+EchelleFPAparam!$M$3+EchelleFPAparam!$F$3)))</f>
        <v>1547.32993539296</v>
      </c>
      <c r="CQ11" s="36" t="n">
        <f aca="false">IF(OR($S11+G$52&lt;'Standard Settings'!$G6,$S11+G$52&gt;'Standard Settings'!$I6),-1,(EchelleFPAparam!$S$3/('cpmcfgWVLEN_Table.csv'!$S11+G$52))*(SIN('Standard Settings'!$F6)+SIN('Standard Settings'!$F6+EchelleFPAparam!$M$3+EchelleFPAparam!$F$3)))</f>
        <v>1505.51020740937</v>
      </c>
      <c r="CR11" s="36" t="n">
        <f aca="false">IF(OR($S11+H$52&lt;'Standard Settings'!$G6,$S11+H$52&gt;'Standard Settings'!$I6),-1,(EchelleFPAparam!$S$3/('cpmcfgWVLEN_Table.csv'!$S11+H$52))*(SIN('Standard Settings'!$F6)+SIN('Standard Settings'!$F6+EchelleFPAparam!$M$3+EchelleFPAparam!$F$3)))</f>
        <v>1465.8915177407</v>
      </c>
      <c r="CS11" s="36" t="n">
        <f aca="false">IF(OR($S11+I$52&lt;'Standard Settings'!$G6,$S11+I$52&gt;'Standard Settings'!$I6),-1,(EchelleFPAparam!$S$3/('cpmcfgWVLEN_Table.csv'!$S11+I$52))*(SIN('Standard Settings'!$F6)+SIN('Standard Settings'!$F6+EchelleFPAparam!$M$3+EchelleFPAparam!$F$3)))</f>
        <v>1428.30455574735</v>
      </c>
      <c r="CT11" s="36" t="n">
        <f aca="false">IF(OR($S11+J$52&lt;'Standard Settings'!$G6,$S11+J$52&gt;'Standard Settings'!$I6),-1,(EchelleFPAparam!$S$3/('cpmcfgWVLEN_Table.csv'!$S11+J$52))*(SIN('Standard Settings'!$F6)+SIN('Standard Settings'!$F6+EchelleFPAparam!$M$3+EchelleFPAparam!$F$3)))</f>
        <v>-1</v>
      </c>
      <c r="CU11" s="36" t="n">
        <f aca="false">IF(OR($S11+B$52&lt;'Standard Settings'!$G6,$S11+B$52&gt;'Standard Settings'!$I6),-1,(EchelleFPAparam!$S$3/('cpmcfgWVLEN_Table.csv'!$S11+B$52))*(SIN('Standard Settings'!$F6)+SIN('Standard Settings'!$F6+EchelleFPAparam!$M$3+EchelleFPAparam!$G$3)))</f>
        <v>1753.14936418806</v>
      </c>
      <c r="CV11" s="36" t="n">
        <f aca="false">IF(OR($S11+C$52&lt;'Standard Settings'!$G6,$S11+C$52&gt;'Standard Settings'!$I6),-1,(EchelleFPAparam!$S$3/('cpmcfgWVLEN_Table.csv'!$S11+C$52))*(SIN('Standard Settings'!$F6)+SIN('Standard Settings'!$F6+EchelleFPAparam!$M$3+EchelleFPAparam!$G$3)))</f>
        <v>1700.02362587933</v>
      </c>
      <c r="CW11" s="36" t="n">
        <f aca="false">IF(OR($S11+D$52&lt;'Standard Settings'!$G6,$S11+D$52&gt;'Standard Settings'!$I6),-1,(EchelleFPAparam!$S$3/('cpmcfgWVLEN_Table.csv'!$S11+D$52))*(SIN('Standard Settings'!$F6)+SIN('Standard Settings'!$F6+EchelleFPAparam!$M$3+EchelleFPAparam!$G$3)))</f>
        <v>1650.02293100053</v>
      </c>
      <c r="CX11" s="36" t="n">
        <f aca="false">IF(OR($S11+E$52&lt;'Standard Settings'!$G6,$S11+E$52&gt;'Standard Settings'!$I6),-1,(EchelleFPAparam!$S$3/('cpmcfgWVLEN_Table.csv'!$S11+E$52))*(SIN('Standard Settings'!$F6)+SIN('Standard Settings'!$F6+EchelleFPAparam!$M$3+EchelleFPAparam!$G$3)))</f>
        <v>1602.87941868623</v>
      </c>
      <c r="CY11" s="36" t="n">
        <f aca="false">IF(OR($S11+F$52&lt;'Standard Settings'!$G6,$S11+F$52&gt;'Standard Settings'!$I6),-1,(EchelleFPAparam!$S$3/('cpmcfgWVLEN_Table.csv'!$S11+F$52))*(SIN('Standard Settings'!$F6)+SIN('Standard Settings'!$F6+EchelleFPAparam!$M$3+EchelleFPAparam!$G$3)))</f>
        <v>1558.35499038939</v>
      </c>
      <c r="CZ11" s="36" t="n">
        <f aca="false">IF(OR($S11+G$52&lt;'Standard Settings'!$G6,$S11+G$52&gt;'Standard Settings'!$I6),-1,(EchelleFPAparam!$S$3/('cpmcfgWVLEN_Table.csv'!$S11+G$52))*(SIN('Standard Settings'!$F6)+SIN('Standard Settings'!$F6+EchelleFPAparam!$M$3+EchelleFPAparam!$G$3)))</f>
        <v>1516.23728794643</v>
      </c>
      <c r="DA11" s="36" t="n">
        <f aca="false">IF(OR($S11+H$52&lt;'Standard Settings'!$G6,$S11+H$52&gt;'Standard Settings'!$I6),-1,(EchelleFPAparam!$S$3/('cpmcfgWVLEN_Table.csv'!$S11+H$52))*(SIN('Standard Settings'!$F6)+SIN('Standard Settings'!$F6+EchelleFPAparam!$M$3+EchelleFPAparam!$G$3)))</f>
        <v>1476.33630668468</v>
      </c>
      <c r="DB11" s="36" t="n">
        <f aca="false">IF(OR($S11+I$52&lt;'Standard Settings'!$G6,$S11+I$52&gt;'Standard Settings'!$I6),-1,(EchelleFPAparam!$S$3/('cpmcfgWVLEN_Table.csv'!$S11+I$52))*(SIN('Standard Settings'!$F6)+SIN('Standard Settings'!$F6+EchelleFPAparam!$M$3+EchelleFPAparam!$G$3)))</f>
        <v>1438.48152959021</v>
      </c>
      <c r="DC11" s="36" t="n">
        <f aca="false">IF(OR($S11+J$52&lt;'Standard Settings'!$G6,$S11+J$52&gt;'Standard Settings'!$I6),-1,(EchelleFPAparam!$S$3/('cpmcfgWVLEN_Table.csv'!$S11+J$52))*(SIN('Standard Settings'!$F6)+SIN('Standard Settings'!$F6+EchelleFPAparam!$M$3+EchelleFPAparam!$G$3)))</f>
        <v>-1</v>
      </c>
      <c r="DD11" s="36" t="n">
        <f aca="false">IF(OR($S11+B$52&lt;'Standard Settings'!$G6,$S11+B$52&gt;'Standard Settings'!$I6),-1,(EchelleFPAparam!$S$3/('cpmcfgWVLEN_Table.csv'!$S11+B$52))*(SIN('Standard Settings'!$F6)+SIN('Standard Settings'!$F6+EchelleFPAparam!$M$3+EchelleFPAparam!$H$3)))</f>
        <v>1753.80708016485</v>
      </c>
      <c r="DE11" s="36" t="n">
        <f aca="false">IF(OR($S11+C$52&lt;'Standard Settings'!$G6,$S11+C$52&gt;'Standard Settings'!$I6),-1,(EchelleFPAparam!$S$3/('cpmcfgWVLEN_Table.csv'!$S11+C$52))*(SIN('Standard Settings'!$F6)+SIN('Standard Settings'!$F6+EchelleFPAparam!$M$3+EchelleFPAparam!$H$3)))</f>
        <v>1700.66141106894</v>
      </c>
      <c r="DF11" s="36" t="n">
        <f aca="false">IF(OR($S11+D$52&lt;'Standard Settings'!$G6,$S11+D$52&gt;'Standard Settings'!$I6),-1,(EchelleFPAparam!$S$3/('cpmcfgWVLEN_Table.csv'!$S11+D$52))*(SIN('Standard Settings'!$F6)+SIN('Standard Settings'!$F6+EchelleFPAparam!$M$3+EchelleFPAparam!$H$3)))</f>
        <v>1650.64195780221</v>
      </c>
      <c r="DG11" s="36" t="n">
        <f aca="false">IF(OR($S11+E$52&lt;'Standard Settings'!$G6,$S11+E$52&gt;'Standard Settings'!$I6),-1,(EchelleFPAparam!$S$3/('cpmcfgWVLEN_Table.csv'!$S11+E$52))*(SIN('Standard Settings'!$F6)+SIN('Standard Settings'!$F6+EchelleFPAparam!$M$3+EchelleFPAparam!$H$3)))</f>
        <v>1603.48075900786</v>
      </c>
      <c r="DH11" s="36" t="n">
        <f aca="false">IF(OR($S11+F$52&lt;'Standard Settings'!$G6,$S11+F$52&gt;'Standard Settings'!$I6),-1,(EchelleFPAparam!$S$3/('cpmcfgWVLEN_Table.csv'!$S11+F$52))*(SIN('Standard Settings'!$F6)+SIN('Standard Settings'!$F6+EchelleFPAparam!$M$3+EchelleFPAparam!$H$3)))</f>
        <v>1558.9396268132</v>
      </c>
      <c r="DI11" s="36" t="n">
        <f aca="false">IF(OR($S11+G$52&lt;'Standard Settings'!$G6,$S11+G$52&gt;'Standard Settings'!$I6),-1,(EchelleFPAparam!$S$3/('cpmcfgWVLEN_Table.csv'!$S11+G$52))*(SIN('Standard Settings'!$F6)+SIN('Standard Settings'!$F6+EchelleFPAparam!$M$3+EchelleFPAparam!$H$3)))</f>
        <v>1516.80612338582</v>
      </c>
      <c r="DJ11" s="36" t="n">
        <f aca="false">IF(OR($S11+H$52&lt;'Standard Settings'!$G6,$S11+H$52&gt;'Standard Settings'!$I6),-1,(EchelleFPAparam!$S$3/('cpmcfgWVLEN_Table.csv'!$S11+H$52))*(SIN('Standard Settings'!$F6)+SIN('Standard Settings'!$F6+EchelleFPAparam!$M$3+EchelleFPAparam!$H$3)))</f>
        <v>1476.8901727704</v>
      </c>
      <c r="DK11" s="36" t="n">
        <f aca="false">IF(OR($S11+I$52&lt;'Standard Settings'!$G6,$S11+I$52&gt;'Standard Settings'!$I6),-1,(EchelleFPAparam!$S$3/('cpmcfgWVLEN_Table.csv'!$S11+I$52))*(SIN('Standard Settings'!$F6)+SIN('Standard Settings'!$F6+EchelleFPAparam!$M$3+EchelleFPAparam!$H$3)))</f>
        <v>1439.02119398142</v>
      </c>
      <c r="DL11" s="36" t="n">
        <f aca="false">IF(OR($S11+J$52&lt;'Standard Settings'!$G6,$S11+J$52&gt;'Standard Settings'!$I6),-1,(EchelleFPAparam!$S$3/('cpmcfgWVLEN_Table.csv'!$S11+J$52))*(SIN('Standard Settings'!$F6)+SIN('Standard Settings'!$F6+EchelleFPAparam!$M$3+EchelleFPAparam!$H$3)))</f>
        <v>-1</v>
      </c>
      <c r="DM11" s="36" t="n">
        <f aca="false">IF(OR($S11+B$52&lt;'Standard Settings'!$G6,$S11+B$52&gt;'Standard Settings'!$I6),-1,(EchelleFPAparam!$S$3/('cpmcfgWVLEN_Table.csv'!$S11+B$52))*(SIN('Standard Settings'!$F6)+SIN('Standard Settings'!$F6+EchelleFPAparam!$M$3+EchelleFPAparam!$I$3)))</f>
        <v>1765.64722033638</v>
      </c>
      <c r="DN11" s="36" t="n">
        <f aca="false">IF(OR($S11+C$52&lt;'Standard Settings'!$G6,$S11+C$52&gt;'Standard Settings'!$I6),-1,(EchelleFPAparam!$S$3/('cpmcfgWVLEN_Table.csv'!$S11+C$52))*(SIN('Standard Settings'!$F6)+SIN('Standard Settings'!$F6+EchelleFPAparam!$M$3+EchelleFPAparam!$I$3)))</f>
        <v>1712.14275911406</v>
      </c>
      <c r="DO11" s="36" t="n">
        <f aca="false">IF(OR($S11+D$52&lt;'Standard Settings'!$G6,$S11+D$52&gt;'Standard Settings'!$I6),-1,(EchelleFPAparam!$S$3/('cpmcfgWVLEN_Table.csv'!$S11+D$52))*(SIN('Standard Settings'!$F6)+SIN('Standard Settings'!$F6+EchelleFPAparam!$M$3+EchelleFPAparam!$I$3)))</f>
        <v>1661.78561914012</v>
      </c>
      <c r="DP11" s="36" t="n">
        <f aca="false">IF(OR($S11+E$52&lt;'Standard Settings'!$G6,$S11+E$52&gt;'Standard Settings'!$I6),-1,(EchelleFPAparam!$S$3/('cpmcfgWVLEN_Table.csv'!$S11+E$52))*(SIN('Standard Settings'!$F6)+SIN('Standard Settings'!$F6+EchelleFPAparam!$M$3+EchelleFPAparam!$I$3)))</f>
        <v>1614.30603002183</v>
      </c>
      <c r="DQ11" s="36" t="n">
        <f aca="false">IF(OR($S11+F$52&lt;'Standard Settings'!$G6,$S11+F$52&gt;'Standard Settings'!$I6),-1,(EchelleFPAparam!$S$3/('cpmcfgWVLEN_Table.csv'!$S11+F$52))*(SIN('Standard Settings'!$F6)+SIN('Standard Settings'!$F6+EchelleFPAparam!$M$3+EchelleFPAparam!$I$3)))</f>
        <v>1569.46419585456</v>
      </c>
      <c r="DR11" s="36" t="n">
        <f aca="false">IF(OR($S11+G$52&lt;'Standard Settings'!$G6,$S11+G$52&gt;'Standard Settings'!$I6),-1,(EchelleFPAparam!$S$3/('cpmcfgWVLEN_Table.csv'!$S11+G$52))*(SIN('Standard Settings'!$F6)+SIN('Standard Settings'!$F6+EchelleFPAparam!$M$3+EchelleFPAparam!$I$3)))</f>
        <v>1527.04624461525</v>
      </c>
      <c r="DS11" s="36" t="n">
        <f aca="false">IF(OR($S11+H$52&lt;'Standard Settings'!$G6,$S11+H$52&gt;'Standard Settings'!$I6),-1,(EchelleFPAparam!$S$3/('cpmcfgWVLEN_Table.csv'!$S11+H$52))*(SIN('Standard Settings'!$F6)+SIN('Standard Settings'!$F6+EchelleFPAparam!$M$3+EchelleFPAparam!$I$3)))</f>
        <v>1486.86081712537</v>
      </c>
      <c r="DT11" s="36" t="n">
        <f aca="false">IF(OR($S11+I$52&lt;'Standard Settings'!$G6,$S11+I$52&gt;'Standard Settings'!$I6),-1,(EchelleFPAparam!$S$3/('cpmcfgWVLEN_Table.csv'!$S11+I$52))*(SIN('Standard Settings'!$F6)+SIN('Standard Settings'!$F6+EchelleFPAparam!$M$3+EchelleFPAparam!$I$3)))</f>
        <v>1448.73618078882</v>
      </c>
      <c r="DU11" s="36" t="n">
        <f aca="false">IF(OR($S11+J$52&lt;'Standard Settings'!$G6,$S11+J$52&gt;'Standard Settings'!$I6),-1,(EchelleFPAparam!$S$3/('cpmcfgWVLEN_Table.csv'!$S11+J$52))*(SIN('Standard Settings'!$F6)+SIN('Standard Settings'!$F6+EchelleFPAparam!$M$3+EchelleFPAparam!$I$3)))</f>
        <v>-1</v>
      </c>
      <c r="DV11" s="36" t="n">
        <f aca="false">IF(OR($S11+B$52&lt;'Standard Settings'!$G6,$S11+B$52&gt;'Standard Settings'!$I6),-1,(EchelleFPAparam!$S$3/('cpmcfgWVLEN_Table.csv'!$S11+B$52))*(SIN('Standard Settings'!$F6)+SIN('Standard Settings'!$F6+EchelleFPAparam!$M$3+EchelleFPAparam!$J$3)))</f>
        <v>1766.27416416637</v>
      </c>
      <c r="DW11" s="36" t="n">
        <f aca="false">IF(OR($S11+C$52&lt;'Standard Settings'!$G6,$S11+C$52&gt;'Standard Settings'!$I6),-1,(EchelleFPAparam!$S$3/('cpmcfgWVLEN_Table.csv'!$S11+C$52))*(SIN('Standard Settings'!$F6)+SIN('Standard Settings'!$F6+EchelleFPAparam!$M$3+EchelleFPAparam!$J$3)))</f>
        <v>1712.75070464617</v>
      </c>
      <c r="DX11" s="36" t="n">
        <f aca="false">IF(OR($S11+D$52&lt;'Standard Settings'!$G6,$S11+D$52&gt;'Standard Settings'!$I6),-1,(EchelleFPAparam!$S$3/('cpmcfgWVLEN_Table.csv'!$S11+D$52))*(SIN('Standard Settings'!$F6)+SIN('Standard Settings'!$F6+EchelleFPAparam!$M$3+EchelleFPAparam!$J$3)))</f>
        <v>1662.37568392129</v>
      </c>
      <c r="DY11" s="36" t="n">
        <f aca="false">IF(OR($S11+E$52&lt;'Standard Settings'!$G6,$S11+E$52&gt;'Standard Settings'!$I6),-1,(EchelleFPAparam!$S$3/('cpmcfgWVLEN_Table.csv'!$S11+E$52))*(SIN('Standard Settings'!$F6)+SIN('Standard Settings'!$F6+EchelleFPAparam!$M$3+EchelleFPAparam!$J$3)))</f>
        <v>1614.87923580925</v>
      </c>
      <c r="DZ11" s="36" t="n">
        <f aca="false">IF(OR($S11+F$52&lt;'Standard Settings'!$G6,$S11+F$52&gt;'Standard Settings'!$I6),-1,(EchelleFPAparam!$S$3/('cpmcfgWVLEN_Table.csv'!$S11+F$52))*(SIN('Standard Settings'!$F6)+SIN('Standard Settings'!$F6+EchelleFPAparam!$M$3+EchelleFPAparam!$J$3)))</f>
        <v>1570.02147925899</v>
      </c>
      <c r="EA11" s="36" t="n">
        <f aca="false">IF(OR($S11+G$52&lt;'Standard Settings'!$G6,$S11+G$52&gt;'Standard Settings'!$I6),-1,(EchelleFPAparam!$S$3/('cpmcfgWVLEN_Table.csv'!$S11+G$52))*(SIN('Standard Settings'!$F6)+SIN('Standard Settings'!$F6+EchelleFPAparam!$M$3+EchelleFPAparam!$J$3)))</f>
        <v>1527.58846630605</v>
      </c>
      <c r="EB11" s="36" t="n">
        <f aca="false">IF(OR($S11+H$52&lt;'Standard Settings'!$G6,$S11+H$52&gt;'Standard Settings'!$I6),-1,(EchelleFPAparam!$S$3/('cpmcfgWVLEN_Table.csv'!$S11+H$52))*(SIN('Standard Settings'!$F6)+SIN('Standard Settings'!$F6+EchelleFPAparam!$M$3+EchelleFPAparam!$J$3)))</f>
        <v>1487.38876982431</v>
      </c>
      <c r="EC11" s="36" t="n">
        <f aca="false">IF(OR($S11+I$52&lt;'Standard Settings'!$G6,$S11+I$52&gt;'Standard Settings'!$I6),-1,(EchelleFPAparam!$S$3/('cpmcfgWVLEN_Table.csv'!$S11+I$52))*(SIN('Standard Settings'!$F6)+SIN('Standard Settings'!$F6+EchelleFPAparam!$M$3+EchelleFPAparam!$J$3)))</f>
        <v>1449.25059623907</v>
      </c>
      <c r="ED11" s="36" t="n">
        <f aca="false">IF(OR($S11+J$52&lt;'Standard Settings'!$G6,$S11+J$52&gt;'Standard Settings'!$I6),-1,(EchelleFPAparam!$S$3/('cpmcfgWVLEN_Table.csv'!$S11+J$52))*(SIN('Standard Settings'!$F6)+SIN('Standard Settings'!$F6+EchelleFPAparam!$M$3+EchelleFPAparam!$J$3)))</f>
        <v>-1</v>
      </c>
      <c r="EE11" s="36" t="n">
        <f aca="false">IF(OR($S11+B$52&lt;$Q11,$S11+B$52&gt;$R11),-1,(EchelleFPAparam!$S$3/('cpmcfgWVLEN_Table.csv'!$S11+B$52))*(SIN('Standard Settings'!$F6)+SIN('Standard Settings'!$F6+EchelleFPAparam!$M$3+EchelleFPAparam!$K$3)))</f>
        <v>1777.54309362987</v>
      </c>
      <c r="EF11" s="36" t="n">
        <f aca="false">IF(OR($S11+C$52&lt;$Q11,$S11+C$52&gt;$R11),-1,(EchelleFPAparam!$S$3/('cpmcfgWVLEN_Table.csv'!$S11+C$52))*(SIN('Standard Settings'!$F6)+SIN('Standard Settings'!$F6+EchelleFPAparam!$M$3+EchelleFPAparam!$K$3)))</f>
        <v>1723.67815139866</v>
      </c>
      <c r="EG11" s="36" t="n">
        <f aca="false">IF(OR($S11+D$52&lt;$Q11,$S11+D$52&gt;$R11),-1,(EchelleFPAparam!$S$3/('cpmcfgWVLEN_Table.csv'!$S11+D$52))*(SIN('Standard Settings'!$F6)+SIN('Standard Settings'!$F6+EchelleFPAparam!$M$3+EchelleFPAparam!$K$3)))</f>
        <v>1672.98173518106</v>
      </c>
      <c r="EH11" s="36" t="n">
        <f aca="false">IF(OR($S11+E$52&lt;$Q11,$S11+E$52&gt;$R11),-1,(EchelleFPAparam!$S$3/('cpmcfgWVLEN_Table.csv'!$S11+E$52))*(SIN('Standard Settings'!$F6)+SIN('Standard Settings'!$F6+EchelleFPAparam!$M$3+EchelleFPAparam!$K$3)))</f>
        <v>1625.18225703303</v>
      </c>
      <c r="EI11" s="36" t="n">
        <f aca="false">IF(OR($S11+F$52&lt;$Q11,$S11+F$52&gt;$R11),-1,(EchelleFPAparam!$S$3/('cpmcfgWVLEN_Table.csv'!$S11+F$52))*(SIN('Standard Settings'!$F6)+SIN('Standard Settings'!$F6+EchelleFPAparam!$M$3+EchelleFPAparam!$K$3)))</f>
        <v>1580.03830544878</v>
      </c>
      <c r="EJ11" s="36" t="n">
        <f aca="false">IF(OR($S11+G$52&lt;$Q11,$S11+G$52&gt;$R11),-1,(EchelleFPAparam!$S$3/('cpmcfgWVLEN_Table.csv'!$S11+G$52))*(SIN('Standard Settings'!$F6)+SIN('Standard Settings'!$F6+EchelleFPAparam!$M$3+EchelleFPAparam!$K$3)))</f>
        <v>1537.33456746367</v>
      </c>
      <c r="EK11" s="36" t="n">
        <f aca="false">IF(OR($S11+H$52&lt;$Q11,$S11+H$52&gt;$R11),-1,(EchelleFPAparam!$S$3/('cpmcfgWVLEN_Table.csv'!$S11+H$52))*(SIN('Standard Settings'!$F6)+SIN('Standard Settings'!$F6+EchelleFPAparam!$M$3+EchelleFPAparam!$K$3)))</f>
        <v>1496.87839463568</v>
      </c>
      <c r="EL11" s="36" t="n">
        <f aca="false">IF(OR($S11+I$52&lt;$Q11,$S11+I$52&gt;$R11),-1,(EchelleFPAparam!$S$3/('cpmcfgWVLEN_Table.csv'!$S11+I$52))*(SIN('Standard Settings'!$F6)+SIN('Standard Settings'!$F6+EchelleFPAparam!$M$3+EchelleFPAparam!$K$3)))</f>
        <v>1458.49689733733</v>
      </c>
      <c r="EM11" s="36" t="n">
        <f aca="false">IF(OR($S11+J$52&lt;$Q11,$S11+J$52&gt;$R11),-1,(EchelleFPAparam!$S$3/('cpmcfgWVLEN_Table.csv'!$S11+J$52))*(SIN('Standard Settings'!$F6)+SIN('Standard Settings'!$F6+EchelleFPAparam!$M$3+EchelleFPAparam!$K$3)))</f>
        <v>-1</v>
      </c>
      <c r="EN11" s="37"/>
      <c r="EO11" s="37"/>
      <c r="EP11" s="37"/>
      <c r="EQ11" s="37"/>
      <c r="ER11" s="37"/>
      <c r="ES11" s="37"/>
      <c r="ET11" s="37"/>
      <c r="EU11" s="37"/>
      <c r="EV11" s="37"/>
      <c r="EW11" s="37"/>
      <c r="EX11" s="37"/>
      <c r="EY11" s="37"/>
      <c r="EZ11" s="37"/>
      <c r="FA11" s="37"/>
      <c r="FB11" s="37"/>
      <c r="FC11" s="37"/>
      <c r="FD11" s="37"/>
      <c r="FE11" s="37"/>
      <c r="FF11" s="37"/>
      <c r="FG11" s="37"/>
      <c r="FH11" s="37"/>
      <c r="FI11" s="37"/>
      <c r="FJ11" s="37"/>
      <c r="FK11" s="37"/>
      <c r="FL11" s="38" t="n">
        <f aca="false">1/(F11*EchelleFPAparam!$Q$3)</f>
        <v>2318.14110129543</v>
      </c>
      <c r="FM11" s="38" t="n">
        <f aca="false">E11*FL11</f>
        <v>11.9128105801737</v>
      </c>
      <c r="FN11" s="37"/>
      <c r="FO11" s="37"/>
      <c r="FP11" s="37"/>
      <c r="FQ11" s="37"/>
      <c r="FR11" s="37"/>
      <c r="FS11" s="37"/>
      <c r="FT11" s="37"/>
      <c r="FU11" s="37"/>
      <c r="FV11" s="37"/>
      <c r="FW11" s="37"/>
      <c r="FX11" s="37"/>
      <c r="FY11" s="37"/>
      <c r="FZ11" s="37"/>
      <c r="GA11" s="37"/>
      <c r="GB11" s="37"/>
      <c r="GC11" s="37"/>
      <c r="GD11" s="37"/>
      <c r="GE11" s="37"/>
      <c r="GF11" s="37"/>
      <c r="GG11" s="37"/>
      <c r="GH11" s="37"/>
      <c r="GI11" s="37"/>
      <c r="GJ11" s="37"/>
      <c r="GK11" s="37"/>
      <c r="GL11" s="37"/>
      <c r="GM11" s="37"/>
      <c r="GN11" s="37"/>
      <c r="GO11" s="37"/>
      <c r="GP11" s="37"/>
      <c r="GQ11" s="37"/>
      <c r="GR11" s="37"/>
      <c r="GS11" s="37"/>
      <c r="GT11" s="37"/>
      <c r="GU11" s="37"/>
      <c r="GV11" s="37"/>
      <c r="GW11" s="37"/>
      <c r="GX11" s="37"/>
      <c r="GY11" s="37"/>
      <c r="GZ11" s="37"/>
      <c r="HA11" s="37"/>
      <c r="HB11" s="37"/>
      <c r="HC11" s="37"/>
      <c r="HD11" s="37"/>
      <c r="HE11" s="37"/>
      <c r="HF11" s="37"/>
      <c r="HG11" s="37"/>
      <c r="HH11" s="37"/>
      <c r="HI11" s="37"/>
      <c r="HJ11" s="37"/>
      <c r="HK11" s="37"/>
      <c r="HL11" s="37"/>
      <c r="HM11" s="37"/>
      <c r="HN11" s="37"/>
      <c r="HO11" s="37"/>
      <c r="HP11" s="37"/>
      <c r="HQ11" s="37"/>
      <c r="HR11" s="37"/>
      <c r="HS11" s="37"/>
      <c r="HT11" s="37"/>
      <c r="HU11" s="37"/>
      <c r="HV11" s="37"/>
      <c r="HW11" s="37"/>
      <c r="HX11" s="37"/>
      <c r="HY11" s="37"/>
      <c r="HZ11" s="37"/>
      <c r="IA11" s="37"/>
      <c r="IB11" s="37"/>
      <c r="IC11" s="37"/>
      <c r="ID11" s="37"/>
      <c r="IE11" s="37"/>
      <c r="IF11" s="37"/>
      <c r="IG11" s="37"/>
      <c r="IH11" s="37"/>
      <c r="II11" s="37"/>
      <c r="IJ11" s="37"/>
      <c r="IK11" s="37"/>
      <c r="IL11" s="37"/>
      <c r="IM11" s="37"/>
      <c r="IN11" s="37"/>
      <c r="IO11" s="37"/>
      <c r="IP11" s="37"/>
      <c r="IQ11" s="37"/>
      <c r="IR11" s="37"/>
      <c r="IS11" s="37"/>
      <c r="IT11" s="37"/>
      <c r="IU11" s="37"/>
      <c r="IV11" s="37"/>
      <c r="IW11" s="37"/>
      <c r="IX11" s="37"/>
      <c r="IY11" s="37"/>
      <c r="IZ11" s="37"/>
      <c r="JA11" s="37"/>
      <c r="JB11" s="37"/>
      <c r="JC11" s="37"/>
      <c r="JD11" s="37"/>
      <c r="JE11" s="37"/>
      <c r="JF11" s="37"/>
      <c r="JG11" s="37"/>
      <c r="JH11" s="37"/>
      <c r="JI11" s="37"/>
      <c r="JJ11" s="37"/>
      <c r="JK11" s="37"/>
      <c r="JL11" s="37"/>
      <c r="JM11" s="37"/>
      <c r="JN11" s="37"/>
      <c r="JO11" s="37"/>
      <c r="JP11" s="37"/>
      <c r="JQ11" s="37"/>
      <c r="JR11" s="37"/>
      <c r="JS11" s="37"/>
    </row>
    <row r="12" customFormat="false" ht="13.75" hidden="false" customHeight="true" outlineLevel="0" collapsed="false">
      <c r="A12" s="24" t="n">
        <v>6</v>
      </c>
      <c r="B12" s="25" t="n">
        <f aca="false">Y12</f>
        <v>1571.19199548738</v>
      </c>
      <c r="C12" s="12" t="str">
        <f aca="false">'Standard Settings'!B7</f>
        <v>H/2/4</v>
      </c>
      <c r="D12" s="12" t="n">
        <f aca="false">'Standard Settings'!H7</f>
        <v>36</v>
      </c>
      <c r="E12" s="26" t="n">
        <f aca="false">(DQ12-DH12)/2048</f>
        <v>0.00505694428567627</v>
      </c>
      <c r="F12" s="23" t="n">
        <f aca="false">((EchelleFPAparam!$S$3/('cpmcfgWVLEN_Table.csv'!$S12+E$52))*(SIN('Standard Settings'!$F7+0.0005)+SIN('Standard Settings'!$F7+0.0005+EchelleFPAparam!$M$3))-(EchelleFPAparam!$S$3/('cpmcfgWVLEN_Table.csv'!$S12+E$52))*(SIN('Standard Settings'!$F7-0.0005)+SIN('Standard Settings'!$F7-0.0005+EchelleFPAparam!$M$3)))*1000*EchelleFPAparam!$O$3/180</f>
        <v>14.1337352780209</v>
      </c>
      <c r="G12" s="27" t="str">
        <f aca="false">'Standard Settings'!C7</f>
        <v>H</v>
      </c>
      <c r="H12" s="28"/>
      <c r="I12" s="12" t="str">
        <f aca="false">'Standard Settings'!$D7</f>
        <v>HK</v>
      </c>
      <c r="J12" s="28"/>
      <c r="K12" s="13" t="n">
        <v>0</v>
      </c>
      <c r="L12" s="13" t="n">
        <v>0</v>
      </c>
      <c r="M12" s="12" t="str">
        <f aca="false">'Standard Settings'!$D7</f>
        <v>HK</v>
      </c>
      <c r="N12" s="28"/>
      <c r="O12" s="12" t="n">
        <f aca="false">'Standard Settings'!$E7</f>
        <v>65</v>
      </c>
      <c r="P12" s="29"/>
      <c r="Q12" s="30" t="n">
        <f aca="false">'Standard Settings'!$G7</f>
        <v>32</v>
      </c>
      <c r="R12" s="30" t="n">
        <f aca="false">'Standard Settings'!$I7</f>
        <v>39</v>
      </c>
      <c r="S12" s="31" t="n">
        <f aca="false">D12-4</f>
        <v>32</v>
      </c>
      <c r="T12" s="31" t="n">
        <f aca="false">D12+4</f>
        <v>40</v>
      </c>
      <c r="U12" s="32" t="n">
        <f aca="false">IF(OR($S12+B$52&lt;$Q12,$S12+B$52&gt;$R12),-1,(EchelleFPAparam!$S$3/('cpmcfgWVLEN_Table.csv'!$S12+B$52))*(SIN('Standard Settings'!$F7)+SIN('Standard Settings'!$F7+EchelleFPAparam!$M$3)))</f>
        <v>1767.5909949233</v>
      </c>
      <c r="V12" s="32" t="n">
        <f aca="false">IF(OR($S12+C$52&lt;$Q12,$S12+C$52&gt;$R12),-1,(EchelleFPAparam!$S$3/('cpmcfgWVLEN_Table.csv'!$S12+C$52))*(SIN('Standard Settings'!$F7)+SIN('Standard Settings'!$F7+EchelleFPAparam!$M$3)))</f>
        <v>1714.02763144078</v>
      </c>
      <c r="W12" s="32" t="n">
        <f aca="false">IF(OR($S12+D$52&lt;$Q12,$S12+D$52&gt;$R12),-1,(EchelleFPAparam!$S$3/('cpmcfgWVLEN_Table.csv'!$S12+D$52))*(SIN('Standard Settings'!$F7)+SIN('Standard Settings'!$F7+EchelleFPAparam!$M$3)))</f>
        <v>1663.61505404546</v>
      </c>
      <c r="X12" s="32" t="n">
        <f aca="false">IF(OR($S12+E$52&lt;$Q12,$S12+E$52&gt;$R12),-1,(EchelleFPAparam!$S$3/('cpmcfgWVLEN_Table.csv'!$S12+E$52))*(SIN('Standard Settings'!$F7)+SIN('Standard Settings'!$F7+EchelleFPAparam!$M$3)))</f>
        <v>1616.08319535845</v>
      </c>
      <c r="Y12" s="32" t="n">
        <f aca="false">IF(OR($S12+F$52&lt;$Q12,$S12+F$52&gt;$R12),-1,(EchelleFPAparam!$S$3/('cpmcfgWVLEN_Table.csv'!$S12+F$52))*(SIN('Standard Settings'!$F7)+SIN('Standard Settings'!$F7+EchelleFPAparam!$M$3)))</f>
        <v>1571.19199548738</v>
      </c>
      <c r="Z12" s="32" t="n">
        <f aca="false">IF(OR($S12+G$52&lt;$Q12,$S12+G$52&gt;$R12),-1,(EchelleFPAparam!$S$3/('cpmcfgWVLEN_Table.csv'!$S12+G$52))*(SIN('Standard Settings'!$F7)+SIN('Standard Settings'!$F7+EchelleFPAparam!$M$3)))</f>
        <v>1528.72734696069</v>
      </c>
      <c r="AA12" s="32" t="n">
        <f aca="false">IF(OR($S12+H$52&lt;$Q12,$S12+H$52&gt;$R12),-1,(EchelleFPAparam!$S$3/('cpmcfgWVLEN_Table.csv'!$S12+H$52))*(SIN('Standard Settings'!$F7)+SIN('Standard Settings'!$F7+EchelleFPAparam!$M$3)))</f>
        <v>1488.49767993541</v>
      </c>
      <c r="AB12" s="32" t="n">
        <f aca="false">IF(OR($S12+I$52&lt;$Q12,$S12+I$52&gt;$R12),-1,(EchelleFPAparam!$S$3/('cpmcfgWVLEN_Table.csv'!$S12+I$52))*(SIN('Standard Settings'!$F7)+SIN('Standard Settings'!$F7+EchelleFPAparam!$M$3)))</f>
        <v>1450.33107275758</v>
      </c>
      <c r="AC12" s="32" t="n">
        <f aca="false">IF(OR($S12+J$52&lt;$Q12,$S12+J$52&gt;$R12),-1,(EchelleFPAparam!$S$3/('cpmcfgWVLEN_Table.csv'!$S12+J$52))*(SIN('Standard Settings'!$F7)+SIN('Standard Settings'!$F7+EchelleFPAparam!$M$3)))</f>
        <v>-1</v>
      </c>
      <c r="AD12" s="33" t="n">
        <v>2048.1</v>
      </c>
      <c r="AE12" s="33" t="n">
        <v>1972.13406777436</v>
      </c>
      <c r="AF12" s="33" t="n">
        <v>1681.02040492305</v>
      </c>
      <c r="AG12" s="33" t="n">
        <v>1395.53215112669</v>
      </c>
      <c r="AH12" s="33" t="n">
        <v>1128.3495425942</v>
      </c>
      <c r="AI12" s="33" t="n">
        <v>877.467510260723</v>
      </c>
      <c r="AJ12" s="33" t="n">
        <v>641.250693336499</v>
      </c>
      <c r="AK12" s="33" t="n">
        <v>418.234350141325</v>
      </c>
      <c r="AL12" s="33" t="n">
        <v>207.094865834327</v>
      </c>
      <c r="AM12" s="33" t="n">
        <v>46.4799742526951</v>
      </c>
      <c r="AN12" s="33" t="n">
        <v>0</v>
      </c>
      <c r="AO12" s="33" t="n">
        <v>2048.1</v>
      </c>
      <c r="AP12" s="33" t="n">
        <v>1996.79887992594</v>
      </c>
      <c r="AQ12" s="33" t="n">
        <v>1728.39888067673</v>
      </c>
      <c r="AR12" s="33" t="n">
        <v>1440.6716523492</v>
      </c>
      <c r="AS12" s="33" t="n">
        <v>1171.50390484898</v>
      </c>
      <c r="AT12" s="33" t="n">
        <v>918.834304916391</v>
      </c>
      <c r="AU12" s="33" t="n">
        <v>680.991541190949</v>
      </c>
      <c r="AV12" s="33" t="n">
        <v>456.479244607169</v>
      </c>
      <c r="AW12" s="33" t="n">
        <v>243.993848744851</v>
      </c>
      <c r="AX12" s="33" t="n">
        <v>64.2981681020832</v>
      </c>
      <c r="AY12" s="33" t="n">
        <v>0</v>
      </c>
      <c r="AZ12" s="33" t="n">
        <v>2048.1</v>
      </c>
      <c r="BA12" s="33" t="n">
        <v>2021.64640398496</v>
      </c>
      <c r="BB12" s="33" t="n">
        <v>1776.69937351094</v>
      </c>
      <c r="BC12" s="33" t="n">
        <v>1486.40912483026</v>
      </c>
      <c r="BD12" s="33" t="n">
        <v>1215.00082803523</v>
      </c>
      <c r="BE12" s="33" t="n">
        <v>960.346995803727</v>
      </c>
      <c r="BF12" s="33" t="n">
        <v>720.68468168942</v>
      </c>
      <c r="BG12" s="33" t="n">
        <v>494.475925100229</v>
      </c>
      <c r="BH12" s="33" t="n">
        <v>280.521711661405</v>
      </c>
      <c r="BI12" s="33" t="n">
        <v>81.8507618364068</v>
      </c>
      <c r="BJ12" s="33" t="n">
        <v>0</v>
      </c>
      <c r="BK12" s="34" t="n">
        <f aca="false">IF(OR($S12+B$52&lt;'Standard Settings'!$G7,$S12+B$52&gt;'Standard Settings'!$I7),-1,(EchelleFPAparam!$S$3/('cpmcfgWVLEN_Table.csv'!$S12+B$52))*(SIN(EchelleFPAparam!$T$3-EchelleFPAparam!$M$3/2)+SIN('Standard Settings'!$F7+EchelleFPAparam!$M$3)))</f>
        <v>1770.30720931892</v>
      </c>
      <c r="BL12" s="34" t="n">
        <f aca="false">IF(OR($S12+C$52&lt;'Standard Settings'!$G7,$S12+C$52&gt;'Standard Settings'!$I7),-1,(EchelleFPAparam!$S$3/('cpmcfgWVLEN_Table.csv'!$S12+C$52))*(SIN(EchelleFPAparam!$T$3-EchelleFPAparam!$M$3/2)+SIN('Standard Settings'!$F7+EchelleFPAparam!$M$3)))</f>
        <v>1716.66153630925</v>
      </c>
      <c r="BM12" s="34" t="n">
        <f aca="false">IF(OR($S12+D$52&lt;'Standard Settings'!$G7,$S12+D$52&gt;'Standard Settings'!$I7),-1,(EchelleFPAparam!$S$3/('cpmcfgWVLEN_Table.csv'!$S12+D$52))*(SIN(EchelleFPAparam!$T$3-EchelleFPAparam!$M$3/2)+SIN('Standard Settings'!$F7+EchelleFPAparam!$M$3)))</f>
        <v>1666.17149112369</v>
      </c>
      <c r="BN12" s="34" t="n">
        <f aca="false">IF(OR($S12+E$52&lt;'Standard Settings'!$G7,$S12+E$52&gt;'Standard Settings'!$I7),-1,(EchelleFPAparam!$S$3/('cpmcfgWVLEN_Table.csv'!$S12+E$52))*(SIN(EchelleFPAparam!$T$3-EchelleFPAparam!$M$3/2)+SIN('Standard Settings'!$F7+EchelleFPAparam!$M$3)))</f>
        <v>1618.56659137729</v>
      </c>
      <c r="BO12" s="34" t="n">
        <f aca="false">IF(OR($S12+F$52&lt;'Standard Settings'!$G7,$S12+F$52&gt;'Standard Settings'!$I7),-1,(EchelleFPAparam!$S$3/('cpmcfgWVLEN_Table.csv'!$S12+F$52))*(SIN(EchelleFPAparam!$T$3-EchelleFPAparam!$M$3/2)+SIN('Standard Settings'!$F7+EchelleFPAparam!$M$3)))</f>
        <v>1573.60640828348</v>
      </c>
      <c r="BP12" s="34" t="n">
        <f aca="false">IF(OR($S12+G$52&lt;'Standard Settings'!$G7,$S12+G$52&gt;'Standard Settings'!$I7),-1,(EchelleFPAparam!$S$3/('cpmcfgWVLEN_Table.csv'!$S12+G$52))*(SIN(EchelleFPAparam!$T$3-EchelleFPAparam!$M$3/2)+SIN('Standard Settings'!$F7+EchelleFPAparam!$M$3)))</f>
        <v>1531.0765053569</v>
      </c>
      <c r="BQ12" s="34" t="n">
        <f aca="false">IF(OR($S12+H$52&lt;'Standard Settings'!$G7,$S12+H$52&gt;'Standard Settings'!$I7),-1,(EchelleFPAparam!$S$3/('cpmcfgWVLEN_Table.csv'!$S12+H$52))*(SIN(EchelleFPAparam!$T$3-EchelleFPAparam!$M$3/2)+SIN('Standard Settings'!$F7+EchelleFPAparam!$M$3)))</f>
        <v>1490.78501837382</v>
      </c>
      <c r="BR12" s="34" t="n">
        <f aca="false">IF(OR($S12+I$52&lt;'Standard Settings'!$G7,$S12+I$52&gt;'Standard Settings'!$I7),-1,(EchelleFPAparam!$S$3/('cpmcfgWVLEN_Table.csv'!$S12+I$52))*(SIN(EchelleFPAparam!$T$3-EchelleFPAparam!$M$3/2)+SIN('Standard Settings'!$F7+EchelleFPAparam!$M$3)))</f>
        <v>1452.55976149244</v>
      </c>
      <c r="BS12" s="34" t="n">
        <f aca="false">IF(OR($S12+J$52&lt;'Standard Settings'!$G7,$S12+J$52&gt;'Standard Settings'!$I7),-1,(EchelleFPAparam!$S$3/('cpmcfgWVLEN_Table.csv'!$S12+J$52))*(SIN(EchelleFPAparam!$T$3-EchelleFPAparam!$M$3/2)+SIN('Standard Settings'!$F7+EchelleFPAparam!$M$3)))</f>
        <v>-1</v>
      </c>
      <c r="BT12" s="35" t="n">
        <f aca="false">IF(OR($S12+B$52&lt;'Standard Settings'!$G7,$S12+B$52&gt;'Standard Settings'!$I7),-1,BK12*(($D12+B$52)/($D12+B$52+0.5)))</f>
        <v>1746.05642562962</v>
      </c>
      <c r="BU12" s="35" t="n">
        <f aca="false">IF(OR($S12+C$52&lt;'Standard Settings'!$G7,$S12+C$52&gt;'Standard Settings'!$I7),-1,BL12*(($D12+C$52)/($D12+C$52+0.5)))</f>
        <v>1693.77271582513</v>
      </c>
      <c r="BV12" s="35" t="n">
        <f aca="false">IF(OR($S12+D$52&lt;'Standard Settings'!$G7,$S12+D$52&gt;'Standard Settings'!$I7),-1,BM12*(($D12+D$52)/($D12+D$52+0.5)))</f>
        <v>1644.53290032987</v>
      </c>
      <c r="BW12" s="35" t="n">
        <f aca="false">IF(OR($S12+E$52&lt;'Standard Settings'!$G7,$S12+E$52&gt;'Standard Settings'!$I7),-1,BN12*(($D12+E$52)/($D12+E$52+0.5)))</f>
        <v>1598.07840667632</v>
      </c>
      <c r="BX12" s="35" t="n">
        <f aca="false">IF(OR($S12+F$52&lt;'Standard Settings'!$G7,$S12+F$52&gt;'Standard Settings'!$I7),-1,BO12*(($D12+F$52)/($D12+F$52+0.5)))</f>
        <v>1554.17916867504</v>
      </c>
      <c r="BY12" s="35" t="n">
        <f aca="false">IF(OR($S12+G$52&lt;'Standard Settings'!$G7,$S12+G$52&gt;'Standard Settings'!$I7),-1,BP12*(($D12+G$52)/($D12+G$52+0.5)))</f>
        <v>1512.62980047308</v>
      </c>
      <c r="BZ12" s="35" t="n">
        <f aca="false">IF(OR($S12+H$52&lt;'Standard Settings'!$G7,$S12+H$52&gt;'Standard Settings'!$I7),-1,BQ12*(($D12+H$52)/($D12+H$52+0.5)))</f>
        <v>1473.24637109884</v>
      </c>
      <c r="CA12" s="35" t="n">
        <f aca="false">IF(OR($S12+I$52&lt;'Standard Settings'!$G7,$S12+I$52&gt;'Standard Settings'!$I7),-1,BR12*(($D12+I$52)/($D12+I$52+0.5)))</f>
        <v>1435.86367227989</v>
      </c>
      <c r="CB12" s="35" t="n">
        <f aca="false">IF(OR($S12+J$52&lt;'Standard Settings'!$G7,$S12+J$52&gt;'Standard Settings'!$I7),-1,BS12*(($D12+J$52)/($D12+J$52+0.5)))</f>
        <v>-1</v>
      </c>
      <c r="CC12" s="35" t="n">
        <f aca="false">IF(OR($S12+B$52&lt;'Standard Settings'!$G7,$S12+B$52&gt;'Standard Settings'!$I7),-1,BK12*(($D12+B$52)/($D12+B$52-0.5)))</f>
        <v>1795.24111367552</v>
      </c>
      <c r="CD12" s="35" t="n">
        <f aca="false">IF(OR($S12+C$52&lt;'Standard Settings'!$G7,$S12+C$52&gt;'Standard Settings'!$I7),-1,BL12*(($D12+C$52)/($D12+C$52-0.5)))</f>
        <v>1740.17744776554</v>
      </c>
      <c r="CE12" s="35" t="n">
        <f aca="false">IF(OR($S12+D$52&lt;'Standard Settings'!$G7,$S12+D$52&gt;'Standard Settings'!$I7),-1,BM12*(($D12+D$52)/($D12+D$52-0.5)))</f>
        <v>1688.38711100533</v>
      </c>
      <c r="CF12" s="35" t="n">
        <f aca="false">IF(OR($S12+E$52&lt;'Standard Settings'!$G7,$S12+E$52&gt;'Standard Settings'!$I7),-1,BN12*(($D12+E$52)/($D12+E$52-0.5)))</f>
        <v>1639.58693671986</v>
      </c>
      <c r="CG12" s="35" t="n">
        <f aca="false">IF(OR($S12+F$52&lt;'Standard Settings'!$G7,$S12+F$52&gt;'Standard Settings'!$I7),-1,BO12*(($D12+F$52)/($D12+F$52-0.5)))</f>
        <v>1593.52547674277</v>
      </c>
      <c r="CH12" s="35" t="n">
        <f aca="false">IF(OR($S12+G$52&lt;'Standard Settings'!$G7,$S12+G$52&gt;'Standard Settings'!$I7),-1,BP12*(($D12+G$52)/($D12+G$52-0.5)))</f>
        <v>1549.97868443538</v>
      </c>
      <c r="CI12" s="35" t="n">
        <f aca="false">IF(OR($S12+H$52&lt;'Standard Settings'!$G7,$S12+H$52&gt;'Standard Settings'!$I7),-1,BQ12*(($D12+H$52)/($D12+H$52-0.5)))</f>
        <v>1508.74628365544</v>
      </c>
      <c r="CJ12" s="35" t="n">
        <f aca="false">IF(OR($S12+I$52&lt;'Standard Settings'!$G7,$S12+I$52&gt;'Standard Settings'!$I7),-1,BR12*(($D12+I$52)/($D12+I$52-0.5)))</f>
        <v>1469.64869986294</v>
      </c>
      <c r="CK12" s="35" t="n">
        <f aca="false">IF(OR($S12+J$52&lt;'Standard Settings'!$G7,$S12+J$52&gt;'Standard Settings'!$I7),-1,BS12*(($D12+J$52)/($D12+J$52-0.5)))</f>
        <v>-1</v>
      </c>
      <c r="CL12" s="36" t="n">
        <f aca="false">IF(OR($S12+B$52&lt;'Standard Settings'!$G7,$S12+B$52&gt;'Standard Settings'!$I7),-1,(EchelleFPAparam!$S$3/('cpmcfgWVLEN_Table.csv'!$S12+B$52))*(SIN('Standard Settings'!$F7)+SIN('Standard Settings'!$F7+EchelleFPAparam!$M$3+EchelleFPAparam!$F$3)))</f>
        <v>1748.83328272656</v>
      </c>
      <c r="CM12" s="36" t="n">
        <f aca="false">IF(OR($S12+C$52&lt;'Standard Settings'!$G7,$S12+C$52&gt;'Standard Settings'!$I7),-1,(EchelleFPAparam!$S$3/('cpmcfgWVLEN_Table.csv'!$S12+C$52))*(SIN('Standard Settings'!$F7)+SIN('Standard Settings'!$F7+EchelleFPAparam!$M$3+EchelleFPAparam!$F$3)))</f>
        <v>1695.83833476515</v>
      </c>
      <c r="CN12" s="36" t="n">
        <f aca="false">IF(OR($S12+D$52&lt;'Standard Settings'!$G7,$S12+D$52&gt;'Standard Settings'!$I7),-1,(EchelleFPAparam!$S$3/('cpmcfgWVLEN_Table.csv'!$S12+D$52))*(SIN('Standard Settings'!$F7)+SIN('Standard Settings'!$F7+EchelleFPAparam!$M$3+EchelleFPAparam!$F$3)))</f>
        <v>1645.96073668382</v>
      </c>
      <c r="CO12" s="36" t="n">
        <f aca="false">IF(OR($S12+E$52&lt;'Standard Settings'!$G7,$S12+E$52&gt;'Standard Settings'!$I7),-1,(EchelleFPAparam!$S$3/('cpmcfgWVLEN_Table.csv'!$S12+E$52))*(SIN('Standard Settings'!$F7)+SIN('Standard Settings'!$F7+EchelleFPAparam!$M$3+EchelleFPAparam!$F$3)))</f>
        <v>1598.93328706428</v>
      </c>
      <c r="CP12" s="36" t="n">
        <f aca="false">IF(OR($S12+F$52&lt;'Standard Settings'!$G7,$S12+F$52&gt;'Standard Settings'!$I7),-1,(EchelleFPAparam!$S$3/('cpmcfgWVLEN_Table.csv'!$S12+F$52))*(SIN('Standard Settings'!$F7)+SIN('Standard Settings'!$F7+EchelleFPAparam!$M$3+EchelleFPAparam!$F$3)))</f>
        <v>1554.51847353472</v>
      </c>
      <c r="CQ12" s="36" t="n">
        <f aca="false">IF(OR($S12+G$52&lt;'Standard Settings'!$G7,$S12+G$52&gt;'Standard Settings'!$I7),-1,(EchelleFPAparam!$S$3/('cpmcfgWVLEN_Table.csv'!$S12+G$52))*(SIN('Standard Settings'!$F7)+SIN('Standard Settings'!$F7+EchelleFPAparam!$M$3+EchelleFPAparam!$F$3)))</f>
        <v>1512.50446073648</v>
      </c>
      <c r="CR12" s="36" t="n">
        <f aca="false">IF(OR($S12+H$52&lt;'Standard Settings'!$G7,$S12+H$52&gt;'Standard Settings'!$I7),-1,(EchelleFPAparam!$S$3/('cpmcfgWVLEN_Table.csv'!$S12+H$52))*(SIN('Standard Settings'!$F7)+SIN('Standard Settings'!$F7+EchelleFPAparam!$M$3+EchelleFPAparam!$F$3)))</f>
        <v>1472.70171176973</v>
      </c>
      <c r="CS12" s="36" t="n">
        <f aca="false">IF(OR($S12+I$52&lt;'Standard Settings'!$G7,$S12+I$52&gt;'Standard Settings'!$I7),-1,(EchelleFPAparam!$S$3/('cpmcfgWVLEN_Table.csv'!$S12+I$52))*(SIN('Standard Settings'!$F7)+SIN('Standard Settings'!$F7+EchelleFPAparam!$M$3+EchelleFPAparam!$F$3)))</f>
        <v>1434.94012941666</v>
      </c>
      <c r="CT12" s="36" t="n">
        <f aca="false">IF(OR($S12+J$52&lt;'Standard Settings'!$G7,$S12+J$52&gt;'Standard Settings'!$I7),-1,(EchelleFPAparam!$S$3/('cpmcfgWVLEN_Table.csv'!$S12+J$52))*(SIN('Standard Settings'!$F7)+SIN('Standard Settings'!$F7+EchelleFPAparam!$M$3+EchelleFPAparam!$F$3)))</f>
        <v>-1</v>
      </c>
      <c r="CU12" s="36" t="n">
        <f aca="false">IF(OR($S12+B$52&lt;'Standard Settings'!$G7,$S12+B$52&gt;'Standard Settings'!$I7),-1,(EchelleFPAparam!$S$3/('cpmcfgWVLEN_Table.csv'!$S12+B$52))*(SIN('Standard Settings'!$F7)+SIN('Standard Settings'!$F7+EchelleFPAparam!$M$3+EchelleFPAparam!$G$3)))</f>
        <v>1761.05028550974</v>
      </c>
      <c r="CV12" s="36" t="n">
        <f aca="false">IF(OR($S12+C$52&lt;'Standard Settings'!$G7,$S12+C$52&gt;'Standard Settings'!$I7),-1,(EchelleFPAparam!$S$3/('cpmcfgWVLEN_Table.csv'!$S12+C$52))*(SIN('Standard Settings'!$F7)+SIN('Standard Settings'!$F7+EchelleFPAparam!$M$3+EchelleFPAparam!$G$3)))</f>
        <v>1707.68512534278</v>
      </c>
      <c r="CW12" s="36" t="n">
        <f aca="false">IF(OR($S12+D$52&lt;'Standard Settings'!$G7,$S12+D$52&gt;'Standard Settings'!$I7),-1,(EchelleFPAparam!$S$3/('cpmcfgWVLEN_Table.csv'!$S12+D$52))*(SIN('Standard Settings'!$F7)+SIN('Standard Settings'!$F7+EchelleFPAparam!$M$3+EchelleFPAparam!$G$3)))</f>
        <v>1657.45909224446</v>
      </c>
      <c r="CX12" s="36" t="n">
        <f aca="false">IF(OR($S12+E$52&lt;'Standard Settings'!$G7,$S12+E$52&gt;'Standard Settings'!$I7),-1,(EchelleFPAparam!$S$3/('cpmcfgWVLEN_Table.csv'!$S12+E$52))*(SIN('Standard Settings'!$F7)+SIN('Standard Settings'!$F7+EchelleFPAparam!$M$3+EchelleFPAparam!$G$3)))</f>
        <v>1610.10311818033</v>
      </c>
      <c r="CY12" s="36" t="n">
        <f aca="false">IF(OR($S12+F$52&lt;'Standard Settings'!$G7,$S12+F$52&gt;'Standard Settings'!$I7),-1,(EchelleFPAparam!$S$3/('cpmcfgWVLEN_Table.csv'!$S12+F$52))*(SIN('Standard Settings'!$F7)+SIN('Standard Settings'!$F7+EchelleFPAparam!$M$3+EchelleFPAparam!$G$3)))</f>
        <v>1565.37803156421</v>
      </c>
      <c r="CZ12" s="36" t="n">
        <f aca="false">IF(OR($S12+G$52&lt;'Standard Settings'!$G7,$S12+G$52&gt;'Standard Settings'!$I7),-1,(EchelleFPAparam!$S$3/('cpmcfgWVLEN_Table.csv'!$S12+G$52))*(SIN('Standard Settings'!$F7)+SIN('Standard Settings'!$F7+EchelleFPAparam!$M$3+EchelleFPAparam!$G$3)))</f>
        <v>1523.07051719761</v>
      </c>
      <c r="DA12" s="36" t="n">
        <f aca="false">IF(OR($S12+H$52&lt;'Standard Settings'!$G7,$S12+H$52&gt;'Standard Settings'!$I7),-1,(EchelleFPAparam!$S$3/('cpmcfgWVLEN_Table.csv'!$S12+H$52))*(SIN('Standard Settings'!$F7)+SIN('Standard Settings'!$F7+EchelleFPAparam!$M$3+EchelleFPAparam!$G$3)))</f>
        <v>1482.98971411347</v>
      </c>
      <c r="DB12" s="36" t="n">
        <f aca="false">IF(OR($S12+I$52&lt;'Standard Settings'!$G7,$S12+I$52&gt;'Standard Settings'!$I7),-1,(EchelleFPAparam!$S$3/('cpmcfgWVLEN_Table.csv'!$S12+I$52))*(SIN('Standard Settings'!$F7)+SIN('Standard Settings'!$F7+EchelleFPAparam!$M$3+EchelleFPAparam!$G$3)))</f>
        <v>1444.9643368285</v>
      </c>
      <c r="DC12" s="36" t="n">
        <f aca="false">IF(OR($S12+J$52&lt;'Standard Settings'!$G7,$S12+J$52&gt;'Standard Settings'!$I7),-1,(EchelleFPAparam!$S$3/('cpmcfgWVLEN_Table.csv'!$S12+J$52))*(SIN('Standard Settings'!$F7)+SIN('Standard Settings'!$F7+EchelleFPAparam!$M$3+EchelleFPAparam!$G$3)))</f>
        <v>-1</v>
      </c>
      <c r="DD12" s="36" t="n">
        <f aca="false">IF(OR($S12+B$52&lt;'Standard Settings'!$G7,$S12+B$52&gt;'Standard Settings'!$I7),-1,(EchelleFPAparam!$S$3/('cpmcfgWVLEN_Table.csv'!$S12+B$52))*(SIN('Standard Settings'!$F7)+SIN('Standard Settings'!$F7+EchelleFPAparam!$M$3+EchelleFPAparam!$H$3)))</f>
        <v>1761.69782444033</v>
      </c>
      <c r="DE12" s="36" t="n">
        <f aca="false">IF(OR($S12+C$52&lt;'Standard Settings'!$G7,$S12+C$52&gt;'Standard Settings'!$I7),-1,(EchelleFPAparam!$S$3/('cpmcfgWVLEN_Table.csv'!$S12+C$52))*(SIN('Standard Settings'!$F7)+SIN('Standard Settings'!$F7+EchelleFPAparam!$M$3+EchelleFPAparam!$H$3)))</f>
        <v>1708.31304188153</v>
      </c>
      <c r="DF12" s="36" t="n">
        <f aca="false">IF(OR($S12+D$52&lt;'Standard Settings'!$G7,$S12+D$52&gt;'Standard Settings'!$I7),-1,(EchelleFPAparam!$S$3/('cpmcfgWVLEN_Table.csv'!$S12+D$52))*(SIN('Standard Settings'!$F7)+SIN('Standard Settings'!$F7+EchelleFPAparam!$M$3+EchelleFPAparam!$H$3)))</f>
        <v>1658.06854064972</v>
      </c>
      <c r="DG12" s="36" t="n">
        <f aca="false">IF(OR($S12+E$52&lt;'Standard Settings'!$G7,$S12+E$52&gt;'Standard Settings'!$I7),-1,(EchelleFPAparam!$S$3/('cpmcfgWVLEN_Table.csv'!$S12+E$52))*(SIN('Standard Settings'!$F7)+SIN('Standard Settings'!$F7+EchelleFPAparam!$M$3+EchelleFPAparam!$H$3)))</f>
        <v>1610.69515377402</v>
      </c>
      <c r="DH12" s="36" t="n">
        <f aca="false">IF(OR($S12+F$52&lt;'Standard Settings'!$G7,$S12+F$52&gt;'Standard Settings'!$I7),-1,(EchelleFPAparam!$S$3/('cpmcfgWVLEN_Table.csv'!$S12+F$52))*(SIN('Standard Settings'!$F7)+SIN('Standard Settings'!$F7+EchelleFPAparam!$M$3+EchelleFPAparam!$H$3)))</f>
        <v>1565.95362172474</v>
      </c>
      <c r="DI12" s="36" t="n">
        <f aca="false">IF(OR($S12+G$52&lt;'Standard Settings'!$G7,$S12+G$52&gt;'Standard Settings'!$I7),-1,(EchelleFPAparam!$S$3/('cpmcfgWVLEN_Table.csv'!$S12+G$52))*(SIN('Standard Settings'!$F7)+SIN('Standard Settings'!$F7+EchelleFPAparam!$M$3+EchelleFPAparam!$H$3)))</f>
        <v>1523.63055086731</v>
      </c>
      <c r="DJ12" s="36" t="n">
        <f aca="false">IF(OR($S12+H$52&lt;'Standard Settings'!$G7,$S12+H$52&gt;'Standard Settings'!$I7),-1,(EchelleFPAparam!$S$3/('cpmcfgWVLEN_Table.csv'!$S12+H$52))*(SIN('Standard Settings'!$F7)+SIN('Standard Settings'!$F7+EchelleFPAparam!$M$3+EchelleFPAparam!$H$3)))</f>
        <v>1483.53501005502</v>
      </c>
      <c r="DK12" s="36" t="n">
        <f aca="false">IF(OR($S12+I$52&lt;'Standard Settings'!$G7,$S12+I$52&gt;'Standard Settings'!$I7),-1,(EchelleFPAparam!$S$3/('cpmcfgWVLEN_Table.csv'!$S12+I$52))*(SIN('Standard Settings'!$F7)+SIN('Standard Settings'!$F7+EchelleFPAparam!$M$3+EchelleFPAparam!$H$3)))</f>
        <v>1445.49565082284</v>
      </c>
      <c r="DL12" s="36" t="n">
        <f aca="false">IF(OR($S12+J$52&lt;'Standard Settings'!$G7,$S12+J$52&gt;'Standard Settings'!$I7),-1,(EchelleFPAparam!$S$3/('cpmcfgWVLEN_Table.csv'!$S12+J$52))*(SIN('Standard Settings'!$F7)+SIN('Standard Settings'!$F7+EchelleFPAparam!$M$3+EchelleFPAparam!$H$3)))</f>
        <v>-1</v>
      </c>
      <c r="DM12" s="36" t="n">
        <f aca="false">IF(OR($S12+B$52&lt;'Standard Settings'!$G7,$S12+B$52&gt;'Standard Settings'!$I7),-1,(EchelleFPAparam!$S$3/('cpmcfgWVLEN_Table.csv'!$S12+B$52))*(SIN('Standard Settings'!$F7)+SIN('Standard Settings'!$F7+EchelleFPAparam!$M$3+EchelleFPAparam!$I$3)))</f>
        <v>1773.34902407453</v>
      </c>
      <c r="DN12" s="36" t="n">
        <f aca="false">IF(OR($S12+C$52&lt;'Standard Settings'!$G7,$S12+C$52&gt;'Standard Settings'!$I7),-1,(EchelleFPAparam!$S$3/('cpmcfgWVLEN_Table.csv'!$S12+C$52))*(SIN('Standard Settings'!$F7)+SIN('Standard Settings'!$F7+EchelleFPAparam!$M$3+EchelleFPAparam!$I$3)))</f>
        <v>1719.61117486015</v>
      </c>
      <c r="DO12" s="36" t="n">
        <f aca="false">IF(OR($S12+D$52&lt;'Standard Settings'!$G7,$S12+D$52&gt;'Standard Settings'!$I7),-1,(EchelleFPAparam!$S$3/('cpmcfgWVLEN_Table.csv'!$S12+D$52))*(SIN('Standard Settings'!$F7)+SIN('Standard Settings'!$F7+EchelleFPAparam!$M$3+EchelleFPAparam!$I$3)))</f>
        <v>1669.03437559956</v>
      </c>
      <c r="DP12" s="36" t="n">
        <f aca="false">IF(OR($S12+E$52&lt;'Standard Settings'!$G7,$S12+E$52&gt;'Standard Settings'!$I7),-1,(EchelleFPAparam!$S$3/('cpmcfgWVLEN_Table.csv'!$S12+E$52))*(SIN('Standard Settings'!$F7)+SIN('Standard Settings'!$F7+EchelleFPAparam!$M$3+EchelleFPAparam!$I$3)))</f>
        <v>1621.34767915386</v>
      </c>
      <c r="DQ12" s="36" t="n">
        <f aca="false">IF(OR($S12+F$52&lt;'Standard Settings'!$G7,$S12+F$52&gt;'Standard Settings'!$I7),-1,(EchelleFPAparam!$S$3/('cpmcfgWVLEN_Table.csv'!$S12+F$52))*(SIN('Standard Settings'!$F7)+SIN('Standard Settings'!$F7+EchelleFPAparam!$M$3+EchelleFPAparam!$I$3)))</f>
        <v>1576.3102436218</v>
      </c>
      <c r="DR12" s="36" t="n">
        <f aca="false">IF(OR($S12+G$52&lt;'Standard Settings'!$G7,$S12+G$52&gt;'Standard Settings'!$I7),-1,(EchelleFPAparam!$S$3/('cpmcfgWVLEN_Table.csv'!$S12+G$52))*(SIN('Standard Settings'!$F7)+SIN('Standard Settings'!$F7+EchelleFPAparam!$M$3+EchelleFPAparam!$I$3)))</f>
        <v>1533.70726406446</v>
      </c>
      <c r="DS12" s="36" t="n">
        <f aca="false">IF(OR($S12+H$52&lt;'Standard Settings'!$G7,$S12+H$52&gt;'Standard Settings'!$I7),-1,(EchelleFPAparam!$S$3/('cpmcfgWVLEN_Table.csv'!$S12+H$52))*(SIN('Standard Settings'!$F7)+SIN('Standard Settings'!$F7+EchelleFPAparam!$M$3+EchelleFPAparam!$I$3)))</f>
        <v>1493.34654658908</v>
      </c>
      <c r="DT12" s="36" t="n">
        <f aca="false">IF(OR($S12+I$52&lt;'Standard Settings'!$G7,$S12+I$52&gt;'Standard Settings'!$I7),-1,(EchelleFPAparam!$S$3/('cpmcfgWVLEN_Table.csv'!$S12+I$52))*(SIN('Standard Settings'!$F7)+SIN('Standard Settings'!$F7+EchelleFPAparam!$M$3+EchelleFPAparam!$I$3)))</f>
        <v>1455.05560949705</v>
      </c>
      <c r="DU12" s="36" t="n">
        <f aca="false">IF(OR($S12+J$52&lt;'Standard Settings'!$G7,$S12+J$52&gt;'Standard Settings'!$I7),-1,(EchelleFPAparam!$S$3/('cpmcfgWVLEN_Table.csv'!$S12+J$52))*(SIN('Standard Settings'!$F7)+SIN('Standard Settings'!$F7+EchelleFPAparam!$M$3+EchelleFPAparam!$I$3)))</f>
        <v>-1</v>
      </c>
      <c r="DV12" s="36" t="n">
        <f aca="false">IF(OR($S12+B$52&lt;'Standard Settings'!$G7,$S12+B$52&gt;'Standard Settings'!$I7),-1,(EchelleFPAparam!$S$3/('cpmcfgWVLEN_Table.csv'!$S12+B$52))*(SIN('Standard Settings'!$F7)+SIN('Standard Settings'!$F7+EchelleFPAparam!$M$3+EchelleFPAparam!$J$3)))</f>
        <v>1773.96564482904</v>
      </c>
      <c r="DW12" s="36" t="n">
        <f aca="false">IF(OR($S12+C$52&lt;'Standard Settings'!$G7,$S12+C$52&gt;'Standard Settings'!$I7),-1,(EchelleFPAparam!$S$3/('cpmcfgWVLEN_Table.csv'!$S12+C$52))*(SIN('Standard Settings'!$F7)+SIN('Standard Settings'!$F7+EchelleFPAparam!$M$3+EchelleFPAparam!$J$3)))</f>
        <v>1720.20911013725</v>
      </c>
      <c r="DX12" s="36" t="n">
        <f aca="false">IF(OR($S12+D$52&lt;'Standard Settings'!$G7,$S12+D$52&gt;'Standard Settings'!$I7),-1,(EchelleFPAparam!$S$3/('cpmcfgWVLEN_Table.csv'!$S12+D$52))*(SIN('Standard Settings'!$F7)+SIN('Standard Settings'!$F7+EchelleFPAparam!$M$3+EchelleFPAparam!$J$3)))</f>
        <v>1669.61472454497</v>
      </c>
      <c r="DY12" s="36" t="n">
        <f aca="false">IF(OR($S12+E$52&lt;'Standard Settings'!$G7,$S12+E$52&gt;'Standard Settings'!$I7),-1,(EchelleFPAparam!$S$3/('cpmcfgWVLEN_Table.csv'!$S12+E$52))*(SIN('Standard Settings'!$F7)+SIN('Standard Settings'!$F7+EchelleFPAparam!$M$3+EchelleFPAparam!$J$3)))</f>
        <v>1621.91144670083</v>
      </c>
      <c r="DZ12" s="36" t="n">
        <f aca="false">IF(OR($S12+F$52&lt;'Standard Settings'!$G7,$S12+F$52&gt;'Standard Settings'!$I7),-1,(EchelleFPAparam!$S$3/('cpmcfgWVLEN_Table.csv'!$S12+F$52))*(SIN('Standard Settings'!$F7)+SIN('Standard Settings'!$F7+EchelleFPAparam!$M$3+EchelleFPAparam!$J$3)))</f>
        <v>1576.85835095914</v>
      </c>
      <c r="EA12" s="36" t="n">
        <f aca="false">IF(OR($S12+G$52&lt;'Standard Settings'!$G7,$S12+G$52&gt;'Standard Settings'!$I7),-1,(EchelleFPAparam!$S$3/('cpmcfgWVLEN_Table.csv'!$S12+G$52))*(SIN('Standard Settings'!$F7)+SIN('Standard Settings'!$F7+EchelleFPAparam!$M$3+EchelleFPAparam!$J$3)))</f>
        <v>1534.24055768998</v>
      </c>
      <c r="EB12" s="36" t="n">
        <f aca="false">IF(OR($S12+H$52&lt;'Standard Settings'!$G7,$S12+H$52&gt;'Standard Settings'!$I7),-1,(EchelleFPAparam!$S$3/('cpmcfgWVLEN_Table.csv'!$S12+H$52))*(SIN('Standard Settings'!$F7)+SIN('Standard Settings'!$F7+EchelleFPAparam!$M$3+EchelleFPAparam!$J$3)))</f>
        <v>1493.86580617182</v>
      </c>
      <c r="EC12" s="36" t="n">
        <f aca="false">IF(OR($S12+I$52&lt;'Standard Settings'!$G7,$S12+I$52&gt;'Standard Settings'!$I7),-1,(EchelleFPAparam!$S$3/('cpmcfgWVLEN_Table.csv'!$S12+I$52))*(SIN('Standard Settings'!$F7)+SIN('Standard Settings'!$F7+EchelleFPAparam!$M$3+EchelleFPAparam!$J$3)))</f>
        <v>1455.56155473152</v>
      </c>
      <c r="ED12" s="36" t="n">
        <f aca="false">IF(OR($S12+J$52&lt;'Standard Settings'!$G7,$S12+J$52&gt;'Standard Settings'!$I7),-1,(EchelleFPAparam!$S$3/('cpmcfgWVLEN_Table.csv'!$S12+J$52))*(SIN('Standard Settings'!$F7)+SIN('Standard Settings'!$F7+EchelleFPAparam!$M$3+EchelleFPAparam!$J$3)))</f>
        <v>-1</v>
      </c>
      <c r="EE12" s="36" t="n">
        <f aca="false">IF(OR($S12+B$52&lt;$Q12,$S12+B$52&gt;$R12),-1,(EchelleFPAparam!$S$3/('cpmcfgWVLEN_Table.csv'!$S12+B$52))*(SIN('Standard Settings'!$F7)+SIN('Standard Settings'!$F7+EchelleFPAparam!$M$3+EchelleFPAparam!$K$3)))</f>
        <v>1785.04300758388</v>
      </c>
      <c r="EF12" s="36" t="n">
        <f aca="false">IF(OR($S12+C$52&lt;$Q12,$S12+C$52&gt;$R12),-1,(EchelleFPAparam!$S$3/('cpmcfgWVLEN_Table.csv'!$S12+C$52))*(SIN('Standard Settings'!$F7)+SIN('Standard Settings'!$F7+EchelleFPAparam!$M$3+EchelleFPAparam!$K$3)))</f>
        <v>1730.95079523285</v>
      </c>
      <c r="EG12" s="36" t="n">
        <f aca="false">IF(OR($S12+D$52&lt;$Q12,$S12+D$52&gt;$R12),-1,(EchelleFPAparam!$S$3/('cpmcfgWVLEN_Table.csv'!$S12+D$52))*(SIN('Standard Settings'!$F7)+SIN('Standard Settings'!$F7+EchelleFPAparam!$M$3+EchelleFPAparam!$K$3)))</f>
        <v>1680.040477726</v>
      </c>
      <c r="EH12" s="36" t="n">
        <f aca="false">IF(OR($S12+E$52&lt;$Q12,$S12+E$52&gt;$R12),-1,(EchelleFPAparam!$S$3/('cpmcfgWVLEN_Table.csv'!$S12+E$52))*(SIN('Standard Settings'!$F7)+SIN('Standard Settings'!$F7+EchelleFPAparam!$M$3+EchelleFPAparam!$K$3)))</f>
        <v>1632.03932121955</v>
      </c>
      <c r="EI12" s="36" t="n">
        <f aca="false">IF(OR($S12+F$52&lt;$Q12,$S12+F$52&gt;$R12),-1,(EchelleFPAparam!$S$3/('cpmcfgWVLEN_Table.csv'!$S12+F$52))*(SIN('Standard Settings'!$F7)+SIN('Standard Settings'!$F7+EchelleFPAparam!$M$3+EchelleFPAparam!$K$3)))</f>
        <v>1586.70489563012</v>
      </c>
      <c r="EJ12" s="36" t="n">
        <f aca="false">IF(OR($S12+G$52&lt;$Q12,$S12+G$52&gt;$R12),-1,(EchelleFPAparam!$S$3/('cpmcfgWVLEN_Table.csv'!$S12+G$52))*(SIN('Standard Settings'!$F7)+SIN('Standard Settings'!$F7+EchelleFPAparam!$M$3+EchelleFPAparam!$K$3)))</f>
        <v>1543.820979532</v>
      </c>
      <c r="EK12" s="36" t="n">
        <f aca="false">IF(OR($S12+H$52&lt;$Q12,$S12+H$52&gt;$R12),-1,(EchelleFPAparam!$S$3/('cpmcfgWVLEN_Table.csv'!$S12+H$52))*(SIN('Standard Settings'!$F7)+SIN('Standard Settings'!$F7+EchelleFPAparam!$M$3+EchelleFPAparam!$K$3)))</f>
        <v>1503.19411164958</v>
      </c>
      <c r="EL12" s="36" t="n">
        <f aca="false">IF(OR($S12+I$52&lt;$Q12,$S12+I$52&gt;$R12),-1,(EchelleFPAparam!$S$3/('cpmcfgWVLEN_Table.csv'!$S12+I$52))*(SIN('Standard Settings'!$F7)+SIN('Standard Settings'!$F7+EchelleFPAparam!$M$3+EchelleFPAparam!$K$3)))</f>
        <v>1464.65067288934</v>
      </c>
      <c r="EM12" s="36" t="n">
        <f aca="false">IF(OR($S12+J$52&lt;$Q12,$S12+J$52&gt;$R12),-1,(EchelleFPAparam!$S$3/('cpmcfgWVLEN_Table.csv'!$S12+J$52))*(SIN('Standard Settings'!$F7)+SIN('Standard Settings'!$F7+EchelleFPAparam!$M$3+EchelleFPAparam!$K$3)))</f>
        <v>-1</v>
      </c>
      <c r="EN12" s="37"/>
      <c r="EO12" s="37"/>
      <c r="EP12" s="37"/>
      <c r="EQ12" s="37"/>
      <c r="ER12" s="37"/>
      <c r="ES12" s="37"/>
      <c r="ET12" s="37"/>
      <c r="EU12" s="37"/>
      <c r="EV12" s="37"/>
      <c r="EW12" s="37"/>
      <c r="EX12" s="37"/>
      <c r="EY12" s="37"/>
      <c r="EZ12" s="37"/>
      <c r="FA12" s="37"/>
      <c r="FB12" s="37"/>
      <c r="FC12" s="37"/>
      <c r="FD12" s="37"/>
      <c r="FE12" s="37"/>
      <c r="FF12" s="37"/>
      <c r="FG12" s="37"/>
      <c r="FH12" s="37"/>
      <c r="FI12" s="37"/>
      <c r="FJ12" s="37"/>
      <c r="FK12" s="37"/>
      <c r="FL12" s="38" t="n">
        <f aca="false">1/(F12*EchelleFPAparam!$Q$3)</f>
        <v>2358.42349369379</v>
      </c>
      <c r="FM12" s="38" t="n">
        <f aca="false">E12*FL12</f>
        <v>11.9264162096395</v>
      </c>
      <c r="FN12" s="37"/>
      <c r="FO12" s="37"/>
      <c r="FP12" s="37"/>
      <c r="FQ12" s="37"/>
      <c r="FR12" s="37"/>
      <c r="FS12" s="37"/>
      <c r="FT12" s="37"/>
      <c r="FU12" s="37"/>
      <c r="FV12" s="37"/>
      <c r="FW12" s="37"/>
      <c r="FX12" s="37"/>
      <c r="FY12" s="37"/>
      <c r="FZ12" s="37"/>
      <c r="GA12" s="37"/>
      <c r="GB12" s="37"/>
      <c r="GC12" s="37"/>
      <c r="GD12" s="37"/>
      <c r="GE12" s="37"/>
      <c r="GF12" s="37"/>
      <c r="GG12" s="37"/>
      <c r="GH12" s="37"/>
      <c r="GI12" s="37"/>
      <c r="GJ12" s="37"/>
      <c r="GK12" s="37"/>
      <c r="GL12" s="37"/>
      <c r="GM12" s="37"/>
      <c r="GN12" s="37"/>
      <c r="GO12" s="37"/>
      <c r="GP12" s="37"/>
      <c r="GQ12" s="37"/>
      <c r="GR12" s="37"/>
      <c r="GS12" s="37"/>
      <c r="GT12" s="37"/>
      <c r="GU12" s="37"/>
      <c r="GV12" s="37"/>
      <c r="GW12" s="37"/>
      <c r="GX12" s="37"/>
      <c r="GY12" s="37"/>
      <c r="GZ12" s="37"/>
      <c r="HA12" s="37"/>
      <c r="HB12" s="37"/>
      <c r="HC12" s="37"/>
      <c r="HD12" s="37"/>
      <c r="HE12" s="37"/>
      <c r="HF12" s="37"/>
      <c r="HG12" s="37"/>
      <c r="HH12" s="37"/>
      <c r="HI12" s="37"/>
      <c r="HJ12" s="37"/>
      <c r="HK12" s="37"/>
      <c r="HL12" s="37"/>
      <c r="HM12" s="37"/>
      <c r="HN12" s="37"/>
      <c r="HO12" s="37"/>
      <c r="HP12" s="37"/>
      <c r="HQ12" s="37"/>
      <c r="HR12" s="37"/>
      <c r="HS12" s="37"/>
      <c r="HT12" s="37"/>
      <c r="HU12" s="37"/>
      <c r="HV12" s="37"/>
      <c r="HW12" s="37"/>
      <c r="HX12" s="37"/>
      <c r="HY12" s="37"/>
      <c r="HZ12" s="37"/>
      <c r="IA12" s="37"/>
      <c r="IB12" s="37"/>
      <c r="IC12" s="37"/>
      <c r="ID12" s="37"/>
      <c r="IE12" s="37"/>
      <c r="IF12" s="37"/>
      <c r="IG12" s="37"/>
      <c r="IH12" s="37"/>
      <c r="II12" s="37"/>
      <c r="IJ12" s="37"/>
      <c r="IK12" s="37"/>
      <c r="IL12" s="37"/>
      <c r="IM12" s="37"/>
      <c r="IN12" s="37"/>
      <c r="IO12" s="37"/>
      <c r="IP12" s="37"/>
      <c r="IQ12" s="37"/>
      <c r="IR12" s="37"/>
      <c r="IS12" s="37"/>
      <c r="IT12" s="37"/>
      <c r="IU12" s="37"/>
      <c r="IV12" s="37"/>
      <c r="IW12" s="37"/>
      <c r="IX12" s="37"/>
      <c r="IY12" s="37"/>
      <c r="IZ12" s="37"/>
      <c r="JA12" s="37"/>
      <c r="JB12" s="37"/>
      <c r="JC12" s="37"/>
      <c r="JD12" s="37"/>
      <c r="JE12" s="37"/>
      <c r="JF12" s="37"/>
      <c r="JG12" s="37"/>
      <c r="JH12" s="37"/>
      <c r="JI12" s="37"/>
      <c r="JJ12" s="37"/>
      <c r="JK12" s="37"/>
      <c r="JL12" s="37"/>
      <c r="JM12" s="37"/>
      <c r="JN12" s="37"/>
      <c r="JO12" s="37"/>
      <c r="JP12" s="37"/>
      <c r="JQ12" s="37"/>
      <c r="JR12" s="37"/>
      <c r="JS12" s="37"/>
    </row>
    <row r="13" customFormat="false" ht="13.75" hidden="false" customHeight="true" outlineLevel="0" collapsed="false">
      <c r="A13" s="24" t="n">
        <v>7</v>
      </c>
      <c r="B13" s="25" t="n">
        <f aca="false">Y13</f>
        <v>1578.00264815166</v>
      </c>
      <c r="C13" s="12" t="str">
        <f aca="false">'Standard Settings'!B8</f>
        <v>H/3/4</v>
      </c>
      <c r="D13" s="12" t="n">
        <f aca="false">'Standard Settings'!H8</f>
        <v>36</v>
      </c>
      <c r="E13" s="26" t="n">
        <f aca="false">(DQ13-DH13)/2048</f>
        <v>0.00497455373822875</v>
      </c>
      <c r="F13" s="23" t="n">
        <f aca="false">((EchelleFPAparam!$S$3/('cpmcfgWVLEN_Table.csv'!$S13+E$52))*(SIN('Standard Settings'!$F8+0.0005)+SIN('Standard Settings'!$F8+0.0005+EchelleFPAparam!$M$3))-(EchelleFPAparam!$S$3/('cpmcfgWVLEN_Table.csv'!$S13+E$52))*(SIN('Standard Settings'!$F8-0.0005)+SIN('Standard Settings'!$F8-0.0005+EchelleFPAparam!$M$3)))*1000*EchelleFPAparam!$O$3/180</f>
        <v>13.8870566892315</v>
      </c>
      <c r="G13" s="27" t="str">
        <f aca="false">'Standard Settings'!C8</f>
        <v>H</v>
      </c>
      <c r="H13" s="28"/>
      <c r="I13" s="12" t="str">
        <f aca="false">'Standard Settings'!$D8</f>
        <v>HK</v>
      </c>
      <c r="J13" s="28"/>
      <c r="K13" s="13" t="n">
        <v>0</v>
      </c>
      <c r="L13" s="13" t="n">
        <v>0</v>
      </c>
      <c r="M13" s="12" t="str">
        <f aca="false">'Standard Settings'!$D8</f>
        <v>HK</v>
      </c>
      <c r="N13" s="28"/>
      <c r="O13" s="12" t="n">
        <f aca="false">'Standard Settings'!$E8</f>
        <v>65.5</v>
      </c>
      <c r="P13" s="29"/>
      <c r="Q13" s="30" t="n">
        <f aca="false">'Standard Settings'!$G8</f>
        <v>32</v>
      </c>
      <c r="R13" s="30" t="n">
        <f aca="false">'Standard Settings'!$I8</f>
        <v>39</v>
      </c>
      <c r="S13" s="31" t="n">
        <f aca="false">D13-4</f>
        <v>32</v>
      </c>
      <c r="T13" s="31" t="n">
        <f aca="false">D13+4</f>
        <v>40</v>
      </c>
      <c r="U13" s="32" t="n">
        <f aca="false">IF(OR($S13+B$52&lt;$Q13,$S13+B$52&gt;$R13),-1,(EchelleFPAparam!$S$3/('cpmcfgWVLEN_Table.csv'!$S13+B$52))*(SIN('Standard Settings'!$F8)+SIN('Standard Settings'!$F8+EchelleFPAparam!$M$3)))</f>
        <v>1775.25297917062</v>
      </c>
      <c r="V13" s="32" t="n">
        <f aca="false">IF(OR($S13+C$52&lt;$Q13,$S13+C$52&gt;$R13),-1,(EchelleFPAparam!$S$3/('cpmcfgWVLEN_Table.csv'!$S13+C$52))*(SIN('Standard Settings'!$F8)+SIN('Standard Settings'!$F8+EchelleFPAparam!$M$3)))</f>
        <v>1721.45743434726</v>
      </c>
      <c r="W13" s="32" t="n">
        <f aca="false">IF(OR($S13+D$52&lt;$Q13,$S13+D$52&gt;$R13),-1,(EchelleFPAparam!$S$3/('cpmcfgWVLEN_Table.csv'!$S13+D$52))*(SIN('Standard Settings'!$F8)+SIN('Standard Settings'!$F8+EchelleFPAparam!$M$3)))</f>
        <v>1670.82633333705</v>
      </c>
      <c r="X13" s="32" t="n">
        <f aca="false">IF(OR($S13+E$52&lt;$Q13,$S13+E$52&gt;$R13),-1,(EchelleFPAparam!$S$3/('cpmcfgWVLEN_Table.csv'!$S13+E$52))*(SIN('Standard Settings'!$F8)+SIN('Standard Settings'!$F8+EchelleFPAparam!$M$3)))</f>
        <v>1623.08843809885</v>
      </c>
      <c r="Y13" s="32" t="n">
        <f aca="false">IF(OR($S13+F$52&lt;$Q13,$S13+F$52&gt;$R13),-1,(EchelleFPAparam!$S$3/('cpmcfgWVLEN_Table.csv'!$S13+F$52))*(SIN('Standard Settings'!$F8)+SIN('Standard Settings'!$F8+EchelleFPAparam!$M$3)))</f>
        <v>1578.00264815166</v>
      </c>
      <c r="Z13" s="32" t="n">
        <f aca="false">IF(OR($S13+G$52&lt;$Q13,$S13+G$52&gt;$R13),-1,(EchelleFPAparam!$S$3/('cpmcfgWVLEN_Table.csv'!$S13+G$52))*(SIN('Standard Settings'!$F8)+SIN('Standard Settings'!$F8+EchelleFPAparam!$M$3)))</f>
        <v>1535.35392793134</v>
      </c>
      <c r="AA13" s="32" t="n">
        <f aca="false">IF(OR($S13+H$52&lt;$Q13,$S13+H$52&gt;$R13),-1,(EchelleFPAparam!$S$3/('cpmcfgWVLEN_Table.csv'!$S13+H$52))*(SIN('Standard Settings'!$F8)+SIN('Standard Settings'!$F8+EchelleFPAparam!$M$3)))</f>
        <v>1494.94987719631</v>
      </c>
      <c r="AB13" s="32" t="n">
        <f aca="false">IF(OR($S13+I$52&lt;$Q13,$S13+I$52&gt;$R13),-1,(EchelleFPAparam!$S$3/('cpmcfgWVLEN_Table.csv'!$S13+I$52))*(SIN('Standard Settings'!$F8)+SIN('Standard Settings'!$F8+EchelleFPAparam!$M$3)))</f>
        <v>1456.61782906307</v>
      </c>
      <c r="AC13" s="32" t="n">
        <f aca="false">IF(OR($S13+J$52&lt;$Q13,$S13+J$52&gt;$R13),-1,(EchelleFPAparam!$S$3/('cpmcfgWVLEN_Table.csv'!$S13+J$52))*(SIN('Standard Settings'!$F8)+SIN('Standard Settings'!$F8+EchelleFPAparam!$M$3)))</f>
        <v>-1</v>
      </c>
      <c r="AD13" s="33" t="n">
        <v>2048.1</v>
      </c>
      <c r="AE13" s="33" t="n">
        <v>1994.0945859223</v>
      </c>
      <c r="AF13" s="33" t="n">
        <v>1723.67027599362</v>
      </c>
      <c r="AG13" s="33" t="n">
        <v>1436.61298619847</v>
      </c>
      <c r="AH13" s="33" t="n">
        <v>1168.0222016174</v>
      </c>
      <c r="AI13" s="33" t="n">
        <v>915.893466522383</v>
      </c>
      <c r="AJ13" s="33" t="n">
        <v>678.542785839296</v>
      </c>
      <c r="AK13" s="33" t="n">
        <v>454.468576982434</v>
      </c>
      <c r="AL13" s="33" t="n">
        <v>242.388497032926</v>
      </c>
      <c r="AM13" s="33" t="n">
        <v>63.5899165277783</v>
      </c>
      <c r="AN13" s="33" t="n">
        <v>0</v>
      </c>
      <c r="AO13" s="33" t="n">
        <v>2048.1</v>
      </c>
      <c r="AP13" s="33" t="n">
        <v>2018.0570755656</v>
      </c>
      <c r="AQ13" s="33" t="n">
        <v>1770.04696086048</v>
      </c>
      <c r="AR13" s="33" t="n">
        <v>1480.75171325929</v>
      </c>
      <c r="AS13" s="33" t="n">
        <v>1210.18275026682</v>
      </c>
      <c r="AT13" s="33" t="n">
        <v>956.275380376416</v>
      </c>
      <c r="AU13" s="33" t="n">
        <v>717.273140090128</v>
      </c>
      <c r="AV13" s="33" t="n">
        <v>491.757005671922</v>
      </c>
      <c r="AW13" s="33" t="n">
        <v>278.375234443901</v>
      </c>
      <c r="AX13" s="33" t="n">
        <v>81.0207071683745</v>
      </c>
      <c r="AY13" s="33" t="n">
        <v>0</v>
      </c>
      <c r="AZ13" s="33" t="n">
        <v>2048.1</v>
      </c>
      <c r="BA13" s="33" t="n">
        <v>2042.01205193017</v>
      </c>
      <c r="BB13" s="33" t="n">
        <v>1817.54130184995</v>
      </c>
      <c r="BC13" s="33" t="n">
        <v>1525.53919533325</v>
      </c>
      <c r="BD13" s="33" t="n">
        <v>1252.7575799307</v>
      </c>
      <c r="BE13" s="33" t="n">
        <v>996.849736034351</v>
      </c>
      <c r="BF13" s="33" t="n">
        <v>756.07335788267</v>
      </c>
      <c r="BG13" s="33" t="n">
        <v>528.877701239506</v>
      </c>
      <c r="BH13" s="33" t="n">
        <v>313.974067695104</v>
      </c>
      <c r="BI13" s="33" t="n">
        <v>109.803628718229</v>
      </c>
      <c r="BJ13" s="33" t="n">
        <v>0</v>
      </c>
      <c r="BK13" s="34" t="n">
        <f aca="false">IF(OR($S13+B$52&lt;'Standard Settings'!$G8,$S13+B$52&gt;'Standard Settings'!$I8),-1,(EchelleFPAparam!$S$3/('cpmcfgWVLEN_Table.csv'!$S13+B$52))*(SIN(EchelleFPAparam!$T$3-EchelleFPAparam!$M$3/2)+SIN('Standard Settings'!$F8+EchelleFPAparam!$M$3)))</f>
        <v>1774.35612646979</v>
      </c>
      <c r="BL13" s="34" t="n">
        <f aca="false">IF(OR($S13+C$52&lt;'Standard Settings'!$G8,$S13+C$52&gt;'Standard Settings'!$I8),-1,(EchelleFPAparam!$S$3/('cpmcfgWVLEN_Table.csv'!$S13+C$52))*(SIN(EchelleFPAparam!$T$3-EchelleFPAparam!$M$3/2)+SIN('Standard Settings'!$F8+EchelleFPAparam!$M$3)))</f>
        <v>1720.58775900101</v>
      </c>
      <c r="BM13" s="34" t="n">
        <f aca="false">IF(OR($S13+D$52&lt;'Standard Settings'!$G8,$S13+D$52&gt;'Standard Settings'!$I8),-1,(EchelleFPAparam!$S$3/('cpmcfgWVLEN_Table.csv'!$S13+D$52))*(SIN(EchelleFPAparam!$T$3-EchelleFPAparam!$M$3/2)+SIN('Standard Settings'!$F8+EchelleFPAparam!$M$3)))</f>
        <v>1669.98223667745</v>
      </c>
      <c r="BN13" s="34" t="n">
        <f aca="false">IF(OR($S13+E$52&lt;'Standard Settings'!$G8,$S13+E$52&gt;'Standard Settings'!$I8),-1,(EchelleFPAparam!$S$3/('cpmcfgWVLEN_Table.csv'!$S13+E$52))*(SIN(EchelleFPAparam!$T$3-EchelleFPAparam!$M$3/2)+SIN('Standard Settings'!$F8+EchelleFPAparam!$M$3)))</f>
        <v>1622.26845848667</v>
      </c>
      <c r="BO13" s="34" t="n">
        <f aca="false">IF(OR($S13+F$52&lt;'Standard Settings'!$G8,$S13+F$52&gt;'Standard Settings'!$I8),-1,(EchelleFPAparam!$S$3/('cpmcfgWVLEN_Table.csv'!$S13+F$52))*(SIN(EchelleFPAparam!$T$3-EchelleFPAparam!$M$3/2)+SIN('Standard Settings'!$F8+EchelleFPAparam!$M$3)))</f>
        <v>1577.20544575093</v>
      </c>
      <c r="BP13" s="34" t="n">
        <f aca="false">IF(OR($S13+G$52&lt;'Standard Settings'!$G8,$S13+G$52&gt;'Standard Settings'!$I8),-1,(EchelleFPAparam!$S$3/('cpmcfgWVLEN_Table.csv'!$S13+G$52))*(SIN(EchelleFPAparam!$T$3-EchelleFPAparam!$M$3/2)+SIN('Standard Settings'!$F8+EchelleFPAparam!$M$3)))</f>
        <v>1534.57827154144</v>
      </c>
      <c r="BQ13" s="34" t="n">
        <f aca="false">IF(OR($S13+H$52&lt;'Standard Settings'!$G8,$S13+H$52&gt;'Standard Settings'!$I8),-1,(EchelleFPAparam!$S$3/('cpmcfgWVLEN_Table.csv'!$S13+H$52))*(SIN(EchelleFPAparam!$T$3-EchelleFPAparam!$M$3/2)+SIN('Standard Settings'!$F8+EchelleFPAparam!$M$3)))</f>
        <v>1494.19463281667</v>
      </c>
      <c r="BR13" s="34" t="n">
        <f aca="false">IF(OR($S13+I$52&lt;'Standard Settings'!$G8,$S13+I$52&gt;'Standard Settings'!$I8),-1,(EchelleFPAparam!$S$3/('cpmcfgWVLEN_Table.csv'!$S13+I$52))*(SIN(EchelleFPAparam!$T$3-EchelleFPAparam!$M$3/2)+SIN('Standard Settings'!$F8+EchelleFPAparam!$M$3)))</f>
        <v>1455.88194992393</v>
      </c>
      <c r="BS13" s="34" t="n">
        <f aca="false">IF(OR($S13+J$52&lt;'Standard Settings'!$G8,$S13+J$52&gt;'Standard Settings'!$I8),-1,(EchelleFPAparam!$S$3/('cpmcfgWVLEN_Table.csv'!$S13+J$52))*(SIN(EchelleFPAparam!$T$3-EchelleFPAparam!$M$3/2)+SIN('Standard Settings'!$F8+EchelleFPAparam!$M$3)))</f>
        <v>-1</v>
      </c>
      <c r="BT13" s="35" t="n">
        <f aca="false">IF(OR($S13+B$52&lt;'Standard Settings'!$G8,$S13+B$52&gt;'Standard Settings'!$I8),-1,BK13*(($D13+B$52)/($D13+B$52+0.5)))</f>
        <v>1750.04987816199</v>
      </c>
      <c r="BU13" s="35" t="n">
        <f aca="false">IF(OR($S13+C$52&lt;'Standard Settings'!$G8,$S13+C$52&gt;'Standard Settings'!$I8),-1,BL13*(($D13+C$52)/($D13+C$52+0.5)))</f>
        <v>1697.646588881</v>
      </c>
      <c r="BV13" s="35" t="n">
        <f aca="false">IF(OR($S13+D$52&lt;'Standard Settings'!$G8,$S13+D$52&gt;'Standard Settings'!$I8),-1,BM13*(($D13+D$52)/($D13+D$52+0.5)))</f>
        <v>1648.29415568164</v>
      </c>
      <c r="BW13" s="35" t="n">
        <f aca="false">IF(OR($S13+E$52&lt;'Standard Settings'!$G8,$S13+E$52&gt;'Standard Settings'!$I8),-1,BN13*(($D13+E$52)/($D13+E$52+0.5)))</f>
        <v>1601.73341470836</v>
      </c>
      <c r="BX13" s="35" t="n">
        <f aca="false">IF(OR($S13+F$52&lt;'Standard Settings'!$G8,$S13+F$52&gt;'Standard Settings'!$I8),-1,BO13*(($D13+F$52)/($D13+F$52+0.5)))</f>
        <v>1557.73377358116</v>
      </c>
      <c r="BY13" s="35" t="n">
        <f aca="false">IF(OR($S13+G$52&lt;'Standard Settings'!$G8,$S13+G$52&gt;'Standard Settings'!$I8),-1,BP13*(($D13+G$52)/($D13+G$52+0.5)))</f>
        <v>1516.08937670359</v>
      </c>
      <c r="BZ13" s="35" t="n">
        <f aca="false">IF(OR($S13+H$52&lt;'Standard Settings'!$G8,$S13+H$52&gt;'Standard Settings'!$I8),-1,BQ13*(($D13+H$52)/($D13+H$52+0.5)))</f>
        <v>1476.61587243059</v>
      </c>
      <c r="CA13" s="35" t="n">
        <f aca="false">IF(OR($S13+I$52&lt;'Standard Settings'!$G8,$S13+I$52&gt;'Standard Settings'!$I8),-1,BR13*(($D13+I$52)/($D13+I$52+0.5)))</f>
        <v>1439.14767463745</v>
      </c>
      <c r="CB13" s="35" t="n">
        <f aca="false">IF(OR($S13+J$52&lt;'Standard Settings'!$G8,$S13+J$52&gt;'Standard Settings'!$I8),-1,BS13*(($D13+J$52)/($D13+J$52+0.5)))</f>
        <v>-1</v>
      </c>
      <c r="CC13" s="35" t="n">
        <f aca="false">IF(OR($S13+B$52&lt;'Standard Settings'!$G8,$S13+B$52&gt;'Standard Settings'!$I8),-1,BK13*(($D13+B$52)/($D13+B$52-0.5)))</f>
        <v>1799.34705782852</v>
      </c>
      <c r="CD13" s="35" t="n">
        <f aca="false">IF(OR($S13+C$52&lt;'Standard Settings'!$G8,$S13+C$52&gt;'Standard Settings'!$I8),-1,BL13*(($D13+C$52)/($D13+C$52-0.5)))</f>
        <v>1744.15745432979</v>
      </c>
      <c r="CE13" s="35" t="n">
        <f aca="false">IF(OR($S13+D$52&lt;'Standard Settings'!$G8,$S13+D$52&gt;'Standard Settings'!$I8),-1,BM13*(($D13+D$52)/($D13+D$52-0.5)))</f>
        <v>1692.24866649982</v>
      </c>
      <c r="CF13" s="35" t="n">
        <f aca="false">IF(OR($S13+E$52&lt;'Standard Settings'!$G8,$S13+E$52&gt;'Standard Settings'!$I8),-1,BN13*(($D13+E$52)/($D13+E$52-0.5)))</f>
        <v>1643.33688002546</v>
      </c>
      <c r="CG13" s="35" t="n">
        <f aca="false">IF(OR($S13+F$52&lt;'Standard Settings'!$G8,$S13+F$52&gt;'Standard Settings'!$I8),-1,BO13*(($D13+F$52)/($D13+F$52-0.5)))</f>
        <v>1597.17007164651</v>
      </c>
      <c r="CH13" s="35" t="n">
        <f aca="false">IF(OR($S13+G$52&lt;'Standard Settings'!$G8,$S13+G$52&gt;'Standard Settings'!$I8),-1,BP13*(($D13+G$52)/($D13+G$52-0.5)))</f>
        <v>1553.52368230121</v>
      </c>
      <c r="CI13" s="35" t="n">
        <f aca="false">IF(OR($S13+H$52&lt;'Standard Settings'!$G8,$S13+H$52&gt;'Standard Settings'!$I8),-1,BQ13*(($D13+H$52)/($D13+H$52-0.5)))</f>
        <v>1512.19697779036</v>
      </c>
      <c r="CJ13" s="35" t="n">
        <f aca="false">IF(OR($S13+I$52&lt;'Standard Settings'!$G8,$S13+I$52&gt;'Standard Settings'!$I8),-1,BR13*(($D13+I$52)/($D13+I$52-0.5)))</f>
        <v>1473.00997286421</v>
      </c>
      <c r="CK13" s="35" t="n">
        <f aca="false">IF(OR($S13+J$52&lt;'Standard Settings'!$G8,$S13+J$52&gt;'Standard Settings'!$I8),-1,BS13*(($D13+J$52)/($D13+J$52-0.5)))</f>
        <v>-1</v>
      </c>
      <c r="CL13" s="36" t="n">
        <f aca="false">IF(OR($S13+B$52&lt;'Standard Settings'!$G8,$S13+B$52&gt;'Standard Settings'!$I8),-1,(EchelleFPAparam!$S$3/('cpmcfgWVLEN_Table.csv'!$S13+B$52))*(SIN('Standard Settings'!$F8)+SIN('Standard Settings'!$F8+EchelleFPAparam!$M$3+EchelleFPAparam!$F$3)))</f>
        <v>1756.78720770673</v>
      </c>
      <c r="CM13" s="36" t="n">
        <f aca="false">IF(OR($S13+C$52&lt;'Standard Settings'!$G8,$S13+C$52&gt;'Standard Settings'!$I8),-1,(EchelleFPAparam!$S$3/('cpmcfgWVLEN_Table.csv'!$S13+C$52))*(SIN('Standard Settings'!$F8)+SIN('Standard Settings'!$F8+EchelleFPAparam!$M$3+EchelleFPAparam!$F$3)))</f>
        <v>1703.55123171562</v>
      </c>
      <c r="CN13" s="36" t="n">
        <f aca="false">IF(OR($S13+D$52&lt;'Standard Settings'!$G8,$S13+D$52&gt;'Standard Settings'!$I8),-1,(EchelleFPAparam!$S$3/('cpmcfgWVLEN_Table.csv'!$S13+D$52))*(SIN('Standard Settings'!$F8)+SIN('Standard Settings'!$F8+EchelleFPAparam!$M$3+EchelleFPAparam!$F$3)))</f>
        <v>1653.44678372399</v>
      </c>
      <c r="CO13" s="36" t="n">
        <f aca="false">IF(OR($S13+E$52&lt;'Standard Settings'!$G8,$S13+E$52&gt;'Standard Settings'!$I8),-1,(EchelleFPAparam!$S$3/('cpmcfgWVLEN_Table.csv'!$S13+E$52))*(SIN('Standard Settings'!$F8)+SIN('Standard Settings'!$F8+EchelleFPAparam!$M$3+EchelleFPAparam!$F$3)))</f>
        <v>1606.20544704616</v>
      </c>
      <c r="CP13" s="36" t="n">
        <f aca="false">IF(OR($S13+F$52&lt;'Standard Settings'!$G8,$S13+F$52&gt;'Standard Settings'!$I8),-1,(EchelleFPAparam!$S$3/('cpmcfgWVLEN_Table.csv'!$S13+F$52))*(SIN('Standard Settings'!$F8)+SIN('Standard Settings'!$F8+EchelleFPAparam!$M$3+EchelleFPAparam!$F$3)))</f>
        <v>1561.58862907265</v>
      </c>
      <c r="CQ13" s="36" t="n">
        <f aca="false">IF(OR($S13+G$52&lt;'Standard Settings'!$G8,$S13+G$52&gt;'Standard Settings'!$I8),-1,(EchelleFPAparam!$S$3/('cpmcfgWVLEN_Table.csv'!$S13+G$52))*(SIN('Standard Settings'!$F8)+SIN('Standard Settings'!$F8+EchelleFPAparam!$M$3+EchelleFPAparam!$F$3)))</f>
        <v>1519.38353098961</v>
      </c>
      <c r="CR13" s="36" t="n">
        <f aca="false">IF(OR($S13+H$52&lt;'Standard Settings'!$G8,$S13+H$52&gt;'Standard Settings'!$I8),-1,(EchelleFPAparam!$S$3/('cpmcfgWVLEN_Table.csv'!$S13+H$52))*(SIN('Standard Settings'!$F8)+SIN('Standard Settings'!$F8+EchelleFPAparam!$M$3+EchelleFPAparam!$F$3)))</f>
        <v>1479.3997538583</v>
      </c>
      <c r="CS13" s="36" t="n">
        <f aca="false">IF(OR($S13+I$52&lt;'Standard Settings'!$G8,$S13+I$52&gt;'Standard Settings'!$I8),-1,(EchelleFPAparam!$S$3/('cpmcfgWVLEN_Table.csv'!$S13+I$52))*(SIN('Standard Settings'!$F8)+SIN('Standard Settings'!$F8+EchelleFPAparam!$M$3+EchelleFPAparam!$F$3)))</f>
        <v>1441.46642683629</v>
      </c>
      <c r="CT13" s="36" t="n">
        <f aca="false">IF(OR($S13+J$52&lt;'Standard Settings'!$G8,$S13+J$52&gt;'Standard Settings'!$I8),-1,(EchelleFPAparam!$S$3/('cpmcfgWVLEN_Table.csv'!$S13+J$52))*(SIN('Standard Settings'!$F8)+SIN('Standard Settings'!$F8+EchelleFPAparam!$M$3+EchelleFPAparam!$F$3)))</f>
        <v>-1</v>
      </c>
      <c r="CU13" s="36" t="n">
        <f aca="false">IF(OR($S13+B$52&lt;'Standard Settings'!$G8,$S13+B$52&gt;'Standard Settings'!$I8),-1,(EchelleFPAparam!$S$3/('cpmcfgWVLEN_Table.csv'!$S13+B$52))*(SIN('Standard Settings'!$F8)+SIN('Standard Settings'!$F8+EchelleFPAparam!$M$3+EchelleFPAparam!$G$3)))</f>
        <v>1768.81709603003</v>
      </c>
      <c r="CV13" s="36" t="n">
        <f aca="false">IF(OR($S13+C$52&lt;'Standard Settings'!$G8,$S13+C$52&gt;'Standard Settings'!$I8),-1,(EchelleFPAparam!$S$3/('cpmcfgWVLEN_Table.csv'!$S13+C$52))*(SIN('Standard Settings'!$F8)+SIN('Standard Settings'!$F8+EchelleFPAparam!$M$3+EchelleFPAparam!$G$3)))</f>
        <v>1715.21657796851</v>
      </c>
      <c r="CW13" s="36" t="n">
        <f aca="false">IF(OR($S13+D$52&lt;'Standard Settings'!$G8,$S13+D$52&gt;'Standard Settings'!$I8),-1,(EchelleFPAparam!$S$3/('cpmcfgWVLEN_Table.csv'!$S13+D$52))*(SIN('Standard Settings'!$F8)+SIN('Standard Settings'!$F8+EchelleFPAparam!$M$3+EchelleFPAparam!$G$3)))</f>
        <v>1664.76903155768</v>
      </c>
      <c r="CX13" s="36" t="n">
        <f aca="false">IF(OR($S13+E$52&lt;'Standard Settings'!$G8,$S13+E$52&gt;'Standard Settings'!$I8),-1,(EchelleFPAparam!$S$3/('cpmcfgWVLEN_Table.csv'!$S13+E$52))*(SIN('Standard Settings'!$F8)+SIN('Standard Settings'!$F8+EchelleFPAparam!$M$3+EchelleFPAparam!$G$3)))</f>
        <v>1617.2042020846</v>
      </c>
      <c r="CY13" s="36" t="n">
        <f aca="false">IF(OR($S13+F$52&lt;'Standard Settings'!$G8,$S13+F$52&gt;'Standard Settings'!$I8),-1,(EchelleFPAparam!$S$3/('cpmcfgWVLEN_Table.csv'!$S13+F$52))*(SIN('Standard Settings'!$F8)+SIN('Standard Settings'!$F8+EchelleFPAparam!$M$3+EchelleFPAparam!$G$3)))</f>
        <v>1572.2818631378</v>
      </c>
      <c r="CZ13" s="36" t="n">
        <f aca="false">IF(OR($S13+G$52&lt;'Standard Settings'!$G8,$S13+G$52&gt;'Standard Settings'!$I8),-1,(EchelleFPAparam!$S$3/('cpmcfgWVLEN_Table.csv'!$S13+G$52))*(SIN('Standard Settings'!$F8)+SIN('Standard Settings'!$F8+EchelleFPAparam!$M$3+EchelleFPAparam!$G$3)))</f>
        <v>1529.78775872867</v>
      </c>
      <c r="DA13" s="36" t="n">
        <f aca="false">IF(OR($S13+H$52&lt;'Standard Settings'!$G8,$S13+H$52&gt;'Standard Settings'!$I8),-1,(EchelleFPAparam!$S$3/('cpmcfgWVLEN_Table.csv'!$S13+H$52))*(SIN('Standard Settings'!$F8)+SIN('Standard Settings'!$F8+EchelleFPAparam!$M$3+EchelleFPAparam!$G$3)))</f>
        <v>1489.53018613055</v>
      </c>
      <c r="DB13" s="36" t="n">
        <f aca="false">IF(OR($S13+I$52&lt;'Standard Settings'!$G8,$S13+I$52&gt;'Standard Settings'!$I8),-1,(EchelleFPAparam!$S$3/('cpmcfgWVLEN_Table.csv'!$S13+I$52))*(SIN('Standard Settings'!$F8)+SIN('Standard Settings'!$F8+EchelleFPAparam!$M$3+EchelleFPAparam!$G$3)))</f>
        <v>1451.3371044349</v>
      </c>
      <c r="DC13" s="36" t="n">
        <f aca="false">IF(OR($S13+J$52&lt;'Standard Settings'!$G8,$S13+J$52&gt;'Standard Settings'!$I8),-1,(EchelleFPAparam!$S$3/('cpmcfgWVLEN_Table.csv'!$S13+J$52))*(SIN('Standard Settings'!$F8)+SIN('Standard Settings'!$F8+EchelleFPAparam!$M$3+EchelleFPAparam!$G$3)))</f>
        <v>-1</v>
      </c>
      <c r="DD13" s="36" t="n">
        <f aca="false">IF(OR($S13+B$52&lt;'Standard Settings'!$G8,$S13+B$52&gt;'Standard Settings'!$I8),-1,(EchelleFPAparam!$S$3/('cpmcfgWVLEN_Table.csv'!$S13+B$52))*(SIN('Standard Settings'!$F8)+SIN('Standard Settings'!$F8+EchelleFPAparam!$M$3+EchelleFPAparam!$H$3)))</f>
        <v>1769.45440860183</v>
      </c>
      <c r="DE13" s="36" t="n">
        <f aca="false">IF(OR($S13+C$52&lt;'Standard Settings'!$G8,$S13+C$52&gt;'Standard Settings'!$I8),-1,(EchelleFPAparam!$S$3/('cpmcfgWVLEN_Table.csv'!$S13+C$52))*(SIN('Standard Settings'!$F8)+SIN('Standard Settings'!$F8+EchelleFPAparam!$M$3+EchelleFPAparam!$H$3)))</f>
        <v>1715.83457803814</v>
      </c>
      <c r="DF13" s="36" t="n">
        <f aca="false">IF(OR($S13+D$52&lt;'Standard Settings'!$G8,$S13+D$52&gt;'Standard Settings'!$I8),-1,(EchelleFPAparam!$S$3/('cpmcfgWVLEN_Table.csv'!$S13+D$52))*(SIN('Standard Settings'!$F8)+SIN('Standard Settings'!$F8+EchelleFPAparam!$M$3+EchelleFPAparam!$H$3)))</f>
        <v>1665.36885515466</v>
      </c>
      <c r="DG13" s="36" t="n">
        <f aca="false">IF(OR($S13+E$52&lt;'Standard Settings'!$G8,$S13+E$52&gt;'Standard Settings'!$I8),-1,(EchelleFPAparam!$S$3/('cpmcfgWVLEN_Table.csv'!$S13+E$52))*(SIN('Standard Settings'!$F8)+SIN('Standard Settings'!$F8+EchelleFPAparam!$M$3+EchelleFPAparam!$H$3)))</f>
        <v>1617.78688786453</v>
      </c>
      <c r="DH13" s="36" t="n">
        <f aca="false">IF(OR($S13+F$52&lt;'Standard Settings'!$G8,$S13+F$52&gt;'Standard Settings'!$I8),-1,(EchelleFPAparam!$S$3/('cpmcfgWVLEN_Table.csv'!$S13+F$52))*(SIN('Standard Settings'!$F8)+SIN('Standard Settings'!$F8+EchelleFPAparam!$M$3+EchelleFPAparam!$H$3)))</f>
        <v>1572.84836320163</v>
      </c>
      <c r="DI13" s="36" t="n">
        <f aca="false">IF(OR($S13+G$52&lt;'Standard Settings'!$G8,$S13+G$52&gt;'Standard Settings'!$I8),-1,(EchelleFPAparam!$S$3/('cpmcfgWVLEN_Table.csv'!$S13+G$52))*(SIN('Standard Settings'!$F8)+SIN('Standard Settings'!$F8+EchelleFPAparam!$M$3+EchelleFPAparam!$H$3)))</f>
        <v>1530.33894797996</v>
      </c>
      <c r="DJ13" s="36" t="n">
        <f aca="false">IF(OR($S13+H$52&lt;'Standard Settings'!$G8,$S13+H$52&gt;'Standard Settings'!$I8),-1,(EchelleFPAparam!$S$3/('cpmcfgWVLEN_Table.csv'!$S13+H$52))*(SIN('Standard Settings'!$F8)+SIN('Standard Settings'!$F8+EchelleFPAparam!$M$3+EchelleFPAparam!$H$3)))</f>
        <v>1490.06687040154</v>
      </c>
      <c r="DK13" s="36" t="n">
        <f aca="false">IF(OR($S13+I$52&lt;'Standard Settings'!$G8,$S13+I$52&gt;'Standard Settings'!$I8),-1,(EchelleFPAparam!$S$3/('cpmcfgWVLEN_Table.csv'!$S13+I$52))*(SIN('Standard Settings'!$F8)+SIN('Standard Settings'!$F8+EchelleFPAparam!$M$3+EchelleFPAparam!$H$3)))</f>
        <v>1451.86002757073</v>
      </c>
      <c r="DL13" s="36" t="n">
        <f aca="false">IF(OR($S13+J$52&lt;'Standard Settings'!$G8,$S13+J$52&gt;'Standard Settings'!$I8),-1,(EchelleFPAparam!$S$3/('cpmcfgWVLEN_Table.csv'!$S13+J$52))*(SIN('Standard Settings'!$F8)+SIN('Standard Settings'!$F8+EchelleFPAparam!$M$3+EchelleFPAparam!$H$3)))</f>
        <v>-1</v>
      </c>
      <c r="DM13" s="36" t="n">
        <f aca="false">IF(OR($S13+B$52&lt;'Standard Settings'!$G8,$S13+B$52&gt;'Standard Settings'!$I8),-1,(EchelleFPAparam!$S$3/('cpmcfgWVLEN_Table.csv'!$S13+B$52))*(SIN('Standard Settings'!$F8)+SIN('Standard Settings'!$F8+EchelleFPAparam!$M$3+EchelleFPAparam!$I$3)))</f>
        <v>1780.91578041471</v>
      </c>
      <c r="DN13" s="36" t="n">
        <f aca="false">IF(OR($S13+C$52&lt;'Standard Settings'!$G8,$S13+C$52&gt;'Standard Settings'!$I8),-1,(EchelleFPAparam!$S$3/('cpmcfgWVLEN_Table.csv'!$S13+C$52))*(SIN('Standard Settings'!$F8)+SIN('Standard Settings'!$F8+EchelleFPAparam!$M$3+EchelleFPAparam!$I$3)))</f>
        <v>1726.94863555366</v>
      </c>
      <c r="DO13" s="36" t="n">
        <f aca="false">IF(OR($S13+D$52&lt;'Standard Settings'!$G8,$S13+D$52&gt;'Standard Settings'!$I8),-1,(EchelleFPAparam!$S$3/('cpmcfgWVLEN_Table.csv'!$S13+D$52))*(SIN('Standard Settings'!$F8)+SIN('Standard Settings'!$F8+EchelleFPAparam!$M$3+EchelleFPAparam!$I$3)))</f>
        <v>1676.15602862561</v>
      </c>
      <c r="DP13" s="36" t="n">
        <f aca="false">IF(OR($S13+E$52&lt;'Standard Settings'!$G8,$S13+E$52&gt;'Standard Settings'!$I8),-1,(EchelleFPAparam!$S$3/('cpmcfgWVLEN_Table.csv'!$S13+E$52))*(SIN('Standard Settings'!$F8)+SIN('Standard Settings'!$F8+EchelleFPAparam!$M$3+EchelleFPAparam!$I$3)))</f>
        <v>1628.26585637916</v>
      </c>
      <c r="DQ13" s="36" t="n">
        <f aca="false">IF(OR($S13+F$52&lt;'Standard Settings'!$G8,$S13+F$52&gt;'Standard Settings'!$I8),-1,(EchelleFPAparam!$S$3/('cpmcfgWVLEN_Table.csv'!$S13+F$52))*(SIN('Standard Settings'!$F8)+SIN('Standard Settings'!$F8+EchelleFPAparam!$M$3+EchelleFPAparam!$I$3)))</f>
        <v>1583.03624925752</v>
      </c>
      <c r="DR13" s="36" t="n">
        <f aca="false">IF(OR($S13+G$52&lt;'Standard Settings'!$G8,$S13+G$52&gt;'Standard Settings'!$I8),-1,(EchelleFPAparam!$S$3/('cpmcfgWVLEN_Table.csv'!$S13+G$52))*(SIN('Standard Settings'!$F8)+SIN('Standard Settings'!$F8+EchelleFPAparam!$M$3+EchelleFPAparam!$I$3)))</f>
        <v>1540.25148576407</v>
      </c>
      <c r="DS13" s="36" t="n">
        <f aca="false">IF(OR($S13+H$52&lt;'Standard Settings'!$G8,$S13+H$52&gt;'Standard Settings'!$I8),-1,(EchelleFPAparam!$S$3/('cpmcfgWVLEN_Table.csv'!$S13+H$52))*(SIN('Standard Settings'!$F8)+SIN('Standard Settings'!$F8+EchelleFPAparam!$M$3+EchelleFPAparam!$I$3)))</f>
        <v>1499.71855192818</v>
      </c>
      <c r="DT13" s="36" t="n">
        <f aca="false">IF(OR($S13+I$52&lt;'Standard Settings'!$G8,$S13+I$52&gt;'Standard Settings'!$I8),-1,(EchelleFPAparam!$S$3/('cpmcfgWVLEN_Table.csv'!$S13+I$52))*(SIN('Standard Settings'!$F8)+SIN('Standard Settings'!$F8+EchelleFPAparam!$M$3+EchelleFPAparam!$I$3)))</f>
        <v>1461.26423008386</v>
      </c>
      <c r="DU13" s="36" t="n">
        <f aca="false">IF(OR($S13+J$52&lt;'Standard Settings'!$G8,$S13+J$52&gt;'Standard Settings'!$I8),-1,(EchelleFPAparam!$S$3/('cpmcfgWVLEN_Table.csv'!$S13+J$52))*(SIN('Standard Settings'!$F8)+SIN('Standard Settings'!$F8+EchelleFPAparam!$M$3+EchelleFPAparam!$I$3)))</f>
        <v>-1</v>
      </c>
      <c r="DV13" s="36" t="n">
        <f aca="false">IF(OR($S13+B$52&lt;'Standard Settings'!$G8,$S13+B$52&gt;'Standard Settings'!$I8),-1,(EchelleFPAparam!$S$3/('cpmcfgWVLEN_Table.csv'!$S13+B$52))*(SIN('Standard Settings'!$F8)+SIN('Standard Settings'!$F8+EchelleFPAparam!$M$3+EchelleFPAparam!$J$3)))</f>
        <v>1781.52203113567</v>
      </c>
      <c r="DW13" s="36" t="n">
        <f aca="false">IF(OR($S13+C$52&lt;'Standard Settings'!$G8,$S13+C$52&gt;'Standard Settings'!$I8),-1,(EchelleFPAparam!$S$3/('cpmcfgWVLEN_Table.csv'!$S13+C$52))*(SIN('Standard Settings'!$F8)+SIN('Standard Settings'!$F8+EchelleFPAparam!$M$3+EchelleFPAparam!$J$3)))</f>
        <v>1727.53651504065</v>
      </c>
      <c r="DX13" s="36" t="n">
        <f aca="false">IF(OR($S13+D$52&lt;'Standard Settings'!$G8,$S13+D$52&gt;'Standard Settings'!$I8),-1,(EchelleFPAparam!$S$3/('cpmcfgWVLEN_Table.csv'!$S13+D$52))*(SIN('Standard Settings'!$F8)+SIN('Standard Settings'!$F8+EchelleFPAparam!$M$3+EchelleFPAparam!$J$3)))</f>
        <v>1676.72661753946</v>
      </c>
      <c r="DY13" s="36" t="n">
        <f aca="false">IF(OR($S13+E$52&lt;'Standard Settings'!$G8,$S13+E$52&gt;'Standard Settings'!$I8),-1,(EchelleFPAparam!$S$3/('cpmcfgWVLEN_Table.csv'!$S13+E$52))*(SIN('Standard Settings'!$F8)+SIN('Standard Settings'!$F8+EchelleFPAparam!$M$3+EchelleFPAparam!$J$3)))</f>
        <v>1628.82014275262</v>
      </c>
      <c r="DZ13" s="36" t="n">
        <f aca="false">IF(OR($S13+F$52&lt;'Standard Settings'!$G8,$S13+F$52&gt;'Standard Settings'!$I8),-1,(EchelleFPAparam!$S$3/('cpmcfgWVLEN_Table.csv'!$S13+F$52))*(SIN('Standard Settings'!$F8)+SIN('Standard Settings'!$F8+EchelleFPAparam!$M$3+EchelleFPAparam!$J$3)))</f>
        <v>1583.57513878727</v>
      </c>
      <c r="EA13" s="36" t="n">
        <f aca="false">IF(OR($S13+G$52&lt;'Standard Settings'!$G8,$S13+G$52&gt;'Standard Settings'!$I8),-1,(EchelleFPAparam!$S$3/('cpmcfgWVLEN_Table.csv'!$S13+G$52))*(SIN('Standard Settings'!$F8)+SIN('Standard Settings'!$F8+EchelleFPAparam!$M$3+EchelleFPAparam!$J$3)))</f>
        <v>1540.77581071193</v>
      </c>
      <c r="EB13" s="36" t="n">
        <f aca="false">IF(OR($S13+H$52&lt;'Standard Settings'!$G8,$S13+H$52&gt;'Standard Settings'!$I8),-1,(EchelleFPAparam!$S$3/('cpmcfgWVLEN_Table.csv'!$S13+H$52))*(SIN('Standard Settings'!$F8)+SIN('Standard Settings'!$F8+EchelleFPAparam!$M$3+EchelleFPAparam!$J$3)))</f>
        <v>1500.22907885109</v>
      </c>
      <c r="EC13" s="36" t="n">
        <f aca="false">IF(OR($S13+I$52&lt;'Standard Settings'!$G8,$S13+I$52&gt;'Standard Settings'!$I8),-1,(EchelleFPAparam!$S$3/('cpmcfgWVLEN_Table.csv'!$S13+I$52))*(SIN('Standard Settings'!$F8)+SIN('Standard Settings'!$F8+EchelleFPAparam!$M$3+EchelleFPAparam!$J$3)))</f>
        <v>1461.76166657286</v>
      </c>
      <c r="ED13" s="36" t="n">
        <f aca="false">IF(OR($S13+J$52&lt;'Standard Settings'!$G8,$S13+J$52&gt;'Standard Settings'!$I8),-1,(EchelleFPAparam!$S$3/('cpmcfgWVLEN_Table.csv'!$S13+J$52))*(SIN('Standard Settings'!$F8)+SIN('Standard Settings'!$F8+EchelleFPAparam!$M$3+EchelleFPAparam!$J$3)))</f>
        <v>-1</v>
      </c>
      <c r="EE13" s="36" t="n">
        <f aca="false">IF(OR($S13+B$52&lt;$Q13,$S13+B$52&gt;$R13),-1,(EchelleFPAparam!$S$3/('cpmcfgWVLEN_Table.csv'!$S13+B$52))*(SIN('Standard Settings'!$F8)+SIN('Standard Settings'!$F8+EchelleFPAparam!$M$3+EchelleFPAparam!$K$3)))</f>
        <v>1792.40698359777</v>
      </c>
      <c r="EF13" s="36" t="n">
        <f aca="false">IF(OR($S13+C$52&lt;$Q13,$S13+C$52&gt;$R13),-1,(EchelleFPAparam!$S$3/('cpmcfgWVLEN_Table.csv'!$S13+C$52))*(SIN('Standard Settings'!$F8)+SIN('Standard Settings'!$F8+EchelleFPAparam!$M$3+EchelleFPAparam!$K$3)))</f>
        <v>1738.09162045844</v>
      </c>
      <c r="EG13" s="36" t="n">
        <f aca="false">IF(OR($S13+D$52&lt;$Q13,$S13+D$52&gt;$R13),-1,(EchelleFPAparam!$S$3/('cpmcfgWVLEN_Table.csv'!$S13+D$52))*(SIN('Standard Settings'!$F8)+SIN('Standard Settings'!$F8+EchelleFPAparam!$M$3+EchelleFPAparam!$K$3)))</f>
        <v>1686.97127868025</v>
      </c>
      <c r="EH13" s="36" t="n">
        <f aca="false">IF(OR($S13+E$52&lt;$Q13,$S13+E$52&gt;$R13),-1,(EchelleFPAparam!$S$3/('cpmcfgWVLEN_Table.csv'!$S13+E$52))*(SIN('Standard Settings'!$F8)+SIN('Standard Settings'!$F8+EchelleFPAparam!$M$3+EchelleFPAparam!$K$3)))</f>
        <v>1638.77209928939</v>
      </c>
      <c r="EI13" s="36" t="n">
        <f aca="false">IF(OR($S13+F$52&lt;$Q13,$S13+F$52&gt;$R13),-1,(EchelleFPAparam!$S$3/('cpmcfgWVLEN_Table.csv'!$S13+F$52))*(SIN('Standard Settings'!$F8)+SIN('Standard Settings'!$F8+EchelleFPAparam!$M$3+EchelleFPAparam!$K$3)))</f>
        <v>1593.25065208691</v>
      </c>
      <c r="EJ13" s="36" t="n">
        <f aca="false">IF(OR($S13+G$52&lt;$Q13,$S13+G$52&gt;$R13),-1,(EchelleFPAparam!$S$3/('cpmcfgWVLEN_Table.csv'!$S13+G$52))*(SIN('Standard Settings'!$F8)+SIN('Standard Settings'!$F8+EchelleFPAparam!$M$3+EchelleFPAparam!$K$3)))</f>
        <v>1550.18982365212</v>
      </c>
      <c r="EK13" s="36" t="n">
        <f aca="false">IF(OR($S13+H$52&lt;$Q13,$S13+H$52&gt;$R13),-1,(EchelleFPAparam!$S$3/('cpmcfgWVLEN_Table.csv'!$S13+H$52))*(SIN('Standard Settings'!$F8)+SIN('Standard Settings'!$F8+EchelleFPAparam!$M$3+EchelleFPAparam!$K$3)))</f>
        <v>1509.39535460865</v>
      </c>
      <c r="EL13" s="36" t="n">
        <f aca="false">IF(OR($S13+I$52&lt;$Q13,$S13+I$52&gt;$R13),-1,(EchelleFPAparam!$S$3/('cpmcfgWVLEN_Table.csv'!$S13+I$52))*(SIN('Standard Settings'!$F8)+SIN('Standard Settings'!$F8+EchelleFPAparam!$M$3+EchelleFPAparam!$K$3)))</f>
        <v>1470.69290961868</v>
      </c>
      <c r="EM13" s="36" t="n">
        <f aca="false">IF(OR($S13+J$52&lt;$Q13,$S13+J$52&gt;$R13),-1,(EchelleFPAparam!$S$3/('cpmcfgWVLEN_Table.csv'!$S13+J$52))*(SIN('Standard Settings'!$F8)+SIN('Standard Settings'!$F8+EchelleFPAparam!$M$3+EchelleFPAparam!$K$3)))</f>
        <v>-1</v>
      </c>
      <c r="EN13" s="37"/>
      <c r="EO13" s="37"/>
      <c r="EP13" s="37"/>
      <c r="EQ13" s="37"/>
      <c r="ER13" s="37"/>
      <c r="ES13" s="37"/>
      <c r="ET13" s="37"/>
      <c r="EU13" s="37"/>
      <c r="EV13" s="37"/>
      <c r="EW13" s="37"/>
      <c r="EX13" s="37"/>
      <c r="EY13" s="37"/>
      <c r="EZ13" s="37"/>
      <c r="FA13" s="37"/>
      <c r="FB13" s="37"/>
      <c r="FC13" s="37"/>
      <c r="FD13" s="37"/>
      <c r="FE13" s="37"/>
      <c r="FF13" s="37"/>
      <c r="FG13" s="37"/>
      <c r="FH13" s="37"/>
      <c r="FI13" s="37"/>
      <c r="FJ13" s="37"/>
      <c r="FK13" s="37"/>
      <c r="FL13" s="38" t="n">
        <f aca="false">1/(F13*EchelleFPAparam!$Q$3)</f>
        <v>2400.31664587221</v>
      </c>
      <c r="FM13" s="38" t="n">
        <f aca="false">E13*FL13</f>
        <v>11.9405041436563</v>
      </c>
      <c r="FN13" s="37"/>
      <c r="FO13" s="37"/>
      <c r="FP13" s="37"/>
      <c r="FQ13" s="37"/>
      <c r="FR13" s="37"/>
      <c r="FS13" s="37"/>
      <c r="FT13" s="37"/>
      <c r="FU13" s="37"/>
      <c r="FV13" s="37"/>
      <c r="FW13" s="37"/>
      <c r="FX13" s="37"/>
      <c r="FY13" s="37"/>
      <c r="FZ13" s="37"/>
      <c r="GA13" s="37"/>
      <c r="GB13" s="37"/>
      <c r="GC13" s="37"/>
      <c r="GD13" s="37"/>
      <c r="GE13" s="37"/>
      <c r="GF13" s="37"/>
      <c r="GG13" s="37"/>
      <c r="GH13" s="37"/>
      <c r="GI13" s="37"/>
      <c r="GJ13" s="37"/>
      <c r="GK13" s="37"/>
      <c r="GL13" s="37"/>
      <c r="GM13" s="37"/>
      <c r="GN13" s="37"/>
      <c r="GO13" s="37"/>
      <c r="GP13" s="37"/>
      <c r="GQ13" s="37"/>
      <c r="GR13" s="37"/>
      <c r="GS13" s="37"/>
      <c r="GT13" s="37"/>
      <c r="GU13" s="37"/>
      <c r="GV13" s="37"/>
      <c r="GW13" s="37"/>
      <c r="GX13" s="37"/>
      <c r="GY13" s="37"/>
      <c r="GZ13" s="37"/>
      <c r="HA13" s="37"/>
      <c r="HB13" s="37"/>
      <c r="HC13" s="37"/>
      <c r="HD13" s="37"/>
      <c r="HE13" s="37"/>
      <c r="HF13" s="37"/>
      <c r="HG13" s="37"/>
      <c r="HH13" s="37"/>
      <c r="HI13" s="37"/>
      <c r="HJ13" s="37"/>
      <c r="HK13" s="37"/>
      <c r="HL13" s="37"/>
      <c r="HM13" s="37"/>
      <c r="HN13" s="37"/>
      <c r="HO13" s="37"/>
      <c r="HP13" s="37"/>
      <c r="HQ13" s="37"/>
      <c r="HR13" s="37"/>
      <c r="HS13" s="37"/>
      <c r="HT13" s="37"/>
      <c r="HU13" s="37"/>
      <c r="HV13" s="37"/>
      <c r="HW13" s="37"/>
      <c r="HX13" s="37"/>
      <c r="HY13" s="37"/>
      <c r="HZ13" s="37"/>
      <c r="IA13" s="37"/>
      <c r="IB13" s="37"/>
      <c r="IC13" s="37"/>
      <c r="ID13" s="37"/>
      <c r="IE13" s="37"/>
      <c r="IF13" s="37"/>
      <c r="IG13" s="37"/>
      <c r="IH13" s="37"/>
      <c r="II13" s="37"/>
      <c r="IJ13" s="37"/>
      <c r="IK13" s="37"/>
      <c r="IL13" s="37"/>
      <c r="IM13" s="37"/>
      <c r="IN13" s="37"/>
      <c r="IO13" s="37"/>
      <c r="IP13" s="37"/>
      <c r="IQ13" s="37"/>
      <c r="IR13" s="37"/>
      <c r="IS13" s="37"/>
      <c r="IT13" s="37"/>
      <c r="IU13" s="37"/>
      <c r="IV13" s="37"/>
      <c r="IW13" s="37"/>
      <c r="IX13" s="37"/>
      <c r="IY13" s="37"/>
      <c r="IZ13" s="37"/>
      <c r="JA13" s="37"/>
      <c r="JB13" s="37"/>
      <c r="JC13" s="37"/>
      <c r="JD13" s="37"/>
      <c r="JE13" s="37"/>
      <c r="JF13" s="37"/>
      <c r="JG13" s="37"/>
      <c r="JH13" s="37"/>
      <c r="JI13" s="37"/>
      <c r="JJ13" s="37"/>
      <c r="JK13" s="37"/>
      <c r="JL13" s="37"/>
      <c r="JM13" s="37"/>
      <c r="JN13" s="37"/>
      <c r="JO13" s="37"/>
      <c r="JP13" s="37"/>
      <c r="JQ13" s="37"/>
      <c r="JR13" s="37"/>
      <c r="JS13" s="37"/>
    </row>
    <row r="14" customFormat="false" ht="13.75" hidden="false" customHeight="true" outlineLevel="0" collapsed="false">
      <c r="A14" s="24" t="n">
        <v>8</v>
      </c>
      <c r="B14" s="25" t="n">
        <f aca="false">Y14</f>
        <v>1584.69312980124</v>
      </c>
      <c r="C14" s="12" t="str">
        <f aca="false">'Standard Settings'!B9</f>
        <v>H/4/4</v>
      </c>
      <c r="D14" s="12" t="n">
        <f aca="false">'Standard Settings'!H9</f>
        <v>36</v>
      </c>
      <c r="E14" s="26" t="n">
        <f aca="false">(DQ14-DH14)/2048</f>
        <v>0.00489178435924309</v>
      </c>
      <c r="F14" s="23" t="n">
        <f aca="false">((EchelleFPAparam!$S$3/('cpmcfgWVLEN_Table.csv'!$S14+E$52))*(SIN('Standard Settings'!$F9+0.0005)+SIN('Standard Settings'!$F9+0.0005+EchelleFPAparam!$M$3))-(EchelleFPAparam!$S$3/('cpmcfgWVLEN_Table.csv'!$S14+E$52))*(SIN('Standard Settings'!$F9-0.0005)+SIN('Standard Settings'!$F9-0.0005+EchelleFPAparam!$M$3)))*1000*EchelleFPAparam!$O$3/180</f>
        <v>13.639320547272</v>
      </c>
      <c r="G14" s="27" t="str">
        <f aca="false">'Standard Settings'!C9</f>
        <v>H</v>
      </c>
      <c r="H14" s="28"/>
      <c r="I14" s="12" t="str">
        <f aca="false">'Standard Settings'!$D9</f>
        <v>HK</v>
      </c>
      <c r="J14" s="28"/>
      <c r="K14" s="13" t="n">
        <v>0</v>
      </c>
      <c r="L14" s="13" t="n">
        <v>0</v>
      </c>
      <c r="M14" s="12" t="str">
        <f aca="false">'Standard Settings'!$D9</f>
        <v>HK</v>
      </c>
      <c r="N14" s="28"/>
      <c r="O14" s="12" t="n">
        <f aca="false">'Standard Settings'!$E9</f>
        <v>66</v>
      </c>
      <c r="P14" s="29"/>
      <c r="Q14" s="30" t="n">
        <f aca="false">'Standard Settings'!$G9</f>
        <v>32</v>
      </c>
      <c r="R14" s="30" t="n">
        <f aca="false">'Standard Settings'!$I9</f>
        <v>39</v>
      </c>
      <c r="S14" s="31" t="n">
        <f aca="false">D14-4</f>
        <v>32</v>
      </c>
      <c r="T14" s="31" t="n">
        <f aca="false">D14+4</f>
        <v>40</v>
      </c>
      <c r="U14" s="32" t="n">
        <f aca="false">IF(OR($S14+B$52&lt;$Q14,$S14+B$52&gt;$R14),-1,(EchelleFPAparam!$S$3/('cpmcfgWVLEN_Table.csv'!$S14+B$52))*(SIN('Standard Settings'!$F9)+SIN('Standard Settings'!$F9+EchelleFPAparam!$M$3)))</f>
        <v>1782.7797710264</v>
      </c>
      <c r="V14" s="32" t="n">
        <f aca="false">IF(OR($S14+C$52&lt;$Q14,$S14+C$52&gt;$R14),-1,(EchelleFPAparam!$S$3/('cpmcfgWVLEN_Table.csv'!$S14+C$52))*(SIN('Standard Settings'!$F9)+SIN('Standard Settings'!$F9+EchelleFPAparam!$M$3)))</f>
        <v>1728.75614160136</v>
      </c>
      <c r="W14" s="32" t="n">
        <f aca="false">IF(OR($S14+D$52&lt;$Q14,$S14+D$52&gt;$R14),-1,(EchelleFPAparam!$S$3/('cpmcfgWVLEN_Table.csv'!$S14+D$52))*(SIN('Standard Settings'!$F9)+SIN('Standard Settings'!$F9+EchelleFPAparam!$M$3)))</f>
        <v>1677.91037273073</v>
      </c>
      <c r="X14" s="32" t="n">
        <f aca="false">IF(OR($S14+E$52&lt;$Q14,$S14+E$52&gt;$R14),-1,(EchelleFPAparam!$S$3/('cpmcfgWVLEN_Table.csv'!$S14+E$52))*(SIN('Standard Settings'!$F9)+SIN('Standard Settings'!$F9+EchelleFPAparam!$M$3)))</f>
        <v>1629.97007636699</v>
      </c>
      <c r="Y14" s="32" t="n">
        <f aca="false">IF(OR($S14+F$52&lt;$Q14,$S14+F$52&gt;$R14),-1,(EchelleFPAparam!$S$3/('cpmcfgWVLEN_Table.csv'!$S14+F$52))*(SIN('Standard Settings'!$F9)+SIN('Standard Settings'!$F9+EchelleFPAparam!$M$3)))</f>
        <v>1584.69312980124</v>
      </c>
      <c r="Z14" s="32" t="n">
        <f aca="false">IF(OR($S14+G$52&lt;$Q14,$S14+G$52&gt;$R14),-1,(EchelleFPAparam!$S$3/('cpmcfgWVLEN_Table.csv'!$S14+G$52))*(SIN('Standard Settings'!$F9)+SIN('Standard Settings'!$F9+EchelleFPAparam!$M$3)))</f>
        <v>1541.86358575256</v>
      </c>
      <c r="AA14" s="32" t="n">
        <f aca="false">IF(OR($S14+H$52&lt;$Q14,$S14+H$52&gt;$R14),-1,(EchelleFPAparam!$S$3/('cpmcfgWVLEN_Table.csv'!$S14+H$52))*(SIN('Standard Settings'!$F9)+SIN('Standard Settings'!$F9+EchelleFPAparam!$M$3)))</f>
        <v>1501.28822823276</v>
      </c>
      <c r="AB14" s="32" t="n">
        <f aca="false">IF(OR($S14+I$52&lt;$Q14,$S14+I$52&gt;$R14),-1,(EchelleFPAparam!$S$3/('cpmcfgWVLEN_Table.csv'!$S14+I$52))*(SIN('Standard Settings'!$F9)+SIN('Standard Settings'!$F9+EchelleFPAparam!$M$3)))</f>
        <v>1462.79365827807</v>
      </c>
      <c r="AC14" s="32" t="n">
        <f aca="false">IF(OR($S14+J$52&lt;$Q14,$S14+J$52&gt;$R14),-1,(EchelleFPAparam!$S$3/('cpmcfgWVLEN_Table.csv'!$S14+J$52))*(SIN('Standard Settings'!$F9)+SIN('Standard Settings'!$F9+EchelleFPAparam!$M$3)))</f>
        <v>-1</v>
      </c>
      <c r="AD14" s="33" t="n">
        <v>2048.1</v>
      </c>
      <c r="AE14" s="33" t="n">
        <v>2015.57250902839</v>
      </c>
      <c r="AF14" s="33" t="n">
        <v>1765.6603342398</v>
      </c>
      <c r="AG14" s="33" t="n">
        <v>1477.00584734751</v>
      </c>
      <c r="AH14" s="33" t="n">
        <v>1207.05549062078</v>
      </c>
      <c r="AI14" s="33" t="n">
        <v>953.651031006221</v>
      </c>
      <c r="AJ14" s="33" t="n">
        <v>715.150913425572</v>
      </c>
      <c r="AK14" s="33" t="n">
        <v>490.064181148599</v>
      </c>
      <c r="AL14" s="33" t="n">
        <v>277.018482428515</v>
      </c>
      <c r="AM14" s="33" t="n">
        <v>80.4824537845475</v>
      </c>
      <c r="AN14" s="33" t="n">
        <v>0</v>
      </c>
      <c r="AO14" s="33" t="n">
        <v>2048.1</v>
      </c>
      <c r="AP14" s="33" t="n">
        <v>2038.71350241144</v>
      </c>
      <c r="AQ14" s="33" t="n">
        <v>1811.20626008432</v>
      </c>
      <c r="AR14" s="33" t="n">
        <v>1520.14290071254</v>
      </c>
      <c r="AS14" s="33" t="n">
        <v>1248.19883835033</v>
      </c>
      <c r="AT14" s="33" t="n">
        <v>993.061393887032</v>
      </c>
      <c r="AU14" s="33" t="n">
        <v>752.956230214503</v>
      </c>
      <c r="AV14" s="33" t="n">
        <v>526.393310753268</v>
      </c>
      <c r="AW14" s="33" t="n">
        <v>312.078262568474</v>
      </c>
      <c r="AX14" s="33" t="n">
        <v>108.413717487351</v>
      </c>
      <c r="AY14" s="33" t="n">
        <v>0</v>
      </c>
      <c r="AZ14" s="33" t="n">
        <v>2048.1</v>
      </c>
      <c r="BA14" s="33" t="n">
        <v>1857.25974788385</v>
      </c>
      <c r="BB14" s="33" t="n">
        <v>1563.97309260494</v>
      </c>
      <c r="BC14" s="33" t="n">
        <v>1289.81773527932</v>
      </c>
      <c r="BD14" s="33" t="n">
        <v>1032.69857984399</v>
      </c>
      <c r="BE14" s="33" t="n">
        <v>790.793954211859</v>
      </c>
      <c r="BF14" s="33" t="n">
        <v>562.58412889418</v>
      </c>
      <c r="BG14" s="33" t="n">
        <v>346.728947452771</v>
      </c>
      <c r="BH14" s="33" t="n">
        <v>141.410709260168</v>
      </c>
      <c r="BI14" s="33"/>
      <c r="BJ14" s="33" t="n">
        <v>0</v>
      </c>
      <c r="BK14" s="34" t="n">
        <f aca="false">IF(OR($S14+B$52&lt;'Standard Settings'!$G9,$S14+B$52&gt;'Standard Settings'!$I9),-1,(EchelleFPAparam!$S$3/('cpmcfgWVLEN_Table.csv'!$S14+B$52))*(SIN(EchelleFPAparam!$T$3-EchelleFPAparam!$M$3/2)+SIN('Standard Settings'!$F9+EchelleFPAparam!$M$3)))</f>
        <v>1778.33838170665</v>
      </c>
      <c r="BL14" s="34" t="n">
        <f aca="false">IF(OR($S14+C$52&lt;'Standard Settings'!$G9,$S14+C$52&gt;'Standard Settings'!$I9),-1,(EchelleFPAparam!$S$3/('cpmcfgWVLEN_Table.csv'!$S14+C$52))*(SIN(EchelleFPAparam!$T$3-EchelleFPAparam!$M$3/2)+SIN('Standard Settings'!$F9+EchelleFPAparam!$M$3)))</f>
        <v>1724.44933983675</v>
      </c>
      <c r="BM14" s="34" t="n">
        <f aca="false">IF(OR($S14+D$52&lt;'Standard Settings'!$G9,$S14+D$52&gt;'Standard Settings'!$I9),-1,(EchelleFPAparam!$S$3/('cpmcfgWVLEN_Table.csv'!$S14+D$52))*(SIN(EchelleFPAparam!$T$3-EchelleFPAparam!$M$3/2)+SIN('Standard Settings'!$F9+EchelleFPAparam!$M$3)))</f>
        <v>1673.73024160626</v>
      </c>
      <c r="BN14" s="34" t="n">
        <f aca="false">IF(OR($S14+E$52&lt;'Standard Settings'!$G9,$S14+E$52&gt;'Standard Settings'!$I9),-1,(EchelleFPAparam!$S$3/('cpmcfgWVLEN_Table.csv'!$S14+E$52))*(SIN(EchelleFPAparam!$T$3-EchelleFPAparam!$M$3/2)+SIN('Standard Settings'!$F9+EchelleFPAparam!$M$3)))</f>
        <v>1625.90937756037</v>
      </c>
      <c r="BO14" s="34" t="n">
        <f aca="false">IF(OR($S14+F$52&lt;'Standard Settings'!$G9,$S14+F$52&gt;'Standard Settings'!$I9),-1,(EchelleFPAparam!$S$3/('cpmcfgWVLEN_Table.csv'!$S14+F$52))*(SIN(EchelleFPAparam!$T$3-EchelleFPAparam!$M$3/2)+SIN('Standard Settings'!$F9+EchelleFPAparam!$M$3)))</f>
        <v>1580.74522818369</v>
      </c>
      <c r="BP14" s="34" t="n">
        <f aca="false">IF(OR($S14+G$52&lt;'Standard Settings'!$G9,$S14+G$52&gt;'Standard Settings'!$I9),-1,(EchelleFPAparam!$S$3/('cpmcfgWVLEN_Table.csv'!$S14+G$52))*(SIN(EchelleFPAparam!$T$3-EchelleFPAparam!$M$3/2)+SIN('Standard Settings'!$F9+EchelleFPAparam!$M$3)))</f>
        <v>1538.02238417872</v>
      </c>
      <c r="BQ14" s="34" t="n">
        <f aca="false">IF(OR($S14+H$52&lt;'Standard Settings'!$G9,$S14+H$52&gt;'Standard Settings'!$I9),-1,(EchelleFPAparam!$S$3/('cpmcfgWVLEN_Table.csv'!$S14+H$52))*(SIN(EchelleFPAparam!$T$3-EchelleFPAparam!$M$3/2)+SIN('Standard Settings'!$F9+EchelleFPAparam!$M$3)))</f>
        <v>1497.54811091086</v>
      </c>
      <c r="BR14" s="34" t="n">
        <f aca="false">IF(OR($S14+I$52&lt;'Standard Settings'!$G9,$S14+I$52&gt;'Standard Settings'!$I9),-1,(EchelleFPAparam!$S$3/('cpmcfgWVLEN_Table.csv'!$S14+I$52))*(SIN(EchelleFPAparam!$T$3-EchelleFPAparam!$M$3/2)+SIN('Standard Settings'!$F9+EchelleFPAparam!$M$3)))</f>
        <v>1459.14944140033</v>
      </c>
      <c r="BS14" s="34" t="n">
        <f aca="false">IF(OR($S14+J$52&lt;'Standard Settings'!$G9,$S14+J$52&gt;'Standard Settings'!$I9),-1,(EchelleFPAparam!$S$3/('cpmcfgWVLEN_Table.csv'!$S14+J$52))*(SIN(EchelleFPAparam!$T$3-EchelleFPAparam!$M$3/2)+SIN('Standard Settings'!$F9+EchelleFPAparam!$M$3)))</f>
        <v>-1</v>
      </c>
      <c r="BT14" s="35" t="n">
        <f aca="false">IF(OR($S14+B$52&lt;'Standard Settings'!$G9,$S14+B$52&gt;'Standard Settings'!$I9),-1,BK14*(($D14+B$52)/($D14+B$52+0.5)))</f>
        <v>1753.97758195724</v>
      </c>
      <c r="BU14" s="35" t="n">
        <f aca="false">IF(OR($S14+C$52&lt;'Standard Settings'!$G9,$S14+C$52&gt;'Standard Settings'!$I9),-1,BL14*(($D14+C$52)/($D14+C$52+0.5)))</f>
        <v>1701.45668197226</v>
      </c>
      <c r="BV14" s="35" t="n">
        <f aca="false">IF(OR($S14+D$52&lt;'Standard Settings'!$G9,$S14+D$52&gt;'Standard Settings'!$I9),-1,BM14*(($D14+D$52)/($D14+D$52+0.5)))</f>
        <v>1651.99348522176</v>
      </c>
      <c r="BW14" s="35" t="n">
        <f aca="false">IF(OR($S14+E$52&lt;'Standard Settings'!$G9,$S14+E$52&gt;'Standard Settings'!$I9),-1,BN14*(($D14+E$52)/($D14+E$52+0.5)))</f>
        <v>1605.32824619884</v>
      </c>
      <c r="BX14" s="35" t="n">
        <f aca="false">IF(OR($S14+F$52&lt;'Standard Settings'!$G9,$S14+F$52&gt;'Standard Settings'!$I9),-1,BO14*(($D14+F$52)/($D14+F$52+0.5)))</f>
        <v>1561.22985499624</v>
      </c>
      <c r="BY14" s="35" t="n">
        <f aca="false">IF(OR($S14+G$52&lt;'Standard Settings'!$G9,$S14+G$52&gt;'Standard Settings'!$I9),-1,BP14*(($D14+G$52)/($D14+G$52+0.5)))</f>
        <v>1519.4919940079</v>
      </c>
      <c r="BZ14" s="35" t="n">
        <f aca="false">IF(OR($S14+H$52&lt;'Standard Settings'!$G9,$S14+H$52&gt;'Standard Settings'!$I9),-1,BQ14*(($D14+H$52)/($D14+H$52+0.5)))</f>
        <v>1479.92989784132</v>
      </c>
      <c r="CA14" s="35" t="n">
        <f aca="false">IF(OR($S14+I$52&lt;'Standard Settings'!$G9,$S14+I$52&gt;'Standard Settings'!$I9),-1,BR14*(($D14+I$52)/($D14+I$52+0.5)))</f>
        <v>1442.37760874055</v>
      </c>
      <c r="CB14" s="35" t="n">
        <f aca="false">IF(OR($S14+J$52&lt;'Standard Settings'!$G9,$S14+J$52&gt;'Standard Settings'!$I9),-1,BS14*(($D14+J$52)/($D14+J$52+0.5)))</f>
        <v>-1</v>
      </c>
      <c r="CC14" s="35" t="n">
        <f aca="false">IF(OR($S14+B$52&lt;'Standard Settings'!$G9,$S14+B$52&gt;'Standard Settings'!$I9),-1,BK14*(($D14+B$52)/($D14+B$52-0.5)))</f>
        <v>1803.38540116731</v>
      </c>
      <c r="CD14" s="35" t="n">
        <f aca="false">IF(OR($S14+C$52&lt;'Standard Settings'!$G9,$S14+C$52&gt;'Standard Settings'!$I9),-1,BL14*(($D14+C$52)/($D14+C$52-0.5)))</f>
        <v>1748.07193353315</v>
      </c>
      <c r="CE14" s="35" t="n">
        <f aca="false">IF(OR($S14+D$52&lt;'Standard Settings'!$G9,$S14+D$52&gt;'Standard Settings'!$I9),-1,BM14*(($D14+D$52)/($D14+D$52-0.5)))</f>
        <v>1696.04664482768</v>
      </c>
      <c r="CF14" s="35" t="n">
        <f aca="false">IF(OR($S14+E$52&lt;'Standard Settings'!$G9,$S14+E$52&gt;'Standard Settings'!$I9),-1,BN14*(($D14+E$52)/($D14+E$52-0.5)))</f>
        <v>1647.02508376245</v>
      </c>
      <c r="CG14" s="35" t="n">
        <f aca="false">IF(OR($S14+F$52&lt;'Standard Settings'!$G9,$S14+F$52&gt;'Standard Settings'!$I9),-1,BO14*(($D14+F$52)/($D14+F$52-0.5)))</f>
        <v>1600.75466145184</v>
      </c>
      <c r="CH14" s="35" t="n">
        <f aca="false">IF(OR($S14+G$52&lt;'Standard Settings'!$G9,$S14+G$52&gt;'Standard Settings'!$I9),-1,BP14*(($D14+G$52)/($D14+G$52-0.5)))</f>
        <v>1557.0103148476</v>
      </c>
      <c r="CI14" s="35" t="n">
        <f aca="false">IF(OR($S14+H$52&lt;'Standard Settings'!$G9,$S14+H$52&gt;'Standard Settings'!$I9),-1,BQ14*(($D14+H$52)/($D14+H$52-0.5)))</f>
        <v>1515.59085923509</v>
      </c>
      <c r="CJ14" s="35" t="n">
        <f aca="false">IF(OR($S14+I$52&lt;'Standard Settings'!$G9,$S14+I$52&gt;'Standard Settings'!$I9),-1,BR14*(($D14+I$52)/($D14+I$52-0.5)))</f>
        <v>1476.3159054168</v>
      </c>
      <c r="CK14" s="35" t="n">
        <f aca="false">IF(OR($S14+J$52&lt;'Standard Settings'!$G9,$S14+J$52&gt;'Standard Settings'!$I9),-1,BS14*(($D14+J$52)/($D14+J$52-0.5)))</f>
        <v>-1</v>
      </c>
      <c r="CL14" s="36" t="n">
        <f aca="false">IF(OR($S14+B$52&lt;'Standard Settings'!$G9,$S14+B$52&gt;'Standard Settings'!$I9),-1,(EchelleFPAparam!$S$3/('cpmcfgWVLEN_Table.csv'!$S14+B$52))*(SIN('Standard Settings'!$F9)+SIN('Standard Settings'!$F9+EchelleFPAparam!$M$3+EchelleFPAparam!$F$3)))</f>
        <v>1764.60734653541</v>
      </c>
      <c r="CM14" s="36" t="n">
        <f aca="false">IF(OR($S14+C$52&lt;'Standard Settings'!$G9,$S14+C$52&gt;'Standard Settings'!$I9),-1,(EchelleFPAparam!$S$3/('cpmcfgWVLEN_Table.csv'!$S14+C$52))*(SIN('Standard Settings'!$F9)+SIN('Standard Settings'!$F9+EchelleFPAparam!$M$3+EchelleFPAparam!$F$3)))</f>
        <v>1711.1343966404</v>
      </c>
      <c r="CN14" s="36" t="n">
        <f aca="false">IF(OR($S14+D$52&lt;'Standard Settings'!$G9,$S14+D$52&gt;'Standard Settings'!$I9),-1,(EchelleFPAparam!$S$3/('cpmcfgWVLEN_Table.csv'!$S14+D$52))*(SIN('Standard Settings'!$F9)+SIN('Standard Settings'!$F9+EchelleFPAparam!$M$3+EchelleFPAparam!$F$3)))</f>
        <v>1660.80691438627</v>
      </c>
      <c r="CO14" s="36" t="n">
        <f aca="false">IF(OR($S14+E$52&lt;'Standard Settings'!$G9,$S14+E$52&gt;'Standard Settings'!$I9),-1,(EchelleFPAparam!$S$3/('cpmcfgWVLEN_Table.csv'!$S14+E$52))*(SIN('Standard Settings'!$F9)+SIN('Standard Settings'!$F9+EchelleFPAparam!$M$3+EchelleFPAparam!$F$3)))</f>
        <v>1613.35528826095</v>
      </c>
      <c r="CP14" s="36" t="n">
        <f aca="false">IF(OR($S14+F$52&lt;'Standard Settings'!$G9,$S14+F$52&gt;'Standard Settings'!$I9),-1,(EchelleFPAparam!$S$3/('cpmcfgWVLEN_Table.csv'!$S14+F$52))*(SIN('Standard Settings'!$F9)+SIN('Standard Settings'!$F9+EchelleFPAparam!$M$3+EchelleFPAparam!$F$3)))</f>
        <v>1568.53986358704</v>
      </c>
      <c r="CQ14" s="36" t="n">
        <f aca="false">IF(OR($S14+G$52&lt;'Standard Settings'!$G9,$S14+G$52&gt;'Standard Settings'!$I9),-1,(EchelleFPAparam!$S$3/('cpmcfgWVLEN_Table.csv'!$S14+G$52))*(SIN('Standard Settings'!$F9)+SIN('Standard Settings'!$F9+EchelleFPAparam!$M$3+EchelleFPAparam!$F$3)))</f>
        <v>1526.1468943009</v>
      </c>
      <c r="CR14" s="36" t="n">
        <f aca="false">IF(OR($S14+H$52&lt;'Standard Settings'!$G9,$S14+H$52&gt;'Standard Settings'!$I9),-1,(EchelleFPAparam!$S$3/('cpmcfgWVLEN_Table.csv'!$S14+H$52))*(SIN('Standard Settings'!$F9)+SIN('Standard Settings'!$F9+EchelleFPAparam!$M$3+EchelleFPAparam!$F$3)))</f>
        <v>1485.98513392456</v>
      </c>
      <c r="CS14" s="36" t="n">
        <f aca="false">IF(OR($S14+I$52&lt;'Standard Settings'!$G9,$S14+I$52&gt;'Standard Settings'!$I9),-1,(EchelleFPAparam!$S$3/('cpmcfgWVLEN_Table.csv'!$S14+I$52))*(SIN('Standard Settings'!$F9)+SIN('Standard Settings'!$F9+EchelleFPAparam!$M$3+EchelleFPAparam!$F$3)))</f>
        <v>1447.88295100342</v>
      </c>
      <c r="CT14" s="36" t="n">
        <f aca="false">IF(OR($S14+J$52&lt;'Standard Settings'!$G9,$S14+J$52&gt;'Standard Settings'!$I9),-1,(EchelleFPAparam!$S$3/('cpmcfgWVLEN_Table.csv'!$S14+J$52))*(SIN('Standard Settings'!$F9)+SIN('Standard Settings'!$F9+EchelleFPAparam!$M$3+EchelleFPAparam!$F$3)))</f>
        <v>-1</v>
      </c>
      <c r="CU14" s="36" t="n">
        <f aca="false">IF(OR($S14+B$52&lt;'Standard Settings'!$G9,$S14+B$52&gt;'Standard Settings'!$I9),-1,(EchelleFPAparam!$S$3/('cpmcfgWVLEN_Table.csv'!$S14+B$52))*(SIN('Standard Settings'!$F9)+SIN('Standard Settings'!$F9+EchelleFPAparam!$M$3+EchelleFPAparam!$G$3)))</f>
        <v>1776.44920427622</v>
      </c>
      <c r="CV14" s="36" t="n">
        <f aca="false">IF(OR($S14+C$52&lt;'Standard Settings'!$G9,$S14+C$52&gt;'Standard Settings'!$I9),-1,(EchelleFPAparam!$S$3/('cpmcfgWVLEN_Table.csv'!$S14+C$52))*(SIN('Standard Settings'!$F9)+SIN('Standard Settings'!$F9+EchelleFPAparam!$M$3+EchelleFPAparam!$G$3)))</f>
        <v>1722.61741020725</v>
      </c>
      <c r="CW14" s="36" t="n">
        <f aca="false">IF(OR($S14+D$52&lt;'Standard Settings'!$G9,$S14+D$52&gt;'Standard Settings'!$I9),-1,(EchelleFPAparam!$S$3/('cpmcfgWVLEN_Table.csv'!$S14+D$52))*(SIN('Standard Settings'!$F9)+SIN('Standard Settings'!$F9+EchelleFPAparam!$M$3+EchelleFPAparam!$G$3)))</f>
        <v>1671.95219225998</v>
      </c>
      <c r="CX14" s="36" t="n">
        <f aca="false">IF(OR($S14+E$52&lt;'Standard Settings'!$G9,$S14+E$52&gt;'Standard Settings'!$I9),-1,(EchelleFPAparam!$S$3/('cpmcfgWVLEN_Table.csv'!$S14+E$52))*(SIN('Standard Settings'!$F9)+SIN('Standard Settings'!$F9+EchelleFPAparam!$M$3+EchelleFPAparam!$G$3)))</f>
        <v>1624.18212962398</v>
      </c>
      <c r="CY14" s="36" t="n">
        <f aca="false">IF(OR($S14+F$52&lt;'Standard Settings'!$G9,$S14+F$52&gt;'Standard Settings'!$I9),-1,(EchelleFPAparam!$S$3/('cpmcfgWVLEN_Table.csv'!$S14+F$52))*(SIN('Standard Settings'!$F9)+SIN('Standard Settings'!$F9+EchelleFPAparam!$M$3+EchelleFPAparam!$G$3)))</f>
        <v>1579.06595935664</v>
      </c>
      <c r="CZ14" s="36" t="n">
        <f aca="false">IF(OR($S14+G$52&lt;'Standard Settings'!$G9,$S14+G$52&gt;'Standard Settings'!$I9),-1,(EchelleFPAparam!$S$3/('cpmcfgWVLEN_Table.csv'!$S14+G$52))*(SIN('Standard Settings'!$F9)+SIN('Standard Settings'!$F9+EchelleFPAparam!$M$3+EchelleFPAparam!$G$3)))</f>
        <v>1536.38850099565</v>
      </c>
      <c r="DA14" s="36" t="n">
        <f aca="false">IF(OR($S14+H$52&lt;'Standard Settings'!$G9,$S14+H$52&gt;'Standard Settings'!$I9),-1,(EchelleFPAparam!$S$3/('cpmcfgWVLEN_Table.csv'!$S14+H$52))*(SIN('Standard Settings'!$F9)+SIN('Standard Settings'!$F9+EchelleFPAparam!$M$3+EchelleFPAparam!$G$3)))</f>
        <v>1495.95722465366</v>
      </c>
      <c r="DB14" s="36" t="n">
        <f aca="false">IF(OR($S14+I$52&lt;'Standard Settings'!$G9,$S14+I$52&gt;'Standard Settings'!$I9),-1,(EchelleFPAparam!$S$3/('cpmcfgWVLEN_Table.csv'!$S14+I$52))*(SIN('Standard Settings'!$F9)+SIN('Standard Settings'!$F9+EchelleFPAparam!$M$3+EchelleFPAparam!$G$3)))</f>
        <v>1457.59934709844</v>
      </c>
      <c r="DC14" s="36" t="n">
        <f aca="false">IF(OR($S14+J$52&lt;'Standard Settings'!$G9,$S14+J$52&gt;'Standard Settings'!$I9),-1,(EchelleFPAparam!$S$3/('cpmcfgWVLEN_Table.csv'!$S14+J$52))*(SIN('Standard Settings'!$F9)+SIN('Standard Settings'!$F9+EchelleFPAparam!$M$3+EchelleFPAparam!$G$3)))</f>
        <v>-1</v>
      </c>
      <c r="DD14" s="36" t="n">
        <f aca="false">IF(OR($S14+B$52&lt;'Standard Settings'!$G9,$S14+B$52&gt;'Standard Settings'!$I9),-1,(EchelleFPAparam!$S$3/('cpmcfgWVLEN_Table.csv'!$S14+B$52))*(SIN('Standard Settings'!$F9)+SIN('Standard Settings'!$F9+EchelleFPAparam!$M$3+EchelleFPAparam!$H$3)))</f>
        <v>1777.07624195541</v>
      </c>
      <c r="DE14" s="36" t="n">
        <f aca="false">IF(OR($S14+C$52&lt;'Standard Settings'!$G9,$S14+C$52&gt;'Standard Settings'!$I9),-1,(EchelleFPAparam!$S$3/('cpmcfgWVLEN_Table.csv'!$S14+C$52))*(SIN('Standard Settings'!$F9)+SIN('Standard Settings'!$F9+EchelleFPAparam!$M$3+EchelleFPAparam!$H$3)))</f>
        <v>1723.22544674464</v>
      </c>
      <c r="DF14" s="36" t="n">
        <f aca="false">IF(OR($S14+D$52&lt;'Standard Settings'!$G9,$S14+D$52&gt;'Standard Settings'!$I9),-1,(EchelleFPAparam!$S$3/('cpmcfgWVLEN_Table.csv'!$S14+D$52))*(SIN('Standard Settings'!$F9)+SIN('Standard Settings'!$F9+EchelleFPAparam!$M$3+EchelleFPAparam!$H$3)))</f>
        <v>1672.5423453698</v>
      </c>
      <c r="DG14" s="36" t="n">
        <f aca="false">IF(OR($S14+E$52&lt;'Standard Settings'!$G9,$S14+E$52&gt;'Standard Settings'!$I9),-1,(EchelleFPAparam!$S$3/('cpmcfgWVLEN_Table.csv'!$S14+E$52))*(SIN('Standard Settings'!$F9)+SIN('Standard Settings'!$F9+EchelleFPAparam!$M$3+EchelleFPAparam!$H$3)))</f>
        <v>1624.75542121637</v>
      </c>
      <c r="DH14" s="36" t="n">
        <f aca="false">IF(OR($S14+F$52&lt;'Standard Settings'!$G9,$S14+F$52&gt;'Standard Settings'!$I9),-1,(EchelleFPAparam!$S$3/('cpmcfgWVLEN_Table.csv'!$S14+F$52))*(SIN('Standard Settings'!$F9)+SIN('Standard Settings'!$F9+EchelleFPAparam!$M$3+EchelleFPAparam!$H$3)))</f>
        <v>1579.62332618259</v>
      </c>
      <c r="DI14" s="36" t="n">
        <f aca="false">IF(OR($S14+G$52&lt;'Standard Settings'!$G9,$S14+G$52&gt;'Standard Settings'!$I9),-1,(EchelleFPAparam!$S$3/('cpmcfgWVLEN_Table.csv'!$S14+G$52))*(SIN('Standard Settings'!$F9)+SIN('Standard Settings'!$F9+EchelleFPAparam!$M$3+EchelleFPAparam!$H$3)))</f>
        <v>1536.93080385333</v>
      </c>
      <c r="DJ14" s="36" t="n">
        <f aca="false">IF(OR($S14+H$52&lt;'Standard Settings'!$G9,$S14+H$52&gt;'Standard Settings'!$I9),-1,(EchelleFPAparam!$S$3/('cpmcfgWVLEN_Table.csv'!$S14+H$52))*(SIN('Standard Settings'!$F9)+SIN('Standard Settings'!$F9+EchelleFPAparam!$M$3+EchelleFPAparam!$H$3)))</f>
        <v>1496.4852563835</v>
      </c>
      <c r="DK14" s="36" t="n">
        <f aca="false">IF(OR($S14+I$52&lt;'Standard Settings'!$G9,$S14+I$52&gt;'Standard Settings'!$I9),-1,(EchelleFPAparam!$S$3/('cpmcfgWVLEN_Table.csv'!$S14+I$52))*(SIN('Standard Settings'!$F9)+SIN('Standard Settings'!$F9+EchelleFPAparam!$M$3+EchelleFPAparam!$H$3)))</f>
        <v>1458.11383955316</v>
      </c>
      <c r="DL14" s="36" t="n">
        <f aca="false">IF(OR($S14+J$52&lt;'Standard Settings'!$G9,$S14+J$52&gt;'Standard Settings'!$I9),-1,(EchelleFPAparam!$S$3/('cpmcfgWVLEN_Table.csv'!$S14+J$52))*(SIN('Standard Settings'!$F9)+SIN('Standard Settings'!$F9+EchelleFPAparam!$M$3+EchelleFPAparam!$H$3)))</f>
        <v>-1</v>
      </c>
      <c r="DM14" s="36" t="n">
        <f aca="false">IF(OR($S14+B$52&lt;'Standard Settings'!$G9,$S14+B$52&gt;'Standard Settings'!$I9),-1,(EchelleFPAparam!$S$3/('cpmcfgWVLEN_Table.csv'!$S14+B$52))*(SIN('Standard Settings'!$F9)+SIN('Standard Settings'!$F9+EchelleFPAparam!$M$3+EchelleFPAparam!$I$3)))</f>
        <v>1788.3469131191</v>
      </c>
      <c r="DN14" s="36" t="n">
        <f aca="false">IF(OR($S14+C$52&lt;'Standard Settings'!$G9,$S14+C$52&gt;'Standard Settings'!$I9),-1,(EchelleFPAparam!$S$3/('cpmcfgWVLEN_Table.csv'!$S14+C$52))*(SIN('Standard Settings'!$F9)+SIN('Standard Settings'!$F9+EchelleFPAparam!$M$3+EchelleFPAparam!$I$3)))</f>
        <v>1734.15458241853</v>
      </c>
      <c r="DO14" s="36" t="n">
        <f aca="false">IF(OR($S14+D$52&lt;'Standard Settings'!$G9,$S14+D$52&gt;'Standard Settings'!$I9),-1,(EchelleFPAparam!$S$3/('cpmcfgWVLEN_Table.csv'!$S14+D$52))*(SIN('Standard Settings'!$F9)+SIN('Standard Settings'!$F9+EchelleFPAparam!$M$3+EchelleFPAparam!$I$3)))</f>
        <v>1683.1500358768</v>
      </c>
      <c r="DP14" s="36" t="n">
        <f aca="false">IF(OR($S14+E$52&lt;'Standard Settings'!$G9,$S14+E$52&gt;'Standard Settings'!$I9),-1,(EchelleFPAparam!$S$3/('cpmcfgWVLEN_Table.csv'!$S14+E$52))*(SIN('Standard Settings'!$F9)+SIN('Standard Settings'!$F9+EchelleFPAparam!$M$3+EchelleFPAparam!$I$3)))</f>
        <v>1635.06003485175</v>
      </c>
      <c r="DQ14" s="36" t="n">
        <f aca="false">IF(OR($S14+F$52&lt;'Standard Settings'!$G9,$S14+F$52&gt;'Standard Settings'!$I9),-1,(EchelleFPAparam!$S$3/('cpmcfgWVLEN_Table.csv'!$S14+F$52))*(SIN('Standard Settings'!$F9)+SIN('Standard Settings'!$F9+EchelleFPAparam!$M$3+EchelleFPAparam!$I$3)))</f>
        <v>1589.64170055032</v>
      </c>
      <c r="DR14" s="36" t="n">
        <f aca="false">IF(OR($S14+G$52&lt;'Standard Settings'!$G9,$S14+G$52&gt;'Standard Settings'!$I9),-1,(EchelleFPAparam!$S$3/('cpmcfgWVLEN_Table.csv'!$S14+G$52))*(SIN('Standard Settings'!$F9)+SIN('Standard Settings'!$F9+EchelleFPAparam!$M$3+EchelleFPAparam!$I$3)))</f>
        <v>1546.67841134625</v>
      </c>
      <c r="DS14" s="36" t="n">
        <f aca="false">IF(OR($S14+H$52&lt;'Standard Settings'!$G9,$S14+H$52&gt;'Standard Settings'!$I9),-1,(EchelleFPAparam!$S$3/('cpmcfgWVLEN_Table.csv'!$S14+H$52))*(SIN('Standard Settings'!$F9)+SIN('Standard Settings'!$F9+EchelleFPAparam!$M$3+EchelleFPAparam!$I$3)))</f>
        <v>1505.97634788977</v>
      </c>
      <c r="DT14" s="36" t="n">
        <f aca="false">IF(OR($S14+I$52&lt;'Standard Settings'!$G9,$S14+I$52&gt;'Standard Settings'!$I9),-1,(EchelleFPAparam!$S$3/('cpmcfgWVLEN_Table.csv'!$S14+I$52))*(SIN('Standard Settings'!$F9)+SIN('Standard Settings'!$F9+EchelleFPAparam!$M$3+EchelleFPAparam!$I$3)))</f>
        <v>1467.36156973875</v>
      </c>
      <c r="DU14" s="36" t="n">
        <f aca="false">IF(OR($S14+J$52&lt;'Standard Settings'!$G9,$S14+J$52&gt;'Standard Settings'!$I9),-1,(EchelleFPAparam!$S$3/('cpmcfgWVLEN_Table.csv'!$S14+J$52))*(SIN('Standard Settings'!$F9)+SIN('Standard Settings'!$F9+EchelleFPAparam!$M$3+EchelleFPAparam!$I$3)))</f>
        <v>-1</v>
      </c>
      <c r="DV14" s="36" t="n">
        <f aca="false">IF(OR($S14+B$52&lt;'Standard Settings'!$G9,$S14+B$52&gt;'Standard Settings'!$I9),-1,(EchelleFPAparam!$S$3/('cpmcfgWVLEN_Table.csv'!$S14+B$52))*(SIN('Standard Settings'!$F9)+SIN('Standard Settings'!$F9+EchelleFPAparam!$M$3+EchelleFPAparam!$J$3)))</f>
        <v>1788.94274763819</v>
      </c>
      <c r="DW14" s="36" t="n">
        <f aca="false">IF(OR($S14+C$52&lt;'Standard Settings'!$G9,$S14+C$52&gt;'Standard Settings'!$I9),-1,(EchelleFPAparam!$S$3/('cpmcfgWVLEN_Table.csv'!$S14+C$52))*(SIN('Standard Settings'!$F9)+SIN('Standard Settings'!$F9+EchelleFPAparam!$M$3+EchelleFPAparam!$J$3)))</f>
        <v>1734.73236134612</v>
      </c>
      <c r="DX14" s="36" t="n">
        <f aca="false">IF(OR($S14+D$52&lt;'Standard Settings'!$G9,$S14+D$52&gt;'Standard Settings'!$I9),-1,(EchelleFPAparam!$S$3/('cpmcfgWVLEN_Table.csv'!$S14+D$52))*(SIN('Standard Settings'!$F9)+SIN('Standard Settings'!$F9+EchelleFPAparam!$M$3+EchelleFPAparam!$J$3)))</f>
        <v>1683.71082130653</v>
      </c>
      <c r="DY14" s="36" t="n">
        <f aca="false">IF(OR($S14+E$52&lt;'Standard Settings'!$G9,$S14+E$52&gt;'Standard Settings'!$I9),-1,(EchelleFPAparam!$S$3/('cpmcfgWVLEN_Table.csv'!$S14+E$52))*(SIN('Standard Settings'!$F9)+SIN('Standard Settings'!$F9+EchelleFPAparam!$M$3+EchelleFPAparam!$J$3)))</f>
        <v>1635.60479784063</v>
      </c>
      <c r="DZ14" s="36" t="n">
        <f aca="false">IF(OR($S14+F$52&lt;'Standard Settings'!$G9,$S14+F$52&gt;'Standard Settings'!$I9),-1,(EchelleFPAparam!$S$3/('cpmcfgWVLEN_Table.csv'!$S14+F$52))*(SIN('Standard Settings'!$F9)+SIN('Standard Settings'!$F9+EchelleFPAparam!$M$3+EchelleFPAparam!$J$3)))</f>
        <v>1590.17133123395</v>
      </c>
      <c r="EA14" s="36" t="n">
        <f aca="false">IF(OR($S14+G$52&lt;'Standard Settings'!$G9,$S14+G$52&gt;'Standard Settings'!$I9),-1,(EchelleFPAparam!$S$3/('cpmcfgWVLEN_Table.csv'!$S14+G$52))*(SIN('Standard Settings'!$F9)+SIN('Standard Settings'!$F9+EchelleFPAparam!$M$3+EchelleFPAparam!$J$3)))</f>
        <v>1547.19372768708</v>
      </c>
      <c r="EB14" s="36" t="n">
        <f aca="false">IF(OR($S14+H$52&lt;'Standard Settings'!$G9,$S14+H$52&gt;'Standard Settings'!$I9),-1,(EchelleFPAparam!$S$3/('cpmcfgWVLEN_Table.csv'!$S14+H$52))*(SIN('Standard Settings'!$F9)+SIN('Standard Settings'!$F9+EchelleFPAparam!$M$3+EchelleFPAparam!$J$3)))</f>
        <v>1506.47810327426</v>
      </c>
      <c r="EC14" s="36" t="n">
        <f aca="false">IF(OR($S14+I$52&lt;'Standard Settings'!$G9,$S14+I$52&gt;'Standard Settings'!$I9),-1,(EchelleFPAparam!$S$3/('cpmcfgWVLEN_Table.csv'!$S14+I$52))*(SIN('Standard Settings'!$F9)+SIN('Standard Settings'!$F9+EchelleFPAparam!$M$3+EchelleFPAparam!$J$3)))</f>
        <v>1467.85045960056</v>
      </c>
      <c r="ED14" s="36" t="n">
        <f aca="false">IF(OR($S14+J$52&lt;'Standard Settings'!$G9,$S14+J$52&gt;'Standard Settings'!$I9),-1,(EchelleFPAparam!$S$3/('cpmcfgWVLEN_Table.csv'!$S14+J$52))*(SIN('Standard Settings'!$F9)+SIN('Standard Settings'!$F9+EchelleFPAparam!$M$3+EchelleFPAparam!$J$3)))</f>
        <v>-1</v>
      </c>
      <c r="EE14" s="36" t="n">
        <f aca="false">IF(OR($S14+B$52&lt;$Q14,$S14+B$52&gt;$R14),-1,(EchelleFPAparam!$S$3/('cpmcfgWVLEN_Table.csv'!$S14+B$52))*(SIN('Standard Settings'!$F9)+SIN('Standard Settings'!$F9+EchelleFPAparam!$M$3+EchelleFPAparam!$K$3)))</f>
        <v>1799.63446087624</v>
      </c>
      <c r="EF14" s="36" t="n">
        <f aca="false">IF(OR($S14+C$52&lt;$Q14,$S14+C$52&gt;$R14),-1,(EchelleFPAparam!$S$3/('cpmcfgWVLEN_Table.csv'!$S14+C$52))*(SIN('Standard Settings'!$F9)+SIN('Standard Settings'!$F9+EchelleFPAparam!$M$3+EchelleFPAparam!$K$3)))</f>
        <v>1745.10008327393</v>
      </c>
      <c r="EG14" s="36" t="n">
        <f aca="false">IF(OR($S14+D$52&lt;$Q14,$S14+D$52&gt;$R14),-1,(EchelleFPAparam!$S$3/('cpmcfgWVLEN_Table.csv'!$S14+D$52))*(SIN('Standard Settings'!$F9)+SIN('Standard Settings'!$F9+EchelleFPAparam!$M$3+EchelleFPAparam!$K$3)))</f>
        <v>1693.77361023646</v>
      </c>
      <c r="EH14" s="36" t="n">
        <f aca="false">IF(OR($S14+E$52&lt;$Q14,$S14+E$52&gt;$R14),-1,(EchelleFPAparam!$S$3/('cpmcfgWVLEN_Table.csv'!$S14+E$52))*(SIN('Standard Settings'!$F9)+SIN('Standard Settings'!$F9+EchelleFPAparam!$M$3+EchelleFPAparam!$K$3)))</f>
        <v>1645.38007851542</v>
      </c>
      <c r="EI14" s="36" t="n">
        <f aca="false">IF(OR($S14+F$52&lt;$Q14,$S14+F$52&gt;$R14),-1,(EchelleFPAparam!$S$3/('cpmcfgWVLEN_Table.csv'!$S14+F$52))*(SIN('Standard Settings'!$F9)+SIN('Standard Settings'!$F9+EchelleFPAparam!$M$3+EchelleFPAparam!$K$3)))</f>
        <v>1599.67507633443</v>
      </c>
      <c r="EJ14" s="36" t="n">
        <f aca="false">IF(OR($S14+G$52&lt;$Q14,$S14+G$52&gt;$R14),-1,(EchelleFPAparam!$S$3/('cpmcfgWVLEN_Table.csv'!$S14+G$52))*(SIN('Standard Settings'!$F9)+SIN('Standard Settings'!$F9+EchelleFPAparam!$M$3+EchelleFPAparam!$K$3)))</f>
        <v>1556.44061481188</v>
      </c>
      <c r="EK14" s="36" t="n">
        <f aca="false">IF(OR($S14+H$52&lt;$Q14,$S14+H$52&gt;$R14),-1,(EchelleFPAparam!$S$3/('cpmcfgWVLEN_Table.csv'!$S14+H$52))*(SIN('Standard Settings'!$F9)+SIN('Standard Settings'!$F9+EchelleFPAparam!$M$3+EchelleFPAparam!$K$3)))</f>
        <v>1515.4816512642</v>
      </c>
      <c r="EL14" s="36" t="n">
        <f aca="false">IF(OR($S14+I$52&lt;$Q14,$S14+I$52&gt;$R14),-1,(EchelleFPAparam!$S$3/('cpmcfgWVLEN_Table.csv'!$S14+I$52))*(SIN('Standard Settings'!$F9)+SIN('Standard Settings'!$F9+EchelleFPAparam!$M$3+EchelleFPAparam!$K$3)))</f>
        <v>1476.62314738563</v>
      </c>
      <c r="EM14" s="36" t="n">
        <f aca="false">IF(OR($S14+J$52&lt;$Q14,$S14+J$52&gt;$R14),-1,(EchelleFPAparam!$S$3/('cpmcfgWVLEN_Table.csv'!$S14+J$52))*(SIN('Standard Settings'!$F9)+SIN('Standard Settings'!$F9+EchelleFPAparam!$M$3+EchelleFPAparam!$K$3)))</f>
        <v>-1</v>
      </c>
      <c r="EN14" s="37"/>
      <c r="EO14" s="37"/>
      <c r="EP14" s="37"/>
      <c r="EQ14" s="37"/>
      <c r="ER14" s="37"/>
      <c r="ES14" s="37"/>
      <c r="ET14" s="37"/>
      <c r="EU14" s="37"/>
      <c r="EV14" s="37"/>
      <c r="EW14" s="37"/>
      <c r="EX14" s="37"/>
      <c r="EY14" s="37"/>
      <c r="EZ14" s="37"/>
      <c r="FA14" s="37"/>
      <c r="FB14" s="37"/>
      <c r="FC14" s="37"/>
      <c r="FD14" s="37"/>
      <c r="FE14" s="37"/>
      <c r="FF14" s="37"/>
      <c r="FG14" s="37"/>
      <c r="FH14" s="37"/>
      <c r="FI14" s="37"/>
      <c r="FJ14" s="37"/>
      <c r="FK14" s="37"/>
      <c r="FL14" s="38" t="n">
        <f aca="false">1/(F14*EchelleFPAparam!$Q$3)</f>
        <v>2443.91450569731</v>
      </c>
      <c r="FM14" s="38" t="n">
        <f aca="false">E14*FL14</f>
        <v>11.9551027542974</v>
      </c>
      <c r="FN14" s="37"/>
      <c r="FO14" s="37"/>
      <c r="FP14" s="37"/>
      <c r="FQ14" s="37"/>
      <c r="FR14" s="37"/>
      <c r="FS14" s="37"/>
      <c r="FT14" s="37"/>
      <c r="FU14" s="37"/>
      <c r="FV14" s="37"/>
      <c r="FW14" s="37"/>
      <c r="FX14" s="37"/>
      <c r="FY14" s="37"/>
      <c r="FZ14" s="37"/>
      <c r="GA14" s="37"/>
      <c r="GB14" s="37"/>
      <c r="GC14" s="37"/>
      <c r="GD14" s="37"/>
      <c r="GE14" s="37"/>
      <c r="GF14" s="37"/>
      <c r="GG14" s="37"/>
      <c r="GH14" s="37"/>
      <c r="GI14" s="37"/>
      <c r="GJ14" s="37"/>
      <c r="GK14" s="37"/>
      <c r="GL14" s="37"/>
      <c r="GM14" s="37"/>
      <c r="GN14" s="37"/>
      <c r="GO14" s="37"/>
      <c r="GP14" s="37"/>
      <c r="GQ14" s="37"/>
      <c r="GR14" s="37"/>
      <c r="GS14" s="37"/>
      <c r="GT14" s="37"/>
      <c r="GU14" s="37"/>
      <c r="GV14" s="37"/>
      <c r="GW14" s="37"/>
      <c r="GX14" s="37"/>
      <c r="GY14" s="37"/>
      <c r="GZ14" s="37"/>
      <c r="HA14" s="37"/>
      <c r="HB14" s="37"/>
      <c r="HC14" s="37"/>
      <c r="HD14" s="37"/>
      <c r="HE14" s="37"/>
      <c r="HF14" s="37"/>
      <c r="HG14" s="37"/>
      <c r="HH14" s="37"/>
      <c r="HI14" s="37"/>
      <c r="HJ14" s="37"/>
      <c r="HK14" s="37"/>
      <c r="HL14" s="37"/>
      <c r="HM14" s="37"/>
      <c r="HN14" s="37"/>
      <c r="HO14" s="37"/>
      <c r="HP14" s="37"/>
      <c r="HQ14" s="37"/>
      <c r="HR14" s="37"/>
      <c r="HS14" s="37"/>
      <c r="HT14" s="37"/>
      <c r="HU14" s="37"/>
      <c r="HV14" s="37"/>
      <c r="HW14" s="37"/>
      <c r="HX14" s="37"/>
      <c r="HY14" s="37"/>
      <c r="HZ14" s="37"/>
      <c r="IA14" s="37"/>
      <c r="IB14" s="37"/>
      <c r="IC14" s="37"/>
      <c r="ID14" s="37"/>
      <c r="IE14" s="37"/>
      <c r="IF14" s="37"/>
      <c r="IG14" s="37"/>
      <c r="IH14" s="37"/>
      <c r="II14" s="37"/>
      <c r="IJ14" s="37"/>
      <c r="IK14" s="37"/>
      <c r="IL14" s="37"/>
      <c r="IM14" s="37"/>
      <c r="IN14" s="37"/>
      <c r="IO14" s="37"/>
      <c r="IP14" s="37"/>
      <c r="IQ14" s="37"/>
      <c r="IR14" s="37"/>
      <c r="IS14" s="37"/>
      <c r="IT14" s="37"/>
      <c r="IU14" s="37"/>
      <c r="IV14" s="37"/>
      <c r="IW14" s="37"/>
      <c r="IX14" s="37"/>
      <c r="IY14" s="37"/>
      <c r="IZ14" s="37"/>
      <c r="JA14" s="37"/>
      <c r="JB14" s="37"/>
      <c r="JC14" s="37"/>
      <c r="JD14" s="37"/>
      <c r="JE14" s="37"/>
      <c r="JF14" s="37"/>
      <c r="JG14" s="37"/>
      <c r="JH14" s="37"/>
      <c r="JI14" s="37"/>
      <c r="JJ14" s="37"/>
      <c r="JK14" s="37"/>
      <c r="JL14" s="37"/>
      <c r="JM14" s="37"/>
      <c r="JN14" s="37"/>
      <c r="JO14" s="37"/>
      <c r="JP14" s="37"/>
      <c r="JQ14" s="37"/>
      <c r="JR14" s="37"/>
      <c r="JS14" s="37"/>
    </row>
    <row r="15" customFormat="false" ht="13.75" hidden="false" customHeight="true" outlineLevel="0" collapsed="false">
      <c r="A15" s="24" t="n">
        <v>9</v>
      </c>
      <c r="B15" s="25" t="n">
        <f aca="false">Y15</f>
        <v>2156.14005349441</v>
      </c>
      <c r="C15" s="12" t="str">
        <f aca="false">'Standard Settings'!B10</f>
        <v>K/1/4</v>
      </c>
      <c r="D15" s="12" t="n">
        <f aca="false">'Standard Settings'!H10</f>
        <v>26</v>
      </c>
      <c r="E15" s="26" t="n">
        <f aca="false">(DQ15-DH15)/2048</f>
        <v>0.00722847297855656</v>
      </c>
      <c r="F15" s="23" t="n">
        <f aca="false">((EchelleFPAparam!$S$3/('cpmcfgWVLEN_Table.csv'!$S15+E$52))*(SIN('Standard Settings'!$F10+0.0005)+SIN('Standard Settings'!$F10+0.0005+EchelleFPAparam!$M$3))-(EchelleFPAparam!$S$3/('cpmcfgWVLEN_Table.csv'!$S15+E$52))*(SIN('Standard Settings'!$F10-0.0005)+SIN('Standard Settings'!$F10-0.0005+EchelleFPAparam!$M$3)))*1000*EchelleFPAparam!$O$3/180</f>
        <v>20.4733826303432</v>
      </c>
      <c r="G15" s="27" t="str">
        <f aca="false">'Standard Settings'!C10</f>
        <v>K</v>
      </c>
      <c r="H15" s="28"/>
      <c r="I15" s="12" t="str">
        <f aca="false">'Standard Settings'!$D10</f>
        <v>HK</v>
      </c>
      <c r="J15" s="28"/>
      <c r="K15" s="13" t="n">
        <v>0</v>
      </c>
      <c r="L15" s="13" t="n">
        <v>0</v>
      </c>
      <c r="M15" s="12" t="str">
        <f aca="false">'Standard Settings'!$D10</f>
        <v>HK</v>
      </c>
      <c r="N15" s="28"/>
      <c r="O15" s="12" t="n">
        <f aca="false">'Standard Settings'!$E10</f>
        <v>64</v>
      </c>
      <c r="P15" s="29"/>
      <c r="Q15" s="30" t="n">
        <f aca="false">'Standard Settings'!$G10</f>
        <v>23</v>
      </c>
      <c r="R15" s="30" t="n">
        <f aca="false">'Standard Settings'!$I10</f>
        <v>29</v>
      </c>
      <c r="S15" s="31" t="n">
        <f aca="false">D15-4</f>
        <v>22</v>
      </c>
      <c r="T15" s="31" t="n">
        <f aca="false">D15+4</f>
        <v>30</v>
      </c>
      <c r="U15" s="32" t="n">
        <f aca="false">IF(OR($S15+B$52&lt;$Q15,$S15+B$52&gt;$R15),-1,(EchelleFPAparam!$S$3/('cpmcfgWVLEN_Table.csv'!$S15+B$52))*(SIN('Standard Settings'!$F10)+SIN('Standard Settings'!$F10+EchelleFPAparam!$M$3)))</f>
        <v>-1</v>
      </c>
      <c r="V15" s="32" t="n">
        <f aca="false">IF(OR($S15+C$52&lt;$Q15,$S15+C$52&gt;$R15),-1,(EchelleFPAparam!$S$3/('cpmcfgWVLEN_Table.csv'!$S15+C$52))*(SIN('Standard Settings'!$F10)+SIN('Standard Settings'!$F10+EchelleFPAparam!$M$3)))</f>
        <v>2437.37571264585</v>
      </c>
      <c r="W15" s="32" t="n">
        <f aca="false">IF(OR($S15+D$52&lt;$Q15,$S15+D$52&gt;$R15),-1,(EchelleFPAparam!$S$3/('cpmcfgWVLEN_Table.csv'!$S15+D$52))*(SIN('Standard Settings'!$F10)+SIN('Standard Settings'!$F10+EchelleFPAparam!$M$3)))</f>
        <v>2335.81839128561</v>
      </c>
      <c r="X15" s="32" t="n">
        <f aca="false">IF(OR($S15+E$52&lt;$Q15,$S15+E$52&gt;$R15),-1,(EchelleFPAparam!$S$3/('cpmcfgWVLEN_Table.csv'!$S15+E$52))*(SIN('Standard Settings'!$F10)+SIN('Standard Settings'!$F10+EchelleFPAparam!$M$3)))</f>
        <v>2242.38565563418</v>
      </c>
      <c r="Y15" s="32" t="n">
        <f aca="false">IF(OR($S15+F$52&lt;$Q15,$S15+F$52&gt;$R15),-1,(EchelleFPAparam!$S$3/('cpmcfgWVLEN_Table.csv'!$S15+F$52))*(SIN('Standard Settings'!$F10)+SIN('Standard Settings'!$F10+EchelleFPAparam!$M$3)))</f>
        <v>2156.14005349441</v>
      </c>
      <c r="Z15" s="32" t="n">
        <f aca="false">IF(OR($S15+G$52&lt;$Q15,$S15+G$52&gt;$R15),-1,(EchelleFPAparam!$S$3/('cpmcfgWVLEN_Table.csv'!$S15+G$52))*(SIN('Standard Settings'!$F10)+SIN('Standard Settings'!$F10+EchelleFPAparam!$M$3)))</f>
        <v>2076.2830144761</v>
      </c>
      <c r="AA15" s="32" t="n">
        <f aca="false">IF(OR($S15+H$52&lt;$Q15,$S15+H$52&gt;$R15),-1,(EchelleFPAparam!$S$3/('cpmcfgWVLEN_Table.csv'!$S15+H$52))*(SIN('Standard Settings'!$F10)+SIN('Standard Settings'!$F10+EchelleFPAparam!$M$3)))</f>
        <v>2002.13004967338</v>
      </c>
      <c r="AB15" s="32" t="n">
        <f aca="false">IF(OR($S15+I$52&lt;$Q15,$S15+I$52&gt;$R15),-1,(EchelleFPAparam!$S$3/('cpmcfgWVLEN_Table.csv'!$S15+I$52))*(SIN('Standard Settings'!$F10)+SIN('Standard Settings'!$F10+EchelleFPAparam!$M$3)))</f>
        <v>1933.09108244326</v>
      </c>
      <c r="AC15" s="32" t="n">
        <f aca="false">IF(OR($S15+J$52&lt;$Q15,$S15+J$52&gt;$R15),-1,(EchelleFPAparam!$S$3/('cpmcfgWVLEN_Table.csv'!$S15+J$52))*(SIN('Standard Settings'!$F10)+SIN('Standard Settings'!$F10+EchelleFPAparam!$M$3)))</f>
        <v>-1</v>
      </c>
      <c r="AD15" s="33" t="n">
        <v>2048.1</v>
      </c>
      <c r="AE15" s="33" t="n">
        <v>1910.99671961351</v>
      </c>
      <c r="AF15" s="33" t="n">
        <v>1580.17300126286</v>
      </c>
      <c r="AG15" s="33" t="n">
        <v>1278.12126107281</v>
      </c>
      <c r="AH15" s="33" t="n">
        <v>1001.52017941297</v>
      </c>
      <c r="AI15" s="33" t="n">
        <v>746.946113988274</v>
      </c>
      <c r="AJ15" s="33" t="n">
        <v>511.638869909884</v>
      </c>
      <c r="AK15" s="33" t="n">
        <v>293.332845612974</v>
      </c>
      <c r="AL15" s="33" t="n">
        <v>89.762762923448</v>
      </c>
      <c r="AM15" s="33"/>
      <c r="AN15" s="33" t="n">
        <v>0</v>
      </c>
      <c r="AO15" s="33" t="n">
        <v>2048.1</v>
      </c>
      <c r="AP15" s="33" t="n">
        <v>1946.82391862311</v>
      </c>
      <c r="AQ15" s="33" t="n">
        <v>1614.20579738746</v>
      </c>
      <c r="AR15" s="33" t="n">
        <v>1309.89556480834</v>
      </c>
      <c r="AS15" s="33" t="n">
        <v>1031.28554151885</v>
      </c>
      <c r="AT15" s="33" t="n">
        <v>774.905067981543</v>
      </c>
      <c r="AU15" s="33" t="n">
        <v>538.056295729927</v>
      </c>
      <c r="AV15" s="33" t="n">
        <v>318.296616499159</v>
      </c>
      <c r="AW15" s="33" t="n">
        <v>113.431177358284</v>
      </c>
      <c r="AX15" s="33" t="n">
        <v>4.53868451264693</v>
      </c>
      <c r="AY15" s="33" t="n">
        <v>0</v>
      </c>
      <c r="AZ15" s="33" t="n">
        <v>2048.1</v>
      </c>
      <c r="BA15" s="33" t="n">
        <v>1971.61958262492</v>
      </c>
      <c r="BB15" s="33" t="n">
        <v>1649.650337326</v>
      </c>
      <c r="BC15" s="33" t="n">
        <v>1342.80064787619</v>
      </c>
      <c r="BD15" s="33" t="n">
        <v>1061.92812286188</v>
      </c>
      <c r="BE15" s="33" t="n">
        <v>803.546502482748</v>
      </c>
      <c r="BF15" s="33" t="n">
        <v>564.925191394138</v>
      </c>
      <c r="BG15" s="33" t="n">
        <v>343.544902292406</v>
      </c>
      <c r="BH15" s="33" t="n">
        <v>137.222539972268</v>
      </c>
      <c r="BI15" s="33" t="n">
        <v>15.6854332263679</v>
      </c>
      <c r="BJ15" s="33" t="n">
        <v>0</v>
      </c>
      <c r="BK15" s="34" t="n">
        <f aca="false">IF(OR($S15+B$52&lt;'Standard Settings'!$G10,$S15+B$52&gt;'Standard Settings'!$I10),-1,(EchelleFPAparam!$S$3/('cpmcfgWVLEN_Table.csv'!$S15+B$52))*(SIN(EchelleFPAparam!$T$3-EchelleFPAparam!$M$3/2)+SIN('Standard Settings'!$F10+EchelleFPAparam!$M$3)))</f>
        <v>-1</v>
      </c>
      <c r="BL15" s="34" t="n">
        <f aca="false">IF(OR($S15+C$52&lt;'Standard Settings'!$G10,$S15+C$52&gt;'Standard Settings'!$I10),-1,(EchelleFPAparam!$S$3/('cpmcfgWVLEN_Table.csv'!$S15+C$52))*(SIN(EchelleFPAparam!$T$3-EchelleFPAparam!$M$3/2)+SIN('Standard Settings'!$F10+EchelleFPAparam!$M$3)))</f>
        <v>2451.49304722238</v>
      </c>
      <c r="BM15" s="34" t="n">
        <f aca="false">IF(OR($S15+D$52&lt;'Standard Settings'!$G10,$S15+D$52&gt;'Standard Settings'!$I10),-1,(EchelleFPAparam!$S$3/('cpmcfgWVLEN_Table.csv'!$S15+D$52))*(SIN(EchelleFPAparam!$T$3-EchelleFPAparam!$M$3/2)+SIN('Standard Settings'!$F10+EchelleFPAparam!$M$3)))</f>
        <v>2349.34750358811</v>
      </c>
      <c r="BN15" s="34" t="n">
        <f aca="false">IF(OR($S15+E$52&lt;'Standard Settings'!$G10,$S15+E$52&gt;'Standard Settings'!$I10),-1,(EchelleFPAparam!$S$3/('cpmcfgWVLEN_Table.csv'!$S15+E$52))*(SIN(EchelleFPAparam!$T$3-EchelleFPAparam!$M$3/2)+SIN('Standard Settings'!$F10+EchelleFPAparam!$M$3)))</f>
        <v>2255.37360344459</v>
      </c>
      <c r="BO15" s="34" t="n">
        <f aca="false">IF(OR($S15+F$52&lt;'Standard Settings'!$G10,$S15+F$52&gt;'Standard Settings'!$I10),-1,(EchelleFPAparam!$S$3/('cpmcfgWVLEN_Table.csv'!$S15+F$52))*(SIN(EchelleFPAparam!$T$3-EchelleFPAparam!$M$3/2)+SIN('Standard Settings'!$F10+EchelleFPAparam!$M$3)))</f>
        <v>2168.62846485057</v>
      </c>
      <c r="BP15" s="34" t="n">
        <f aca="false">IF(OR($S15+G$52&lt;'Standard Settings'!$G10,$S15+G$52&gt;'Standard Settings'!$I10),-1,(EchelleFPAparam!$S$3/('cpmcfgWVLEN_Table.csv'!$S15+G$52))*(SIN(EchelleFPAparam!$T$3-EchelleFPAparam!$M$3/2)+SIN('Standard Settings'!$F10+EchelleFPAparam!$M$3)))</f>
        <v>2088.30889207832</v>
      </c>
      <c r="BQ15" s="34" t="n">
        <f aca="false">IF(OR($S15+H$52&lt;'Standard Settings'!$G10,$S15+H$52&gt;'Standard Settings'!$I10),-1,(EchelleFPAparam!$S$3/('cpmcfgWVLEN_Table.csv'!$S15+H$52))*(SIN(EchelleFPAparam!$T$3-EchelleFPAparam!$M$3/2)+SIN('Standard Settings'!$F10+EchelleFPAparam!$M$3)))</f>
        <v>2013.72643164695</v>
      </c>
      <c r="BR15" s="34" t="n">
        <f aca="false">IF(OR($S15+I$52&lt;'Standard Settings'!$G10,$S15+I$52&gt;'Standard Settings'!$I10),-1,(EchelleFPAparam!$S$3/('cpmcfgWVLEN_Table.csv'!$S15+I$52))*(SIN(EchelleFPAparam!$T$3-EchelleFPAparam!$M$3/2)+SIN('Standard Settings'!$F10+EchelleFPAparam!$M$3)))</f>
        <v>1944.28758917637</v>
      </c>
      <c r="BS15" s="34" t="n">
        <f aca="false">IF(OR($S15+J$52&lt;'Standard Settings'!$G10,$S15+J$52&gt;'Standard Settings'!$I10),-1,(EchelleFPAparam!$S$3/('cpmcfgWVLEN_Table.csv'!$S15+J$52))*(SIN(EchelleFPAparam!$T$3-EchelleFPAparam!$M$3/2)+SIN('Standard Settings'!$F10+EchelleFPAparam!$M$3)))</f>
        <v>-1</v>
      </c>
      <c r="BT15" s="35" t="n">
        <f aca="false">IF(OR($S15+B$52&lt;'Standard Settings'!$G10,$S15+B$52&gt;'Standard Settings'!$I10),-1,BK15*(($D15+B$52)/($D15+B$52+0.5)))</f>
        <v>-1</v>
      </c>
      <c r="BU15" s="35" t="n">
        <f aca="false">IF(OR($S15+C$52&lt;'Standard Settings'!$G10,$S15+C$52&gt;'Standard Settings'!$I10),-1,BL15*(($D15+C$52)/($D15+C$52+0.5)))</f>
        <v>2406.92044636379</v>
      </c>
      <c r="BV15" s="35" t="n">
        <f aca="false">IF(OR($S15+D$52&lt;'Standard Settings'!$G10,$S15+D$52&gt;'Standard Settings'!$I10),-1,BM15*(($D15+D$52)/($D15+D$52+0.5)))</f>
        <v>2308.13088071815</v>
      </c>
      <c r="BW15" s="35" t="n">
        <f aca="false">IF(OR($S15+E$52&lt;'Standard Settings'!$G10,$S15+E$52&gt;'Standard Settings'!$I10),-1,BN15*(($D15+E$52)/($D15+E$52+0.5)))</f>
        <v>2217.14693219976</v>
      </c>
      <c r="BX15" s="35" t="n">
        <f aca="false">IF(OR($S15+F$52&lt;'Standard Settings'!$G10,$S15+F$52&gt;'Standard Settings'!$I10),-1,BO15*(($D15+F$52)/($D15+F$52+0.5)))</f>
        <v>2133.07717854154</v>
      </c>
      <c r="BY15" s="35" t="n">
        <f aca="false">IF(OR($S15+G$52&lt;'Standard Settings'!$G10,$S15+G$52&gt;'Standard Settings'!$I10),-1,BP15*(($D15+G$52)/($D15+G$52+0.5)))</f>
        <v>2055.1611318866</v>
      </c>
      <c r="BZ15" s="35" t="n">
        <f aca="false">IF(OR($S15+H$52&lt;'Standard Settings'!$G10,$S15+H$52&gt;'Standard Settings'!$I10),-1,BQ15*(($D15+H$52)/($D15+H$52+0.5)))</f>
        <v>1982.74602500623</v>
      </c>
      <c r="CA15" s="35" t="n">
        <f aca="false">IF(OR($S15+I$52&lt;'Standard Settings'!$G10,$S15+I$52&gt;'Standard Settings'!$I10),-1,BR15*(($D15+I$52)/($D15+I$52+0.5)))</f>
        <v>1915.26837142747</v>
      </c>
      <c r="CB15" s="35" t="n">
        <f aca="false">IF(OR($S15+J$52&lt;'Standard Settings'!$G10,$S15+J$52&gt;'Standard Settings'!$I10),-1,BS15*(($D15+J$52)/($D15+J$52+0.5)))</f>
        <v>-1</v>
      </c>
      <c r="CC15" s="35" t="n">
        <f aca="false">IF(OR($S15+B$52&lt;'Standard Settings'!$G10,$S15+B$52&gt;'Standard Settings'!$I10),-1,BK15*(($D15+B$52)/($D15+B$52-0.5)))</f>
        <v>-1</v>
      </c>
      <c r="CD15" s="35" t="n">
        <f aca="false">IF(OR($S15+C$52&lt;'Standard Settings'!$G10,$S15+C$52&gt;'Standard Settings'!$I10),-1,BL15*(($D15+C$52)/($D15+C$52-0.5)))</f>
        <v>2497.74763301903</v>
      </c>
      <c r="CE15" s="35" t="n">
        <f aca="false">IF(OR($S15+D$52&lt;'Standard Settings'!$G10,$S15+D$52&gt;'Standard Settings'!$I10),-1,BM15*(($D15+D$52)/($D15+D$52-0.5)))</f>
        <v>2392.06291274426</v>
      </c>
      <c r="CF15" s="35" t="n">
        <f aca="false">IF(OR($S15+E$52&lt;'Standard Settings'!$G10,$S15+E$52&gt;'Standard Settings'!$I10),-1,BN15*(($D15+E$52)/($D15+E$52-0.5)))</f>
        <v>2294.94156139976</v>
      </c>
      <c r="CG15" s="35" t="n">
        <f aca="false">IF(OR($S15+F$52&lt;'Standard Settings'!$G10,$S15+F$52&gt;'Standard Settings'!$I10),-1,BO15*(($D15+F$52)/($D15+F$52-0.5)))</f>
        <v>2205.38487950905</v>
      </c>
      <c r="CH15" s="35" t="n">
        <f aca="false">IF(OR($S15+G$52&lt;'Standard Settings'!$G10,$S15+G$52&gt;'Standard Settings'!$I10),-1,BP15*(($D15+G$52)/($D15+G$52-0.5)))</f>
        <v>2122.54346407961</v>
      </c>
      <c r="CI15" s="35" t="n">
        <f aca="false">IF(OR($S15+H$52&lt;'Standard Settings'!$G10,$S15+H$52&gt;'Standard Settings'!$I10),-1,BQ15*(($D15+H$52)/($D15+H$52-0.5)))</f>
        <v>2045.6903432604</v>
      </c>
      <c r="CJ15" s="35" t="n">
        <f aca="false">IF(OR($S15+I$52&lt;'Standard Settings'!$G10,$S15+I$52&gt;'Standard Settings'!$I10),-1,BR15*(($D15+I$52)/($D15+I$52-0.5)))</f>
        <v>1974.19970593293</v>
      </c>
      <c r="CK15" s="35" t="n">
        <f aca="false">IF(OR($S15+J$52&lt;'Standard Settings'!$G10,$S15+J$52&gt;'Standard Settings'!$I10),-1,BS15*(($D15+J$52)/($D15+J$52-0.5)))</f>
        <v>-1</v>
      </c>
      <c r="CL15" s="36" t="n">
        <f aca="false">IF(OR($S15+B$52&lt;'Standard Settings'!$G10,$S15+B$52&gt;'Standard Settings'!$I10),-1,(EchelleFPAparam!$S$3/('cpmcfgWVLEN_Table.csv'!$S15+B$52))*(SIN('Standard Settings'!$F10)+SIN('Standard Settings'!$F10+EchelleFPAparam!$M$3+EchelleFPAparam!$F$3)))</f>
        <v>-1</v>
      </c>
      <c r="CM15" s="36" t="n">
        <f aca="false">IF(OR($S15+C$52&lt;'Standard Settings'!$G10,$S15+C$52&gt;'Standard Settings'!$I10),-1,(EchelleFPAparam!$S$3/('cpmcfgWVLEN_Table.csv'!$S15+C$52))*(SIN('Standard Settings'!$F10)+SIN('Standard Settings'!$F10+EchelleFPAparam!$M$3+EchelleFPAparam!$F$3)))</f>
        <v>2410.47166238986</v>
      </c>
      <c r="CN15" s="36" t="n">
        <f aca="false">IF(OR($S15+D$52&lt;'Standard Settings'!$G10,$S15+D$52&gt;'Standard Settings'!$I10),-1,(EchelleFPAparam!$S$3/('cpmcfgWVLEN_Table.csv'!$S15+D$52))*(SIN('Standard Settings'!$F10)+SIN('Standard Settings'!$F10+EchelleFPAparam!$M$3+EchelleFPAparam!$F$3)))</f>
        <v>2310.03534312362</v>
      </c>
      <c r="CO15" s="36" t="n">
        <f aca="false">IF(OR($S15+E$52&lt;'Standard Settings'!$G10,$S15+E$52&gt;'Standard Settings'!$I10),-1,(EchelleFPAparam!$S$3/('cpmcfgWVLEN_Table.csv'!$S15+E$52))*(SIN('Standard Settings'!$F10)+SIN('Standard Settings'!$F10+EchelleFPAparam!$M$3+EchelleFPAparam!$F$3)))</f>
        <v>2217.63392939867</v>
      </c>
      <c r="CP15" s="36" t="n">
        <f aca="false">IF(OR($S15+F$52&lt;'Standard Settings'!$G10,$S15+F$52&gt;'Standard Settings'!$I10),-1,(EchelleFPAparam!$S$3/('cpmcfgWVLEN_Table.csv'!$S15+F$52))*(SIN('Standard Settings'!$F10)+SIN('Standard Settings'!$F10+EchelleFPAparam!$M$3+EchelleFPAparam!$F$3)))</f>
        <v>2132.34031672949</v>
      </c>
      <c r="CQ15" s="36" t="n">
        <f aca="false">IF(OR($S15+G$52&lt;'Standard Settings'!$G10,$S15+G$52&gt;'Standard Settings'!$I10),-1,(EchelleFPAparam!$S$3/('cpmcfgWVLEN_Table.csv'!$S15+G$52))*(SIN('Standard Settings'!$F10)+SIN('Standard Settings'!$F10+EchelleFPAparam!$M$3+EchelleFPAparam!$F$3)))</f>
        <v>2053.36474944322</v>
      </c>
      <c r="CR15" s="36" t="n">
        <f aca="false">IF(OR($S15+H$52&lt;'Standard Settings'!$G10,$S15+H$52&gt;'Standard Settings'!$I10),-1,(EchelleFPAparam!$S$3/('cpmcfgWVLEN_Table.csv'!$S15+H$52))*(SIN('Standard Settings'!$F10)+SIN('Standard Settings'!$F10+EchelleFPAparam!$M$3+EchelleFPAparam!$F$3)))</f>
        <v>1980.03029410596</v>
      </c>
      <c r="CS15" s="36" t="n">
        <f aca="false">IF(OR($S15+I$52&lt;'Standard Settings'!$G10,$S15+I$52&gt;'Standard Settings'!$I10),-1,(EchelleFPAparam!$S$3/('cpmcfgWVLEN_Table.csv'!$S15+I$52))*(SIN('Standard Settings'!$F10)+SIN('Standard Settings'!$F10+EchelleFPAparam!$M$3+EchelleFPAparam!$F$3)))</f>
        <v>1911.75338741265</v>
      </c>
      <c r="CT15" s="36" t="n">
        <f aca="false">IF(OR($S15+J$52&lt;'Standard Settings'!$G10,$S15+J$52&gt;'Standard Settings'!$I10),-1,(EchelleFPAparam!$S$3/('cpmcfgWVLEN_Table.csv'!$S15+J$52))*(SIN('Standard Settings'!$F10)+SIN('Standard Settings'!$F10+EchelleFPAparam!$M$3+EchelleFPAparam!$F$3)))</f>
        <v>-1</v>
      </c>
      <c r="CU15" s="36" t="n">
        <f aca="false">IF(OR($S15+B$52&lt;'Standard Settings'!$G10,$S15+B$52&gt;'Standard Settings'!$I10),-1,(EchelleFPAparam!$S$3/('cpmcfgWVLEN_Table.csv'!$S15+B$52))*(SIN('Standard Settings'!$F10)+SIN('Standard Settings'!$F10+EchelleFPAparam!$M$3+EchelleFPAparam!$G$3)))</f>
        <v>-1</v>
      </c>
      <c r="CV15" s="36" t="n">
        <f aca="false">IF(OR($S15+C$52&lt;'Standard Settings'!$G10,$S15+C$52&gt;'Standard Settings'!$I10),-1,(EchelleFPAparam!$S$3/('cpmcfgWVLEN_Table.csv'!$S15+C$52))*(SIN('Standard Settings'!$F10)+SIN('Standard Settings'!$F10+EchelleFPAparam!$M$3+EchelleFPAparam!$G$3)))</f>
        <v>2427.98599478367</v>
      </c>
      <c r="CW15" s="36" t="n">
        <f aca="false">IF(OR($S15+D$52&lt;'Standard Settings'!$G10,$S15+D$52&gt;'Standard Settings'!$I10),-1,(EchelleFPAparam!$S$3/('cpmcfgWVLEN_Table.csv'!$S15+D$52))*(SIN('Standard Settings'!$F10)+SIN('Standard Settings'!$F10+EchelleFPAparam!$M$3+EchelleFPAparam!$G$3)))</f>
        <v>2326.81991166769</v>
      </c>
      <c r="CX15" s="36" t="n">
        <f aca="false">IF(OR($S15+E$52&lt;'Standard Settings'!$G10,$S15+E$52&gt;'Standard Settings'!$I10),-1,(EchelleFPAparam!$S$3/('cpmcfgWVLEN_Table.csv'!$S15+E$52))*(SIN('Standard Settings'!$F10)+SIN('Standard Settings'!$F10+EchelleFPAparam!$M$3+EchelleFPAparam!$G$3)))</f>
        <v>2233.74711520098</v>
      </c>
      <c r="CY15" s="36" t="n">
        <f aca="false">IF(OR($S15+F$52&lt;'Standard Settings'!$G10,$S15+F$52&gt;'Standard Settings'!$I10),-1,(EchelleFPAparam!$S$3/('cpmcfgWVLEN_Table.csv'!$S15+F$52))*(SIN('Standard Settings'!$F10)+SIN('Standard Settings'!$F10+EchelleFPAparam!$M$3+EchelleFPAparam!$G$3)))</f>
        <v>2147.83376461632</v>
      </c>
      <c r="CZ15" s="36" t="n">
        <f aca="false">IF(OR($S15+G$52&lt;'Standard Settings'!$G10,$S15+G$52&gt;'Standard Settings'!$I10),-1,(EchelleFPAparam!$S$3/('cpmcfgWVLEN_Table.csv'!$S15+G$52))*(SIN('Standard Settings'!$F10)+SIN('Standard Settings'!$F10+EchelleFPAparam!$M$3+EchelleFPAparam!$G$3)))</f>
        <v>2068.28436592683</v>
      </c>
      <c r="DA15" s="36" t="n">
        <f aca="false">IF(OR($S15+H$52&lt;'Standard Settings'!$G10,$S15+H$52&gt;'Standard Settings'!$I10),-1,(EchelleFPAparam!$S$3/('cpmcfgWVLEN_Table.csv'!$S15+H$52))*(SIN('Standard Settings'!$F10)+SIN('Standard Settings'!$F10+EchelleFPAparam!$M$3+EchelleFPAparam!$G$3)))</f>
        <v>1994.41706714373</v>
      </c>
      <c r="DB15" s="36" t="n">
        <f aca="false">IF(OR($S15+I$52&lt;'Standard Settings'!$G10,$S15+I$52&gt;'Standard Settings'!$I10),-1,(EchelleFPAparam!$S$3/('cpmcfgWVLEN_Table.csv'!$S15+I$52))*(SIN('Standard Settings'!$F10)+SIN('Standard Settings'!$F10+EchelleFPAparam!$M$3+EchelleFPAparam!$G$3)))</f>
        <v>1925.64406482843</v>
      </c>
      <c r="DC15" s="36" t="n">
        <f aca="false">IF(OR($S15+J$52&lt;'Standard Settings'!$G10,$S15+J$52&gt;'Standard Settings'!$I10),-1,(EchelleFPAparam!$S$3/('cpmcfgWVLEN_Table.csv'!$S15+J$52))*(SIN('Standard Settings'!$F10)+SIN('Standard Settings'!$F10+EchelleFPAparam!$M$3+EchelleFPAparam!$G$3)))</f>
        <v>-1</v>
      </c>
      <c r="DD15" s="36" t="n">
        <f aca="false">IF(OR($S15+B$52&lt;'Standard Settings'!$G10,$S15+B$52&gt;'Standard Settings'!$I10),-1,(EchelleFPAparam!$S$3/('cpmcfgWVLEN_Table.csv'!$S15+B$52))*(SIN('Standard Settings'!$F10)+SIN('Standard Settings'!$F10+EchelleFPAparam!$M$3+EchelleFPAparam!$H$3)))</f>
        <v>-1</v>
      </c>
      <c r="DE15" s="36" t="n">
        <f aca="false">IF(OR($S15+C$52&lt;'Standard Settings'!$G10,$S15+C$52&gt;'Standard Settings'!$I10),-1,(EchelleFPAparam!$S$3/('cpmcfgWVLEN_Table.csv'!$S15+C$52))*(SIN('Standard Settings'!$F10)+SIN('Standard Settings'!$F10+EchelleFPAparam!$M$3+EchelleFPAparam!$H$3)))</f>
        <v>2428.91516756331</v>
      </c>
      <c r="DF15" s="36" t="n">
        <f aca="false">IF(OR($S15+D$52&lt;'Standard Settings'!$G10,$S15+D$52&gt;'Standard Settings'!$I10),-1,(EchelleFPAparam!$S$3/('cpmcfgWVLEN_Table.csv'!$S15+D$52))*(SIN('Standard Settings'!$F10)+SIN('Standard Settings'!$F10+EchelleFPAparam!$M$3+EchelleFPAparam!$H$3)))</f>
        <v>2327.71036891484</v>
      </c>
      <c r="DG15" s="36" t="n">
        <f aca="false">IF(OR($S15+E$52&lt;'Standard Settings'!$G10,$S15+E$52&gt;'Standard Settings'!$I10),-1,(EchelleFPAparam!$S$3/('cpmcfgWVLEN_Table.csv'!$S15+E$52))*(SIN('Standard Settings'!$F10)+SIN('Standard Settings'!$F10+EchelleFPAparam!$M$3+EchelleFPAparam!$H$3)))</f>
        <v>2234.60195415824</v>
      </c>
      <c r="DH15" s="36" t="n">
        <f aca="false">IF(OR($S15+F$52&lt;'Standard Settings'!$G10,$S15+F$52&gt;'Standard Settings'!$I10),-1,(EchelleFPAparam!$S$3/('cpmcfgWVLEN_Table.csv'!$S15+F$52))*(SIN('Standard Settings'!$F10)+SIN('Standard Settings'!$F10+EchelleFPAparam!$M$3+EchelleFPAparam!$H$3)))</f>
        <v>2148.65572515216</v>
      </c>
      <c r="DI15" s="36" t="n">
        <f aca="false">IF(OR($S15+G$52&lt;'Standard Settings'!$G10,$S15+G$52&gt;'Standard Settings'!$I10),-1,(EchelleFPAparam!$S$3/('cpmcfgWVLEN_Table.csv'!$S15+G$52))*(SIN('Standard Settings'!$F10)+SIN('Standard Settings'!$F10+EchelleFPAparam!$M$3+EchelleFPAparam!$H$3)))</f>
        <v>2069.07588347985</v>
      </c>
      <c r="DJ15" s="36" t="n">
        <f aca="false">IF(OR($S15+H$52&lt;'Standard Settings'!$G10,$S15+H$52&gt;'Standard Settings'!$I10),-1,(EchelleFPAparam!$S$3/('cpmcfgWVLEN_Table.csv'!$S15+H$52))*(SIN('Standard Settings'!$F10)+SIN('Standard Settings'!$F10+EchelleFPAparam!$M$3+EchelleFPAparam!$H$3)))</f>
        <v>1995.18031621272</v>
      </c>
      <c r="DK15" s="36" t="n">
        <f aca="false">IF(OR($S15+I$52&lt;'Standard Settings'!$G10,$S15+I$52&gt;'Standard Settings'!$I10),-1,(EchelleFPAparam!$S$3/('cpmcfgWVLEN_Table.csv'!$S15+I$52))*(SIN('Standard Settings'!$F10)+SIN('Standard Settings'!$F10+EchelleFPAparam!$M$3+EchelleFPAparam!$H$3)))</f>
        <v>1926.380994964</v>
      </c>
      <c r="DL15" s="36" t="n">
        <f aca="false">IF(OR($S15+J$52&lt;'Standard Settings'!$G10,$S15+J$52&gt;'Standard Settings'!$I10),-1,(EchelleFPAparam!$S$3/('cpmcfgWVLEN_Table.csv'!$S15+J$52))*(SIN('Standard Settings'!$F10)+SIN('Standard Settings'!$F10+EchelleFPAparam!$M$3+EchelleFPAparam!$H$3)))</f>
        <v>-1</v>
      </c>
      <c r="DM15" s="36" t="n">
        <f aca="false">IF(OR($S15+B$52&lt;'Standard Settings'!$G10,$S15+B$52&gt;'Standard Settings'!$I10),-1,(EchelleFPAparam!$S$3/('cpmcfgWVLEN_Table.csv'!$S15+B$52))*(SIN('Standard Settings'!$F10)+SIN('Standard Settings'!$F10+EchelleFPAparam!$M$3+EchelleFPAparam!$I$3)))</f>
        <v>-1</v>
      </c>
      <c r="DN15" s="36" t="n">
        <f aca="false">IF(OR($S15+C$52&lt;'Standard Settings'!$G10,$S15+C$52&gt;'Standard Settings'!$I10),-1,(EchelleFPAparam!$S$3/('cpmcfgWVLEN_Table.csv'!$S15+C$52))*(SIN('Standard Settings'!$F10)+SIN('Standard Settings'!$F10+EchelleFPAparam!$M$3+EchelleFPAparam!$I$3)))</f>
        <v>2445.65002535297</v>
      </c>
      <c r="DO15" s="36" t="n">
        <f aca="false">IF(OR($S15+D$52&lt;'Standard Settings'!$G10,$S15+D$52&gt;'Standard Settings'!$I10),-1,(EchelleFPAparam!$S$3/('cpmcfgWVLEN_Table.csv'!$S15+D$52))*(SIN('Standard Settings'!$F10)+SIN('Standard Settings'!$F10+EchelleFPAparam!$M$3+EchelleFPAparam!$I$3)))</f>
        <v>2343.74794096326</v>
      </c>
      <c r="DP15" s="36" t="n">
        <f aca="false">IF(OR($S15+E$52&lt;'Standard Settings'!$G10,$S15+E$52&gt;'Standard Settings'!$I10),-1,(EchelleFPAparam!$S$3/('cpmcfgWVLEN_Table.csv'!$S15+E$52))*(SIN('Standard Settings'!$F10)+SIN('Standard Settings'!$F10+EchelleFPAparam!$M$3+EchelleFPAparam!$I$3)))</f>
        <v>2249.99802332473</v>
      </c>
      <c r="DQ15" s="36" t="n">
        <f aca="false">IF(OR($S15+F$52&lt;'Standard Settings'!$G10,$S15+F$52&gt;'Standard Settings'!$I10),-1,(EchelleFPAparam!$S$3/('cpmcfgWVLEN_Table.csv'!$S15+F$52))*(SIN('Standard Settings'!$F10)+SIN('Standard Settings'!$F10+EchelleFPAparam!$M$3+EchelleFPAparam!$I$3)))</f>
        <v>2163.45963781224</v>
      </c>
      <c r="DR15" s="36" t="n">
        <f aca="false">IF(OR($S15+G$52&lt;'Standard Settings'!$G10,$S15+G$52&gt;'Standard Settings'!$I10),-1,(EchelleFPAparam!$S$3/('cpmcfgWVLEN_Table.csv'!$S15+G$52))*(SIN('Standard Settings'!$F10)+SIN('Standard Settings'!$F10+EchelleFPAparam!$M$3+EchelleFPAparam!$I$3)))</f>
        <v>2083.33150307845</v>
      </c>
      <c r="DS15" s="36" t="n">
        <f aca="false">IF(OR($S15+H$52&lt;'Standard Settings'!$G10,$S15+H$52&gt;'Standard Settings'!$I10),-1,(EchelleFPAparam!$S$3/('cpmcfgWVLEN_Table.csv'!$S15+H$52))*(SIN('Standard Settings'!$F10)+SIN('Standard Settings'!$F10+EchelleFPAparam!$M$3+EchelleFPAparam!$I$3)))</f>
        <v>2008.92680653994</v>
      </c>
      <c r="DT15" s="36" t="n">
        <f aca="false">IF(OR($S15+I$52&lt;'Standard Settings'!$G10,$S15+I$52&gt;'Standard Settings'!$I10),-1,(EchelleFPAparam!$S$3/('cpmcfgWVLEN_Table.csv'!$S15+I$52))*(SIN('Standard Settings'!$F10)+SIN('Standard Settings'!$F10+EchelleFPAparam!$M$3+EchelleFPAparam!$I$3)))</f>
        <v>1939.65346838339</v>
      </c>
      <c r="DU15" s="36" t="n">
        <f aca="false">IF(OR($S15+J$52&lt;'Standard Settings'!$G10,$S15+J$52&gt;'Standard Settings'!$I10),-1,(EchelleFPAparam!$S$3/('cpmcfgWVLEN_Table.csv'!$S15+J$52))*(SIN('Standard Settings'!$F10)+SIN('Standard Settings'!$F10+EchelleFPAparam!$M$3+EchelleFPAparam!$I$3)))</f>
        <v>-1</v>
      </c>
      <c r="DV15" s="36" t="n">
        <f aca="false">IF(OR($S15+B$52&lt;'Standard Settings'!$G10,$S15+B$52&gt;'Standard Settings'!$I10),-1,(EchelleFPAparam!$S$3/('cpmcfgWVLEN_Table.csv'!$S15+B$52))*(SIN('Standard Settings'!$F10)+SIN('Standard Settings'!$F10+EchelleFPAparam!$M$3+EchelleFPAparam!$J$3)))</f>
        <v>-1</v>
      </c>
      <c r="DW15" s="36" t="n">
        <f aca="false">IF(OR($S15+C$52&lt;'Standard Settings'!$G10,$S15+C$52&gt;'Standard Settings'!$I10),-1,(EchelleFPAparam!$S$3/('cpmcfgWVLEN_Table.csv'!$S15+C$52))*(SIN('Standard Settings'!$F10)+SIN('Standard Settings'!$F10+EchelleFPAparam!$M$3+EchelleFPAparam!$J$3)))</f>
        <v>2446.53659114255</v>
      </c>
      <c r="DX15" s="36" t="n">
        <f aca="false">IF(OR($S15+D$52&lt;'Standard Settings'!$G10,$S15+D$52&gt;'Standard Settings'!$I10),-1,(EchelleFPAparam!$S$3/('cpmcfgWVLEN_Table.csv'!$S15+D$52))*(SIN('Standard Settings'!$F10)+SIN('Standard Settings'!$F10+EchelleFPAparam!$M$3+EchelleFPAparam!$J$3)))</f>
        <v>2344.59756651161</v>
      </c>
      <c r="DY15" s="36" t="n">
        <f aca="false">IF(OR($S15+E$52&lt;'Standard Settings'!$G10,$S15+E$52&gt;'Standard Settings'!$I10),-1,(EchelleFPAparam!$S$3/('cpmcfgWVLEN_Table.csv'!$S15+E$52))*(SIN('Standard Settings'!$F10)+SIN('Standard Settings'!$F10+EchelleFPAparam!$M$3+EchelleFPAparam!$J$3)))</f>
        <v>2250.81366385115</v>
      </c>
      <c r="DZ15" s="36" t="n">
        <f aca="false">IF(OR($S15+F$52&lt;'Standard Settings'!$G10,$S15+F$52&gt;'Standard Settings'!$I10),-1,(EchelleFPAparam!$S$3/('cpmcfgWVLEN_Table.csv'!$S15+F$52))*(SIN('Standard Settings'!$F10)+SIN('Standard Settings'!$F10+EchelleFPAparam!$M$3+EchelleFPAparam!$J$3)))</f>
        <v>2164.24390754918</v>
      </c>
      <c r="EA15" s="36" t="n">
        <f aca="false">IF(OR($S15+G$52&lt;'Standard Settings'!$G10,$S15+G$52&gt;'Standard Settings'!$I10),-1,(EchelleFPAparam!$S$3/('cpmcfgWVLEN_Table.csv'!$S15+G$52))*(SIN('Standard Settings'!$F10)+SIN('Standard Settings'!$F10+EchelleFPAparam!$M$3+EchelleFPAparam!$J$3)))</f>
        <v>2084.0867257881</v>
      </c>
      <c r="EB15" s="36" t="n">
        <f aca="false">IF(OR($S15+H$52&lt;'Standard Settings'!$G10,$S15+H$52&gt;'Standard Settings'!$I10),-1,(EchelleFPAparam!$S$3/('cpmcfgWVLEN_Table.csv'!$S15+H$52))*(SIN('Standard Settings'!$F10)+SIN('Standard Settings'!$F10+EchelleFPAparam!$M$3+EchelleFPAparam!$J$3)))</f>
        <v>2009.65505700996</v>
      </c>
      <c r="EC15" s="36" t="n">
        <f aca="false">IF(OR($S15+I$52&lt;'Standard Settings'!$G10,$S15+I$52&gt;'Standard Settings'!$I10),-1,(EchelleFPAparam!$S$3/('cpmcfgWVLEN_Table.csv'!$S15+I$52))*(SIN('Standard Settings'!$F10)+SIN('Standard Settings'!$F10+EchelleFPAparam!$M$3+EchelleFPAparam!$J$3)))</f>
        <v>1940.35660676823</v>
      </c>
      <c r="ED15" s="36" t="n">
        <f aca="false">IF(OR($S15+J$52&lt;'Standard Settings'!$G10,$S15+J$52&gt;'Standard Settings'!$I10),-1,(EchelleFPAparam!$S$3/('cpmcfgWVLEN_Table.csv'!$S15+J$52))*(SIN('Standard Settings'!$F10)+SIN('Standard Settings'!$F10+EchelleFPAparam!$M$3+EchelleFPAparam!$J$3)))</f>
        <v>-1</v>
      </c>
      <c r="EE15" s="36" t="n">
        <f aca="false">IF(OR($S15+B$52&lt;$Q15,$S15+B$52&gt;$R15),-1,(EchelleFPAparam!$S$3/('cpmcfgWVLEN_Table.csv'!$S15+B$52))*(SIN('Standard Settings'!$F10)+SIN('Standard Settings'!$F10+EchelleFPAparam!$M$3+EchelleFPAparam!$K$3)))</f>
        <v>-1</v>
      </c>
      <c r="EF15" s="36" t="n">
        <f aca="false">IF(OR($S15+C$52&lt;$Q15,$S15+C$52&gt;$R15),-1,(EchelleFPAparam!$S$3/('cpmcfgWVLEN_Table.csv'!$S15+C$52))*(SIN('Standard Settings'!$F10)+SIN('Standard Settings'!$F10+EchelleFPAparam!$M$3+EchelleFPAparam!$K$3)))</f>
        <v>2462.48043531582</v>
      </c>
      <c r="EG15" s="36" t="n">
        <f aca="false">IF(OR($S15+D$52&lt;$Q15,$S15+D$52&gt;$R15),-1,(EchelleFPAparam!$S$3/('cpmcfgWVLEN_Table.csv'!$S15+D$52))*(SIN('Standard Settings'!$F10)+SIN('Standard Settings'!$F10+EchelleFPAparam!$M$3+EchelleFPAparam!$K$3)))</f>
        <v>2359.87708384433</v>
      </c>
      <c r="EH15" s="36" t="n">
        <f aca="false">IF(OR($S15+E$52&lt;$Q15,$S15+E$52&gt;$R15),-1,(EchelleFPAparam!$S$3/('cpmcfgWVLEN_Table.csv'!$S15+E$52))*(SIN('Standard Settings'!$F10)+SIN('Standard Settings'!$F10+EchelleFPAparam!$M$3+EchelleFPAparam!$K$3)))</f>
        <v>2265.48200049056</v>
      </c>
      <c r="EI15" s="36" t="n">
        <f aca="false">IF(OR($S15+F$52&lt;$Q15,$S15+F$52&gt;$R15),-1,(EchelleFPAparam!$S$3/('cpmcfgWVLEN_Table.csv'!$S15+F$52))*(SIN('Standard Settings'!$F10)+SIN('Standard Settings'!$F10+EchelleFPAparam!$M$3+EchelleFPAparam!$K$3)))</f>
        <v>2178.34807739477</v>
      </c>
      <c r="EJ15" s="36" t="n">
        <f aca="false">IF(OR($S15+G$52&lt;$Q15,$S15+G$52&gt;$R15),-1,(EchelleFPAparam!$S$3/('cpmcfgWVLEN_Table.csv'!$S15+G$52))*(SIN('Standard Settings'!$F10)+SIN('Standard Settings'!$F10+EchelleFPAparam!$M$3+EchelleFPAparam!$K$3)))</f>
        <v>2097.66851897274</v>
      </c>
      <c r="EK15" s="36" t="n">
        <f aca="false">IF(OR($S15+H$52&lt;$Q15,$S15+H$52&gt;$R15),-1,(EchelleFPAparam!$S$3/('cpmcfgWVLEN_Table.csv'!$S15+H$52))*(SIN('Standard Settings'!$F10)+SIN('Standard Settings'!$F10+EchelleFPAparam!$M$3+EchelleFPAparam!$K$3)))</f>
        <v>2022.75178615228</v>
      </c>
      <c r="EL15" s="36" t="n">
        <f aca="false">IF(OR($S15+I$52&lt;$Q15,$S15+I$52&gt;$R15),-1,(EchelleFPAparam!$S$3/('cpmcfgWVLEN_Table.csv'!$S15+I$52))*(SIN('Standard Settings'!$F10)+SIN('Standard Settings'!$F10+EchelleFPAparam!$M$3+EchelleFPAparam!$K$3)))</f>
        <v>1953.00172456082</v>
      </c>
      <c r="EM15" s="36" t="n">
        <f aca="false">IF(OR($S15+J$52&lt;$Q15,$S15+J$52&gt;$R15),-1,(EchelleFPAparam!$S$3/('cpmcfgWVLEN_Table.csv'!$S15+J$52))*(SIN('Standard Settings'!$F10)+SIN('Standard Settings'!$F10+EchelleFPAparam!$M$3+EchelleFPAparam!$K$3)))</f>
        <v>-1</v>
      </c>
      <c r="EN15" s="37"/>
      <c r="EO15" s="37"/>
      <c r="EP15" s="37"/>
      <c r="EQ15" s="37"/>
      <c r="ER15" s="37"/>
      <c r="ES15" s="37"/>
      <c r="ET15" s="37"/>
      <c r="EU15" s="37"/>
      <c r="EV15" s="37"/>
      <c r="EW15" s="37"/>
      <c r="EX15" s="37"/>
      <c r="EY15" s="37"/>
      <c r="EZ15" s="37"/>
      <c r="FA15" s="37"/>
      <c r="FB15" s="37"/>
      <c r="FC15" s="37"/>
      <c r="FD15" s="37"/>
      <c r="FE15" s="37"/>
      <c r="FF15" s="37"/>
      <c r="FG15" s="37"/>
      <c r="FH15" s="37"/>
      <c r="FI15" s="37"/>
      <c r="FJ15" s="37"/>
      <c r="FK15" s="37"/>
      <c r="FL15" s="38" t="n">
        <f aca="false">1/(F15*EchelleFPAparam!$Q$3)</f>
        <v>1628.13023793785</v>
      </c>
      <c r="FM15" s="38" t="n">
        <f aca="false">E15*FL15</f>
        <v>11.7688954305046</v>
      </c>
      <c r="FN15" s="37"/>
      <c r="FO15" s="37"/>
      <c r="FP15" s="37"/>
      <c r="FQ15" s="37"/>
      <c r="FR15" s="37"/>
      <c r="FS15" s="37"/>
      <c r="FT15" s="37"/>
      <c r="FU15" s="37"/>
      <c r="FV15" s="37"/>
      <c r="FW15" s="37"/>
      <c r="FX15" s="37"/>
      <c r="FY15" s="37"/>
      <c r="FZ15" s="37"/>
      <c r="GA15" s="37"/>
      <c r="GB15" s="37"/>
      <c r="GC15" s="37"/>
      <c r="GD15" s="37"/>
      <c r="GE15" s="37"/>
      <c r="GF15" s="37"/>
      <c r="GG15" s="37"/>
      <c r="GH15" s="37"/>
      <c r="GI15" s="37"/>
      <c r="GJ15" s="37"/>
      <c r="GK15" s="37"/>
      <c r="GL15" s="37"/>
      <c r="GM15" s="37"/>
      <c r="GN15" s="37"/>
      <c r="GO15" s="37"/>
      <c r="GP15" s="37"/>
      <c r="GQ15" s="37"/>
      <c r="GR15" s="37"/>
      <c r="GS15" s="37"/>
      <c r="GT15" s="37"/>
      <c r="GU15" s="37"/>
      <c r="GV15" s="37"/>
      <c r="GW15" s="37"/>
      <c r="GX15" s="37"/>
      <c r="GY15" s="37"/>
      <c r="GZ15" s="37"/>
      <c r="HA15" s="37"/>
      <c r="HB15" s="37"/>
      <c r="HC15" s="37"/>
      <c r="HD15" s="37"/>
      <c r="HE15" s="37"/>
      <c r="HF15" s="37"/>
      <c r="HG15" s="37"/>
      <c r="HH15" s="37"/>
      <c r="HI15" s="37"/>
      <c r="HJ15" s="37"/>
      <c r="HK15" s="37"/>
      <c r="HL15" s="37"/>
      <c r="HM15" s="37"/>
      <c r="HN15" s="37"/>
      <c r="HO15" s="37"/>
      <c r="HP15" s="37"/>
      <c r="HQ15" s="37"/>
      <c r="HR15" s="37"/>
      <c r="HS15" s="37"/>
      <c r="HT15" s="37"/>
      <c r="HU15" s="37"/>
      <c r="HV15" s="37"/>
      <c r="HW15" s="37"/>
      <c r="HX15" s="37"/>
      <c r="HY15" s="37"/>
      <c r="HZ15" s="37"/>
      <c r="IA15" s="37"/>
      <c r="IB15" s="37"/>
      <c r="IC15" s="37"/>
      <c r="ID15" s="37"/>
      <c r="IE15" s="37"/>
      <c r="IF15" s="37"/>
      <c r="IG15" s="37"/>
      <c r="IH15" s="37"/>
      <c r="II15" s="37"/>
      <c r="IJ15" s="37"/>
      <c r="IK15" s="37"/>
      <c r="IL15" s="37"/>
      <c r="IM15" s="37"/>
      <c r="IN15" s="37"/>
      <c r="IO15" s="37"/>
      <c r="IP15" s="37"/>
      <c r="IQ15" s="37"/>
      <c r="IR15" s="37"/>
      <c r="IS15" s="37"/>
      <c r="IT15" s="37"/>
      <c r="IU15" s="37"/>
      <c r="IV15" s="37"/>
      <c r="IW15" s="37"/>
      <c r="IX15" s="37"/>
      <c r="IY15" s="37"/>
      <c r="IZ15" s="37"/>
      <c r="JA15" s="37"/>
      <c r="JB15" s="37"/>
      <c r="JC15" s="37"/>
      <c r="JD15" s="37"/>
      <c r="JE15" s="37"/>
      <c r="JF15" s="37"/>
      <c r="JG15" s="37"/>
      <c r="JH15" s="37"/>
      <c r="JI15" s="37"/>
      <c r="JJ15" s="37"/>
      <c r="JK15" s="37"/>
      <c r="JL15" s="37"/>
      <c r="JM15" s="37"/>
      <c r="JN15" s="37"/>
      <c r="JO15" s="37"/>
      <c r="JP15" s="37"/>
      <c r="JQ15" s="37"/>
      <c r="JR15" s="37"/>
      <c r="JS15" s="37"/>
    </row>
    <row r="16" customFormat="false" ht="13.75" hidden="false" customHeight="true" outlineLevel="0" collapsed="false">
      <c r="A16" s="24" t="n">
        <v>10</v>
      </c>
      <c r="B16" s="25" t="n">
        <f aca="false">Y16</f>
        <v>2165.90080218368</v>
      </c>
      <c r="C16" s="12" t="str">
        <f aca="false">'Standard Settings'!B11</f>
        <v>K/2/4</v>
      </c>
      <c r="D16" s="12" t="n">
        <f aca="false">'Standard Settings'!H11</f>
        <v>26</v>
      </c>
      <c r="E16" s="26" t="n">
        <f aca="false">(DQ16-DH16)/2048</f>
        <v>0.00711546885308234</v>
      </c>
      <c r="F16" s="23" t="n">
        <f aca="false">((EchelleFPAparam!$S$3/('cpmcfgWVLEN_Table.csv'!$S16+E$52))*(SIN('Standard Settings'!$F11+0.0005)+SIN('Standard Settings'!$F11+0.0005+EchelleFPAparam!$M$3))-(EchelleFPAparam!$S$3/('cpmcfgWVLEN_Table.csv'!$S16+E$52))*(SIN('Standard Settings'!$F11-0.0005)+SIN('Standard Settings'!$F11-0.0005+EchelleFPAparam!$M$3)))*1000*EchelleFPAparam!$O$3/180</f>
        <v>20.1310725393639</v>
      </c>
      <c r="G16" s="27" t="str">
        <f aca="false">'Standard Settings'!C11</f>
        <v>K</v>
      </c>
      <c r="H16" s="28"/>
      <c r="I16" s="12" t="str">
        <f aca="false">'Standard Settings'!$D11</f>
        <v>HK</v>
      </c>
      <c r="J16" s="28"/>
      <c r="K16" s="13" t="n">
        <v>0</v>
      </c>
      <c r="L16" s="13" t="n">
        <v>0</v>
      </c>
      <c r="M16" s="12" t="str">
        <f aca="false">'Standard Settings'!$D11</f>
        <v>HK</v>
      </c>
      <c r="N16" s="28"/>
      <c r="O16" s="12" t="n">
        <f aca="false">'Standard Settings'!$E11</f>
        <v>64.5</v>
      </c>
      <c r="P16" s="29"/>
      <c r="Q16" s="30" t="n">
        <f aca="false">'Standard Settings'!$G11</f>
        <v>23</v>
      </c>
      <c r="R16" s="30" t="n">
        <f aca="false">'Standard Settings'!$I11</f>
        <v>29</v>
      </c>
      <c r="S16" s="31" t="n">
        <f aca="false">D16-4</f>
        <v>22</v>
      </c>
      <c r="T16" s="31" t="n">
        <f aca="false">D16+4</f>
        <v>30</v>
      </c>
      <c r="U16" s="32" t="n">
        <f aca="false">IF(OR($S16+B$52&lt;$Q16,$S16+B$52&gt;$R16),-1,(EchelleFPAparam!$S$3/('cpmcfgWVLEN_Table.csv'!$S16+B$52))*(SIN('Standard Settings'!$F11)+SIN('Standard Settings'!$F11+EchelleFPAparam!$M$3)))</f>
        <v>-1</v>
      </c>
      <c r="V16" s="32" t="n">
        <f aca="false">IF(OR($S16+C$52&lt;$Q16,$S16+C$52&gt;$R16),-1,(EchelleFPAparam!$S$3/('cpmcfgWVLEN_Table.csv'!$S16+C$52))*(SIN('Standard Settings'!$F11)+SIN('Standard Settings'!$F11+EchelleFPAparam!$M$3)))</f>
        <v>2448.40960246851</v>
      </c>
      <c r="W16" s="32" t="n">
        <f aca="false">IF(OR($S16+D$52&lt;$Q16,$S16+D$52&gt;$R16),-1,(EchelleFPAparam!$S$3/('cpmcfgWVLEN_Table.csv'!$S16+D$52))*(SIN('Standard Settings'!$F11)+SIN('Standard Settings'!$F11+EchelleFPAparam!$M$3)))</f>
        <v>2346.39253569899</v>
      </c>
      <c r="X16" s="32" t="n">
        <f aca="false">IF(OR($S16+E$52&lt;$Q16,$S16+E$52&gt;$R16),-1,(EchelleFPAparam!$S$3/('cpmcfgWVLEN_Table.csv'!$S16+E$52))*(SIN('Standard Settings'!$F11)+SIN('Standard Settings'!$F11+EchelleFPAparam!$M$3)))</f>
        <v>2252.53683427103</v>
      </c>
      <c r="Y16" s="32" t="n">
        <f aca="false">IF(OR($S16+F$52&lt;$Q16,$S16+F$52&gt;$R16),-1,(EchelleFPAparam!$S$3/('cpmcfgWVLEN_Table.csv'!$S16+F$52))*(SIN('Standard Settings'!$F11)+SIN('Standard Settings'!$F11+EchelleFPAparam!$M$3)))</f>
        <v>2165.90080218368</v>
      </c>
      <c r="Z16" s="32" t="n">
        <f aca="false">IF(OR($S16+G$52&lt;$Q16,$S16+G$52&gt;$R16),-1,(EchelleFPAparam!$S$3/('cpmcfgWVLEN_Table.csv'!$S16+G$52))*(SIN('Standard Settings'!$F11)+SIN('Standard Settings'!$F11+EchelleFPAparam!$M$3)))</f>
        <v>2085.68225395466</v>
      </c>
      <c r="AA16" s="32" t="n">
        <f aca="false">IF(OR($S16+H$52&lt;$Q16,$S16+H$52&gt;$R16),-1,(EchelleFPAparam!$S$3/('cpmcfgWVLEN_Table.csv'!$S16+H$52))*(SIN('Standard Settings'!$F11)+SIN('Standard Settings'!$F11+EchelleFPAparam!$M$3)))</f>
        <v>2011.19360202771</v>
      </c>
      <c r="AB16" s="32" t="n">
        <f aca="false">IF(OR($S16+I$52&lt;$Q16,$S16+I$52&gt;$R16),-1,(EchelleFPAparam!$S$3/('cpmcfgWVLEN_Table.csv'!$S16+I$52))*(SIN('Standard Settings'!$F11)+SIN('Standard Settings'!$F11+EchelleFPAparam!$M$3)))</f>
        <v>1941.84209850951</v>
      </c>
      <c r="AC16" s="32" t="n">
        <f aca="false">IF(OR($S16+J$52&lt;$Q16,$S16+J$52&gt;$R16),-1,(EchelleFPAparam!$S$3/('cpmcfgWVLEN_Table.csv'!$S16+J$52))*(SIN('Standard Settings'!$F11)+SIN('Standard Settings'!$F11+EchelleFPAparam!$M$3)))</f>
        <v>-1</v>
      </c>
      <c r="AD16" s="33" t="n">
        <v>2048.1</v>
      </c>
      <c r="AE16" s="33" t="n">
        <v>1946.4302937249</v>
      </c>
      <c r="AF16" s="33" t="n">
        <v>1614.39112154833</v>
      </c>
      <c r="AG16" s="33" t="n">
        <v>1310.72625224546</v>
      </c>
      <c r="AH16" s="33" t="n">
        <v>1032.7270059259</v>
      </c>
      <c r="AI16" s="33" t="n">
        <v>776.876428075666</v>
      </c>
      <c r="AJ16" s="33" t="n">
        <v>540.467250125025</v>
      </c>
      <c r="AK16" s="33" t="n">
        <v>321.130749928852</v>
      </c>
      <c r="AL16" s="33" t="n">
        <v>116.734165121037</v>
      </c>
      <c r="AM16" s="33" t="n">
        <v>6.30294706303272</v>
      </c>
      <c r="AN16" s="33" t="n">
        <v>0</v>
      </c>
      <c r="AO16" s="33" t="n">
        <v>2048.1</v>
      </c>
      <c r="AP16" s="33" t="n">
        <v>1970.17869652354</v>
      </c>
      <c r="AQ16" s="33" t="n">
        <v>1647.64413300806</v>
      </c>
      <c r="AR16" s="33" t="n">
        <v>1341.7103844529</v>
      </c>
      <c r="AS16" s="33" t="n">
        <v>1061.71604600182</v>
      </c>
      <c r="AT16" s="33" t="n">
        <v>804.097437575907</v>
      </c>
      <c r="AU16" s="33" t="n">
        <v>566.122422568226</v>
      </c>
      <c r="AV16" s="33" t="n">
        <v>345.397162876144</v>
      </c>
      <c r="AW16" s="33" t="n">
        <v>139.673380531343</v>
      </c>
      <c r="AX16" s="33" t="n">
        <v>17.0967002922758</v>
      </c>
      <c r="AY16" s="33" t="n">
        <v>0</v>
      </c>
      <c r="AZ16" s="33" t="n">
        <v>2048.1</v>
      </c>
      <c r="BA16" s="33" t="n">
        <v>1988.52906909307</v>
      </c>
      <c r="BB16" s="33" t="n">
        <v>1682.26814992541</v>
      </c>
      <c r="BC16" s="33" t="n">
        <v>1373.8669070626</v>
      </c>
      <c r="BD16" s="33" t="n">
        <v>1091.63688643952</v>
      </c>
      <c r="BE16" s="33" t="n">
        <v>832.091926798957</v>
      </c>
      <c r="BF16" s="33" t="n">
        <v>592.33419862943</v>
      </c>
      <c r="BG16" s="33" t="n">
        <v>369.984581394745</v>
      </c>
      <c r="BH16" s="33" t="n">
        <v>162.76250224313</v>
      </c>
      <c r="BI16" s="33" t="n">
        <v>28.0003434748064</v>
      </c>
      <c r="BJ16" s="33" t="n">
        <v>0</v>
      </c>
      <c r="BK16" s="34" t="n">
        <f aca="false">IF(OR($S16+B$52&lt;'Standard Settings'!$G11,$S16+B$52&gt;'Standard Settings'!$I11),-1,(EchelleFPAparam!$S$3/('cpmcfgWVLEN_Table.csv'!$S16+B$52))*(SIN(EchelleFPAparam!$T$3-EchelleFPAparam!$M$3/2)+SIN('Standard Settings'!$F11+EchelleFPAparam!$M$3)))</f>
        <v>-1</v>
      </c>
      <c r="BL16" s="34" t="n">
        <f aca="false">IF(OR($S16+C$52&lt;'Standard Settings'!$G11,$S16+C$52&gt;'Standard Settings'!$I11),-1,(EchelleFPAparam!$S$3/('cpmcfgWVLEN_Table.csv'!$S16+C$52))*(SIN(EchelleFPAparam!$T$3-EchelleFPAparam!$M$3/2)+SIN('Standard Settings'!$F11+EchelleFPAparam!$M$3)))</f>
        <v>2457.31052326225</v>
      </c>
      <c r="BM16" s="34" t="n">
        <f aca="false">IF(OR($S16+D$52&lt;'Standard Settings'!$G11,$S16+D$52&gt;'Standard Settings'!$I11),-1,(EchelleFPAparam!$S$3/('cpmcfgWVLEN_Table.csv'!$S16+D$52))*(SIN(EchelleFPAparam!$T$3-EchelleFPAparam!$M$3/2)+SIN('Standard Settings'!$F11+EchelleFPAparam!$M$3)))</f>
        <v>2354.92258479299</v>
      </c>
      <c r="BN16" s="34" t="n">
        <f aca="false">IF(OR($S16+E$52&lt;'Standard Settings'!$G11,$S16+E$52&gt;'Standard Settings'!$I11),-1,(EchelleFPAparam!$S$3/('cpmcfgWVLEN_Table.csv'!$S16+E$52))*(SIN(EchelleFPAparam!$T$3-EchelleFPAparam!$M$3/2)+SIN('Standard Settings'!$F11+EchelleFPAparam!$M$3)))</f>
        <v>2260.72568140127</v>
      </c>
      <c r="BO16" s="34" t="n">
        <f aca="false">IF(OR($S16+F$52&lt;'Standard Settings'!$G11,$S16+F$52&gt;'Standard Settings'!$I11),-1,(EchelleFPAparam!$S$3/('cpmcfgWVLEN_Table.csv'!$S16+F$52))*(SIN(EchelleFPAparam!$T$3-EchelleFPAparam!$M$3/2)+SIN('Standard Settings'!$F11+EchelleFPAparam!$M$3)))</f>
        <v>2173.77469365507</v>
      </c>
      <c r="BP16" s="34" t="n">
        <f aca="false">IF(OR($S16+G$52&lt;'Standard Settings'!$G11,$S16+G$52&gt;'Standard Settings'!$I11),-1,(EchelleFPAparam!$S$3/('cpmcfgWVLEN_Table.csv'!$S16+G$52))*(SIN(EchelleFPAparam!$T$3-EchelleFPAparam!$M$3/2)+SIN('Standard Settings'!$F11+EchelleFPAparam!$M$3)))</f>
        <v>2093.26451981599</v>
      </c>
      <c r="BQ16" s="34" t="n">
        <f aca="false">IF(OR($S16+H$52&lt;'Standard Settings'!$G11,$S16+H$52&gt;'Standard Settings'!$I11),-1,(EchelleFPAparam!$S$3/('cpmcfgWVLEN_Table.csv'!$S16+H$52))*(SIN(EchelleFPAparam!$T$3-EchelleFPAparam!$M$3/2)+SIN('Standard Settings'!$F11+EchelleFPAparam!$M$3)))</f>
        <v>2018.50507267971</v>
      </c>
      <c r="BR16" s="34" t="n">
        <f aca="false">IF(OR($S16+I$52&lt;'Standard Settings'!$G11,$S16+I$52&gt;'Standard Settings'!$I11),-1,(EchelleFPAparam!$S$3/('cpmcfgWVLEN_Table.csv'!$S16+I$52))*(SIN(EchelleFPAparam!$T$3-EchelleFPAparam!$M$3/2)+SIN('Standard Settings'!$F11+EchelleFPAparam!$M$3)))</f>
        <v>1948.90144948386</v>
      </c>
      <c r="BS16" s="34" t="n">
        <f aca="false">IF(OR($S16+J$52&lt;'Standard Settings'!$G11,$S16+J$52&gt;'Standard Settings'!$I11),-1,(EchelleFPAparam!$S$3/('cpmcfgWVLEN_Table.csv'!$S16+J$52))*(SIN(EchelleFPAparam!$T$3-EchelleFPAparam!$M$3/2)+SIN('Standard Settings'!$F11+EchelleFPAparam!$M$3)))</f>
        <v>-1</v>
      </c>
      <c r="BT16" s="35" t="n">
        <f aca="false">IF(OR($S16+B$52&lt;'Standard Settings'!$G11,$S16+B$52&gt;'Standard Settings'!$I11),-1,BK16*(($D16+B$52)/($D16+B$52+0.5)))</f>
        <v>-1</v>
      </c>
      <c r="BU16" s="35" t="n">
        <f aca="false">IF(OR($S16+C$52&lt;'Standard Settings'!$G11,$S16+C$52&gt;'Standard Settings'!$I11),-1,BL16*(($D16+C$52)/($D16+C$52+0.5)))</f>
        <v>2412.63215011203</v>
      </c>
      <c r="BV16" s="35" t="n">
        <f aca="false">IF(OR($S16+D$52&lt;'Standard Settings'!$G11,$S16+D$52&gt;'Standard Settings'!$I11),-1,BM16*(($D16+D$52)/($D16+D$52+0.5)))</f>
        <v>2313.60815348083</v>
      </c>
      <c r="BW16" s="35" t="n">
        <f aca="false">IF(OR($S16+E$52&lt;'Standard Settings'!$G11,$S16+E$52&gt;'Standard Settings'!$I11),-1,BN16*(($D16+E$52)/($D16+E$52+0.5)))</f>
        <v>2222.40829697074</v>
      </c>
      <c r="BX16" s="35" t="n">
        <f aca="false">IF(OR($S16+F$52&lt;'Standard Settings'!$G11,$S16+F$52&gt;'Standard Settings'!$I11),-1,BO16*(($D16+F$52)/($D16+F$52+0.5)))</f>
        <v>2138.13904293941</v>
      </c>
      <c r="BY16" s="35" t="n">
        <f aca="false">IF(OR($S16+G$52&lt;'Standard Settings'!$G11,$S16+G$52&gt;'Standard Settings'!$I11),-1,BP16*(($D16+G$52)/($D16+G$52+0.5)))</f>
        <v>2060.03809886653</v>
      </c>
      <c r="BZ16" s="35" t="n">
        <f aca="false">IF(OR($S16+H$52&lt;'Standard Settings'!$G11,$S16+H$52&gt;'Standard Settings'!$I11),-1,BQ16*(($D16+H$52)/($D16+H$52+0.5)))</f>
        <v>1987.45114848464</v>
      </c>
      <c r="CA16" s="35" t="n">
        <f aca="false">IF(OR($S16+I$52&lt;'Standard Settings'!$G11,$S16+I$52&gt;'Standard Settings'!$I11),-1,BR16*(($D16+I$52)/($D16+I$52+0.5)))</f>
        <v>1919.81336814828</v>
      </c>
      <c r="CB16" s="35" t="n">
        <f aca="false">IF(OR($S16+J$52&lt;'Standard Settings'!$G11,$S16+J$52&gt;'Standard Settings'!$I11),-1,BS16*(($D16+J$52)/($D16+J$52+0.5)))</f>
        <v>-1</v>
      </c>
      <c r="CC16" s="35" t="n">
        <f aca="false">IF(OR($S16+B$52&lt;'Standard Settings'!$G11,$S16+B$52&gt;'Standard Settings'!$I11),-1,BK16*(($D16+B$52)/($D16+B$52-0.5)))</f>
        <v>-1</v>
      </c>
      <c r="CD16" s="35" t="n">
        <f aca="false">IF(OR($S16+C$52&lt;'Standard Settings'!$G11,$S16+C$52&gt;'Standard Settings'!$I11),-1,BL16*(($D16+C$52)/($D16+C$52-0.5)))</f>
        <v>2503.67487275777</v>
      </c>
      <c r="CE16" s="35" t="n">
        <f aca="false">IF(OR($S16+D$52&lt;'Standard Settings'!$G11,$S16+D$52&gt;'Standard Settings'!$I11),-1,BM16*(($D16+D$52)/($D16+D$52-0.5)))</f>
        <v>2397.73935906196</v>
      </c>
      <c r="CF16" s="35" t="n">
        <f aca="false">IF(OR($S16+E$52&lt;'Standard Settings'!$G11,$S16+E$52&gt;'Standard Settings'!$I11),-1,BN16*(($D16+E$52)/($D16+E$52-0.5)))</f>
        <v>2300.38753546094</v>
      </c>
      <c r="CG16" s="35" t="n">
        <f aca="false">IF(OR($S16+F$52&lt;'Standard Settings'!$G11,$S16+F$52&gt;'Standard Settings'!$I11),-1,BO16*(($D16+F$52)/($D16+F$52-0.5)))</f>
        <v>2210.61833253058</v>
      </c>
      <c r="CH16" s="35" t="n">
        <f aca="false">IF(OR($S16+G$52&lt;'Standard Settings'!$G11,$S16+G$52&gt;'Standard Settings'!$I11),-1,BP16*(($D16+G$52)/($D16+G$52-0.5)))</f>
        <v>2127.58033161625</v>
      </c>
      <c r="CI16" s="35" t="n">
        <f aca="false">IF(OR($S16+H$52&lt;'Standard Settings'!$G11,$S16+H$52&gt;'Standard Settings'!$I11),-1,BQ16*(($D16+H$52)/($D16+H$52-0.5)))</f>
        <v>2050.54483573812</v>
      </c>
      <c r="CJ16" s="35" t="n">
        <f aca="false">IF(OR($S16+I$52&lt;'Standard Settings'!$G11,$S16+I$52&gt;'Standard Settings'!$I11),-1,BR16*(($D16+I$52)/($D16+I$52-0.5)))</f>
        <v>1978.88454870668</v>
      </c>
      <c r="CK16" s="35" t="n">
        <f aca="false">IF(OR($S16+J$52&lt;'Standard Settings'!$G11,$S16+J$52&gt;'Standard Settings'!$I11),-1,BS16*(($D16+J$52)/($D16+J$52-0.5)))</f>
        <v>-1</v>
      </c>
      <c r="CL16" s="36" t="n">
        <f aca="false">IF(OR($S16+B$52&lt;'Standard Settings'!$G11,$S16+B$52&gt;'Standard Settings'!$I11),-1,(EchelleFPAparam!$S$3/('cpmcfgWVLEN_Table.csv'!$S16+B$52))*(SIN('Standard Settings'!$F11)+SIN('Standard Settings'!$F11+EchelleFPAparam!$M$3+EchelleFPAparam!$F$3)))</f>
        <v>-1</v>
      </c>
      <c r="CM16" s="36" t="n">
        <f aca="false">IF(OR($S16+C$52&lt;'Standard Settings'!$G11,$S16+C$52&gt;'Standard Settings'!$I11),-1,(EchelleFPAparam!$S$3/('cpmcfgWVLEN_Table.csv'!$S16+C$52))*(SIN('Standard Settings'!$F11)+SIN('Standard Settings'!$F11+EchelleFPAparam!$M$3+EchelleFPAparam!$F$3)))</f>
        <v>2421.90772496289</v>
      </c>
      <c r="CN16" s="36" t="n">
        <f aca="false">IF(OR($S16+D$52&lt;'Standard Settings'!$G11,$S16+D$52&gt;'Standard Settings'!$I11),-1,(EchelleFPAparam!$S$3/('cpmcfgWVLEN_Table.csv'!$S16+D$52))*(SIN('Standard Settings'!$F11)+SIN('Standard Settings'!$F11+EchelleFPAparam!$M$3+EchelleFPAparam!$F$3)))</f>
        <v>2320.99490308944</v>
      </c>
      <c r="CO16" s="36" t="n">
        <f aca="false">IF(OR($S16+E$52&lt;'Standard Settings'!$G11,$S16+E$52&gt;'Standard Settings'!$I11),-1,(EchelleFPAparam!$S$3/('cpmcfgWVLEN_Table.csv'!$S16+E$52))*(SIN('Standard Settings'!$F11)+SIN('Standard Settings'!$F11+EchelleFPAparam!$M$3+EchelleFPAparam!$F$3)))</f>
        <v>2228.15510696586</v>
      </c>
      <c r="CP16" s="36" t="n">
        <f aca="false">IF(OR($S16+F$52&lt;'Standard Settings'!$G11,$S16+F$52&gt;'Standard Settings'!$I11),-1,(EchelleFPAparam!$S$3/('cpmcfgWVLEN_Table.csv'!$S16+F$52))*(SIN('Standard Settings'!$F11)+SIN('Standard Settings'!$F11+EchelleFPAparam!$M$3+EchelleFPAparam!$F$3)))</f>
        <v>2142.45683362102</v>
      </c>
      <c r="CQ16" s="36" t="n">
        <f aca="false">IF(OR($S16+G$52&lt;'Standard Settings'!$G11,$S16+G$52&gt;'Standard Settings'!$I11),-1,(EchelleFPAparam!$S$3/('cpmcfgWVLEN_Table.csv'!$S16+G$52))*(SIN('Standard Settings'!$F11)+SIN('Standard Settings'!$F11+EchelleFPAparam!$M$3+EchelleFPAparam!$F$3)))</f>
        <v>2063.10658052395</v>
      </c>
      <c r="CR16" s="36" t="n">
        <f aca="false">IF(OR($S16+H$52&lt;'Standard Settings'!$G11,$S16+H$52&gt;'Standard Settings'!$I11),-1,(EchelleFPAparam!$S$3/('cpmcfgWVLEN_Table.csv'!$S16+H$52))*(SIN('Standard Settings'!$F11)+SIN('Standard Settings'!$F11+EchelleFPAparam!$M$3+EchelleFPAparam!$F$3)))</f>
        <v>1989.42420264809</v>
      </c>
      <c r="CS16" s="36" t="n">
        <f aca="false">IF(OR($S16+I$52&lt;'Standard Settings'!$G11,$S16+I$52&gt;'Standard Settings'!$I11),-1,(EchelleFPAparam!$S$3/('cpmcfgWVLEN_Table.csv'!$S16+I$52))*(SIN('Standard Settings'!$F11)+SIN('Standard Settings'!$F11+EchelleFPAparam!$M$3+EchelleFPAparam!$F$3)))</f>
        <v>1920.82336807402</v>
      </c>
      <c r="CT16" s="36" t="n">
        <f aca="false">IF(OR($S16+J$52&lt;'Standard Settings'!$G11,$S16+J$52&gt;'Standard Settings'!$I11),-1,(EchelleFPAparam!$S$3/('cpmcfgWVLEN_Table.csv'!$S16+J$52))*(SIN('Standard Settings'!$F11)+SIN('Standard Settings'!$F11+EchelleFPAparam!$M$3+EchelleFPAparam!$F$3)))</f>
        <v>-1</v>
      </c>
      <c r="CU16" s="36" t="n">
        <f aca="false">IF(OR($S16+B$52&lt;'Standard Settings'!$G11,$S16+B$52&gt;'Standard Settings'!$I11),-1,(EchelleFPAparam!$S$3/('cpmcfgWVLEN_Table.csv'!$S16+B$52))*(SIN('Standard Settings'!$F11)+SIN('Standard Settings'!$F11+EchelleFPAparam!$M$3+EchelleFPAparam!$G$3)))</f>
        <v>-1</v>
      </c>
      <c r="CV16" s="36" t="n">
        <f aca="false">IF(OR($S16+C$52&lt;'Standard Settings'!$G11,$S16+C$52&gt;'Standard Settings'!$I11),-1,(EchelleFPAparam!$S$3/('cpmcfgWVLEN_Table.csv'!$S16+C$52))*(SIN('Standard Settings'!$F11)+SIN('Standard Settings'!$F11+EchelleFPAparam!$M$3+EchelleFPAparam!$G$3)))</f>
        <v>2439.16433278339</v>
      </c>
      <c r="CW16" s="36" t="n">
        <f aca="false">IF(OR($S16+D$52&lt;'Standard Settings'!$G11,$S16+D$52&gt;'Standard Settings'!$I11),-1,(EchelleFPAparam!$S$3/('cpmcfgWVLEN_Table.csv'!$S16+D$52))*(SIN('Standard Settings'!$F11)+SIN('Standard Settings'!$F11+EchelleFPAparam!$M$3+EchelleFPAparam!$G$3)))</f>
        <v>2337.53248558408</v>
      </c>
      <c r="CX16" s="36" t="n">
        <f aca="false">IF(OR($S16+E$52&lt;'Standard Settings'!$G11,$S16+E$52&gt;'Standard Settings'!$I11),-1,(EchelleFPAparam!$S$3/('cpmcfgWVLEN_Table.csv'!$S16+E$52))*(SIN('Standard Settings'!$F11)+SIN('Standard Settings'!$F11+EchelleFPAparam!$M$3+EchelleFPAparam!$G$3)))</f>
        <v>2244.03118616072</v>
      </c>
      <c r="CY16" s="36" t="n">
        <f aca="false">IF(OR($S16+F$52&lt;'Standard Settings'!$G11,$S16+F$52&gt;'Standard Settings'!$I11),-1,(EchelleFPAparam!$S$3/('cpmcfgWVLEN_Table.csv'!$S16+F$52))*(SIN('Standard Settings'!$F11)+SIN('Standard Settings'!$F11+EchelleFPAparam!$M$3+EchelleFPAparam!$G$3)))</f>
        <v>2157.72229438531</v>
      </c>
      <c r="CZ16" s="36" t="n">
        <f aca="false">IF(OR($S16+G$52&lt;'Standard Settings'!$G11,$S16+G$52&gt;'Standard Settings'!$I11),-1,(EchelleFPAparam!$S$3/('cpmcfgWVLEN_Table.csv'!$S16+G$52))*(SIN('Standard Settings'!$F11)+SIN('Standard Settings'!$F11+EchelleFPAparam!$M$3+EchelleFPAparam!$G$3)))</f>
        <v>2077.80665385252</v>
      </c>
      <c r="DA16" s="36" t="n">
        <f aca="false">IF(OR($S16+H$52&lt;'Standard Settings'!$G11,$S16+H$52&gt;'Standard Settings'!$I11),-1,(EchelleFPAparam!$S$3/('cpmcfgWVLEN_Table.csv'!$S16+H$52))*(SIN('Standard Settings'!$F11)+SIN('Standard Settings'!$F11+EchelleFPAparam!$M$3+EchelleFPAparam!$G$3)))</f>
        <v>2003.59927335779</v>
      </c>
      <c r="DB16" s="36" t="n">
        <f aca="false">IF(OR($S16+I$52&lt;'Standard Settings'!$G11,$S16+I$52&gt;'Standard Settings'!$I11),-1,(EchelleFPAparam!$S$3/('cpmcfgWVLEN_Table.csv'!$S16+I$52))*(SIN('Standard Settings'!$F11)+SIN('Standard Settings'!$F11+EchelleFPAparam!$M$3+EchelleFPAparam!$G$3)))</f>
        <v>1934.509643242</v>
      </c>
      <c r="DC16" s="36" t="n">
        <f aca="false">IF(OR($S16+J$52&lt;'Standard Settings'!$G11,$S16+J$52&gt;'Standard Settings'!$I11),-1,(EchelleFPAparam!$S$3/('cpmcfgWVLEN_Table.csv'!$S16+J$52))*(SIN('Standard Settings'!$F11)+SIN('Standard Settings'!$F11+EchelleFPAparam!$M$3+EchelleFPAparam!$G$3)))</f>
        <v>-1</v>
      </c>
      <c r="DD16" s="36" t="n">
        <f aca="false">IF(OR($S16+B$52&lt;'Standard Settings'!$G11,$S16+B$52&gt;'Standard Settings'!$I11),-1,(EchelleFPAparam!$S$3/('cpmcfgWVLEN_Table.csv'!$S16+B$52))*(SIN('Standard Settings'!$F11)+SIN('Standard Settings'!$F11+EchelleFPAparam!$M$3+EchelleFPAparam!$H$3)))</f>
        <v>-1</v>
      </c>
      <c r="DE16" s="36" t="n">
        <f aca="false">IF(OR($S16+C$52&lt;'Standard Settings'!$G11,$S16+C$52&gt;'Standard Settings'!$I11),-1,(EchelleFPAparam!$S$3/('cpmcfgWVLEN_Table.csv'!$S16+C$52))*(SIN('Standard Settings'!$F11)+SIN('Standard Settings'!$F11+EchelleFPAparam!$M$3+EchelleFPAparam!$H$3)))</f>
        <v>2440.07941588153</v>
      </c>
      <c r="DF16" s="36" t="n">
        <f aca="false">IF(OR($S16+D$52&lt;'Standard Settings'!$G11,$S16+D$52&gt;'Standard Settings'!$I11),-1,(EchelleFPAparam!$S$3/('cpmcfgWVLEN_Table.csv'!$S16+D$52))*(SIN('Standard Settings'!$F11)+SIN('Standard Settings'!$F11+EchelleFPAparam!$M$3+EchelleFPAparam!$H$3)))</f>
        <v>2338.4094402198</v>
      </c>
      <c r="DG16" s="36" t="n">
        <f aca="false">IF(OR($S16+E$52&lt;'Standard Settings'!$G11,$S16+E$52&gt;'Standard Settings'!$I11),-1,(EchelleFPAparam!$S$3/('cpmcfgWVLEN_Table.csv'!$S16+E$52))*(SIN('Standard Settings'!$F11)+SIN('Standard Settings'!$F11+EchelleFPAparam!$M$3+EchelleFPAparam!$H$3)))</f>
        <v>2244.87306261101</v>
      </c>
      <c r="DH16" s="36" t="n">
        <f aca="false">IF(OR($S16+F$52&lt;'Standard Settings'!$G11,$S16+F$52&gt;'Standard Settings'!$I11),-1,(EchelleFPAparam!$S$3/('cpmcfgWVLEN_Table.csv'!$S16+F$52))*(SIN('Standard Settings'!$F11)+SIN('Standard Settings'!$F11+EchelleFPAparam!$M$3+EchelleFPAparam!$H$3)))</f>
        <v>2158.53179097212</v>
      </c>
      <c r="DI16" s="36" t="n">
        <f aca="false">IF(OR($S16+G$52&lt;'Standard Settings'!$G11,$S16+G$52&gt;'Standard Settings'!$I11),-1,(EchelleFPAparam!$S$3/('cpmcfgWVLEN_Table.csv'!$S16+G$52))*(SIN('Standard Settings'!$F11)+SIN('Standard Settings'!$F11+EchelleFPAparam!$M$3+EchelleFPAparam!$H$3)))</f>
        <v>2078.58616908427</v>
      </c>
      <c r="DJ16" s="36" t="n">
        <f aca="false">IF(OR($S16+H$52&lt;'Standard Settings'!$G11,$S16+H$52&gt;'Standard Settings'!$I11),-1,(EchelleFPAparam!$S$3/('cpmcfgWVLEN_Table.csv'!$S16+H$52))*(SIN('Standard Settings'!$F11)+SIN('Standard Settings'!$F11+EchelleFPAparam!$M$3+EchelleFPAparam!$H$3)))</f>
        <v>2004.35094875983</v>
      </c>
      <c r="DK16" s="36" t="n">
        <f aca="false">IF(OR($S16+I$52&lt;'Standard Settings'!$G11,$S16+I$52&gt;'Standard Settings'!$I11),-1,(EchelleFPAparam!$S$3/('cpmcfgWVLEN_Table.csv'!$S16+I$52))*(SIN('Standard Settings'!$F11)+SIN('Standard Settings'!$F11+EchelleFPAparam!$M$3+EchelleFPAparam!$H$3)))</f>
        <v>1935.23539880259</v>
      </c>
      <c r="DL16" s="36" t="n">
        <f aca="false">IF(OR($S16+J$52&lt;'Standard Settings'!$G11,$S16+J$52&gt;'Standard Settings'!$I11),-1,(EchelleFPAparam!$S$3/('cpmcfgWVLEN_Table.csv'!$S16+J$52))*(SIN('Standard Settings'!$F11)+SIN('Standard Settings'!$F11+EchelleFPAparam!$M$3+EchelleFPAparam!$H$3)))</f>
        <v>-1</v>
      </c>
      <c r="DM16" s="36" t="n">
        <f aca="false">IF(OR($S16+B$52&lt;'Standard Settings'!$G11,$S16+B$52&gt;'Standard Settings'!$I11),-1,(EchelleFPAparam!$S$3/('cpmcfgWVLEN_Table.csv'!$S16+B$52))*(SIN('Standard Settings'!$F11)+SIN('Standard Settings'!$F11+EchelleFPAparam!$M$3+EchelleFPAparam!$I$3)))</f>
        <v>-1</v>
      </c>
      <c r="DN16" s="36" t="n">
        <f aca="false">IF(OR($S16+C$52&lt;'Standard Settings'!$G11,$S16+C$52&gt;'Standard Settings'!$I11),-1,(EchelleFPAparam!$S$3/('cpmcfgWVLEN_Table.csv'!$S16+C$52))*(SIN('Standard Settings'!$F11)+SIN('Standard Settings'!$F11+EchelleFPAparam!$M$3+EchelleFPAparam!$I$3)))</f>
        <v>2456.55265438105</v>
      </c>
      <c r="DO16" s="36" t="n">
        <f aca="false">IF(OR($S16+D$52&lt;'Standard Settings'!$G11,$S16+D$52&gt;'Standard Settings'!$I11),-1,(EchelleFPAparam!$S$3/('cpmcfgWVLEN_Table.csv'!$S16+D$52))*(SIN('Standard Settings'!$F11)+SIN('Standard Settings'!$F11+EchelleFPAparam!$M$3+EchelleFPAparam!$I$3)))</f>
        <v>2354.19629378184</v>
      </c>
      <c r="DP16" s="36" t="n">
        <f aca="false">IF(OR($S16+E$52&lt;'Standard Settings'!$G11,$S16+E$52&gt;'Standard Settings'!$I11),-1,(EchelleFPAparam!$S$3/('cpmcfgWVLEN_Table.csv'!$S16+E$52))*(SIN('Standard Settings'!$F11)+SIN('Standard Settings'!$F11+EchelleFPAparam!$M$3+EchelleFPAparam!$I$3)))</f>
        <v>2260.02844203056</v>
      </c>
      <c r="DQ16" s="36" t="n">
        <f aca="false">IF(OR($S16+F$52&lt;'Standard Settings'!$G11,$S16+F$52&gt;'Standard Settings'!$I11),-1,(EchelleFPAparam!$S$3/('cpmcfgWVLEN_Table.csv'!$S16+F$52))*(SIN('Standard Settings'!$F11)+SIN('Standard Settings'!$F11+EchelleFPAparam!$M$3+EchelleFPAparam!$I$3)))</f>
        <v>2173.10427118324</v>
      </c>
      <c r="DR16" s="36" t="n">
        <f aca="false">IF(OR($S16+G$52&lt;'Standard Settings'!$G11,$S16+G$52&gt;'Standard Settings'!$I11),-1,(EchelleFPAparam!$S$3/('cpmcfgWVLEN_Table.csv'!$S16+G$52))*(SIN('Standard Settings'!$F11)+SIN('Standard Settings'!$F11+EchelleFPAparam!$M$3+EchelleFPAparam!$I$3)))</f>
        <v>2092.61892780608</v>
      </c>
      <c r="DS16" s="36" t="n">
        <f aca="false">IF(OR($S16+H$52&lt;'Standard Settings'!$G11,$S16+H$52&gt;'Standard Settings'!$I11),-1,(EchelleFPAparam!$S$3/('cpmcfgWVLEN_Table.csv'!$S16+H$52))*(SIN('Standard Settings'!$F11)+SIN('Standard Settings'!$F11+EchelleFPAparam!$M$3+EchelleFPAparam!$I$3)))</f>
        <v>2017.88253752729</v>
      </c>
      <c r="DT16" s="36" t="n">
        <f aca="false">IF(OR($S16+I$52&lt;'Standard Settings'!$G11,$S16+I$52&gt;'Standard Settings'!$I11),-1,(EchelleFPAparam!$S$3/('cpmcfgWVLEN_Table.csv'!$S16+I$52))*(SIN('Standard Settings'!$F11)+SIN('Standard Settings'!$F11+EchelleFPAparam!$M$3+EchelleFPAparam!$I$3)))</f>
        <v>1948.30038106083</v>
      </c>
      <c r="DU16" s="36" t="n">
        <f aca="false">IF(OR($S16+J$52&lt;'Standard Settings'!$G11,$S16+J$52&gt;'Standard Settings'!$I11),-1,(EchelleFPAparam!$S$3/('cpmcfgWVLEN_Table.csv'!$S16+J$52))*(SIN('Standard Settings'!$F11)+SIN('Standard Settings'!$F11+EchelleFPAparam!$M$3+EchelleFPAparam!$I$3)))</f>
        <v>-1</v>
      </c>
      <c r="DV16" s="36" t="n">
        <f aca="false">IF(OR($S16+B$52&lt;'Standard Settings'!$G11,$S16+B$52&gt;'Standard Settings'!$I11),-1,(EchelleFPAparam!$S$3/('cpmcfgWVLEN_Table.csv'!$S16+B$52))*(SIN('Standard Settings'!$F11)+SIN('Standard Settings'!$F11+EchelleFPAparam!$M$3+EchelleFPAparam!$J$3)))</f>
        <v>-1</v>
      </c>
      <c r="DW16" s="36" t="n">
        <f aca="false">IF(OR($S16+C$52&lt;'Standard Settings'!$G11,$S16+C$52&gt;'Standard Settings'!$I11),-1,(EchelleFPAparam!$S$3/('cpmcfgWVLEN_Table.csv'!$S16+C$52))*(SIN('Standard Settings'!$F11)+SIN('Standard Settings'!$F11+EchelleFPAparam!$M$3+EchelleFPAparam!$J$3)))</f>
        <v>2457.42492405755</v>
      </c>
      <c r="DX16" s="36" t="n">
        <f aca="false">IF(OR($S16+D$52&lt;'Standard Settings'!$G11,$S16+D$52&gt;'Standard Settings'!$I11),-1,(EchelleFPAparam!$S$3/('cpmcfgWVLEN_Table.csv'!$S16+D$52))*(SIN('Standard Settings'!$F11)+SIN('Standard Settings'!$F11+EchelleFPAparam!$M$3+EchelleFPAparam!$J$3)))</f>
        <v>2355.03221888849</v>
      </c>
      <c r="DY16" s="36" t="n">
        <f aca="false">IF(OR($S16+E$52&lt;'Standard Settings'!$G11,$S16+E$52&gt;'Standard Settings'!$I11),-1,(EchelleFPAparam!$S$3/('cpmcfgWVLEN_Table.csv'!$S16+E$52))*(SIN('Standard Settings'!$F11)+SIN('Standard Settings'!$F11+EchelleFPAparam!$M$3+EchelleFPAparam!$J$3)))</f>
        <v>2260.83093013295</v>
      </c>
      <c r="DZ16" s="36" t="n">
        <f aca="false">IF(OR($S16+F$52&lt;'Standard Settings'!$G11,$S16+F$52&gt;'Standard Settings'!$I11),-1,(EchelleFPAparam!$S$3/('cpmcfgWVLEN_Table.csv'!$S16+F$52))*(SIN('Standard Settings'!$F11)+SIN('Standard Settings'!$F11+EchelleFPAparam!$M$3+EchelleFPAparam!$J$3)))</f>
        <v>2173.8758943586</v>
      </c>
      <c r="EA16" s="36" t="n">
        <f aca="false">IF(OR($S16+G$52&lt;'Standard Settings'!$G11,$S16+G$52&gt;'Standard Settings'!$I11),-1,(EchelleFPAparam!$S$3/('cpmcfgWVLEN_Table.csv'!$S16+G$52))*(SIN('Standard Settings'!$F11)+SIN('Standard Settings'!$F11+EchelleFPAparam!$M$3+EchelleFPAparam!$J$3)))</f>
        <v>2093.36197234532</v>
      </c>
      <c r="EB16" s="36" t="n">
        <f aca="false">IF(OR($S16+H$52&lt;'Standard Settings'!$G11,$S16+H$52&gt;'Standard Settings'!$I11),-1,(EchelleFPAparam!$S$3/('cpmcfgWVLEN_Table.csv'!$S16+H$52))*(SIN('Standard Settings'!$F11)+SIN('Standard Settings'!$F11+EchelleFPAparam!$M$3+EchelleFPAparam!$J$3)))</f>
        <v>2018.59904476156</v>
      </c>
      <c r="EC16" s="36" t="n">
        <f aca="false">IF(OR($S16+I$52&lt;'Standard Settings'!$G11,$S16+I$52&gt;'Standard Settings'!$I11),-1,(EchelleFPAparam!$S$3/('cpmcfgWVLEN_Table.csv'!$S16+I$52))*(SIN('Standard Settings'!$F11)+SIN('Standard Settings'!$F11+EchelleFPAparam!$M$3+EchelleFPAparam!$J$3)))</f>
        <v>1948.99218114909</v>
      </c>
      <c r="ED16" s="36" t="n">
        <f aca="false">IF(OR($S16+J$52&lt;'Standard Settings'!$G11,$S16+J$52&gt;'Standard Settings'!$I11),-1,(EchelleFPAparam!$S$3/('cpmcfgWVLEN_Table.csv'!$S16+J$52))*(SIN('Standard Settings'!$F11)+SIN('Standard Settings'!$F11+EchelleFPAparam!$M$3+EchelleFPAparam!$J$3)))</f>
        <v>-1</v>
      </c>
      <c r="EE16" s="36" t="n">
        <f aca="false">IF(OR($S16+B$52&lt;$Q16,$S16+B$52&gt;$R16),-1,(EchelleFPAparam!$S$3/('cpmcfgWVLEN_Table.csv'!$S16+B$52))*(SIN('Standard Settings'!$F11)+SIN('Standard Settings'!$F11+EchelleFPAparam!$M$3+EchelleFPAparam!$K$3)))</f>
        <v>-1</v>
      </c>
      <c r="EF16" s="36" t="n">
        <f aca="false">IF(OR($S16+C$52&lt;$Q16,$S16+C$52&gt;$R16),-1,(EchelleFPAparam!$S$3/('cpmcfgWVLEN_Table.csv'!$S16+C$52))*(SIN('Standard Settings'!$F11)+SIN('Standard Settings'!$F11+EchelleFPAparam!$M$3+EchelleFPAparam!$K$3)))</f>
        <v>2473.10343461547</v>
      </c>
      <c r="EG16" s="36" t="n">
        <f aca="false">IF(OR($S16+D$52&lt;$Q16,$S16+D$52&gt;$R16),-1,(EchelleFPAparam!$S$3/('cpmcfgWVLEN_Table.csv'!$S16+D$52))*(SIN('Standard Settings'!$F11)+SIN('Standard Settings'!$F11+EchelleFPAparam!$M$3+EchelleFPAparam!$K$3)))</f>
        <v>2370.05745817316</v>
      </c>
      <c r="EH16" s="36" t="n">
        <f aca="false">IF(OR($S16+E$52&lt;$Q16,$S16+E$52&gt;$R16),-1,(EchelleFPAparam!$S$3/('cpmcfgWVLEN_Table.csv'!$S16+E$52))*(SIN('Standard Settings'!$F11)+SIN('Standard Settings'!$F11+EchelleFPAparam!$M$3+EchelleFPAparam!$K$3)))</f>
        <v>2275.25515984624</v>
      </c>
      <c r="EI16" s="36" t="n">
        <f aca="false">IF(OR($S16+F$52&lt;$Q16,$S16+F$52&gt;$R16),-1,(EchelleFPAparam!$S$3/('cpmcfgWVLEN_Table.csv'!$S16+F$52))*(SIN('Standard Settings'!$F11)+SIN('Standard Settings'!$F11+EchelleFPAparam!$M$3+EchelleFPAparam!$K$3)))</f>
        <v>2187.745346006</v>
      </c>
      <c r="EJ16" s="36" t="n">
        <f aca="false">IF(OR($S16+G$52&lt;$Q16,$S16+G$52&gt;$R16),-1,(EchelleFPAparam!$S$3/('cpmcfgWVLEN_Table.csv'!$S16+G$52))*(SIN('Standard Settings'!$F11)+SIN('Standard Settings'!$F11+EchelleFPAparam!$M$3+EchelleFPAparam!$K$3)))</f>
        <v>2106.71774059837</v>
      </c>
      <c r="EK16" s="36" t="n">
        <f aca="false">IF(OR($S16+H$52&lt;$Q16,$S16+H$52&gt;$R16),-1,(EchelleFPAparam!$S$3/('cpmcfgWVLEN_Table.csv'!$S16+H$52))*(SIN('Standard Settings'!$F11)+SIN('Standard Settings'!$F11+EchelleFPAparam!$M$3+EchelleFPAparam!$K$3)))</f>
        <v>2031.47782129128</v>
      </c>
      <c r="EL16" s="36" t="n">
        <f aca="false">IF(OR($S16+I$52&lt;$Q16,$S16+I$52&gt;$R16),-1,(EchelleFPAparam!$S$3/('cpmcfgWVLEN_Table.csv'!$S16+I$52))*(SIN('Standard Settings'!$F11)+SIN('Standard Settings'!$F11+EchelleFPAparam!$M$3+EchelleFPAparam!$K$3)))</f>
        <v>1961.42686193641</v>
      </c>
      <c r="EM16" s="36" t="n">
        <f aca="false">IF(OR($S16+J$52&lt;$Q16,$S16+J$52&gt;$R16),-1,(EchelleFPAparam!$S$3/('cpmcfgWVLEN_Table.csv'!$S16+J$52))*(SIN('Standard Settings'!$F11)+SIN('Standard Settings'!$F11+EchelleFPAparam!$M$3+EchelleFPAparam!$K$3)))</f>
        <v>-1</v>
      </c>
      <c r="EN16" s="37"/>
      <c r="EO16" s="37"/>
      <c r="EP16" s="37"/>
      <c r="EQ16" s="37"/>
      <c r="ER16" s="37"/>
      <c r="ES16" s="37"/>
      <c r="ET16" s="37"/>
      <c r="EU16" s="37"/>
      <c r="EV16" s="37"/>
      <c r="EW16" s="37"/>
      <c r="EX16" s="37"/>
      <c r="EY16" s="37"/>
      <c r="EZ16" s="37"/>
      <c r="FA16" s="37"/>
      <c r="FB16" s="37"/>
      <c r="FC16" s="37"/>
      <c r="FD16" s="37"/>
      <c r="FE16" s="37"/>
      <c r="FF16" s="37"/>
      <c r="FG16" s="37"/>
      <c r="FH16" s="37"/>
      <c r="FI16" s="37"/>
      <c r="FJ16" s="37"/>
      <c r="FK16" s="37"/>
      <c r="FL16" s="38" t="n">
        <f aca="false">1/(F16*EchelleFPAparam!$Q$3)</f>
        <v>1655.81507235414</v>
      </c>
      <c r="FM16" s="38" t="n">
        <f aca="false">E16*FL16</f>
        <v>11.7819005738002</v>
      </c>
      <c r="FN16" s="37"/>
      <c r="FO16" s="37"/>
      <c r="FP16" s="37"/>
      <c r="FQ16" s="37"/>
      <c r="FR16" s="37"/>
      <c r="FS16" s="37"/>
      <c r="FT16" s="37"/>
      <c r="FU16" s="37"/>
      <c r="FV16" s="37"/>
      <c r="FW16" s="37"/>
      <c r="FX16" s="37"/>
      <c r="FY16" s="37"/>
      <c r="FZ16" s="37"/>
      <c r="GA16" s="37"/>
      <c r="GB16" s="37"/>
      <c r="GC16" s="37"/>
      <c r="GD16" s="37"/>
      <c r="GE16" s="37"/>
      <c r="GF16" s="37"/>
      <c r="GG16" s="37"/>
      <c r="GH16" s="37"/>
      <c r="GI16" s="37"/>
      <c r="GJ16" s="37"/>
      <c r="GK16" s="37"/>
      <c r="GL16" s="37"/>
      <c r="GM16" s="37"/>
      <c r="GN16" s="37"/>
      <c r="GO16" s="37"/>
      <c r="GP16" s="37"/>
      <c r="GQ16" s="37"/>
      <c r="GR16" s="37"/>
      <c r="GS16" s="37"/>
      <c r="GT16" s="37"/>
      <c r="GU16" s="37"/>
      <c r="GV16" s="37"/>
      <c r="GW16" s="37"/>
      <c r="GX16" s="37"/>
      <c r="GY16" s="37"/>
      <c r="GZ16" s="37"/>
      <c r="HA16" s="37"/>
      <c r="HB16" s="37"/>
      <c r="HC16" s="37"/>
      <c r="HD16" s="37"/>
      <c r="HE16" s="37"/>
      <c r="HF16" s="37"/>
      <c r="HG16" s="37"/>
      <c r="HH16" s="37"/>
      <c r="HI16" s="37"/>
      <c r="HJ16" s="37"/>
      <c r="HK16" s="37"/>
      <c r="HL16" s="37"/>
      <c r="HM16" s="37"/>
      <c r="HN16" s="37"/>
      <c r="HO16" s="37"/>
      <c r="HP16" s="37"/>
      <c r="HQ16" s="37"/>
      <c r="HR16" s="37"/>
      <c r="HS16" s="37"/>
      <c r="HT16" s="37"/>
      <c r="HU16" s="37"/>
      <c r="HV16" s="37"/>
      <c r="HW16" s="37"/>
      <c r="HX16" s="37"/>
      <c r="HY16" s="37"/>
      <c r="HZ16" s="37"/>
      <c r="IA16" s="37"/>
      <c r="IB16" s="37"/>
      <c r="IC16" s="37"/>
      <c r="ID16" s="37"/>
      <c r="IE16" s="37"/>
      <c r="IF16" s="37"/>
      <c r="IG16" s="37"/>
      <c r="IH16" s="37"/>
      <c r="II16" s="37"/>
      <c r="IJ16" s="37"/>
      <c r="IK16" s="37"/>
      <c r="IL16" s="37"/>
      <c r="IM16" s="37"/>
      <c r="IN16" s="37"/>
      <c r="IO16" s="37"/>
      <c r="IP16" s="37"/>
      <c r="IQ16" s="37"/>
      <c r="IR16" s="37"/>
      <c r="IS16" s="37"/>
      <c r="IT16" s="37"/>
      <c r="IU16" s="37"/>
      <c r="IV16" s="37"/>
      <c r="IW16" s="37"/>
      <c r="IX16" s="37"/>
      <c r="IY16" s="37"/>
      <c r="IZ16" s="37"/>
      <c r="JA16" s="37"/>
      <c r="JB16" s="37"/>
      <c r="JC16" s="37"/>
      <c r="JD16" s="37"/>
      <c r="JE16" s="37"/>
      <c r="JF16" s="37"/>
      <c r="JG16" s="37"/>
      <c r="JH16" s="37"/>
      <c r="JI16" s="37"/>
      <c r="JJ16" s="37"/>
      <c r="JK16" s="37"/>
      <c r="JL16" s="37"/>
      <c r="JM16" s="37"/>
      <c r="JN16" s="37"/>
      <c r="JO16" s="37"/>
      <c r="JP16" s="37"/>
      <c r="JQ16" s="37"/>
      <c r="JR16" s="37"/>
      <c r="JS16" s="37"/>
    </row>
    <row r="17" customFormat="false" ht="13.75" hidden="false" customHeight="true" outlineLevel="0" collapsed="false">
      <c r="A17" s="24" t="n">
        <v>11</v>
      </c>
      <c r="B17" s="25" t="n">
        <f aca="false">Y17</f>
        <v>2203.2871351339</v>
      </c>
      <c r="C17" s="12" t="str">
        <f aca="false">'Standard Settings'!B12</f>
        <v>K/3/4</v>
      </c>
      <c r="D17" s="12" t="n">
        <f aca="false">'Standard Settings'!H12</f>
        <v>26</v>
      </c>
      <c r="E17" s="26" t="n">
        <f aca="false">(DQ17-DH17)/2048</f>
        <v>0.00665812031805446</v>
      </c>
      <c r="F17" s="23" t="n">
        <f aca="false">((EchelleFPAparam!$S$3/('cpmcfgWVLEN_Table.csv'!$S17+E$52))*(SIN('Standard Settings'!$F12+0.0005)+SIN('Standard Settings'!$F12+0.0005+EchelleFPAparam!$M$3))-(EchelleFPAparam!$S$3/('cpmcfgWVLEN_Table.csv'!$S17+E$52))*(SIN('Standard Settings'!$F12-0.0005)+SIN('Standard Settings'!$F12-0.0005+EchelleFPAparam!$M$3)))*1000*EchelleFPAparam!$O$3/180</f>
        <v>18.7467640055188</v>
      </c>
      <c r="G17" s="27" t="str">
        <f aca="false">'Standard Settings'!C12</f>
        <v>K</v>
      </c>
      <c r="H17" s="28"/>
      <c r="I17" s="12" t="str">
        <f aca="false">'Standard Settings'!$D12</f>
        <v>HK</v>
      </c>
      <c r="J17" s="28"/>
      <c r="K17" s="13" t="n">
        <v>0</v>
      </c>
      <c r="L17" s="13" t="n">
        <v>0</v>
      </c>
      <c r="M17" s="12" t="str">
        <f aca="false">'Standard Settings'!$D12</f>
        <v>HK</v>
      </c>
      <c r="N17" s="28"/>
      <c r="O17" s="12" t="n">
        <f aca="false">'Standard Settings'!$E12</f>
        <v>66.5</v>
      </c>
      <c r="P17" s="29"/>
      <c r="Q17" s="30" t="n">
        <f aca="false">'Standard Settings'!$G12</f>
        <v>23</v>
      </c>
      <c r="R17" s="30" t="n">
        <f aca="false">'Standard Settings'!$I12</f>
        <v>29</v>
      </c>
      <c r="S17" s="31" t="n">
        <f aca="false">D17-4</f>
        <v>22</v>
      </c>
      <c r="T17" s="31" t="n">
        <f aca="false">D17+4</f>
        <v>30</v>
      </c>
      <c r="U17" s="32" t="n">
        <f aca="false">IF(OR($S17+B$52&lt;$Q17,$S17+B$52&gt;$R17),-1,(EchelleFPAparam!$S$3/('cpmcfgWVLEN_Table.csv'!$S17+B$52))*(SIN('Standard Settings'!$F12)+SIN('Standard Settings'!$F12+EchelleFPAparam!$M$3)))</f>
        <v>-1</v>
      </c>
      <c r="V17" s="32" t="n">
        <f aca="false">IF(OR($S17+C$52&lt;$Q17,$S17+C$52&gt;$R17),-1,(EchelleFPAparam!$S$3/('cpmcfgWVLEN_Table.csv'!$S17+C$52))*(SIN('Standard Settings'!$F12)+SIN('Standard Settings'!$F12+EchelleFPAparam!$M$3)))</f>
        <v>2490.67241362963</v>
      </c>
      <c r="W17" s="32" t="n">
        <f aca="false">IF(OR($S17+D$52&lt;$Q17,$S17+D$52&gt;$R17),-1,(EchelleFPAparam!$S$3/('cpmcfgWVLEN_Table.csv'!$S17+D$52))*(SIN('Standard Settings'!$F12)+SIN('Standard Settings'!$F12+EchelleFPAparam!$M$3)))</f>
        <v>2386.89439639506</v>
      </c>
      <c r="X17" s="32" t="n">
        <f aca="false">IF(OR($S17+E$52&lt;$Q17,$S17+E$52&gt;$R17),-1,(EchelleFPAparam!$S$3/('cpmcfgWVLEN_Table.csv'!$S17+E$52))*(SIN('Standard Settings'!$F12)+SIN('Standard Settings'!$F12+EchelleFPAparam!$M$3)))</f>
        <v>2291.41862053926</v>
      </c>
      <c r="Y17" s="32" t="n">
        <f aca="false">IF(OR($S17+F$52&lt;$Q17,$S17+F$52&gt;$R17),-1,(EchelleFPAparam!$S$3/('cpmcfgWVLEN_Table.csv'!$S17+F$52))*(SIN('Standard Settings'!$F12)+SIN('Standard Settings'!$F12+EchelleFPAparam!$M$3)))</f>
        <v>2203.2871351339</v>
      </c>
      <c r="Z17" s="32" t="n">
        <f aca="false">IF(OR($S17+G$52&lt;$Q17,$S17+G$52&gt;$R17),-1,(EchelleFPAparam!$S$3/('cpmcfgWVLEN_Table.csv'!$S17+G$52))*(SIN('Standard Settings'!$F12)+SIN('Standard Settings'!$F12+EchelleFPAparam!$M$3)))</f>
        <v>2121.68390790672</v>
      </c>
      <c r="AA17" s="32" t="n">
        <f aca="false">IF(OR($S17+H$52&lt;$Q17,$S17+H$52&gt;$R17),-1,(EchelleFPAparam!$S$3/('cpmcfgWVLEN_Table.csv'!$S17+H$52))*(SIN('Standard Settings'!$F12)+SIN('Standard Settings'!$F12+EchelleFPAparam!$M$3)))</f>
        <v>2045.90948262434</v>
      </c>
      <c r="AB17" s="32" t="n">
        <f aca="false">IF(OR($S17+I$52&lt;$Q17,$S17+I$52&gt;$R17),-1,(EchelleFPAparam!$S$3/('cpmcfgWVLEN_Table.csv'!$S17+I$52))*(SIN('Standard Settings'!$F12)+SIN('Standard Settings'!$F12+EchelleFPAparam!$M$3)))</f>
        <v>1975.36087977522</v>
      </c>
      <c r="AC17" s="32" t="n">
        <f aca="false">IF(OR($S17+J$52&lt;$Q17,$S17+J$52&gt;$R17),-1,(EchelleFPAparam!$S$3/('cpmcfgWVLEN_Table.csv'!$S17+J$52))*(SIN('Standard Settings'!$F12)+SIN('Standard Settings'!$F12+EchelleFPAparam!$M$3)))</f>
        <v>-1</v>
      </c>
      <c r="AD17" s="33" t="n">
        <v>2048.1</v>
      </c>
      <c r="AE17" s="33" t="n">
        <v>2020.53068637277</v>
      </c>
      <c r="AF17" s="33" t="n">
        <v>1745.82245950762</v>
      </c>
      <c r="AG17" s="33" t="n">
        <v>1435.96757176584</v>
      </c>
      <c r="AH17" s="33" t="n">
        <v>1152.4254569703</v>
      </c>
      <c r="AI17" s="33" t="n">
        <v>891.703975536617</v>
      </c>
      <c r="AJ17" s="33" t="n">
        <v>650.907796711186</v>
      </c>
      <c r="AK17" s="33" t="n">
        <v>427.593944422379</v>
      </c>
      <c r="AL17" s="33" t="n">
        <v>219.637894843828</v>
      </c>
      <c r="AM17" s="33" t="n">
        <v>55.7852214289411</v>
      </c>
      <c r="AN17" s="33" t="n">
        <v>0</v>
      </c>
      <c r="AO17" s="33" t="n">
        <v>2048.1</v>
      </c>
      <c r="AP17" s="33" t="n">
        <v>2035.97250870231</v>
      </c>
      <c r="AQ17" s="33" t="n">
        <v>1775.87961592166</v>
      </c>
      <c r="AR17" s="33" t="n">
        <v>1463.82922832322</v>
      </c>
      <c r="AS17" s="33" t="n">
        <v>1178.38469189686</v>
      </c>
      <c r="AT17" s="33" t="n">
        <v>915.987737274265</v>
      </c>
      <c r="AU17" s="33" t="n">
        <v>673.664687466225</v>
      </c>
      <c r="AV17" s="33" t="n">
        <v>449.015842121603</v>
      </c>
      <c r="AW17" s="33" t="n">
        <v>239.870208359669</v>
      </c>
      <c r="AX17" s="33" t="n">
        <v>65.4832652896797</v>
      </c>
      <c r="AY17" s="33" t="n">
        <v>0</v>
      </c>
      <c r="AZ17" s="33" t="n">
        <v>2048.1</v>
      </c>
      <c r="BA17" s="33" t="n">
        <v>1807.48655860346</v>
      </c>
      <c r="BB17" s="33" t="n">
        <v>1492.9135607461</v>
      </c>
      <c r="BC17" s="33" t="n">
        <v>1205.35482627035</v>
      </c>
      <c r="BD17" s="33" t="n">
        <v>941.061853245938</v>
      </c>
      <c r="BE17" s="33" t="n">
        <v>697.045719337731</v>
      </c>
      <c r="BF17" s="33" t="n">
        <v>470.825297059178</v>
      </c>
      <c r="BG17" s="33" t="n">
        <v>260.257311000236</v>
      </c>
      <c r="BH17" s="33" t="n">
        <v>75.344364400545</v>
      </c>
      <c r="BI17" s="33"/>
      <c r="BJ17" s="33" t="n">
        <v>0</v>
      </c>
      <c r="BK17" s="34" t="n">
        <f aca="false">IF(OR($S17+B$52&lt;'Standard Settings'!$G12,$S17+B$52&gt;'Standard Settings'!$I12),-1,(EchelleFPAparam!$S$3/('cpmcfgWVLEN_Table.csv'!$S17+B$52))*(SIN(EchelleFPAparam!$T$3-EchelleFPAparam!$M$3/2)+SIN('Standard Settings'!$F12+EchelleFPAparam!$M$3)))</f>
        <v>-1</v>
      </c>
      <c r="BL17" s="34" t="n">
        <f aca="false">IF(OR($S17+C$52&lt;'Standard Settings'!$G12,$S17+C$52&gt;'Standard Settings'!$I12),-1,(EchelleFPAparam!$S$3/('cpmcfgWVLEN_Table.csv'!$S17+C$52))*(SIN(EchelleFPAparam!$T$3-EchelleFPAparam!$M$3/2)+SIN('Standard Settings'!$F12+EchelleFPAparam!$M$3)))</f>
        <v>2479.6572824561</v>
      </c>
      <c r="BM17" s="34" t="n">
        <f aca="false">IF(OR($S17+D$52&lt;'Standard Settings'!$G12,$S17+D$52&gt;'Standard Settings'!$I12),-1,(EchelleFPAparam!$S$3/('cpmcfgWVLEN_Table.csv'!$S17+D$52))*(SIN(EchelleFPAparam!$T$3-EchelleFPAparam!$M$3/2)+SIN('Standard Settings'!$F12+EchelleFPAparam!$M$3)))</f>
        <v>2376.33822902043</v>
      </c>
      <c r="BN17" s="34" t="n">
        <f aca="false">IF(OR($S17+E$52&lt;'Standard Settings'!$G12,$S17+E$52&gt;'Standard Settings'!$I12),-1,(EchelleFPAparam!$S$3/('cpmcfgWVLEN_Table.csv'!$S17+E$52))*(SIN(EchelleFPAparam!$T$3-EchelleFPAparam!$M$3/2)+SIN('Standard Settings'!$F12+EchelleFPAparam!$M$3)))</f>
        <v>2281.28469985961</v>
      </c>
      <c r="BO17" s="34" t="n">
        <f aca="false">IF(OR($S17+F$52&lt;'Standard Settings'!$G12,$S17+F$52&gt;'Standard Settings'!$I12),-1,(EchelleFPAparam!$S$3/('cpmcfgWVLEN_Table.csv'!$S17+F$52))*(SIN(EchelleFPAparam!$T$3-EchelleFPAparam!$M$3/2)+SIN('Standard Settings'!$F12+EchelleFPAparam!$M$3)))</f>
        <v>2193.54298063424</v>
      </c>
      <c r="BP17" s="34" t="n">
        <f aca="false">IF(OR($S17+G$52&lt;'Standard Settings'!$G12,$S17+G$52&gt;'Standard Settings'!$I12),-1,(EchelleFPAparam!$S$3/('cpmcfgWVLEN_Table.csv'!$S17+G$52))*(SIN(EchelleFPAparam!$T$3-EchelleFPAparam!$M$3/2)+SIN('Standard Settings'!$F12+EchelleFPAparam!$M$3)))</f>
        <v>2112.30064801816</v>
      </c>
      <c r="BQ17" s="34" t="n">
        <f aca="false">IF(OR($S17+H$52&lt;'Standard Settings'!$G12,$S17+H$52&gt;'Standard Settings'!$I12),-1,(EchelleFPAparam!$S$3/('cpmcfgWVLEN_Table.csv'!$S17+H$52))*(SIN(EchelleFPAparam!$T$3-EchelleFPAparam!$M$3/2)+SIN('Standard Settings'!$F12+EchelleFPAparam!$M$3)))</f>
        <v>2036.86133916037</v>
      </c>
      <c r="BR17" s="34" t="n">
        <f aca="false">IF(OR($S17+I$52&lt;'Standard Settings'!$G12,$S17+I$52&gt;'Standard Settings'!$I12),-1,(EchelleFPAparam!$S$3/('cpmcfgWVLEN_Table.csv'!$S17+I$52))*(SIN(EchelleFPAparam!$T$3-EchelleFPAparam!$M$3/2)+SIN('Standard Settings'!$F12+EchelleFPAparam!$M$3)))</f>
        <v>1966.62474125829</v>
      </c>
      <c r="BS17" s="34" t="n">
        <f aca="false">IF(OR($S17+J$52&lt;'Standard Settings'!$G12,$S17+J$52&gt;'Standard Settings'!$I12),-1,(EchelleFPAparam!$S$3/('cpmcfgWVLEN_Table.csv'!$S17+J$52))*(SIN(EchelleFPAparam!$T$3-EchelleFPAparam!$M$3/2)+SIN('Standard Settings'!$F12+EchelleFPAparam!$M$3)))</f>
        <v>-1</v>
      </c>
      <c r="BT17" s="35" t="n">
        <f aca="false">IF(OR($S17+B$52&lt;'Standard Settings'!$G12,$S17+B$52&gt;'Standard Settings'!$I12),-1,BK17*(($D17+B$52)/($D17+B$52+0.5)))</f>
        <v>-1</v>
      </c>
      <c r="BU17" s="35" t="n">
        <f aca="false">IF(OR($S17+C$52&lt;'Standard Settings'!$G12,$S17+C$52&gt;'Standard Settings'!$I12),-1,BL17*(($D17+C$52)/($D17+C$52+0.5)))</f>
        <v>2434.57260459326</v>
      </c>
      <c r="BV17" s="35" t="n">
        <f aca="false">IF(OR($S17+D$52&lt;'Standard Settings'!$G12,$S17+D$52&gt;'Standard Settings'!$I12),-1,BM17*(($D17+D$52)/($D17+D$52+0.5)))</f>
        <v>2334.64808465165</v>
      </c>
      <c r="BW17" s="35" t="n">
        <f aca="false">IF(OR($S17+E$52&lt;'Standard Settings'!$G12,$S17+E$52&gt;'Standard Settings'!$I12),-1,BN17*(($D17+E$52)/($D17+E$52+0.5)))</f>
        <v>2242.61885748911</v>
      </c>
      <c r="BX17" s="35" t="n">
        <f aca="false">IF(OR($S17+F$52&lt;'Standard Settings'!$G12,$S17+F$52&gt;'Standard Settings'!$I12),-1,BO17*(($D17+F$52)/($D17+F$52+0.5)))</f>
        <v>2157.58325964024</v>
      </c>
      <c r="BY17" s="35" t="n">
        <f aca="false">IF(OR($S17+G$52&lt;'Standard Settings'!$G12,$S17+G$52&gt;'Standard Settings'!$I12),-1,BP17*(($D17+G$52)/($D17+G$52+0.5)))</f>
        <v>2078.77206630359</v>
      </c>
      <c r="BZ17" s="35" t="n">
        <f aca="false">IF(OR($S17+H$52&lt;'Standard Settings'!$G12,$S17+H$52&gt;'Standard Settings'!$I12),-1,BQ17*(($D17+H$52)/($D17+H$52+0.5)))</f>
        <v>2005.52501086559</v>
      </c>
      <c r="CA17" s="35" t="n">
        <f aca="false">IF(OR($S17+I$52&lt;'Standard Settings'!$G12,$S17+I$52&gt;'Standard Settings'!$I12),-1,BR17*(($D17+I$52)/($D17+I$52+0.5)))</f>
        <v>1937.2721331798</v>
      </c>
      <c r="CB17" s="35" t="n">
        <f aca="false">IF(OR($S17+J$52&lt;'Standard Settings'!$G12,$S17+J$52&gt;'Standard Settings'!$I12),-1,BS17*(($D17+J$52)/($D17+J$52+0.5)))</f>
        <v>-1</v>
      </c>
      <c r="CC17" s="35" t="n">
        <f aca="false">IF(OR($S17+B$52&lt;'Standard Settings'!$G12,$S17+B$52&gt;'Standard Settings'!$I12),-1,BK17*(($D17+B$52)/($D17+B$52-0.5)))</f>
        <v>-1</v>
      </c>
      <c r="CD17" s="35" t="n">
        <f aca="false">IF(OR($S17+C$52&lt;'Standard Settings'!$G12,$S17+C$52&gt;'Standard Settings'!$I12),-1,BL17*(($D17+C$52)/($D17+C$52-0.5)))</f>
        <v>2526.44326891753</v>
      </c>
      <c r="CE17" s="35" t="n">
        <f aca="false">IF(OR($S17+D$52&lt;'Standard Settings'!$G12,$S17+D$52&gt;'Standard Settings'!$I12),-1,BM17*(($D17+D$52)/($D17+D$52-0.5)))</f>
        <v>2419.54437863898</v>
      </c>
      <c r="CF17" s="35" t="n">
        <f aca="false">IF(OR($S17+E$52&lt;'Standard Settings'!$G12,$S17+E$52&gt;'Standard Settings'!$I12),-1,BN17*(($D17+E$52)/($D17+E$52-0.5)))</f>
        <v>2321.30723845364</v>
      </c>
      <c r="CG17" s="35" t="n">
        <f aca="false">IF(OR($S17+F$52&lt;'Standard Settings'!$G12,$S17+F$52&gt;'Standard Settings'!$I12),-1,BO17*(($D17+F$52)/($D17+F$52-0.5)))</f>
        <v>2230.72167522126</v>
      </c>
      <c r="CH17" s="35" t="n">
        <f aca="false">IF(OR($S17+G$52&lt;'Standard Settings'!$G12,$S17+G$52&gt;'Standard Settings'!$I12),-1,BP17*(($D17+G$52)/($D17+G$52-0.5)))</f>
        <v>2146.92852749387</v>
      </c>
      <c r="CI17" s="35" t="n">
        <f aca="false">IF(OR($S17+H$52&lt;'Standard Settings'!$G12,$S17+H$52&gt;'Standard Settings'!$I12),-1,BQ17*(($D17+H$52)/($D17+H$52-0.5)))</f>
        <v>2069.19247152799</v>
      </c>
      <c r="CJ17" s="35" t="n">
        <f aca="false">IF(OR($S17+I$52&lt;'Standard Settings'!$G12,$S17+I$52&gt;'Standard Settings'!$I12),-1,BR17*(($D17+I$52)/($D17+I$52-0.5)))</f>
        <v>1996.88050650841</v>
      </c>
      <c r="CK17" s="35" t="n">
        <f aca="false">IF(OR($S17+J$52&lt;'Standard Settings'!$G12,$S17+J$52&gt;'Standard Settings'!$I12),-1,BS17*(($D17+J$52)/($D17+J$52-0.5)))</f>
        <v>-1</v>
      </c>
      <c r="CL17" s="36" t="n">
        <f aca="false">IF(OR($S17+B$52&lt;'Standard Settings'!$G12,$S17+B$52&gt;'Standard Settings'!$I12),-1,(EchelleFPAparam!$S$3/('cpmcfgWVLEN_Table.csv'!$S17+B$52))*(SIN('Standard Settings'!$F12)+SIN('Standard Settings'!$F12+EchelleFPAparam!$M$3+EchelleFPAparam!$F$3)))</f>
        <v>-1</v>
      </c>
      <c r="CM17" s="36" t="n">
        <f aca="false">IF(OR($S17+C$52&lt;'Standard Settings'!$G12,$S17+C$52&gt;'Standard Settings'!$I12),-1,(EchelleFPAparam!$S$3/('cpmcfgWVLEN_Table.csv'!$S17+C$52))*(SIN('Standard Settings'!$F12)+SIN('Standard Settings'!$F12+EchelleFPAparam!$M$3+EchelleFPAparam!$F$3)))</f>
        <v>2465.79910077041</v>
      </c>
      <c r="CN17" s="36" t="n">
        <f aca="false">IF(OR($S17+D$52&lt;'Standard Settings'!$G12,$S17+D$52&gt;'Standard Settings'!$I12),-1,(EchelleFPAparam!$S$3/('cpmcfgWVLEN_Table.csv'!$S17+D$52))*(SIN('Standard Settings'!$F12)+SIN('Standard Settings'!$F12+EchelleFPAparam!$M$3+EchelleFPAparam!$F$3)))</f>
        <v>2363.05747157164</v>
      </c>
      <c r="CO17" s="36" t="n">
        <f aca="false">IF(OR($S17+E$52&lt;'Standard Settings'!$G12,$S17+E$52&gt;'Standard Settings'!$I12),-1,(EchelleFPAparam!$S$3/('cpmcfgWVLEN_Table.csv'!$S17+E$52))*(SIN('Standard Settings'!$F12)+SIN('Standard Settings'!$F12+EchelleFPAparam!$M$3+EchelleFPAparam!$F$3)))</f>
        <v>2268.53517270877</v>
      </c>
      <c r="CP17" s="36" t="n">
        <f aca="false">IF(OR($S17+F$52&lt;'Standard Settings'!$G12,$S17+F$52&gt;'Standard Settings'!$I12),-1,(EchelleFPAparam!$S$3/('cpmcfgWVLEN_Table.csv'!$S17+F$52))*(SIN('Standard Settings'!$F12)+SIN('Standard Settings'!$F12+EchelleFPAparam!$M$3+EchelleFPAparam!$F$3)))</f>
        <v>2181.28381991228</v>
      </c>
      <c r="CQ17" s="36" t="n">
        <f aca="false">IF(OR($S17+G$52&lt;'Standard Settings'!$G12,$S17+G$52&gt;'Standard Settings'!$I12),-1,(EchelleFPAparam!$S$3/('cpmcfgWVLEN_Table.csv'!$S17+G$52))*(SIN('Standard Settings'!$F12)+SIN('Standard Settings'!$F12+EchelleFPAparam!$M$3+EchelleFPAparam!$F$3)))</f>
        <v>2100.4955302859</v>
      </c>
      <c r="CR17" s="36" t="n">
        <f aca="false">IF(OR($S17+H$52&lt;'Standard Settings'!$G12,$S17+H$52&gt;'Standard Settings'!$I12),-1,(EchelleFPAparam!$S$3/('cpmcfgWVLEN_Table.csv'!$S17+H$52))*(SIN('Standard Settings'!$F12)+SIN('Standard Settings'!$F12+EchelleFPAparam!$M$3+EchelleFPAparam!$F$3)))</f>
        <v>2025.47783277569</v>
      </c>
      <c r="CS17" s="36" t="n">
        <f aca="false">IF(OR($S17+I$52&lt;'Standard Settings'!$G12,$S17+I$52&gt;'Standard Settings'!$I12),-1,(EchelleFPAparam!$S$3/('cpmcfgWVLEN_Table.csv'!$S17+I$52))*(SIN('Standard Settings'!$F12)+SIN('Standard Settings'!$F12+EchelleFPAparam!$M$3+EchelleFPAparam!$F$3)))</f>
        <v>1955.63376957653</v>
      </c>
      <c r="CT17" s="36" t="n">
        <f aca="false">IF(OR($S17+J$52&lt;'Standard Settings'!$G12,$S17+J$52&gt;'Standard Settings'!$I12),-1,(EchelleFPAparam!$S$3/('cpmcfgWVLEN_Table.csv'!$S17+J$52))*(SIN('Standard Settings'!$F12)+SIN('Standard Settings'!$F12+EchelleFPAparam!$M$3+EchelleFPAparam!$F$3)))</f>
        <v>-1</v>
      </c>
      <c r="CU17" s="36" t="n">
        <f aca="false">IF(OR($S17+B$52&lt;'Standard Settings'!$G12,$S17+B$52&gt;'Standard Settings'!$I12),-1,(EchelleFPAparam!$S$3/('cpmcfgWVLEN_Table.csv'!$S17+B$52))*(SIN('Standard Settings'!$F12)+SIN('Standard Settings'!$F12+EchelleFPAparam!$M$3+EchelleFPAparam!$G$3)))</f>
        <v>-1</v>
      </c>
      <c r="CV17" s="36" t="n">
        <f aca="false">IF(OR($S17+C$52&lt;'Standard Settings'!$G12,$S17+C$52&gt;'Standard Settings'!$I12),-1,(EchelleFPAparam!$S$3/('cpmcfgWVLEN_Table.csv'!$S17+C$52))*(SIN('Standard Settings'!$F12)+SIN('Standard Settings'!$F12+EchelleFPAparam!$M$3+EchelleFPAparam!$G$3)))</f>
        <v>2482.01186648169</v>
      </c>
      <c r="CW17" s="36" t="n">
        <f aca="false">IF(OR($S17+D$52&lt;'Standard Settings'!$G12,$S17+D$52&gt;'Standard Settings'!$I12),-1,(EchelleFPAparam!$S$3/('cpmcfgWVLEN_Table.csv'!$S17+D$52))*(SIN('Standard Settings'!$F12)+SIN('Standard Settings'!$F12+EchelleFPAparam!$M$3+EchelleFPAparam!$G$3)))</f>
        <v>2378.59470537828</v>
      </c>
      <c r="CX17" s="36" t="n">
        <f aca="false">IF(OR($S17+E$52&lt;'Standard Settings'!$G12,$S17+E$52&gt;'Standard Settings'!$I12),-1,(EchelleFPAparam!$S$3/('cpmcfgWVLEN_Table.csv'!$S17+E$52))*(SIN('Standard Settings'!$F12)+SIN('Standard Settings'!$F12+EchelleFPAparam!$M$3+EchelleFPAparam!$G$3)))</f>
        <v>2283.45091716315</v>
      </c>
      <c r="CY17" s="36" t="n">
        <f aca="false">IF(OR($S17+F$52&lt;'Standard Settings'!$G12,$S17+F$52&gt;'Standard Settings'!$I12),-1,(EchelleFPAparam!$S$3/('cpmcfgWVLEN_Table.csv'!$S17+F$52))*(SIN('Standard Settings'!$F12)+SIN('Standard Settings'!$F12+EchelleFPAparam!$M$3+EchelleFPAparam!$G$3)))</f>
        <v>2195.62588188765</v>
      </c>
      <c r="CZ17" s="36" t="n">
        <f aca="false">IF(OR($S17+G$52&lt;'Standard Settings'!$G12,$S17+G$52&gt;'Standard Settings'!$I12),-1,(EchelleFPAparam!$S$3/('cpmcfgWVLEN_Table.csv'!$S17+G$52))*(SIN('Standard Settings'!$F12)+SIN('Standard Settings'!$F12+EchelleFPAparam!$M$3+EchelleFPAparam!$G$3)))</f>
        <v>2114.3064047807</v>
      </c>
      <c r="DA17" s="36" t="n">
        <f aca="false">IF(OR($S17+H$52&lt;'Standard Settings'!$G12,$S17+H$52&gt;'Standard Settings'!$I12),-1,(EchelleFPAparam!$S$3/('cpmcfgWVLEN_Table.csv'!$S17+H$52))*(SIN('Standard Settings'!$F12)+SIN('Standard Settings'!$F12+EchelleFPAparam!$M$3+EchelleFPAparam!$G$3)))</f>
        <v>2038.79546175281</v>
      </c>
      <c r="DB17" s="36" t="n">
        <f aca="false">IF(OR($S17+I$52&lt;'Standard Settings'!$G12,$S17+I$52&gt;'Standard Settings'!$I12),-1,(EchelleFPAparam!$S$3/('cpmcfgWVLEN_Table.csv'!$S17+I$52))*(SIN('Standard Settings'!$F12)+SIN('Standard Settings'!$F12+EchelleFPAparam!$M$3+EchelleFPAparam!$G$3)))</f>
        <v>1968.49216996823</v>
      </c>
      <c r="DC17" s="36" t="n">
        <f aca="false">IF(OR($S17+J$52&lt;'Standard Settings'!$G12,$S17+J$52&gt;'Standard Settings'!$I12),-1,(EchelleFPAparam!$S$3/('cpmcfgWVLEN_Table.csv'!$S17+J$52))*(SIN('Standard Settings'!$F12)+SIN('Standard Settings'!$F12+EchelleFPAparam!$M$3+EchelleFPAparam!$G$3)))</f>
        <v>-1</v>
      </c>
      <c r="DD17" s="36" t="n">
        <f aca="false">IF(OR($S17+B$52&lt;'Standard Settings'!$G12,$S17+B$52&gt;'Standard Settings'!$I12),-1,(EchelleFPAparam!$S$3/('cpmcfgWVLEN_Table.csv'!$S17+B$52))*(SIN('Standard Settings'!$F12)+SIN('Standard Settings'!$F12+EchelleFPAparam!$M$3+EchelleFPAparam!$H$3)))</f>
        <v>-1</v>
      </c>
      <c r="DE17" s="36" t="n">
        <f aca="false">IF(OR($S17+C$52&lt;'Standard Settings'!$G12,$S17+C$52&gt;'Standard Settings'!$I12),-1,(EchelleFPAparam!$S$3/('cpmcfgWVLEN_Table.csv'!$S17+C$52))*(SIN('Standard Settings'!$F12)+SIN('Standard Settings'!$F12+EchelleFPAparam!$M$3+EchelleFPAparam!$H$3)))</f>
        <v>2482.86990479156</v>
      </c>
      <c r="DF17" s="36" t="n">
        <f aca="false">IF(OR($S17+D$52&lt;'Standard Settings'!$G12,$S17+D$52&gt;'Standard Settings'!$I12),-1,(EchelleFPAparam!$S$3/('cpmcfgWVLEN_Table.csv'!$S17+D$52))*(SIN('Standard Settings'!$F12)+SIN('Standard Settings'!$F12+EchelleFPAparam!$M$3+EchelleFPAparam!$H$3)))</f>
        <v>2379.41699209191</v>
      </c>
      <c r="DG17" s="36" t="n">
        <f aca="false">IF(OR($S17+E$52&lt;'Standard Settings'!$G12,$S17+E$52&gt;'Standard Settings'!$I12),-1,(EchelleFPAparam!$S$3/('cpmcfgWVLEN_Table.csv'!$S17+E$52))*(SIN('Standard Settings'!$F12)+SIN('Standard Settings'!$F12+EchelleFPAparam!$M$3+EchelleFPAparam!$H$3)))</f>
        <v>2284.24031240824</v>
      </c>
      <c r="DH17" s="36" t="n">
        <f aca="false">IF(OR($S17+F$52&lt;'Standard Settings'!$G12,$S17+F$52&gt;'Standard Settings'!$I12),-1,(EchelleFPAparam!$S$3/('cpmcfgWVLEN_Table.csv'!$S17+F$52))*(SIN('Standard Settings'!$F12)+SIN('Standard Settings'!$F12+EchelleFPAparam!$M$3+EchelleFPAparam!$H$3)))</f>
        <v>2196.38491577715</v>
      </c>
      <c r="DI17" s="36" t="n">
        <f aca="false">IF(OR($S17+G$52&lt;'Standard Settings'!$G12,$S17+G$52&gt;'Standard Settings'!$I12),-1,(EchelleFPAparam!$S$3/('cpmcfgWVLEN_Table.csv'!$S17+G$52))*(SIN('Standard Settings'!$F12)+SIN('Standard Settings'!$F12+EchelleFPAparam!$M$3+EchelleFPAparam!$H$3)))</f>
        <v>2115.03732630392</v>
      </c>
      <c r="DJ17" s="36" t="n">
        <f aca="false">IF(OR($S17+H$52&lt;'Standard Settings'!$G12,$S17+H$52&gt;'Standard Settings'!$I12),-1,(EchelleFPAparam!$S$3/('cpmcfgWVLEN_Table.csv'!$S17+H$52))*(SIN('Standard Settings'!$F12)+SIN('Standard Settings'!$F12+EchelleFPAparam!$M$3+EchelleFPAparam!$H$3)))</f>
        <v>2039.50027893592</v>
      </c>
      <c r="DK17" s="36" t="n">
        <f aca="false">IF(OR($S17+I$52&lt;'Standard Settings'!$G12,$S17+I$52&gt;'Standard Settings'!$I12),-1,(EchelleFPAparam!$S$3/('cpmcfgWVLEN_Table.csv'!$S17+I$52))*(SIN('Standard Settings'!$F12)+SIN('Standard Settings'!$F12+EchelleFPAparam!$M$3+EchelleFPAparam!$H$3)))</f>
        <v>1969.17268311055</v>
      </c>
      <c r="DL17" s="36" t="n">
        <f aca="false">IF(OR($S17+J$52&lt;'Standard Settings'!$G12,$S17+J$52&gt;'Standard Settings'!$I12),-1,(EchelleFPAparam!$S$3/('cpmcfgWVLEN_Table.csv'!$S17+J$52))*(SIN('Standard Settings'!$F12)+SIN('Standard Settings'!$F12+EchelleFPAparam!$M$3+EchelleFPAparam!$H$3)))</f>
        <v>-1</v>
      </c>
      <c r="DM17" s="36" t="n">
        <f aca="false">IF(OR($S17+B$52&lt;'Standard Settings'!$G12,$S17+B$52&gt;'Standard Settings'!$I12),-1,(EchelleFPAparam!$S$3/('cpmcfgWVLEN_Table.csv'!$S17+B$52))*(SIN('Standard Settings'!$F12)+SIN('Standard Settings'!$F12+EchelleFPAparam!$M$3+EchelleFPAparam!$I$3)))</f>
        <v>-1</v>
      </c>
      <c r="DN17" s="36" t="n">
        <f aca="false">IF(OR($S17+C$52&lt;'Standard Settings'!$G12,$S17+C$52&gt;'Standard Settings'!$I12),-1,(EchelleFPAparam!$S$3/('cpmcfgWVLEN_Table.csv'!$S17+C$52))*(SIN('Standard Settings'!$F12)+SIN('Standard Settings'!$F12+EchelleFPAparam!$M$3+EchelleFPAparam!$I$3)))</f>
        <v>2498.28432177833</v>
      </c>
      <c r="DO17" s="36" t="n">
        <f aca="false">IF(OR($S17+D$52&lt;'Standard Settings'!$G12,$S17+D$52&gt;'Standard Settings'!$I12),-1,(EchelleFPAparam!$S$3/('cpmcfgWVLEN_Table.csv'!$S17+D$52))*(SIN('Standard Settings'!$F12)+SIN('Standard Settings'!$F12+EchelleFPAparam!$M$3+EchelleFPAparam!$I$3)))</f>
        <v>2394.18914170423</v>
      </c>
      <c r="DP17" s="36" t="n">
        <f aca="false">IF(OR($S17+E$52&lt;'Standard Settings'!$G12,$S17+E$52&gt;'Standard Settings'!$I12),-1,(EchelleFPAparam!$S$3/('cpmcfgWVLEN_Table.csv'!$S17+E$52))*(SIN('Standard Settings'!$F12)+SIN('Standard Settings'!$F12+EchelleFPAparam!$M$3+EchelleFPAparam!$I$3)))</f>
        <v>2298.42157603607</v>
      </c>
      <c r="DQ17" s="36" t="n">
        <f aca="false">IF(OR($S17+F$52&lt;'Standard Settings'!$G12,$S17+F$52&gt;'Standard Settings'!$I12),-1,(EchelleFPAparam!$S$3/('cpmcfgWVLEN_Table.csv'!$S17+F$52))*(SIN('Standard Settings'!$F12)+SIN('Standard Settings'!$F12+EchelleFPAparam!$M$3+EchelleFPAparam!$I$3)))</f>
        <v>2210.02074618852</v>
      </c>
      <c r="DR17" s="36" t="n">
        <f aca="false">IF(OR($S17+G$52&lt;'Standard Settings'!$G12,$S17+G$52&gt;'Standard Settings'!$I12),-1,(EchelleFPAparam!$S$3/('cpmcfgWVLEN_Table.csv'!$S17+G$52))*(SIN('Standard Settings'!$F12)+SIN('Standard Settings'!$F12+EchelleFPAparam!$M$3+EchelleFPAparam!$I$3)))</f>
        <v>2128.16812595932</v>
      </c>
      <c r="DS17" s="36" t="n">
        <f aca="false">IF(OR($S17+H$52&lt;'Standard Settings'!$G12,$S17+H$52&gt;'Standard Settings'!$I12),-1,(EchelleFPAparam!$S$3/('cpmcfgWVLEN_Table.csv'!$S17+H$52))*(SIN('Standard Settings'!$F12)+SIN('Standard Settings'!$F12+EchelleFPAparam!$M$3+EchelleFPAparam!$I$3)))</f>
        <v>2052.16212146077</v>
      </c>
      <c r="DT17" s="36" t="n">
        <f aca="false">IF(OR($S17+I$52&lt;'Standard Settings'!$G12,$S17+I$52&gt;'Standard Settings'!$I12),-1,(EchelleFPAparam!$S$3/('cpmcfgWVLEN_Table.csv'!$S17+I$52))*(SIN('Standard Settings'!$F12)+SIN('Standard Settings'!$F12+EchelleFPAparam!$M$3+EchelleFPAparam!$I$3)))</f>
        <v>1981.39791037592</v>
      </c>
      <c r="DU17" s="36" t="n">
        <f aca="false">IF(OR($S17+J$52&lt;'Standard Settings'!$G12,$S17+J$52&gt;'Standard Settings'!$I12),-1,(EchelleFPAparam!$S$3/('cpmcfgWVLEN_Table.csv'!$S17+J$52))*(SIN('Standard Settings'!$F12)+SIN('Standard Settings'!$F12+EchelleFPAparam!$M$3+EchelleFPAparam!$I$3)))</f>
        <v>-1</v>
      </c>
      <c r="DV17" s="36" t="n">
        <f aca="false">IF(OR($S17+B$52&lt;'Standard Settings'!$G12,$S17+B$52&gt;'Standard Settings'!$I12),-1,(EchelleFPAparam!$S$3/('cpmcfgWVLEN_Table.csv'!$S17+B$52))*(SIN('Standard Settings'!$F12)+SIN('Standard Settings'!$F12+EchelleFPAparam!$M$3+EchelleFPAparam!$J$3)))</f>
        <v>-1</v>
      </c>
      <c r="DW17" s="36" t="n">
        <f aca="false">IF(OR($S17+C$52&lt;'Standard Settings'!$G12,$S17+C$52&gt;'Standard Settings'!$I12),-1,(EchelleFPAparam!$S$3/('cpmcfgWVLEN_Table.csv'!$S17+C$52))*(SIN('Standard Settings'!$F12)+SIN('Standard Settings'!$F12+EchelleFPAparam!$M$3+EchelleFPAparam!$J$3)))</f>
        <v>2499.09875369777</v>
      </c>
      <c r="DX17" s="36" t="n">
        <f aca="false">IF(OR($S17+D$52&lt;'Standard Settings'!$G12,$S17+D$52&gt;'Standard Settings'!$I12),-1,(EchelleFPAparam!$S$3/('cpmcfgWVLEN_Table.csv'!$S17+D$52))*(SIN('Standard Settings'!$F12)+SIN('Standard Settings'!$F12+EchelleFPAparam!$M$3+EchelleFPAparam!$J$3)))</f>
        <v>2394.96963896036</v>
      </c>
      <c r="DY17" s="36" t="n">
        <f aca="false">IF(OR($S17+E$52&lt;'Standard Settings'!$G12,$S17+E$52&gt;'Standard Settings'!$I12),-1,(EchelleFPAparam!$S$3/('cpmcfgWVLEN_Table.csv'!$S17+E$52))*(SIN('Standard Settings'!$F12)+SIN('Standard Settings'!$F12+EchelleFPAparam!$M$3+EchelleFPAparam!$J$3)))</f>
        <v>2299.17085340195</v>
      </c>
      <c r="DZ17" s="36" t="n">
        <f aca="false">IF(OR($S17+F$52&lt;'Standard Settings'!$G12,$S17+F$52&gt;'Standard Settings'!$I12),-1,(EchelleFPAparam!$S$3/('cpmcfgWVLEN_Table.csv'!$S17+F$52))*(SIN('Standard Settings'!$F12)+SIN('Standard Settings'!$F12+EchelleFPAparam!$M$3+EchelleFPAparam!$J$3)))</f>
        <v>2210.74120519418</v>
      </c>
      <c r="EA17" s="36" t="n">
        <f aca="false">IF(OR($S17+G$52&lt;'Standard Settings'!$G12,$S17+G$52&gt;'Standard Settings'!$I12),-1,(EchelleFPAparam!$S$3/('cpmcfgWVLEN_Table.csv'!$S17+G$52))*(SIN('Standard Settings'!$F12)+SIN('Standard Settings'!$F12+EchelleFPAparam!$M$3+EchelleFPAparam!$J$3)))</f>
        <v>2128.8619012981</v>
      </c>
      <c r="EB17" s="36" t="n">
        <f aca="false">IF(OR($S17+H$52&lt;'Standard Settings'!$G12,$S17+H$52&gt;'Standard Settings'!$I12),-1,(EchelleFPAparam!$S$3/('cpmcfgWVLEN_Table.csv'!$S17+H$52))*(SIN('Standard Settings'!$F12)+SIN('Standard Settings'!$F12+EchelleFPAparam!$M$3+EchelleFPAparam!$J$3)))</f>
        <v>2052.83111910888</v>
      </c>
      <c r="EC17" s="36" t="n">
        <f aca="false">IF(OR($S17+I$52&lt;'Standard Settings'!$G12,$S17+I$52&gt;'Standard Settings'!$I12),-1,(EchelleFPAparam!$S$3/('cpmcfgWVLEN_Table.csv'!$S17+I$52))*(SIN('Standard Settings'!$F12)+SIN('Standard Settings'!$F12+EchelleFPAparam!$M$3+EchelleFPAparam!$J$3)))</f>
        <v>1982.04383913961</v>
      </c>
      <c r="ED17" s="36" t="n">
        <f aca="false">IF(OR($S17+J$52&lt;'Standard Settings'!$G12,$S17+J$52&gt;'Standard Settings'!$I12),-1,(EchelleFPAparam!$S$3/('cpmcfgWVLEN_Table.csv'!$S17+J$52))*(SIN('Standard Settings'!$F12)+SIN('Standard Settings'!$F12+EchelleFPAparam!$M$3+EchelleFPAparam!$J$3)))</f>
        <v>-1</v>
      </c>
      <c r="EE17" s="36" t="n">
        <f aca="false">IF(OR($S17+B$52&lt;$Q17,$S17+B$52&gt;$R17),-1,(EchelleFPAparam!$S$3/('cpmcfgWVLEN_Table.csv'!$S17+B$52))*(SIN('Standard Settings'!$F12)+SIN('Standard Settings'!$F12+EchelleFPAparam!$M$3+EchelleFPAparam!$K$3)))</f>
        <v>-1</v>
      </c>
      <c r="EF17" s="36" t="n">
        <f aca="false">IF(OR($S17+C$52&lt;$Q17,$S17+C$52&gt;$R17),-1,(EchelleFPAparam!$S$3/('cpmcfgWVLEN_Table.csv'!$S17+C$52))*(SIN('Standard Settings'!$F12)+SIN('Standard Settings'!$F12+EchelleFPAparam!$M$3+EchelleFPAparam!$K$3)))</f>
        <v>2513.70419341759</v>
      </c>
      <c r="EG17" s="36" t="n">
        <f aca="false">IF(OR($S17+D$52&lt;$Q17,$S17+D$52&gt;$R17),-1,(EchelleFPAparam!$S$3/('cpmcfgWVLEN_Table.csv'!$S17+D$52))*(SIN('Standard Settings'!$F12)+SIN('Standard Settings'!$F12+EchelleFPAparam!$M$3+EchelleFPAparam!$K$3)))</f>
        <v>2408.96651869186</v>
      </c>
      <c r="EH17" s="36" t="n">
        <f aca="false">IF(OR($S17+E$52&lt;$Q17,$S17+E$52&gt;$R17),-1,(EchelleFPAparam!$S$3/('cpmcfgWVLEN_Table.csv'!$S17+E$52))*(SIN('Standard Settings'!$F12)+SIN('Standard Settings'!$F12+EchelleFPAparam!$M$3+EchelleFPAparam!$K$3)))</f>
        <v>2312.60785794418</v>
      </c>
      <c r="EI17" s="36" t="n">
        <f aca="false">IF(OR($S17+F$52&lt;$Q17,$S17+F$52&gt;$R17),-1,(EchelleFPAparam!$S$3/('cpmcfgWVLEN_Table.csv'!$S17+F$52))*(SIN('Standard Settings'!$F12)+SIN('Standard Settings'!$F12+EchelleFPAparam!$M$3+EchelleFPAparam!$K$3)))</f>
        <v>2223.66140186941</v>
      </c>
      <c r="EJ17" s="36" t="n">
        <f aca="false">IF(OR($S17+G$52&lt;$Q17,$S17+G$52&gt;$R17),-1,(EchelleFPAparam!$S$3/('cpmcfgWVLEN_Table.csv'!$S17+G$52))*(SIN('Standard Settings'!$F12)+SIN('Standard Settings'!$F12+EchelleFPAparam!$M$3+EchelleFPAparam!$K$3)))</f>
        <v>2141.30357217054</v>
      </c>
      <c r="EK17" s="36" t="n">
        <f aca="false">IF(OR($S17+H$52&lt;$Q17,$S17+H$52&gt;$R17),-1,(EchelleFPAparam!$S$3/('cpmcfgWVLEN_Table.csv'!$S17+H$52))*(SIN('Standard Settings'!$F12)+SIN('Standard Settings'!$F12+EchelleFPAparam!$M$3+EchelleFPAparam!$K$3)))</f>
        <v>2064.82844459302</v>
      </c>
      <c r="EL17" s="36" t="n">
        <f aca="false">IF(OR($S17+I$52&lt;$Q17,$S17+I$52&gt;$R17),-1,(EchelleFPAparam!$S$3/('cpmcfgWVLEN_Table.csv'!$S17+I$52))*(SIN('Standard Settings'!$F12)+SIN('Standard Settings'!$F12+EchelleFPAparam!$M$3+EchelleFPAparam!$K$3)))</f>
        <v>1993.62746374499</v>
      </c>
      <c r="EM17" s="36" t="n">
        <f aca="false">IF(OR($S17+J$52&lt;$Q17,$S17+J$52&gt;$R17),-1,(EchelleFPAparam!$S$3/('cpmcfgWVLEN_Table.csv'!$S17+J$52))*(SIN('Standard Settings'!$F12)+SIN('Standard Settings'!$F12+EchelleFPAparam!$M$3+EchelleFPAparam!$K$3)))</f>
        <v>-1</v>
      </c>
      <c r="EN17" s="37"/>
      <c r="EO17" s="37"/>
      <c r="EP17" s="37"/>
      <c r="EQ17" s="37"/>
      <c r="ER17" s="37"/>
      <c r="ES17" s="37"/>
      <c r="ET17" s="37"/>
      <c r="EU17" s="37"/>
      <c r="EV17" s="37"/>
      <c r="EW17" s="37"/>
      <c r="EX17" s="37"/>
      <c r="EY17" s="37"/>
      <c r="EZ17" s="37"/>
      <c r="FA17" s="37"/>
      <c r="FB17" s="37"/>
      <c r="FC17" s="37"/>
      <c r="FD17" s="37"/>
      <c r="FE17" s="37"/>
      <c r="FF17" s="37"/>
      <c r="FG17" s="37"/>
      <c r="FH17" s="37"/>
      <c r="FI17" s="37"/>
      <c r="FJ17" s="37"/>
      <c r="FK17" s="37"/>
      <c r="FL17" s="38" t="n">
        <f aca="false">1/(F17*EchelleFPAparam!$Q$3)</f>
        <v>1778.08465095738</v>
      </c>
      <c r="FM17" s="38" t="n">
        <f aca="false">E17*FL17</f>
        <v>11.8387015417601</v>
      </c>
      <c r="FN17" s="37"/>
      <c r="FO17" s="37"/>
      <c r="FP17" s="37"/>
      <c r="FQ17" s="37"/>
      <c r="FR17" s="37"/>
      <c r="FS17" s="37"/>
      <c r="FT17" s="37"/>
      <c r="FU17" s="37"/>
      <c r="FV17" s="37"/>
      <c r="FW17" s="37"/>
      <c r="FX17" s="37"/>
      <c r="FY17" s="37"/>
      <c r="FZ17" s="37"/>
      <c r="GA17" s="37"/>
      <c r="GB17" s="37"/>
      <c r="GC17" s="37"/>
      <c r="GD17" s="37"/>
      <c r="GE17" s="37"/>
      <c r="GF17" s="37"/>
      <c r="GG17" s="37"/>
      <c r="GH17" s="37"/>
      <c r="GI17" s="37"/>
      <c r="GJ17" s="37"/>
      <c r="GK17" s="37"/>
      <c r="GL17" s="37"/>
      <c r="GM17" s="37"/>
      <c r="GN17" s="37"/>
      <c r="GO17" s="37"/>
      <c r="GP17" s="37"/>
      <c r="GQ17" s="37"/>
      <c r="GR17" s="37"/>
      <c r="GS17" s="37"/>
      <c r="GT17" s="37"/>
      <c r="GU17" s="37"/>
      <c r="GV17" s="37"/>
      <c r="GW17" s="37"/>
      <c r="GX17" s="37"/>
      <c r="GY17" s="37"/>
      <c r="GZ17" s="37"/>
      <c r="HA17" s="37"/>
      <c r="HB17" s="37"/>
      <c r="HC17" s="37"/>
      <c r="HD17" s="37"/>
      <c r="HE17" s="37"/>
      <c r="HF17" s="37"/>
      <c r="HG17" s="37"/>
      <c r="HH17" s="37"/>
      <c r="HI17" s="37"/>
      <c r="HJ17" s="37"/>
      <c r="HK17" s="37"/>
      <c r="HL17" s="37"/>
      <c r="HM17" s="37"/>
      <c r="HN17" s="37"/>
      <c r="HO17" s="37"/>
      <c r="HP17" s="37"/>
      <c r="HQ17" s="37"/>
      <c r="HR17" s="37"/>
      <c r="HS17" s="37"/>
      <c r="HT17" s="37"/>
      <c r="HU17" s="37"/>
      <c r="HV17" s="37"/>
      <c r="HW17" s="37"/>
      <c r="HX17" s="37"/>
      <c r="HY17" s="37"/>
      <c r="HZ17" s="37"/>
      <c r="IA17" s="37"/>
      <c r="IB17" s="37"/>
      <c r="IC17" s="37"/>
      <c r="ID17" s="37"/>
      <c r="IE17" s="37"/>
      <c r="IF17" s="37"/>
      <c r="IG17" s="37"/>
      <c r="IH17" s="37"/>
      <c r="II17" s="37"/>
      <c r="IJ17" s="37"/>
      <c r="IK17" s="37"/>
      <c r="IL17" s="37"/>
      <c r="IM17" s="37"/>
      <c r="IN17" s="37"/>
      <c r="IO17" s="37"/>
      <c r="IP17" s="37"/>
      <c r="IQ17" s="37"/>
      <c r="IR17" s="37"/>
      <c r="IS17" s="37"/>
      <c r="IT17" s="37"/>
      <c r="IU17" s="37"/>
      <c r="IV17" s="37"/>
      <c r="IW17" s="37"/>
      <c r="IX17" s="37"/>
      <c r="IY17" s="37"/>
      <c r="IZ17" s="37"/>
      <c r="JA17" s="37"/>
      <c r="JB17" s="37"/>
      <c r="JC17" s="37"/>
      <c r="JD17" s="37"/>
      <c r="JE17" s="37"/>
      <c r="JF17" s="37"/>
      <c r="JG17" s="37"/>
      <c r="JH17" s="37"/>
      <c r="JI17" s="37"/>
      <c r="JJ17" s="37"/>
      <c r="JK17" s="37"/>
      <c r="JL17" s="37"/>
      <c r="JM17" s="37"/>
      <c r="JN17" s="37"/>
      <c r="JO17" s="37"/>
      <c r="JP17" s="37"/>
      <c r="JQ17" s="37"/>
      <c r="JR17" s="37"/>
      <c r="JS17" s="37"/>
    </row>
    <row r="18" customFormat="false" ht="13.75" hidden="false" customHeight="true" outlineLevel="0" collapsed="false">
      <c r="A18" s="24" t="n">
        <v>12</v>
      </c>
      <c r="B18" s="25" t="n">
        <f aca="false">Y18</f>
        <v>2212.21599400003</v>
      </c>
      <c r="C18" s="12" t="str">
        <f aca="false">'Standard Settings'!B13</f>
        <v>K/4/4</v>
      </c>
      <c r="D18" s="12" t="n">
        <f aca="false">'Standard Settings'!H13</f>
        <v>26</v>
      </c>
      <c r="E18" s="26" t="n">
        <f aca="false">(DQ18-DH18)/2048</f>
        <v>0.00654249371242499</v>
      </c>
      <c r="F18" s="23" t="n">
        <f aca="false">((EchelleFPAparam!$S$3/('cpmcfgWVLEN_Table.csv'!$S18+E$52))*(SIN('Standard Settings'!$F13+0.0005)+SIN('Standard Settings'!$F13+0.0005+EchelleFPAparam!$M$3))-(EchelleFPAparam!$S$3/('cpmcfgWVLEN_Table.csv'!$S18+E$52))*(SIN('Standard Settings'!$F13-0.0005)+SIN('Standard Settings'!$F13-0.0005+EchelleFPAparam!$M$3)))*1000*EchelleFPAparam!$O$3/180</f>
        <v>18.397051606134</v>
      </c>
      <c r="G18" s="27" t="str">
        <f aca="false">'Standard Settings'!C13</f>
        <v>K</v>
      </c>
      <c r="H18" s="28"/>
      <c r="I18" s="12" t="str">
        <f aca="false">'Standard Settings'!$D13</f>
        <v>HK</v>
      </c>
      <c r="J18" s="28"/>
      <c r="K18" s="13" t="n">
        <v>0</v>
      </c>
      <c r="L18" s="13" t="n">
        <v>0</v>
      </c>
      <c r="M18" s="12" t="str">
        <f aca="false">'Standard Settings'!$D13</f>
        <v>HK</v>
      </c>
      <c r="N18" s="28"/>
      <c r="O18" s="12" t="n">
        <f aca="false">'Standard Settings'!$E13</f>
        <v>67</v>
      </c>
      <c r="P18" s="29"/>
      <c r="Q18" s="30" t="n">
        <f aca="false">'Standard Settings'!$G13</f>
        <v>23</v>
      </c>
      <c r="R18" s="30" t="n">
        <f aca="false">'Standard Settings'!$I13</f>
        <v>29</v>
      </c>
      <c r="S18" s="31" t="n">
        <f aca="false">D18-4</f>
        <v>22</v>
      </c>
      <c r="T18" s="31" t="n">
        <f aca="false">D18+4</f>
        <v>30</v>
      </c>
      <c r="U18" s="32" t="n">
        <f aca="false">IF(OR($S18+B$52&lt;$Q18,$S18+B$52&gt;$R18),-1,(EchelleFPAparam!$S$3/('cpmcfgWVLEN_Table.csv'!$S18+B$52))*(SIN('Standard Settings'!$F13)+SIN('Standard Settings'!$F13+EchelleFPAparam!$M$3)))</f>
        <v>-1</v>
      </c>
      <c r="V18" s="32" t="n">
        <f aca="false">IF(OR($S18+C$52&lt;$Q18,$S18+C$52&gt;$R18),-1,(EchelleFPAparam!$S$3/('cpmcfgWVLEN_Table.csv'!$S18+C$52))*(SIN('Standard Settings'!$F13)+SIN('Standard Settings'!$F13+EchelleFPAparam!$M$3)))</f>
        <v>2500.7659062609</v>
      </c>
      <c r="W18" s="32" t="n">
        <f aca="false">IF(OR($S18+D$52&lt;$Q18,$S18+D$52&gt;$R18),-1,(EchelleFPAparam!$S$3/('cpmcfgWVLEN_Table.csv'!$S18+D$52))*(SIN('Standard Settings'!$F13)+SIN('Standard Settings'!$F13+EchelleFPAparam!$M$3)))</f>
        <v>2396.56732683336</v>
      </c>
      <c r="X18" s="32" t="n">
        <f aca="false">IF(OR($S18+E$52&lt;$Q18,$S18+E$52&gt;$R18),-1,(EchelleFPAparam!$S$3/('cpmcfgWVLEN_Table.csv'!$S18+E$52))*(SIN('Standard Settings'!$F13)+SIN('Standard Settings'!$F13+EchelleFPAparam!$M$3)))</f>
        <v>2300.70463376003</v>
      </c>
      <c r="Y18" s="32" t="n">
        <f aca="false">IF(OR($S18+F$52&lt;$Q18,$S18+F$52&gt;$R18),-1,(EchelleFPAparam!$S$3/('cpmcfgWVLEN_Table.csv'!$S18+F$52))*(SIN('Standard Settings'!$F13)+SIN('Standard Settings'!$F13+EchelleFPAparam!$M$3)))</f>
        <v>2212.21599400003</v>
      </c>
      <c r="Z18" s="32" t="n">
        <f aca="false">IF(OR($S18+G$52&lt;$Q18,$S18+G$52&gt;$R18),-1,(EchelleFPAparam!$S$3/('cpmcfgWVLEN_Table.csv'!$S18+G$52))*(SIN('Standard Settings'!$F13)+SIN('Standard Settings'!$F13+EchelleFPAparam!$M$3)))</f>
        <v>2130.28206829632</v>
      </c>
      <c r="AA18" s="32" t="n">
        <f aca="false">IF(OR($S18+H$52&lt;$Q18,$S18+H$52&gt;$R18),-1,(EchelleFPAparam!$S$3/('cpmcfgWVLEN_Table.csv'!$S18+H$52))*(SIN('Standard Settings'!$F13)+SIN('Standard Settings'!$F13+EchelleFPAparam!$M$3)))</f>
        <v>2054.20056585717</v>
      </c>
      <c r="AB18" s="32" t="n">
        <f aca="false">IF(OR($S18+I$52&lt;$Q18,$S18+I$52&gt;$R18),-1,(EchelleFPAparam!$S$3/('cpmcfgWVLEN_Table.csv'!$S18+I$52))*(SIN('Standard Settings'!$F13)+SIN('Standard Settings'!$F13+EchelleFPAparam!$M$3)))</f>
        <v>1983.36606358623</v>
      </c>
      <c r="AC18" s="32" t="n">
        <f aca="false">IF(OR($S18+J$52&lt;$Q18,$S18+J$52&gt;$R18),-1,(EchelleFPAparam!$S$3/('cpmcfgWVLEN_Table.csv'!$S18+J$52))*(SIN('Standard Settings'!$F13)+SIN('Standard Settings'!$F13+EchelleFPAparam!$M$3)))</f>
        <v>-1</v>
      </c>
      <c r="AD18" s="33" t="n">
        <v>2048.1</v>
      </c>
      <c r="AE18" s="33" t="n">
        <v>2036.5527471009</v>
      </c>
      <c r="AF18" s="33" t="n">
        <v>1777.40103192014</v>
      </c>
      <c r="AG18" s="33" t="n">
        <v>1465.95228838193</v>
      </c>
      <c r="AH18" s="33" t="n">
        <v>1181.07119297446</v>
      </c>
      <c r="AI18" s="33" t="n">
        <v>919.148914578647</v>
      </c>
      <c r="AJ18" s="33" t="n">
        <v>677.282910628844</v>
      </c>
      <c r="AK18" s="33" t="n">
        <v>452.999675546659</v>
      </c>
      <c r="AL18" s="33" t="n">
        <v>244.223397912577</v>
      </c>
      <c r="AM18" s="33" t="n">
        <v>67.6990419614431</v>
      </c>
      <c r="AN18" s="33" t="n">
        <v>0</v>
      </c>
      <c r="AO18" s="33" t="n">
        <v>2048.1</v>
      </c>
      <c r="AP18" s="33" t="n">
        <v>1806.65150934023</v>
      </c>
      <c r="AQ18" s="33" t="n">
        <v>1492.99521985239</v>
      </c>
      <c r="AR18" s="33" t="n">
        <v>1206.29102455224</v>
      </c>
      <c r="AS18" s="33" t="n">
        <v>942.682096700637</v>
      </c>
      <c r="AT18" s="33" t="n">
        <v>699.313160526755</v>
      </c>
      <c r="AU18" s="33" t="n">
        <v>473.689099888091</v>
      </c>
      <c r="AV18" s="33" t="n">
        <v>263.699452023909</v>
      </c>
      <c r="AW18" s="33" t="n">
        <v>77.0570875301261</v>
      </c>
      <c r="AX18" s="33"/>
      <c r="AY18" s="33" t="n">
        <v>0</v>
      </c>
      <c r="AZ18" s="33" t="n">
        <v>2048.1</v>
      </c>
      <c r="BA18" s="33" t="n">
        <v>1837.14489225096</v>
      </c>
      <c r="BB18" s="33" t="n">
        <v>1521.34358639464</v>
      </c>
      <c r="BC18" s="33" t="n">
        <v>1232.50732669416</v>
      </c>
      <c r="BD18" s="33" t="n">
        <v>967.054130859423</v>
      </c>
      <c r="BE18" s="33" t="n">
        <v>722.013273291229</v>
      </c>
      <c r="BF18" s="33" t="n">
        <v>494.843154792955</v>
      </c>
      <c r="BG18" s="33" t="n">
        <v>283.42699592915</v>
      </c>
      <c r="BH18" s="33" t="n">
        <v>86.8795247158519</v>
      </c>
      <c r="BI18" s="33"/>
      <c r="BJ18" s="33" t="n">
        <v>0</v>
      </c>
      <c r="BK18" s="34" t="n">
        <f aca="false">IF(OR($S18+B$52&lt;'Standard Settings'!$G13,$S18+B$52&gt;'Standard Settings'!$I13),-1,(EchelleFPAparam!$S$3/('cpmcfgWVLEN_Table.csv'!$S18+B$52))*(SIN(EchelleFPAparam!$T$3-EchelleFPAparam!$M$3/2)+SIN('Standard Settings'!$F13+EchelleFPAparam!$M$3)))</f>
        <v>-1</v>
      </c>
      <c r="BL18" s="34" t="n">
        <f aca="false">IF(OR($S18+C$52&lt;'Standard Settings'!$G13,$S18+C$52&gt;'Standard Settings'!$I13),-1,(EchelleFPAparam!$S$3/('cpmcfgWVLEN_Table.csv'!$S18+C$52))*(SIN(EchelleFPAparam!$T$3-EchelleFPAparam!$M$3/2)+SIN('Standard Settings'!$F13+EchelleFPAparam!$M$3)))</f>
        <v>2485.0110587566</v>
      </c>
      <c r="BM18" s="34" t="n">
        <f aca="false">IF(OR($S18+D$52&lt;'Standard Settings'!$G13,$S18+D$52&gt;'Standard Settings'!$I13),-1,(EchelleFPAparam!$S$3/('cpmcfgWVLEN_Table.csv'!$S18+D$52))*(SIN(EchelleFPAparam!$T$3-EchelleFPAparam!$M$3/2)+SIN('Standard Settings'!$F13+EchelleFPAparam!$M$3)))</f>
        <v>2381.4689313084</v>
      </c>
      <c r="BN18" s="34" t="n">
        <f aca="false">IF(OR($S18+E$52&lt;'Standard Settings'!$G13,$S18+E$52&gt;'Standard Settings'!$I13),-1,(EchelleFPAparam!$S$3/('cpmcfgWVLEN_Table.csv'!$S18+E$52))*(SIN(EchelleFPAparam!$T$3-EchelleFPAparam!$M$3/2)+SIN('Standard Settings'!$F13+EchelleFPAparam!$M$3)))</f>
        <v>2286.21017405607</v>
      </c>
      <c r="BO18" s="34" t="n">
        <f aca="false">IF(OR($S18+F$52&lt;'Standard Settings'!$G13,$S18+F$52&gt;'Standard Settings'!$I13),-1,(EchelleFPAparam!$S$3/('cpmcfgWVLEN_Table.csv'!$S18+F$52))*(SIN(EchelleFPAparam!$T$3-EchelleFPAparam!$M$3/2)+SIN('Standard Settings'!$F13+EchelleFPAparam!$M$3)))</f>
        <v>2198.27901351545</v>
      </c>
      <c r="BP18" s="34" t="n">
        <f aca="false">IF(OR($S18+G$52&lt;'Standard Settings'!$G13,$S18+G$52&gt;'Standard Settings'!$I13),-1,(EchelleFPAparam!$S$3/('cpmcfgWVLEN_Table.csv'!$S18+G$52))*(SIN(EchelleFPAparam!$T$3-EchelleFPAparam!$M$3/2)+SIN('Standard Settings'!$F13+EchelleFPAparam!$M$3)))</f>
        <v>2116.86127227414</v>
      </c>
      <c r="BQ18" s="34" t="n">
        <f aca="false">IF(OR($S18+H$52&lt;'Standard Settings'!$G13,$S18+H$52&gt;'Standard Settings'!$I13),-1,(EchelleFPAparam!$S$3/('cpmcfgWVLEN_Table.csv'!$S18+H$52))*(SIN(EchelleFPAparam!$T$3-EchelleFPAparam!$M$3/2)+SIN('Standard Settings'!$F13+EchelleFPAparam!$M$3)))</f>
        <v>2041.25908397863</v>
      </c>
      <c r="BR18" s="34" t="n">
        <f aca="false">IF(OR($S18+I$52&lt;'Standard Settings'!$G13,$S18+I$52&gt;'Standard Settings'!$I13),-1,(EchelleFPAparam!$S$3/('cpmcfgWVLEN_Table.csv'!$S18+I$52))*(SIN(EchelleFPAparam!$T$3-EchelleFPAparam!$M$3/2)+SIN('Standard Settings'!$F13+EchelleFPAparam!$M$3)))</f>
        <v>1970.87083970351</v>
      </c>
      <c r="BS18" s="34" t="n">
        <f aca="false">IF(OR($S18+J$52&lt;'Standard Settings'!$G13,$S18+J$52&gt;'Standard Settings'!$I13),-1,(EchelleFPAparam!$S$3/('cpmcfgWVLEN_Table.csv'!$S18+J$52))*(SIN(EchelleFPAparam!$T$3-EchelleFPAparam!$M$3/2)+SIN('Standard Settings'!$F13+EchelleFPAparam!$M$3)))</f>
        <v>-1</v>
      </c>
      <c r="BT18" s="35" t="n">
        <f aca="false">IF(OR($S18+B$52&lt;'Standard Settings'!$G13,$S18+B$52&gt;'Standard Settings'!$I13),-1,BK18*(($D18+B$52)/($D18+B$52+0.5)))</f>
        <v>-1</v>
      </c>
      <c r="BU18" s="35" t="n">
        <f aca="false">IF(OR($S18+C$52&lt;'Standard Settings'!$G13,$S18+C$52&gt;'Standard Settings'!$I13),-1,BL18*(($D18+C$52)/($D18+C$52+0.5)))</f>
        <v>2439.82903950648</v>
      </c>
      <c r="BV18" s="35" t="n">
        <f aca="false">IF(OR($S18+D$52&lt;'Standard Settings'!$G13,$S18+D$52&gt;'Standard Settings'!$I13),-1,BM18*(($D18+D$52)/($D18+D$52+0.5)))</f>
        <v>2339.68877461878</v>
      </c>
      <c r="BW18" s="35" t="n">
        <f aca="false">IF(OR($S18+E$52&lt;'Standard Settings'!$G13,$S18+E$52&gt;'Standard Settings'!$I13),-1,BN18*(($D18+E$52)/($D18+E$52+0.5)))</f>
        <v>2247.46084907207</v>
      </c>
      <c r="BX18" s="35" t="n">
        <f aca="false">IF(OR($S18+F$52&lt;'Standard Settings'!$G13,$S18+F$52&gt;'Standard Settings'!$I13),-1,BO18*(($D18+F$52)/($D18+F$52+0.5)))</f>
        <v>2162.24165263815</v>
      </c>
      <c r="BY18" s="35" t="n">
        <f aca="false">IF(OR($S18+G$52&lt;'Standard Settings'!$G13,$S18+G$52&gt;'Standard Settings'!$I13),-1,BP18*(($D18+G$52)/($D18+G$52+0.5)))</f>
        <v>2083.26029969836</v>
      </c>
      <c r="BZ18" s="35" t="n">
        <f aca="false">IF(OR($S18+H$52&lt;'Standard Settings'!$G13,$S18+H$52&gt;'Standard Settings'!$I13),-1,BQ18*(($D18+H$52)/($D18+H$52+0.5)))</f>
        <v>2009.85509807127</v>
      </c>
      <c r="CA18" s="35" t="n">
        <f aca="false">IF(OR($S18+I$52&lt;'Standard Settings'!$G13,$S18+I$52&gt;'Standard Settings'!$I13),-1,BR18*(($D18+I$52)/($D18+I$52+0.5)))</f>
        <v>1941.45485702137</v>
      </c>
      <c r="CB18" s="35" t="n">
        <f aca="false">IF(OR($S18+J$52&lt;'Standard Settings'!$G13,$S18+J$52&gt;'Standard Settings'!$I13),-1,BS18*(($D18+J$52)/($D18+J$52+0.5)))</f>
        <v>-1</v>
      </c>
      <c r="CC18" s="35" t="n">
        <f aca="false">IF(OR($S18+B$52&lt;'Standard Settings'!$G13,$S18+B$52&gt;'Standard Settings'!$I13),-1,BK18*(($D18+B$52)/($D18+B$52-0.5)))</f>
        <v>-1</v>
      </c>
      <c r="CD18" s="35" t="n">
        <f aca="false">IF(OR($S18+C$52&lt;'Standard Settings'!$G13,$S18+C$52&gt;'Standard Settings'!$I13),-1,BL18*(($D18+C$52)/($D18+C$52-0.5)))</f>
        <v>2531.89805986521</v>
      </c>
      <c r="CE18" s="35" t="n">
        <f aca="false">IF(OR($S18+D$52&lt;'Standard Settings'!$G13,$S18+D$52&gt;'Standard Settings'!$I13),-1,BM18*(($D18+D$52)/($D18+D$52-0.5)))</f>
        <v>2424.7683664231</v>
      </c>
      <c r="CF18" s="35" t="n">
        <f aca="false">IF(OR($S18+E$52&lt;'Standard Settings'!$G13,$S18+E$52&gt;'Standard Settings'!$I13),-1,BN18*(($D18+E$52)/($D18+E$52-0.5)))</f>
        <v>2326.3191244781</v>
      </c>
      <c r="CG18" s="35" t="n">
        <f aca="false">IF(OR($S18+F$52&lt;'Standard Settings'!$G13,$S18+F$52&gt;'Standard Settings'!$I13),-1,BO18*(($D18+F$52)/($D18+F$52-0.5)))</f>
        <v>2235.53797984622</v>
      </c>
      <c r="CH18" s="35" t="n">
        <f aca="false">IF(OR($S18+G$52&lt;'Standard Settings'!$G13,$S18+G$52&gt;'Standard Settings'!$I13),-1,BP18*(($D18+G$52)/($D18+G$52-0.5)))</f>
        <v>2151.56391608191</v>
      </c>
      <c r="CI18" s="35" t="n">
        <f aca="false">IF(OR($S18+H$52&lt;'Standard Settings'!$G13,$S18+H$52&gt;'Standard Settings'!$I13),-1,BQ18*(($D18+H$52)/($D18+H$52-0.5)))</f>
        <v>2073.66002181956</v>
      </c>
      <c r="CJ18" s="35" t="n">
        <f aca="false">IF(OR($S18+I$52&lt;'Standard Settings'!$G13,$S18+I$52&gt;'Standard Settings'!$I13),-1,BR18*(($D18+I$52)/($D18+I$52-0.5)))</f>
        <v>2001.1919295451</v>
      </c>
      <c r="CK18" s="35" t="n">
        <f aca="false">IF(OR($S18+J$52&lt;'Standard Settings'!$G13,$S18+J$52&gt;'Standard Settings'!$I13),-1,BS18*(($D18+J$52)/($D18+J$52-0.5)))</f>
        <v>-1</v>
      </c>
      <c r="CL18" s="36" t="n">
        <f aca="false">IF(OR($S18+B$52&lt;'Standard Settings'!$G13,$S18+B$52&gt;'Standard Settings'!$I13),-1,(EchelleFPAparam!$S$3/('cpmcfgWVLEN_Table.csv'!$S18+B$52))*(SIN('Standard Settings'!$F13)+SIN('Standard Settings'!$F13+EchelleFPAparam!$M$3+EchelleFPAparam!$F$3)))</f>
        <v>-1</v>
      </c>
      <c r="CM18" s="36" t="n">
        <f aca="false">IF(OR($S18+C$52&lt;'Standard Settings'!$G13,$S18+C$52&gt;'Standard Settings'!$I13),-1,(EchelleFPAparam!$S$3/('cpmcfgWVLEN_Table.csv'!$S18+C$52))*(SIN('Standard Settings'!$F13)+SIN('Standard Settings'!$F13+EchelleFPAparam!$M$3+EchelleFPAparam!$F$3)))</f>
        <v>2476.30454794644</v>
      </c>
      <c r="CN18" s="36" t="n">
        <f aca="false">IF(OR($S18+D$52&lt;'Standard Settings'!$G13,$S18+D$52&gt;'Standard Settings'!$I13),-1,(EchelleFPAparam!$S$3/('cpmcfgWVLEN_Table.csv'!$S18+D$52))*(SIN('Standard Settings'!$F13)+SIN('Standard Settings'!$F13+EchelleFPAparam!$M$3+EchelleFPAparam!$F$3)))</f>
        <v>2373.125191782</v>
      </c>
      <c r="CO18" s="36" t="n">
        <f aca="false">IF(OR($S18+E$52&lt;'Standard Settings'!$G13,$S18+E$52&gt;'Standard Settings'!$I13),-1,(EchelleFPAparam!$S$3/('cpmcfgWVLEN_Table.csv'!$S18+E$52))*(SIN('Standard Settings'!$F13)+SIN('Standard Settings'!$F13+EchelleFPAparam!$M$3+EchelleFPAparam!$F$3)))</f>
        <v>2278.20018411072</v>
      </c>
      <c r="CP18" s="36" t="n">
        <f aca="false">IF(OR($S18+F$52&lt;'Standard Settings'!$G13,$S18+F$52&gt;'Standard Settings'!$I13),-1,(EchelleFPAparam!$S$3/('cpmcfgWVLEN_Table.csv'!$S18+F$52))*(SIN('Standard Settings'!$F13)+SIN('Standard Settings'!$F13+EchelleFPAparam!$M$3+EchelleFPAparam!$F$3)))</f>
        <v>2190.57710010646</v>
      </c>
      <c r="CQ18" s="36" t="n">
        <f aca="false">IF(OR($S18+G$52&lt;'Standard Settings'!$G13,$S18+G$52&gt;'Standard Settings'!$I13),-1,(EchelleFPAparam!$S$3/('cpmcfgWVLEN_Table.csv'!$S18+G$52))*(SIN('Standard Settings'!$F13)+SIN('Standard Settings'!$F13+EchelleFPAparam!$M$3+EchelleFPAparam!$F$3)))</f>
        <v>2109.44461491734</v>
      </c>
      <c r="CR18" s="36" t="n">
        <f aca="false">IF(OR($S18+H$52&lt;'Standard Settings'!$G13,$S18+H$52&gt;'Standard Settings'!$I13),-1,(EchelleFPAparam!$S$3/('cpmcfgWVLEN_Table.csv'!$S18+H$52))*(SIN('Standard Settings'!$F13)+SIN('Standard Settings'!$F13+EchelleFPAparam!$M$3+EchelleFPAparam!$F$3)))</f>
        <v>2034.10730724172</v>
      </c>
      <c r="CS18" s="36" t="n">
        <f aca="false">IF(OR($S18+I$52&lt;'Standard Settings'!$G13,$S18+I$52&gt;'Standard Settings'!$I13),-1,(EchelleFPAparam!$S$3/('cpmcfgWVLEN_Table.csv'!$S18+I$52))*(SIN('Standard Settings'!$F13)+SIN('Standard Settings'!$F13+EchelleFPAparam!$M$3+EchelleFPAparam!$F$3)))</f>
        <v>1963.96567595752</v>
      </c>
      <c r="CT18" s="36" t="n">
        <f aca="false">IF(OR($S18+J$52&lt;'Standard Settings'!$G13,$S18+J$52&gt;'Standard Settings'!$I13),-1,(EchelleFPAparam!$S$3/('cpmcfgWVLEN_Table.csv'!$S18+J$52))*(SIN('Standard Settings'!$F13)+SIN('Standard Settings'!$F13+EchelleFPAparam!$M$3+EchelleFPAparam!$F$3)))</f>
        <v>-1</v>
      </c>
      <c r="CU18" s="36" t="n">
        <f aca="false">IF(OR($S18+B$52&lt;'Standard Settings'!$G13,$S18+B$52&gt;'Standard Settings'!$I13),-1,(EchelleFPAparam!$S$3/('cpmcfgWVLEN_Table.csv'!$S18+B$52))*(SIN('Standard Settings'!$F13)+SIN('Standard Settings'!$F13+EchelleFPAparam!$M$3+EchelleFPAparam!$G$3)))</f>
        <v>-1</v>
      </c>
      <c r="CV18" s="36" t="n">
        <f aca="false">IF(OR($S18+C$52&lt;'Standard Settings'!$G13,$S18+C$52&gt;'Standard Settings'!$I13),-1,(EchelleFPAparam!$S$3/('cpmcfgWVLEN_Table.csv'!$S18+C$52))*(SIN('Standard Settings'!$F13)+SIN('Standard Settings'!$F13+EchelleFPAparam!$M$3+EchelleFPAparam!$G$3)))</f>
        <v>2492.25321654295</v>
      </c>
      <c r="CW18" s="36" t="n">
        <f aca="false">IF(OR($S18+D$52&lt;'Standard Settings'!$G13,$S18+D$52&gt;'Standard Settings'!$I13),-1,(EchelleFPAparam!$S$3/('cpmcfgWVLEN_Table.csv'!$S18+D$52))*(SIN('Standard Settings'!$F13)+SIN('Standard Settings'!$F13+EchelleFPAparam!$M$3+EchelleFPAparam!$G$3)))</f>
        <v>2388.40933252033</v>
      </c>
      <c r="CX18" s="36" t="n">
        <f aca="false">IF(OR($S18+E$52&lt;'Standard Settings'!$G13,$S18+E$52&gt;'Standard Settings'!$I13),-1,(EchelleFPAparam!$S$3/('cpmcfgWVLEN_Table.csv'!$S18+E$52))*(SIN('Standard Settings'!$F13)+SIN('Standard Settings'!$F13+EchelleFPAparam!$M$3+EchelleFPAparam!$G$3)))</f>
        <v>2292.87295921952</v>
      </c>
      <c r="CY18" s="36" t="n">
        <f aca="false">IF(OR($S18+F$52&lt;'Standard Settings'!$G13,$S18+F$52&gt;'Standard Settings'!$I13),-1,(EchelleFPAparam!$S$3/('cpmcfgWVLEN_Table.csv'!$S18+F$52))*(SIN('Standard Settings'!$F13)+SIN('Standard Settings'!$F13+EchelleFPAparam!$M$3+EchelleFPAparam!$G$3)))</f>
        <v>2204.68553771107</v>
      </c>
      <c r="CZ18" s="36" t="n">
        <f aca="false">IF(OR($S18+G$52&lt;'Standard Settings'!$G13,$S18+G$52&gt;'Standard Settings'!$I13),-1,(EchelleFPAparam!$S$3/('cpmcfgWVLEN_Table.csv'!$S18+G$52))*(SIN('Standard Settings'!$F13)+SIN('Standard Settings'!$F13+EchelleFPAparam!$M$3+EchelleFPAparam!$G$3)))</f>
        <v>2123.03051779585</v>
      </c>
      <c r="DA18" s="36" t="n">
        <f aca="false">IF(OR($S18+H$52&lt;'Standard Settings'!$G13,$S18+H$52&gt;'Standard Settings'!$I13),-1,(EchelleFPAparam!$S$3/('cpmcfgWVLEN_Table.csv'!$S18+H$52))*(SIN('Standard Settings'!$F13)+SIN('Standard Settings'!$F13+EchelleFPAparam!$M$3+EchelleFPAparam!$G$3)))</f>
        <v>2047.20799930314</v>
      </c>
      <c r="DB18" s="36" t="n">
        <f aca="false">IF(OR($S18+I$52&lt;'Standard Settings'!$G13,$S18+I$52&gt;'Standard Settings'!$I13),-1,(EchelleFPAparam!$S$3/('cpmcfgWVLEN_Table.csv'!$S18+I$52))*(SIN('Standard Settings'!$F13)+SIN('Standard Settings'!$F13+EchelleFPAparam!$M$3+EchelleFPAparam!$G$3)))</f>
        <v>1976.61462001683</v>
      </c>
      <c r="DC18" s="36" t="n">
        <f aca="false">IF(OR($S18+J$52&lt;'Standard Settings'!$G13,$S18+J$52&gt;'Standard Settings'!$I13),-1,(EchelleFPAparam!$S$3/('cpmcfgWVLEN_Table.csv'!$S18+J$52))*(SIN('Standard Settings'!$F13)+SIN('Standard Settings'!$F13+EchelleFPAparam!$M$3+EchelleFPAparam!$G$3)))</f>
        <v>-1</v>
      </c>
      <c r="DD18" s="36" t="n">
        <f aca="false">IF(OR($S18+B$52&lt;'Standard Settings'!$G13,$S18+B$52&gt;'Standard Settings'!$I13),-1,(EchelleFPAparam!$S$3/('cpmcfgWVLEN_Table.csv'!$S18+B$52))*(SIN('Standard Settings'!$F13)+SIN('Standard Settings'!$F13+EchelleFPAparam!$M$3+EchelleFPAparam!$H$3)))</f>
        <v>-1</v>
      </c>
      <c r="DE18" s="36" t="n">
        <f aca="false">IF(OR($S18+C$52&lt;'Standard Settings'!$G13,$S18+C$52&gt;'Standard Settings'!$I13),-1,(EchelleFPAparam!$S$3/('cpmcfgWVLEN_Table.csv'!$S18+C$52))*(SIN('Standard Settings'!$F13)+SIN('Standard Settings'!$F13+EchelleFPAparam!$M$3+EchelleFPAparam!$H$3)))</f>
        <v>2493.09682757046</v>
      </c>
      <c r="DF18" s="36" t="n">
        <f aca="false">IF(OR($S18+D$52&lt;'Standard Settings'!$G13,$S18+D$52&gt;'Standard Settings'!$I13),-1,(EchelleFPAparam!$S$3/('cpmcfgWVLEN_Table.csv'!$S18+D$52))*(SIN('Standard Settings'!$F13)+SIN('Standard Settings'!$F13+EchelleFPAparam!$M$3+EchelleFPAparam!$H$3)))</f>
        <v>2389.21779308836</v>
      </c>
      <c r="DG18" s="36" t="n">
        <f aca="false">IF(OR($S18+E$52&lt;'Standard Settings'!$G13,$S18+E$52&gt;'Standard Settings'!$I13),-1,(EchelleFPAparam!$S$3/('cpmcfgWVLEN_Table.csv'!$S18+E$52))*(SIN('Standard Settings'!$F13)+SIN('Standard Settings'!$F13+EchelleFPAparam!$M$3+EchelleFPAparam!$H$3)))</f>
        <v>2293.64908136482</v>
      </c>
      <c r="DH18" s="36" t="n">
        <f aca="false">IF(OR($S18+F$52&lt;'Standard Settings'!$G13,$S18+F$52&gt;'Standard Settings'!$I13),-1,(EchelleFPAparam!$S$3/('cpmcfgWVLEN_Table.csv'!$S18+F$52))*(SIN('Standard Settings'!$F13)+SIN('Standard Settings'!$F13+EchelleFPAparam!$M$3+EchelleFPAparam!$H$3)))</f>
        <v>2205.43180900464</v>
      </c>
      <c r="DI18" s="36" t="n">
        <f aca="false">IF(OR($S18+G$52&lt;'Standard Settings'!$G13,$S18+G$52&gt;'Standard Settings'!$I13),-1,(EchelleFPAparam!$S$3/('cpmcfgWVLEN_Table.csv'!$S18+G$52))*(SIN('Standard Settings'!$F13)+SIN('Standard Settings'!$F13+EchelleFPAparam!$M$3+EchelleFPAparam!$H$3)))</f>
        <v>2123.74914941187</v>
      </c>
      <c r="DJ18" s="36" t="n">
        <f aca="false">IF(OR($S18+H$52&lt;'Standard Settings'!$G13,$S18+H$52&gt;'Standard Settings'!$I13),-1,(EchelleFPAparam!$S$3/('cpmcfgWVLEN_Table.csv'!$S18+H$52))*(SIN('Standard Settings'!$F13)+SIN('Standard Settings'!$F13+EchelleFPAparam!$M$3+EchelleFPAparam!$H$3)))</f>
        <v>2047.90096550431</v>
      </c>
      <c r="DK18" s="36" t="n">
        <f aca="false">IF(OR($S18+I$52&lt;'Standard Settings'!$G13,$S18+I$52&gt;'Standard Settings'!$I13),-1,(EchelleFPAparam!$S$3/('cpmcfgWVLEN_Table.csv'!$S18+I$52))*(SIN('Standard Settings'!$F13)+SIN('Standard Settings'!$F13+EchelleFPAparam!$M$3+EchelleFPAparam!$H$3)))</f>
        <v>1977.28369083174</v>
      </c>
      <c r="DL18" s="36" t="n">
        <f aca="false">IF(OR($S18+J$52&lt;'Standard Settings'!$G13,$S18+J$52&gt;'Standard Settings'!$I13),-1,(EchelleFPAparam!$S$3/('cpmcfgWVLEN_Table.csv'!$S18+J$52))*(SIN('Standard Settings'!$F13)+SIN('Standard Settings'!$F13+EchelleFPAparam!$M$3+EchelleFPAparam!$H$3)))</f>
        <v>-1</v>
      </c>
      <c r="DM18" s="36" t="n">
        <f aca="false">IF(OR($S18+B$52&lt;'Standard Settings'!$G13,$S18+B$52&gt;'Standard Settings'!$I13),-1,(EchelleFPAparam!$S$3/('cpmcfgWVLEN_Table.csv'!$S18+B$52))*(SIN('Standard Settings'!$F13)+SIN('Standard Settings'!$F13+EchelleFPAparam!$M$3+EchelleFPAparam!$I$3)))</f>
        <v>-1</v>
      </c>
      <c r="DN18" s="36" t="n">
        <f aca="false">IF(OR($S18+C$52&lt;'Standard Settings'!$G13,$S18+C$52&gt;'Standard Settings'!$I13),-1,(EchelleFPAparam!$S$3/('cpmcfgWVLEN_Table.csv'!$S18+C$52))*(SIN('Standard Settings'!$F13)+SIN('Standard Settings'!$F13+EchelleFPAparam!$M$3+EchelleFPAparam!$I$3)))</f>
        <v>2508.24355388347</v>
      </c>
      <c r="DO18" s="36" t="n">
        <f aca="false">IF(OR($S18+D$52&lt;'Standard Settings'!$G13,$S18+D$52&gt;'Standard Settings'!$I13),-1,(EchelleFPAparam!$S$3/('cpmcfgWVLEN_Table.csv'!$S18+D$52))*(SIN('Standard Settings'!$F13)+SIN('Standard Settings'!$F13+EchelleFPAparam!$M$3+EchelleFPAparam!$I$3)))</f>
        <v>2403.73340580499</v>
      </c>
      <c r="DP18" s="36" t="n">
        <f aca="false">IF(OR($S18+E$52&lt;'Standard Settings'!$G13,$S18+E$52&gt;'Standard Settings'!$I13),-1,(EchelleFPAparam!$S$3/('cpmcfgWVLEN_Table.csv'!$S18+E$52))*(SIN('Standard Settings'!$F13)+SIN('Standard Settings'!$F13+EchelleFPAparam!$M$3+EchelleFPAparam!$I$3)))</f>
        <v>2307.58406957279</v>
      </c>
      <c r="DQ18" s="36" t="n">
        <f aca="false">IF(OR($S18+F$52&lt;'Standard Settings'!$G13,$S18+F$52&gt;'Standard Settings'!$I13),-1,(EchelleFPAparam!$S$3/('cpmcfgWVLEN_Table.csv'!$S18+F$52))*(SIN('Standard Settings'!$F13)+SIN('Standard Settings'!$F13+EchelleFPAparam!$M$3+EchelleFPAparam!$I$3)))</f>
        <v>2218.83083612768</v>
      </c>
      <c r="DR18" s="36" t="n">
        <f aca="false">IF(OR($S18+G$52&lt;'Standard Settings'!$G13,$S18+G$52&gt;'Standard Settings'!$I13),-1,(EchelleFPAparam!$S$3/('cpmcfgWVLEN_Table.csv'!$S18+G$52))*(SIN('Standard Settings'!$F13)+SIN('Standard Settings'!$F13+EchelleFPAparam!$M$3+EchelleFPAparam!$I$3)))</f>
        <v>2136.6519162711</v>
      </c>
      <c r="DS18" s="36" t="n">
        <f aca="false">IF(OR($S18+H$52&lt;'Standard Settings'!$G13,$S18+H$52&gt;'Standard Settings'!$I13),-1,(EchelleFPAparam!$S$3/('cpmcfgWVLEN_Table.csv'!$S18+H$52))*(SIN('Standard Settings'!$F13)+SIN('Standard Settings'!$F13+EchelleFPAparam!$M$3+EchelleFPAparam!$I$3)))</f>
        <v>2060.34291926142</v>
      </c>
      <c r="DT18" s="36" t="n">
        <f aca="false">IF(OR($S18+I$52&lt;'Standard Settings'!$G13,$S18+I$52&gt;'Standard Settings'!$I13),-1,(EchelleFPAparam!$S$3/('cpmcfgWVLEN_Table.csv'!$S18+I$52))*(SIN('Standard Settings'!$F13)+SIN('Standard Settings'!$F13+EchelleFPAparam!$M$3+EchelleFPAparam!$I$3)))</f>
        <v>1989.29661170068</v>
      </c>
      <c r="DU18" s="36" t="n">
        <f aca="false">IF(OR($S18+J$52&lt;'Standard Settings'!$G13,$S18+J$52&gt;'Standard Settings'!$I13),-1,(EchelleFPAparam!$S$3/('cpmcfgWVLEN_Table.csv'!$S18+J$52))*(SIN('Standard Settings'!$F13)+SIN('Standard Settings'!$F13+EchelleFPAparam!$M$3+EchelleFPAparam!$I$3)))</f>
        <v>-1</v>
      </c>
      <c r="DV18" s="36" t="n">
        <f aca="false">IF(OR($S18+B$52&lt;'Standard Settings'!$G13,$S18+B$52&gt;'Standard Settings'!$I13),-1,(EchelleFPAparam!$S$3/('cpmcfgWVLEN_Table.csv'!$S18+B$52))*(SIN('Standard Settings'!$F13)+SIN('Standard Settings'!$F13+EchelleFPAparam!$M$3+EchelleFPAparam!$J$3)))</f>
        <v>-1</v>
      </c>
      <c r="DW18" s="36" t="n">
        <f aca="false">IF(OR($S18+C$52&lt;'Standard Settings'!$G13,$S18+C$52&gt;'Standard Settings'!$I13),-1,(EchelleFPAparam!$S$3/('cpmcfgWVLEN_Table.csv'!$S18+C$52))*(SIN('Standard Settings'!$F13)+SIN('Standard Settings'!$F13+EchelleFPAparam!$M$3+EchelleFPAparam!$J$3)))</f>
        <v>2509.04336854321</v>
      </c>
      <c r="DX18" s="36" t="n">
        <f aca="false">IF(OR($S18+D$52&lt;'Standard Settings'!$G13,$S18+D$52&gt;'Standard Settings'!$I13),-1,(EchelleFPAparam!$S$3/('cpmcfgWVLEN_Table.csv'!$S18+D$52))*(SIN('Standard Settings'!$F13)+SIN('Standard Settings'!$F13+EchelleFPAparam!$M$3+EchelleFPAparam!$J$3)))</f>
        <v>2404.49989485391</v>
      </c>
      <c r="DY18" s="36" t="n">
        <f aca="false">IF(OR($S18+E$52&lt;'Standard Settings'!$G13,$S18+E$52&gt;'Standard Settings'!$I13),-1,(EchelleFPAparam!$S$3/('cpmcfgWVLEN_Table.csv'!$S18+E$52))*(SIN('Standard Settings'!$F13)+SIN('Standard Settings'!$F13+EchelleFPAparam!$M$3+EchelleFPAparam!$J$3)))</f>
        <v>2308.31989905975</v>
      </c>
      <c r="DZ18" s="36" t="n">
        <f aca="false">IF(OR($S18+F$52&lt;'Standard Settings'!$G13,$S18+F$52&gt;'Standard Settings'!$I13),-1,(EchelleFPAparam!$S$3/('cpmcfgWVLEN_Table.csv'!$S18+F$52))*(SIN('Standard Settings'!$F13)+SIN('Standard Settings'!$F13+EchelleFPAparam!$M$3+EchelleFPAparam!$J$3)))</f>
        <v>2219.53836448053</v>
      </c>
      <c r="EA18" s="36" t="n">
        <f aca="false">IF(OR($S18+G$52&lt;'Standard Settings'!$G13,$S18+G$52&gt;'Standard Settings'!$I13),-1,(EchelleFPAparam!$S$3/('cpmcfgWVLEN_Table.csv'!$S18+G$52))*(SIN('Standard Settings'!$F13)+SIN('Standard Settings'!$F13+EchelleFPAparam!$M$3+EchelleFPAparam!$J$3)))</f>
        <v>2137.33323987014</v>
      </c>
      <c r="EB18" s="36" t="n">
        <f aca="false">IF(OR($S18+H$52&lt;'Standard Settings'!$G13,$S18+H$52&gt;'Standard Settings'!$I13),-1,(EchelleFPAparam!$S$3/('cpmcfgWVLEN_Table.csv'!$S18+H$52))*(SIN('Standard Settings'!$F13)+SIN('Standard Settings'!$F13+EchelleFPAparam!$M$3+EchelleFPAparam!$J$3)))</f>
        <v>2060.99990987478</v>
      </c>
      <c r="EC18" s="36" t="n">
        <f aca="false">IF(OR($S18+I$52&lt;'Standard Settings'!$G13,$S18+I$52&gt;'Standard Settings'!$I13),-1,(EchelleFPAparam!$S$3/('cpmcfgWVLEN_Table.csv'!$S18+I$52))*(SIN('Standard Settings'!$F13)+SIN('Standard Settings'!$F13+EchelleFPAparam!$M$3+EchelleFPAparam!$J$3)))</f>
        <v>1989.93094746531</v>
      </c>
      <c r="ED18" s="36" t="n">
        <f aca="false">IF(OR($S18+J$52&lt;'Standard Settings'!$G13,$S18+J$52&gt;'Standard Settings'!$I13),-1,(EchelleFPAparam!$S$3/('cpmcfgWVLEN_Table.csv'!$S18+J$52))*(SIN('Standard Settings'!$F13)+SIN('Standard Settings'!$F13+EchelleFPAparam!$M$3+EchelleFPAparam!$J$3)))</f>
        <v>-1</v>
      </c>
      <c r="EE18" s="36" t="n">
        <f aca="false">IF(OR($S18+B$52&lt;$Q18,$S18+B$52&gt;$R18),-1,(EchelleFPAparam!$S$3/('cpmcfgWVLEN_Table.csv'!$S18+B$52))*(SIN('Standard Settings'!$F13)+SIN('Standard Settings'!$F13+EchelleFPAparam!$M$3+EchelleFPAparam!$K$3)))</f>
        <v>-1</v>
      </c>
      <c r="EF18" s="36" t="n">
        <f aca="false">IF(OR($S18+C$52&lt;$Q18,$S18+C$52&gt;$R18),-1,(EchelleFPAparam!$S$3/('cpmcfgWVLEN_Table.csv'!$S18+C$52))*(SIN('Standard Settings'!$F13)+SIN('Standard Settings'!$F13+EchelleFPAparam!$M$3+EchelleFPAparam!$K$3)))</f>
        <v>2523.37770860823</v>
      </c>
      <c r="EG18" s="36" t="n">
        <f aca="false">IF(OR($S18+D$52&lt;$Q18,$S18+D$52&gt;$R18),-1,(EchelleFPAparam!$S$3/('cpmcfgWVLEN_Table.csv'!$S18+D$52))*(SIN('Standard Settings'!$F13)+SIN('Standard Settings'!$F13+EchelleFPAparam!$M$3+EchelleFPAparam!$K$3)))</f>
        <v>2418.23697074955</v>
      </c>
      <c r="EH18" s="36" t="n">
        <f aca="false">IF(OR($S18+E$52&lt;$Q18,$S18+E$52&gt;$R18),-1,(EchelleFPAparam!$S$3/('cpmcfgWVLEN_Table.csv'!$S18+E$52))*(SIN('Standard Settings'!$F13)+SIN('Standard Settings'!$F13+EchelleFPAparam!$M$3+EchelleFPAparam!$K$3)))</f>
        <v>2321.50749191957</v>
      </c>
      <c r="EI18" s="36" t="n">
        <f aca="false">IF(OR($S18+F$52&lt;$Q18,$S18+F$52&gt;$R18),-1,(EchelleFPAparam!$S$3/('cpmcfgWVLEN_Table.csv'!$S18+F$52))*(SIN('Standard Settings'!$F13)+SIN('Standard Settings'!$F13+EchelleFPAparam!$M$3+EchelleFPAparam!$K$3)))</f>
        <v>2232.21874223036</v>
      </c>
      <c r="EJ18" s="36" t="n">
        <f aca="false">IF(OR($S18+G$52&lt;$Q18,$S18+G$52&gt;$R18),-1,(EchelleFPAparam!$S$3/('cpmcfgWVLEN_Table.csv'!$S18+G$52))*(SIN('Standard Settings'!$F13)+SIN('Standard Settings'!$F13+EchelleFPAparam!$M$3+EchelleFPAparam!$K$3)))</f>
        <v>2149.5439739996</v>
      </c>
      <c r="EK18" s="36" t="n">
        <f aca="false">IF(OR($S18+H$52&lt;$Q18,$S18+H$52&gt;$R18),-1,(EchelleFPAparam!$S$3/('cpmcfgWVLEN_Table.csv'!$S18+H$52))*(SIN('Standard Settings'!$F13)+SIN('Standard Settings'!$F13+EchelleFPAparam!$M$3+EchelleFPAparam!$K$3)))</f>
        <v>2072.77454635676</v>
      </c>
      <c r="EL18" s="36" t="n">
        <f aca="false">IF(OR($S18+I$52&lt;$Q18,$S18+I$52&gt;$R18),-1,(EchelleFPAparam!$S$3/('cpmcfgWVLEN_Table.csv'!$S18+I$52))*(SIN('Standard Settings'!$F13)+SIN('Standard Settings'!$F13+EchelleFPAparam!$M$3+EchelleFPAparam!$K$3)))</f>
        <v>2001.29956199963</v>
      </c>
      <c r="EM18" s="36" t="n">
        <f aca="false">IF(OR($S18+J$52&lt;$Q18,$S18+J$52&gt;$R18),-1,(EchelleFPAparam!$S$3/('cpmcfgWVLEN_Table.csv'!$S18+J$52))*(SIN('Standard Settings'!$F13)+SIN('Standard Settings'!$F13+EchelleFPAparam!$M$3+EchelleFPAparam!$K$3)))</f>
        <v>-1</v>
      </c>
      <c r="EN18" s="37"/>
      <c r="EO18" s="37"/>
      <c r="EP18" s="37"/>
      <c r="EQ18" s="37"/>
      <c r="ER18" s="37"/>
      <c r="ES18" s="37"/>
      <c r="ET18" s="37"/>
      <c r="EU18" s="37"/>
      <c r="EV18" s="37"/>
      <c r="EW18" s="37"/>
      <c r="EX18" s="37"/>
      <c r="EY18" s="37"/>
      <c r="EZ18" s="37"/>
      <c r="FA18" s="37"/>
      <c r="FB18" s="37"/>
      <c r="FC18" s="37"/>
      <c r="FD18" s="37"/>
      <c r="FE18" s="37"/>
      <c r="FF18" s="37"/>
      <c r="FG18" s="37"/>
      <c r="FH18" s="37"/>
      <c r="FI18" s="37"/>
      <c r="FJ18" s="37"/>
      <c r="FK18" s="37"/>
      <c r="FL18" s="38" t="n">
        <f aca="false">1/(F18*EchelleFPAparam!$Q$3)</f>
        <v>1811.8845370972</v>
      </c>
      <c r="FM18" s="38" t="n">
        <f aca="false">E18*FL18</f>
        <v>11.8542431915985</v>
      </c>
      <c r="FN18" s="37"/>
      <c r="FO18" s="37"/>
      <c r="FP18" s="37"/>
      <c r="FQ18" s="37"/>
      <c r="FR18" s="37"/>
      <c r="FS18" s="37"/>
      <c r="FT18" s="37"/>
      <c r="FU18" s="37"/>
      <c r="FV18" s="37"/>
      <c r="FW18" s="37"/>
      <c r="FX18" s="37"/>
      <c r="FY18" s="37"/>
      <c r="FZ18" s="37"/>
      <c r="GA18" s="37"/>
      <c r="GB18" s="37"/>
      <c r="GC18" s="37"/>
      <c r="GD18" s="37"/>
      <c r="GE18" s="37"/>
      <c r="GF18" s="37"/>
      <c r="GG18" s="37"/>
      <c r="GH18" s="37"/>
      <c r="GI18" s="37"/>
      <c r="GJ18" s="37"/>
      <c r="GK18" s="37"/>
      <c r="GL18" s="37"/>
      <c r="GM18" s="37"/>
      <c r="GN18" s="37"/>
      <c r="GO18" s="37"/>
      <c r="GP18" s="37"/>
      <c r="GQ18" s="37"/>
      <c r="GR18" s="37"/>
      <c r="GS18" s="37"/>
      <c r="GT18" s="37"/>
      <c r="GU18" s="37"/>
      <c r="GV18" s="37"/>
      <c r="GW18" s="37"/>
      <c r="GX18" s="37"/>
      <c r="GY18" s="37"/>
      <c r="GZ18" s="37"/>
      <c r="HA18" s="37"/>
      <c r="HB18" s="37"/>
      <c r="HC18" s="37"/>
      <c r="HD18" s="37"/>
      <c r="HE18" s="37"/>
      <c r="HF18" s="37"/>
      <c r="HG18" s="37"/>
      <c r="HH18" s="37"/>
      <c r="HI18" s="37"/>
      <c r="HJ18" s="37"/>
      <c r="HK18" s="37"/>
      <c r="HL18" s="37"/>
      <c r="HM18" s="37"/>
      <c r="HN18" s="37"/>
      <c r="HO18" s="37"/>
      <c r="HP18" s="37"/>
      <c r="HQ18" s="37"/>
      <c r="HR18" s="37"/>
      <c r="HS18" s="37"/>
      <c r="HT18" s="37"/>
      <c r="HU18" s="37"/>
      <c r="HV18" s="37"/>
      <c r="HW18" s="37"/>
      <c r="HX18" s="37"/>
      <c r="HY18" s="37"/>
      <c r="HZ18" s="37"/>
      <c r="IA18" s="37"/>
      <c r="IB18" s="37"/>
      <c r="IC18" s="37"/>
      <c r="ID18" s="37"/>
      <c r="IE18" s="37"/>
      <c r="IF18" s="37"/>
      <c r="IG18" s="37"/>
      <c r="IH18" s="37"/>
      <c r="II18" s="37"/>
      <c r="IJ18" s="37"/>
      <c r="IK18" s="37"/>
      <c r="IL18" s="37"/>
      <c r="IM18" s="37"/>
      <c r="IN18" s="37"/>
      <c r="IO18" s="37"/>
      <c r="IP18" s="37"/>
      <c r="IQ18" s="37"/>
      <c r="IR18" s="37"/>
      <c r="IS18" s="37"/>
      <c r="IT18" s="37"/>
      <c r="IU18" s="37"/>
      <c r="IV18" s="37"/>
      <c r="IW18" s="37"/>
      <c r="IX18" s="37"/>
      <c r="IY18" s="37"/>
      <c r="IZ18" s="37"/>
      <c r="JA18" s="37"/>
      <c r="JB18" s="37"/>
      <c r="JC18" s="37"/>
      <c r="JD18" s="37"/>
      <c r="JE18" s="37"/>
      <c r="JF18" s="37"/>
      <c r="JG18" s="37"/>
      <c r="JH18" s="37"/>
      <c r="JI18" s="37"/>
      <c r="JJ18" s="37"/>
      <c r="JK18" s="37"/>
      <c r="JL18" s="37"/>
      <c r="JM18" s="37"/>
      <c r="JN18" s="37"/>
      <c r="JO18" s="37"/>
      <c r="JP18" s="37"/>
      <c r="JQ18" s="37"/>
      <c r="JR18" s="37"/>
      <c r="JS18" s="37"/>
    </row>
    <row r="19" customFormat="false" ht="13.75" hidden="false" customHeight="true" outlineLevel="0" collapsed="false">
      <c r="A19" s="24" t="n">
        <v>13</v>
      </c>
      <c r="B19" s="25" t="n">
        <f aca="false">Y19</f>
        <v>3267.01733140173</v>
      </c>
      <c r="C19" s="12" t="str">
        <f aca="false">'Standard Settings'!B14</f>
        <v>L/1/7</v>
      </c>
      <c r="D19" s="12" t="n">
        <f aca="false">'Standard Settings'!H14</f>
        <v>17</v>
      </c>
      <c r="E19" s="26" t="n">
        <f aca="false">(DQ19-DH19)/2048</f>
        <v>0.0113984324802172</v>
      </c>
      <c r="F19" s="23" t="n">
        <f aca="false">((EchelleFPAparam!$S$3/('cpmcfgWVLEN_Table.csv'!$S19+E$52))*(SIN('Standard Settings'!$F14+0.0005)+SIN('Standard Settings'!$F14+0.0005+EchelleFPAparam!$M$3))-(EchelleFPAparam!$S$3/('cpmcfgWVLEN_Table.csv'!$S19+E$52))*(SIN('Standard Settings'!$F14-0.0005)+SIN('Standard Settings'!$F14-0.0005+EchelleFPAparam!$M$3)))*1000*EchelleFPAparam!$O$3/180</f>
        <v>33.0520304384157</v>
      </c>
      <c r="G19" s="27" t="str">
        <f aca="false">'Standard Settings'!C14</f>
        <v>L</v>
      </c>
      <c r="H19" s="28"/>
      <c r="I19" s="12" t="str">
        <f aca="false">'Standard Settings'!$D14</f>
        <v>LM</v>
      </c>
      <c r="J19" s="28"/>
      <c r="K19" s="13" t="n">
        <v>0</v>
      </c>
      <c r="L19" s="13" t="n">
        <v>0</v>
      </c>
      <c r="M19" s="14" t="s">
        <v>307</v>
      </c>
      <c r="N19" s="14" t="s">
        <v>307</v>
      </c>
      <c r="O19" s="12" t="n">
        <f aca="false">'Standard Settings'!$E14</f>
        <v>63</v>
      </c>
      <c r="P19" s="29"/>
      <c r="Q19" s="30" t="n">
        <f aca="false">'Standard Settings'!$G14</f>
        <v>14</v>
      </c>
      <c r="R19" s="30" t="n">
        <f aca="false">'Standard Settings'!$I14</f>
        <v>20</v>
      </c>
      <c r="S19" s="31" t="n">
        <f aca="false">D19-4</f>
        <v>13</v>
      </c>
      <c r="T19" s="31" t="n">
        <f aca="false">D19+4</f>
        <v>21</v>
      </c>
      <c r="U19" s="32" t="n">
        <f aca="false">IF(OR($S19+B$52&lt;$Q19,$S19+B$52&gt;$R19),-1,(EchelleFPAparam!$S$3/('cpmcfgWVLEN_Table.csv'!$S19+B$52))*(SIN('Standard Settings'!$F14)+SIN('Standard Settings'!$F14+EchelleFPAparam!$M$3)))</f>
        <v>-1</v>
      </c>
      <c r="V19" s="32" t="n">
        <f aca="false">IF(OR($S19+C$52&lt;$Q19,$S19+C$52&gt;$R19),-1,(EchelleFPAparam!$S$3/('cpmcfgWVLEN_Table.csv'!$S19+C$52))*(SIN('Standard Settings'!$F14)+SIN('Standard Settings'!$F14+EchelleFPAparam!$M$3)))</f>
        <v>3967.09247384495</v>
      </c>
      <c r="W19" s="32" t="n">
        <f aca="false">IF(OR($S19+D$52&lt;$Q19,$S19+D$52&gt;$R19),-1,(EchelleFPAparam!$S$3/('cpmcfgWVLEN_Table.csv'!$S19+D$52))*(SIN('Standard Settings'!$F14)+SIN('Standard Settings'!$F14+EchelleFPAparam!$M$3)))</f>
        <v>3702.61964225529</v>
      </c>
      <c r="X19" s="32" t="n">
        <f aca="false">IF(OR($S19+E$52&lt;$Q19,$S19+E$52&gt;$R19),-1,(EchelleFPAparam!$S$3/('cpmcfgWVLEN_Table.csv'!$S19+E$52))*(SIN('Standard Settings'!$F14)+SIN('Standard Settings'!$F14+EchelleFPAparam!$M$3)))</f>
        <v>3471.20591461434</v>
      </c>
      <c r="Y19" s="32" t="n">
        <f aca="false">IF(OR($S19+F$52&lt;$Q19,$S19+F$52&gt;$R19),-1,(EchelleFPAparam!$S$3/('cpmcfgWVLEN_Table.csv'!$S19+F$52))*(SIN('Standard Settings'!$F14)+SIN('Standard Settings'!$F14+EchelleFPAparam!$M$3)))</f>
        <v>3267.01733140173</v>
      </c>
      <c r="Z19" s="32" t="n">
        <f aca="false">IF(OR($S19+G$52&lt;$Q19,$S19+G$52&gt;$R19),-1,(EchelleFPAparam!$S$3/('cpmcfgWVLEN_Table.csv'!$S19+G$52))*(SIN('Standard Settings'!$F14)+SIN('Standard Settings'!$F14+EchelleFPAparam!$M$3)))</f>
        <v>3085.51636854608</v>
      </c>
      <c r="AA19" s="32" t="n">
        <f aca="false">IF(OR($S19+H$52&lt;$Q19,$S19+H$52&gt;$R19),-1,(EchelleFPAparam!$S$3/('cpmcfgWVLEN_Table.csv'!$S19+H$52))*(SIN('Standard Settings'!$F14)+SIN('Standard Settings'!$F14+EchelleFPAparam!$M$3)))</f>
        <v>2923.12077020155</v>
      </c>
      <c r="AB19" s="32" t="n">
        <f aca="false">IF(OR($S19+I$52&lt;$Q19,$S19+I$52&gt;$R19),-1,(EchelleFPAparam!$S$3/('cpmcfgWVLEN_Table.csv'!$S19+I$52))*(SIN('Standard Settings'!$F14)+SIN('Standard Settings'!$F14+EchelleFPAparam!$M$3)))</f>
        <v>2776.96473169147</v>
      </c>
      <c r="AC19" s="32" t="n">
        <f aca="false">IF(OR($S19+J$52&lt;$Q19,$S19+J$52&gt;$R19),-1,(EchelleFPAparam!$S$3/('cpmcfgWVLEN_Table.csv'!$S19+J$52))*(SIN('Standard Settings'!$F14)+SIN('Standard Settings'!$F14+EchelleFPAparam!$M$3)))</f>
        <v>-1</v>
      </c>
      <c r="AD19" s="33" t="n">
        <v>2048.1</v>
      </c>
      <c r="AE19" s="33" t="n">
        <v>1977.00190902961</v>
      </c>
      <c r="AF19" s="33" t="n">
        <v>1583.240129397</v>
      </c>
      <c r="AG19" s="33" t="n">
        <v>1225.57369641534</v>
      </c>
      <c r="AH19" s="33" t="n">
        <v>913.120018748382</v>
      </c>
      <c r="AI19" s="33" t="n">
        <v>637.725980268003</v>
      </c>
      <c r="AJ19" s="33" t="n">
        <v>392.798985864434</v>
      </c>
      <c r="AK19" s="33" t="n">
        <v>173.459470865139</v>
      </c>
      <c r="AL19" s="33" t="n">
        <v>31.8129000954038</v>
      </c>
      <c r="AM19" s="33"/>
      <c r="AN19" s="33" t="n">
        <v>0</v>
      </c>
      <c r="AO19" s="33" t="n">
        <v>2048.1</v>
      </c>
      <c r="AP19" s="33" t="n">
        <v>1988.99952818012</v>
      </c>
      <c r="AQ19" s="33" t="n">
        <v>1604.82120559726</v>
      </c>
      <c r="AR19" s="33" t="n">
        <v>1244.58422192189</v>
      </c>
      <c r="AS19" s="33" t="n">
        <v>929.980866594126</v>
      </c>
      <c r="AT19" s="33" t="n">
        <v>652.631364096511</v>
      </c>
      <c r="AU19" s="33" t="n">
        <v>406.144865258526</v>
      </c>
      <c r="AV19" s="33" t="n">
        <v>185.232177825225</v>
      </c>
      <c r="AW19" s="33" t="n">
        <v>36.6045317359385</v>
      </c>
      <c r="AX19" s="33"/>
      <c r="AY19" s="33" t="n">
        <v>0</v>
      </c>
      <c r="AZ19" s="33" t="n">
        <v>2048.1</v>
      </c>
      <c r="BA19" s="33" t="n">
        <v>2001.9978694205</v>
      </c>
      <c r="BB19" s="33" t="n">
        <v>1628.3248436364</v>
      </c>
      <c r="BC19" s="33" t="n">
        <v>1265.31014443826</v>
      </c>
      <c r="BD19" s="33" t="n">
        <v>948.183241523791</v>
      </c>
      <c r="BE19" s="33" t="n">
        <v>668.783402863776</v>
      </c>
      <c r="BF19" s="33" t="n">
        <v>420.378939566709</v>
      </c>
      <c r="BG19" s="33" t="n">
        <v>197.907162161054</v>
      </c>
      <c r="BH19" s="33" t="n">
        <v>42.156616447602</v>
      </c>
      <c r="BI19" s="33"/>
      <c r="BJ19" s="33" t="n">
        <v>0</v>
      </c>
      <c r="BK19" s="34" t="n">
        <f aca="false">IF(OR($S19+B$52&lt;'Standard Settings'!$G14,$S19+B$52&gt;'Standard Settings'!$I14),-1,(EchelleFPAparam!$S$3/('cpmcfgWVLEN_Table.csv'!$S19+B$52))*(SIN(EchelleFPAparam!$T$3-EchelleFPAparam!$M$3/2)+SIN('Standard Settings'!$F14+EchelleFPAparam!$M$3)))</f>
        <v>-1</v>
      </c>
      <c r="BL19" s="34" t="n">
        <f aca="false">IF(OR($S19+C$52&lt;'Standard Settings'!$G14,$S19+C$52&gt;'Standard Settings'!$I14),-1,(EchelleFPAparam!$S$3/('cpmcfgWVLEN_Table.csv'!$S19+C$52))*(SIN(EchelleFPAparam!$T$3-EchelleFPAparam!$M$3/2)+SIN('Standard Settings'!$F14+EchelleFPAparam!$M$3)))</f>
        <v>4007.88837495398</v>
      </c>
      <c r="BM19" s="34" t="n">
        <f aca="false">IF(OR($S19+D$52&lt;'Standard Settings'!$G14,$S19+D$52&gt;'Standard Settings'!$I14),-1,(EchelleFPAparam!$S$3/('cpmcfgWVLEN_Table.csv'!$S19+D$52))*(SIN(EchelleFPAparam!$T$3-EchelleFPAparam!$M$3/2)+SIN('Standard Settings'!$F14+EchelleFPAparam!$M$3)))</f>
        <v>3740.69581662371</v>
      </c>
      <c r="BN19" s="34" t="n">
        <f aca="false">IF(OR($S19+E$52&lt;'Standard Settings'!$G14,$S19+E$52&gt;'Standard Settings'!$I14),-1,(EchelleFPAparam!$S$3/('cpmcfgWVLEN_Table.csv'!$S19+E$52))*(SIN(EchelleFPAparam!$T$3-EchelleFPAparam!$M$3/2)+SIN('Standard Settings'!$F14+EchelleFPAparam!$M$3)))</f>
        <v>3506.90232808473</v>
      </c>
      <c r="BO19" s="34" t="n">
        <f aca="false">IF(OR($S19+F$52&lt;'Standard Settings'!$G14,$S19+F$52&gt;'Standard Settings'!$I14),-1,(EchelleFPAparam!$S$3/('cpmcfgWVLEN_Table.csv'!$S19+F$52))*(SIN(EchelleFPAparam!$T$3-EchelleFPAparam!$M$3/2)+SIN('Standard Settings'!$F14+EchelleFPAparam!$M$3)))</f>
        <v>3300.61395584445</v>
      </c>
      <c r="BP19" s="34" t="n">
        <f aca="false">IF(OR($S19+G$52&lt;'Standard Settings'!$G14,$S19+G$52&gt;'Standard Settings'!$I14),-1,(EchelleFPAparam!$S$3/('cpmcfgWVLEN_Table.csv'!$S19+G$52))*(SIN(EchelleFPAparam!$T$3-EchelleFPAparam!$M$3/2)+SIN('Standard Settings'!$F14+EchelleFPAparam!$M$3)))</f>
        <v>3117.24651385309</v>
      </c>
      <c r="BQ19" s="34" t="n">
        <f aca="false">IF(OR($S19+H$52&lt;'Standard Settings'!$G14,$S19+H$52&gt;'Standard Settings'!$I14),-1,(EchelleFPAparam!$S$3/('cpmcfgWVLEN_Table.csv'!$S19+H$52))*(SIN(EchelleFPAparam!$T$3-EchelleFPAparam!$M$3/2)+SIN('Standard Settings'!$F14+EchelleFPAparam!$M$3)))</f>
        <v>2953.18090786082</v>
      </c>
      <c r="BR19" s="34" t="n">
        <f aca="false">IF(OR($S19+I$52&lt;'Standard Settings'!$G14,$S19+I$52&gt;'Standard Settings'!$I14),-1,(EchelleFPAparam!$S$3/('cpmcfgWVLEN_Table.csv'!$S19+I$52))*(SIN(EchelleFPAparam!$T$3-EchelleFPAparam!$M$3/2)+SIN('Standard Settings'!$F14+EchelleFPAparam!$M$3)))</f>
        <v>2805.52186246778</v>
      </c>
      <c r="BS19" s="34" t="n">
        <f aca="false">IF(OR($S19+J$52&lt;'Standard Settings'!$G14,$S19+J$52&gt;'Standard Settings'!$I14),-1,(EchelleFPAparam!$S$3/('cpmcfgWVLEN_Table.csv'!$S19+J$52))*(SIN(EchelleFPAparam!$T$3-EchelleFPAparam!$M$3/2)+SIN('Standard Settings'!$F14+EchelleFPAparam!$M$3)))</f>
        <v>-1</v>
      </c>
      <c r="BT19" s="35" t="n">
        <f aca="false">IF(OR($S19+B$52&lt;'Standard Settings'!$G14,$S19+B$52&gt;'Standard Settings'!$I14),-1,BK19*(($D19+B$52)/($D19+B$52+0.5)))</f>
        <v>-1</v>
      </c>
      <c r="BU19" s="35" t="n">
        <f aca="false">IF(OR($S19+C$52&lt;'Standard Settings'!$G14,$S19+C$52&gt;'Standard Settings'!$I14),-1,BL19*(($D19+C$52)/($D19+C$52+0.5)))</f>
        <v>3899.56706752279</v>
      </c>
      <c r="BV19" s="35" t="n">
        <f aca="false">IF(OR($S19+D$52&lt;'Standard Settings'!$G14,$S19+D$52&gt;'Standard Settings'!$I14),-1,BM19*(($D19+D$52)/($D19+D$52+0.5)))</f>
        <v>3644.78053927438</v>
      </c>
      <c r="BW19" s="35" t="n">
        <f aca="false">IF(OR($S19+E$52&lt;'Standard Settings'!$G14,$S19+E$52&gt;'Standard Settings'!$I14),-1,BN19*(($D19+E$52)/($D19+E$52+0.5)))</f>
        <v>3421.36812496071</v>
      </c>
      <c r="BX19" s="35" t="n">
        <f aca="false">IF(OR($S19+F$52&lt;'Standard Settings'!$G14,$S19+F$52&gt;'Standard Settings'!$I14),-1,BO19*(($D19+F$52)/($D19+F$52+0.5)))</f>
        <v>3223.85549175504</v>
      </c>
      <c r="BY19" s="35" t="n">
        <f aca="false">IF(OR($S19+G$52&lt;'Standard Settings'!$G14,$S19+G$52&gt;'Standard Settings'!$I14),-1,BP19*(($D19+G$52)/($D19+G$52+0.5)))</f>
        <v>3047.9743691008</v>
      </c>
      <c r="BZ19" s="35" t="n">
        <f aca="false">IF(OR($S19+H$52&lt;'Standard Settings'!$G14,$S19+H$52&gt;'Standard Settings'!$I14),-1,BQ19*(($D19+H$52)/($D19+H$52+0.5)))</f>
        <v>2890.34727152336</v>
      </c>
      <c r="CA19" s="35" t="n">
        <f aca="false">IF(OR($S19+I$52&lt;'Standard Settings'!$G14,$S19+I$52&gt;'Standard Settings'!$I14),-1,BR19*(($D19+I$52)/($D19+I$52+0.5)))</f>
        <v>2748.26631425415</v>
      </c>
      <c r="CB19" s="35" t="n">
        <f aca="false">IF(OR($S19+J$52&lt;'Standard Settings'!$G14,$S19+J$52&gt;'Standard Settings'!$I14),-1,BS19*(($D19+J$52)/($D19+J$52+0.5)))</f>
        <v>-1</v>
      </c>
      <c r="CC19" s="35" t="n">
        <f aca="false">IF(OR($S19+B$52&lt;'Standard Settings'!$G14,$S19+B$52&gt;'Standard Settings'!$I14),-1,BK19*(($D19+B$52)/($D19+B$52-0.5)))</f>
        <v>-1</v>
      </c>
      <c r="CD19" s="35" t="n">
        <f aca="false">IF(OR($S19+C$52&lt;'Standard Settings'!$G14,$S19+C$52&gt;'Standard Settings'!$I14),-1,BL19*(($D19+C$52)/($D19+C$52-0.5)))</f>
        <v>4122.39947138123</v>
      </c>
      <c r="CE19" s="35" t="n">
        <f aca="false">IF(OR($S19+D$52&lt;'Standard Settings'!$G14,$S19+D$52&gt;'Standard Settings'!$I14),-1,BM19*(($D19+D$52)/($D19+D$52-0.5)))</f>
        <v>3841.79570355949</v>
      </c>
      <c r="CF19" s="35" t="n">
        <f aca="false">IF(OR($S19+E$52&lt;'Standard Settings'!$G14,$S19+E$52&gt;'Standard Settings'!$I14),-1,BN19*(($D19+E$52)/($D19+E$52-0.5)))</f>
        <v>3596.82290059972</v>
      </c>
      <c r="CG19" s="35" t="n">
        <f aca="false">IF(OR($S19+F$52&lt;'Standard Settings'!$G14,$S19+F$52&gt;'Standard Settings'!$I14),-1,BO19*(($D19+F$52)/($D19+F$52-0.5)))</f>
        <v>3381.11673525529</v>
      </c>
      <c r="CH19" s="35" t="n">
        <f aca="false">IF(OR($S19+G$52&lt;'Standard Settings'!$G14,$S19+G$52&gt;'Standard Settings'!$I14),-1,BP19*(($D19+G$52)/($D19+G$52-0.5)))</f>
        <v>3189.74061882642</v>
      </c>
      <c r="CI19" s="35" t="n">
        <f aca="false">IF(OR($S19+H$52&lt;'Standard Settings'!$G14,$S19+H$52&gt;'Standard Settings'!$I14),-1,BQ19*(($D19+H$52)/($D19+H$52-0.5)))</f>
        <v>3018.80715025773</v>
      </c>
      <c r="CJ19" s="35" t="n">
        <f aca="false">IF(OR($S19+I$52&lt;'Standard Settings'!$G14,$S19+I$52&gt;'Standard Settings'!$I14),-1,BR19*(($D19+I$52)/($D19+I$52-0.5)))</f>
        <v>2865.21381698837</v>
      </c>
      <c r="CK19" s="35" t="n">
        <f aca="false">IF(OR($S19+J$52&lt;'Standard Settings'!$G14,$S19+J$52&gt;'Standard Settings'!$I14),-1,BS19*(($D19+J$52)/($D19+J$52-0.5)))</f>
        <v>-1</v>
      </c>
      <c r="CL19" s="36" t="n">
        <f aca="false">IF(OR($S19+B$52&lt;'Standard Settings'!$G14,$S19+B$52&gt;'Standard Settings'!$I14),-1,(EchelleFPAparam!$S$3/('cpmcfgWVLEN_Table.csv'!$S19+B$52))*(SIN('Standard Settings'!$F14)+SIN('Standard Settings'!$F14+EchelleFPAparam!$M$3+EchelleFPAparam!$F$3)))</f>
        <v>-1</v>
      </c>
      <c r="CM19" s="36" t="n">
        <f aca="false">IF(OR($S19+C$52&lt;'Standard Settings'!$G14,$S19+C$52&gt;'Standard Settings'!$I14),-1,(EchelleFPAparam!$S$3/('cpmcfgWVLEN_Table.csv'!$S19+C$52))*(SIN('Standard Settings'!$F14)+SIN('Standard Settings'!$F14+EchelleFPAparam!$M$3+EchelleFPAparam!$F$3)))</f>
        <v>3921.58168591035</v>
      </c>
      <c r="CN19" s="36" t="n">
        <f aca="false">IF(OR($S19+D$52&lt;'Standard Settings'!$G14,$S19+D$52&gt;'Standard Settings'!$I14),-1,(EchelleFPAparam!$S$3/('cpmcfgWVLEN_Table.csv'!$S19+D$52))*(SIN('Standard Settings'!$F14)+SIN('Standard Settings'!$F14+EchelleFPAparam!$M$3+EchelleFPAparam!$F$3)))</f>
        <v>3660.14290684966</v>
      </c>
      <c r="CO19" s="36" t="n">
        <f aca="false">IF(OR($S19+E$52&lt;'Standard Settings'!$G14,$S19+E$52&gt;'Standard Settings'!$I14),-1,(EchelleFPAparam!$S$3/('cpmcfgWVLEN_Table.csv'!$S19+E$52))*(SIN('Standard Settings'!$F14)+SIN('Standard Settings'!$F14+EchelleFPAparam!$M$3+EchelleFPAparam!$F$3)))</f>
        <v>3431.38397517156</v>
      </c>
      <c r="CP19" s="36" t="n">
        <f aca="false">IF(OR($S19+F$52&lt;'Standard Settings'!$G14,$S19+F$52&gt;'Standard Settings'!$I14),-1,(EchelleFPAparam!$S$3/('cpmcfgWVLEN_Table.csv'!$S19+F$52))*(SIN('Standard Settings'!$F14)+SIN('Standard Settings'!$F14+EchelleFPAparam!$M$3+EchelleFPAparam!$F$3)))</f>
        <v>3229.537858985</v>
      </c>
      <c r="CQ19" s="36" t="n">
        <f aca="false">IF(OR($S19+G$52&lt;'Standard Settings'!$G14,$S19+G$52&gt;'Standard Settings'!$I14),-1,(EchelleFPAparam!$S$3/('cpmcfgWVLEN_Table.csv'!$S19+G$52))*(SIN('Standard Settings'!$F14)+SIN('Standard Settings'!$F14+EchelleFPAparam!$M$3+EchelleFPAparam!$F$3)))</f>
        <v>3050.11908904138</v>
      </c>
      <c r="CR19" s="36" t="n">
        <f aca="false">IF(OR($S19+H$52&lt;'Standard Settings'!$G14,$S19+H$52&gt;'Standard Settings'!$I14),-1,(EchelleFPAparam!$S$3/('cpmcfgWVLEN_Table.csv'!$S19+H$52))*(SIN('Standard Settings'!$F14)+SIN('Standard Settings'!$F14+EchelleFPAparam!$M$3+EchelleFPAparam!$F$3)))</f>
        <v>2889.58650540763</v>
      </c>
      <c r="CS19" s="36" t="n">
        <f aca="false">IF(OR($S19+I$52&lt;'Standard Settings'!$G14,$S19+I$52&gt;'Standard Settings'!$I14),-1,(EchelleFPAparam!$S$3/('cpmcfgWVLEN_Table.csv'!$S19+I$52))*(SIN('Standard Settings'!$F14)+SIN('Standard Settings'!$F14+EchelleFPAparam!$M$3+EchelleFPAparam!$F$3)))</f>
        <v>2745.10718013725</v>
      </c>
      <c r="CT19" s="36" t="n">
        <f aca="false">IF(OR($S19+J$52&lt;'Standard Settings'!$G14,$S19+J$52&gt;'Standard Settings'!$I14),-1,(EchelleFPAparam!$S$3/('cpmcfgWVLEN_Table.csv'!$S19+J$52))*(SIN('Standard Settings'!$F14)+SIN('Standard Settings'!$F14+EchelleFPAparam!$M$3+EchelleFPAparam!$F$3)))</f>
        <v>-1</v>
      </c>
      <c r="CU19" s="36" t="n">
        <f aca="false">IF(OR($S19+B$52&lt;'Standard Settings'!$G14,$S19+B$52&gt;'Standard Settings'!$I14),-1,(EchelleFPAparam!$S$3/('cpmcfgWVLEN_Table.csv'!$S19+B$52))*(SIN('Standard Settings'!$F14)+SIN('Standard Settings'!$F14+EchelleFPAparam!$M$3+EchelleFPAparam!$G$3)))</f>
        <v>-1</v>
      </c>
      <c r="CV19" s="36" t="n">
        <f aca="false">IF(OR($S19+C$52&lt;'Standard Settings'!$G14,$S19+C$52&gt;'Standard Settings'!$I14),-1,(EchelleFPAparam!$S$3/('cpmcfgWVLEN_Table.csv'!$S19+C$52))*(SIN('Standard Settings'!$F14)+SIN('Standard Settings'!$F14+EchelleFPAparam!$M$3+EchelleFPAparam!$G$3)))</f>
        <v>3951.19543557018</v>
      </c>
      <c r="CW19" s="36" t="n">
        <f aca="false">IF(OR($S19+D$52&lt;'Standard Settings'!$G14,$S19+D$52&gt;'Standard Settings'!$I14),-1,(EchelleFPAparam!$S$3/('cpmcfgWVLEN_Table.csv'!$S19+D$52))*(SIN('Standard Settings'!$F14)+SIN('Standard Settings'!$F14+EchelleFPAparam!$M$3+EchelleFPAparam!$G$3)))</f>
        <v>3687.78240653217</v>
      </c>
      <c r="CX19" s="36" t="n">
        <f aca="false">IF(OR($S19+E$52&lt;'Standard Settings'!$G14,$S19+E$52&gt;'Standard Settings'!$I14),-1,(EchelleFPAparam!$S$3/('cpmcfgWVLEN_Table.csv'!$S19+E$52))*(SIN('Standard Settings'!$F14)+SIN('Standard Settings'!$F14+EchelleFPAparam!$M$3+EchelleFPAparam!$G$3)))</f>
        <v>3457.29600612391</v>
      </c>
      <c r="CY19" s="36" t="n">
        <f aca="false">IF(OR($S19+F$52&lt;'Standard Settings'!$G14,$S19+F$52&gt;'Standard Settings'!$I14),-1,(EchelleFPAparam!$S$3/('cpmcfgWVLEN_Table.csv'!$S19+F$52))*(SIN('Standard Settings'!$F14)+SIN('Standard Settings'!$F14+EchelleFPAparam!$M$3+EchelleFPAparam!$G$3)))</f>
        <v>3253.9256528225</v>
      </c>
      <c r="CZ19" s="36" t="n">
        <f aca="false">IF(OR($S19+G$52&lt;'Standard Settings'!$G14,$S19+G$52&gt;'Standard Settings'!$I14),-1,(EchelleFPAparam!$S$3/('cpmcfgWVLEN_Table.csv'!$S19+G$52))*(SIN('Standard Settings'!$F14)+SIN('Standard Settings'!$F14+EchelleFPAparam!$M$3+EchelleFPAparam!$G$3)))</f>
        <v>3073.15200544347</v>
      </c>
      <c r="DA19" s="36" t="n">
        <f aca="false">IF(OR($S19+H$52&lt;'Standard Settings'!$G14,$S19+H$52&gt;'Standard Settings'!$I14),-1,(EchelleFPAparam!$S$3/('cpmcfgWVLEN_Table.csv'!$S19+H$52))*(SIN('Standard Settings'!$F14)+SIN('Standard Settings'!$F14+EchelleFPAparam!$M$3+EchelleFPAparam!$G$3)))</f>
        <v>2911.40716305171</v>
      </c>
      <c r="DB19" s="36" t="n">
        <f aca="false">IF(OR($S19+I$52&lt;'Standard Settings'!$G14,$S19+I$52&gt;'Standard Settings'!$I14),-1,(EchelleFPAparam!$S$3/('cpmcfgWVLEN_Table.csv'!$S19+I$52))*(SIN('Standard Settings'!$F14)+SIN('Standard Settings'!$F14+EchelleFPAparam!$M$3+EchelleFPAparam!$G$3)))</f>
        <v>2765.83680489913</v>
      </c>
      <c r="DC19" s="36" t="n">
        <f aca="false">IF(OR($S19+J$52&lt;'Standard Settings'!$G14,$S19+J$52&gt;'Standard Settings'!$I14),-1,(EchelleFPAparam!$S$3/('cpmcfgWVLEN_Table.csv'!$S19+J$52))*(SIN('Standard Settings'!$F14)+SIN('Standard Settings'!$F14+EchelleFPAparam!$M$3+EchelleFPAparam!$G$3)))</f>
        <v>-1</v>
      </c>
      <c r="DD19" s="36" t="n">
        <f aca="false">IF(OR($S19+B$52&lt;'Standard Settings'!$G14,$S19+B$52&gt;'Standard Settings'!$I14),-1,(EchelleFPAparam!$S$3/('cpmcfgWVLEN_Table.csv'!$S19+B$52))*(SIN('Standard Settings'!$F14)+SIN('Standard Settings'!$F14+EchelleFPAparam!$M$3+EchelleFPAparam!$H$3)))</f>
        <v>-1</v>
      </c>
      <c r="DE19" s="36" t="n">
        <f aca="false">IF(OR($S19+C$52&lt;'Standard Settings'!$G14,$S19+C$52&gt;'Standard Settings'!$I14),-1,(EchelleFPAparam!$S$3/('cpmcfgWVLEN_Table.csv'!$S19+C$52))*(SIN('Standard Settings'!$F14)+SIN('Standard Settings'!$F14+EchelleFPAparam!$M$3+EchelleFPAparam!$H$3)))</f>
        <v>3952.76787787578</v>
      </c>
      <c r="DF19" s="36" t="n">
        <f aca="false">IF(OR($S19+D$52&lt;'Standard Settings'!$G14,$S19+D$52&gt;'Standard Settings'!$I14),-1,(EchelleFPAparam!$S$3/('cpmcfgWVLEN_Table.csv'!$S19+D$52))*(SIN('Standard Settings'!$F14)+SIN('Standard Settings'!$F14+EchelleFPAparam!$M$3+EchelleFPAparam!$H$3)))</f>
        <v>3689.25001935073</v>
      </c>
      <c r="DG19" s="36" t="n">
        <f aca="false">IF(OR($S19+E$52&lt;'Standard Settings'!$G14,$S19+E$52&gt;'Standard Settings'!$I14),-1,(EchelleFPAparam!$S$3/('cpmcfgWVLEN_Table.csv'!$S19+E$52))*(SIN('Standard Settings'!$F14)+SIN('Standard Settings'!$F14+EchelleFPAparam!$M$3+EchelleFPAparam!$H$3)))</f>
        <v>3458.67189314131</v>
      </c>
      <c r="DH19" s="36" t="n">
        <f aca="false">IF(OR($S19+F$52&lt;'Standard Settings'!$G14,$S19+F$52&gt;'Standard Settings'!$I14),-1,(EchelleFPAparam!$S$3/('cpmcfgWVLEN_Table.csv'!$S19+F$52))*(SIN('Standard Settings'!$F14)+SIN('Standard Settings'!$F14+EchelleFPAparam!$M$3+EchelleFPAparam!$H$3)))</f>
        <v>3255.22060530947</v>
      </c>
      <c r="DI19" s="36" t="n">
        <f aca="false">IF(OR($S19+G$52&lt;'Standard Settings'!$G14,$S19+G$52&gt;'Standard Settings'!$I14),-1,(EchelleFPAparam!$S$3/('cpmcfgWVLEN_Table.csv'!$S19+G$52))*(SIN('Standard Settings'!$F14)+SIN('Standard Settings'!$F14+EchelleFPAparam!$M$3+EchelleFPAparam!$H$3)))</f>
        <v>3074.37501612561</v>
      </c>
      <c r="DJ19" s="36" t="n">
        <f aca="false">IF(OR($S19+H$52&lt;'Standard Settings'!$G14,$S19+H$52&gt;'Standard Settings'!$I14),-1,(EchelleFPAparam!$S$3/('cpmcfgWVLEN_Table.csv'!$S19+H$52))*(SIN('Standard Settings'!$F14)+SIN('Standard Settings'!$F14+EchelleFPAparam!$M$3+EchelleFPAparam!$H$3)))</f>
        <v>2912.56580475057</v>
      </c>
      <c r="DK19" s="36" t="n">
        <f aca="false">IF(OR($S19+I$52&lt;'Standard Settings'!$G14,$S19+I$52&gt;'Standard Settings'!$I14),-1,(EchelleFPAparam!$S$3/('cpmcfgWVLEN_Table.csv'!$S19+I$52))*(SIN('Standard Settings'!$F14)+SIN('Standard Settings'!$F14+EchelleFPAparam!$M$3+EchelleFPAparam!$H$3)))</f>
        <v>2766.93751451305</v>
      </c>
      <c r="DL19" s="36" t="n">
        <f aca="false">IF(OR($S19+J$52&lt;'Standard Settings'!$G14,$S19+J$52&gt;'Standard Settings'!$I14),-1,(EchelleFPAparam!$S$3/('cpmcfgWVLEN_Table.csv'!$S19+J$52))*(SIN('Standard Settings'!$F14)+SIN('Standard Settings'!$F14+EchelleFPAparam!$M$3+EchelleFPAparam!$H$3)))</f>
        <v>-1</v>
      </c>
      <c r="DM19" s="36" t="n">
        <f aca="false">IF(OR($S19+B$52&lt;'Standard Settings'!$G14,$S19+B$52&gt;'Standard Settings'!$I14),-1,(EchelleFPAparam!$S$3/('cpmcfgWVLEN_Table.csv'!$S19+B$52))*(SIN('Standard Settings'!$F14)+SIN('Standard Settings'!$F14+EchelleFPAparam!$M$3+EchelleFPAparam!$I$3)))</f>
        <v>-1</v>
      </c>
      <c r="DN19" s="36" t="n">
        <f aca="false">IF(OR($S19+C$52&lt;'Standard Settings'!$G14,$S19+C$52&gt;'Standard Settings'!$I14),-1,(EchelleFPAparam!$S$3/('cpmcfgWVLEN_Table.csv'!$S19+C$52))*(SIN('Standard Settings'!$F14)+SIN('Standard Settings'!$F14+EchelleFPAparam!$M$3+EchelleFPAparam!$I$3)))</f>
        <v>3981.11415110658</v>
      </c>
      <c r="DO19" s="36" t="n">
        <f aca="false">IF(OR($S19+D$52&lt;'Standard Settings'!$G14,$S19+D$52&gt;'Standard Settings'!$I14),-1,(EchelleFPAparam!$S$3/('cpmcfgWVLEN_Table.csv'!$S19+D$52))*(SIN('Standard Settings'!$F14)+SIN('Standard Settings'!$F14+EchelleFPAparam!$M$3+EchelleFPAparam!$I$3)))</f>
        <v>3715.70654103281</v>
      </c>
      <c r="DP19" s="36" t="n">
        <f aca="false">IF(OR($S19+E$52&lt;'Standard Settings'!$G14,$S19+E$52&gt;'Standard Settings'!$I14),-1,(EchelleFPAparam!$S$3/('cpmcfgWVLEN_Table.csv'!$S19+E$52))*(SIN('Standard Settings'!$F14)+SIN('Standard Settings'!$F14+EchelleFPAparam!$M$3+EchelleFPAparam!$I$3)))</f>
        <v>3483.47488221826</v>
      </c>
      <c r="DQ19" s="36" t="n">
        <f aca="false">IF(OR($S19+F$52&lt;'Standard Settings'!$G14,$S19+F$52&gt;'Standard Settings'!$I14),-1,(EchelleFPAparam!$S$3/('cpmcfgWVLEN_Table.csv'!$S19+F$52))*(SIN('Standard Settings'!$F14)+SIN('Standard Settings'!$F14+EchelleFPAparam!$M$3+EchelleFPAparam!$I$3)))</f>
        <v>3278.56459502895</v>
      </c>
      <c r="DR19" s="36" t="n">
        <f aca="false">IF(OR($S19+G$52&lt;'Standard Settings'!$G14,$S19+G$52&gt;'Standard Settings'!$I14),-1,(EchelleFPAparam!$S$3/('cpmcfgWVLEN_Table.csv'!$S19+G$52))*(SIN('Standard Settings'!$F14)+SIN('Standard Settings'!$F14+EchelleFPAparam!$M$3+EchelleFPAparam!$I$3)))</f>
        <v>3096.42211752734</v>
      </c>
      <c r="DS19" s="36" t="n">
        <f aca="false">IF(OR($S19+H$52&lt;'Standard Settings'!$G14,$S19+H$52&gt;'Standard Settings'!$I14),-1,(EchelleFPAparam!$S$3/('cpmcfgWVLEN_Table.csv'!$S19+H$52))*(SIN('Standard Settings'!$F14)+SIN('Standard Settings'!$F14+EchelleFPAparam!$M$3+EchelleFPAparam!$I$3)))</f>
        <v>2933.45253239432</v>
      </c>
      <c r="DT19" s="36" t="n">
        <f aca="false">IF(OR($S19+I$52&lt;'Standard Settings'!$G14,$S19+I$52&gt;'Standard Settings'!$I14),-1,(EchelleFPAparam!$S$3/('cpmcfgWVLEN_Table.csv'!$S19+I$52))*(SIN('Standard Settings'!$F14)+SIN('Standard Settings'!$F14+EchelleFPAparam!$M$3+EchelleFPAparam!$I$3)))</f>
        <v>2786.77990577461</v>
      </c>
      <c r="DU19" s="36" t="n">
        <f aca="false">IF(OR($S19+J$52&lt;'Standard Settings'!$G14,$S19+J$52&gt;'Standard Settings'!$I14),-1,(EchelleFPAparam!$S$3/('cpmcfgWVLEN_Table.csv'!$S19+J$52))*(SIN('Standard Settings'!$F14)+SIN('Standard Settings'!$F14+EchelleFPAparam!$M$3+EchelleFPAparam!$I$3)))</f>
        <v>-1</v>
      </c>
      <c r="DV19" s="36" t="n">
        <f aca="false">IF(OR($S19+B$52&lt;'Standard Settings'!$G14,$S19+B$52&gt;'Standard Settings'!$I14),-1,(EchelleFPAparam!$S$3/('cpmcfgWVLEN_Table.csv'!$S19+B$52))*(SIN('Standard Settings'!$F14)+SIN('Standard Settings'!$F14+EchelleFPAparam!$M$3+EchelleFPAparam!$J$3)))</f>
        <v>-1</v>
      </c>
      <c r="DW19" s="36" t="n">
        <f aca="false">IF(OR($S19+C$52&lt;'Standard Settings'!$G14,$S19+C$52&gt;'Standard Settings'!$I14),-1,(EchelleFPAparam!$S$3/('cpmcfgWVLEN_Table.csv'!$S19+C$52))*(SIN('Standard Settings'!$F14)+SIN('Standard Settings'!$F14+EchelleFPAparam!$M$3+EchelleFPAparam!$J$3)))</f>
        <v>3982.61729045491</v>
      </c>
      <c r="DX19" s="36" t="n">
        <f aca="false">IF(OR($S19+D$52&lt;'Standard Settings'!$G14,$S19+D$52&gt;'Standard Settings'!$I14),-1,(EchelleFPAparam!$S$3/('cpmcfgWVLEN_Table.csv'!$S19+D$52))*(SIN('Standard Settings'!$F14)+SIN('Standard Settings'!$F14+EchelleFPAparam!$M$3+EchelleFPAparam!$J$3)))</f>
        <v>3717.10947109125</v>
      </c>
      <c r="DY19" s="36" t="n">
        <f aca="false">IF(OR($S19+E$52&lt;'Standard Settings'!$G14,$S19+E$52&gt;'Standard Settings'!$I14),-1,(EchelleFPAparam!$S$3/('cpmcfgWVLEN_Table.csv'!$S19+E$52))*(SIN('Standard Settings'!$F14)+SIN('Standard Settings'!$F14+EchelleFPAparam!$M$3+EchelleFPAparam!$J$3)))</f>
        <v>3484.79012914804</v>
      </c>
      <c r="DZ19" s="36" t="n">
        <f aca="false">IF(OR($S19+F$52&lt;'Standard Settings'!$G14,$S19+F$52&gt;'Standard Settings'!$I14),-1,(EchelleFPAparam!$S$3/('cpmcfgWVLEN_Table.csv'!$S19+F$52))*(SIN('Standard Settings'!$F14)+SIN('Standard Settings'!$F14+EchelleFPAparam!$M$3+EchelleFPAparam!$J$3)))</f>
        <v>3279.80247449228</v>
      </c>
      <c r="EA19" s="36" t="n">
        <f aca="false">IF(OR($S19+G$52&lt;'Standard Settings'!$G14,$S19+G$52&gt;'Standard Settings'!$I14),-1,(EchelleFPAparam!$S$3/('cpmcfgWVLEN_Table.csv'!$S19+G$52))*(SIN('Standard Settings'!$F14)+SIN('Standard Settings'!$F14+EchelleFPAparam!$M$3+EchelleFPAparam!$J$3)))</f>
        <v>3097.59122590937</v>
      </c>
      <c r="EB19" s="36" t="n">
        <f aca="false">IF(OR($S19+H$52&lt;'Standard Settings'!$G14,$S19+H$52&gt;'Standard Settings'!$I14),-1,(EchelleFPAparam!$S$3/('cpmcfgWVLEN_Table.csv'!$S19+H$52))*(SIN('Standard Settings'!$F14)+SIN('Standard Settings'!$F14+EchelleFPAparam!$M$3+EchelleFPAparam!$J$3)))</f>
        <v>2934.56010875625</v>
      </c>
      <c r="EC19" s="36" t="n">
        <f aca="false">IF(OR($S19+I$52&lt;'Standard Settings'!$G14,$S19+I$52&gt;'Standard Settings'!$I14),-1,(EchelleFPAparam!$S$3/('cpmcfgWVLEN_Table.csv'!$S19+I$52))*(SIN('Standard Settings'!$F14)+SIN('Standard Settings'!$F14+EchelleFPAparam!$M$3+EchelleFPAparam!$J$3)))</f>
        <v>2787.83210331843</v>
      </c>
      <c r="ED19" s="36" t="n">
        <f aca="false">IF(OR($S19+J$52&lt;'Standard Settings'!$G14,$S19+J$52&gt;'Standard Settings'!$I14),-1,(EchelleFPAparam!$S$3/('cpmcfgWVLEN_Table.csv'!$S19+J$52))*(SIN('Standard Settings'!$F14)+SIN('Standard Settings'!$F14+EchelleFPAparam!$M$3+EchelleFPAparam!$J$3)))</f>
        <v>-1</v>
      </c>
      <c r="EE19" s="36" t="n">
        <f aca="false">IF(OR($S19+B$52&lt;$Q19,$S19+B$52&gt;$R19),-1,(EchelleFPAparam!$S$3/('cpmcfgWVLEN_Table.csv'!$S19+B$52))*(SIN('Standard Settings'!$F14)+SIN('Standard Settings'!$F14+EchelleFPAparam!$M$3+EchelleFPAparam!$K$3)))</f>
        <v>-1</v>
      </c>
      <c r="EF19" s="36" t="n">
        <f aca="false">IF(OR($S19+C$52&lt;$Q19,$S19+C$52&gt;$R19),-1,(EchelleFPAparam!$S$3/('cpmcfgWVLEN_Table.csv'!$S19+C$52))*(SIN('Standard Settings'!$F14)+SIN('Standard Settings'!$F14+EchelleFPAparam!$M$3+EchelleFPAparam!$K$3)))</f>
        <v>4009.67654194606</v>
      </c>
      <c r="EG19" s="36" t="n">
        <f aca="false">IF(OR($S19+D$52&lt;$Q19,$S19+D$52&gt;$R19),-1,(EchelleFPAparam!$S$3/('cpmcfgWVLEN_Table.csv'!$S19+D$52))*(SIN('Standard Settings'!$F14)+SIN('Standard Settings'!$F14+EchelleFPAparam!$M$3+EchelleFPAparam!$K$3)))</f>
        <v>3742.36477248298</v>
      </c>
      <c r="EH19" s="36" t="n">
        <f aca="false">IF(OR($S19+E$52&lt;$Q19,$S19+E$52&gt;$R19),-1,(EchelleFPAparam!$S$3/('cpmcfgWVLEN_Table.csv'!$S19+E$52))*(SIN('Standard Settings'!$F14)+SIN('Standard Settings'!$F14+EchelleFPAparam!$M$3+EchelleFPAparam!$K$3)))</f>
        <v>3508.4669742028</v>
      </c>
      <c r="EI19" s="36" t="n">
        <f aca="false">IF(OR($S19+F$52&lt;$Q19,$S19+F$52&gt;$R19),-1,(EchelleFPAparam!$S$3/('cpmcfgWVLEN_Table.csv'!$S19+F$52))*(SIN('Standard Settings'!$F14)+SIN('Standard Settings'!$F14+EchelleFPAparam!$M$3+EchelleFPAparam!$K$3)))</f>
        <v>3302.08656395558</v>
      </c>
      <c r="EJ19" s="36" t="n">
        <f aca="false">IF(OR($S19+G$52&lt;$Q19,$S19+G$52&gt;$R19),-1,(EchelleFPAparam!$S$3/('cpmcfgWVLEN_Table.csv'!$S19+G$52))*(SIN('Standard Settings'!$F14)+SIN('Standard Settings'!$F14+EchelleFPAparam!$M$3+EchelleFPAparam!$K$3)))</f>
        <v>3118.63731040249</v>
      </c>
      <c r="EK19" s="36" t="n">
        <f aca="false">IF(OR($S19+H$52&lt;$Q19,$S19+H$52&gt;$R19),-1,(EchelleFPAparam!$S$3/('cpmcfgWVLEN_Table.csv'!$S19+H$52))*(SIN('Standard Settings'!$F14)+SIN('Standard Settings'!$F14+EchelleFPAparam!$M$3+EchelleFPAparam!$K$3)))</f>
        <v>2954.49850459183</v>
      </c>
      <c r="EL19" s="36" t="n">
        <f aca="false">IF(OR($S19+I$52&lt;$Q19,$S19+I$52&gt;$R19),-1,(EchelleFPAparam!$S$3/('cpmcfgWVLEN_Table.csv'!$S19+I$52))*(SIN('Standard Settings'!$F14)+SIN('Standard Settings'!$F14+EchelleFPAparam!$M$3+EchelleFPAparam!$K$3)))</f>
        <v>2806.77357936224</v>
      </c>
      <c r="EM19" s="36" t="n">
        <f aca="false">IF(OR($S19+J$52&lt;$Q19,$S19+J$52&gt;$R19),-1,(EchelleFPAparam!$S$3/('cpmcfgWVLEN_Table.csv'!$S19+J$52))*(SIN('Standard Settings'!$F14)+SIN('Standard Settings'!$F14+EchelleFPAparam!$M$3+EchelleFPAparam!$K$3)))</f>
        <v>-1</v>
      </c>
      <c r="EN19" s="37"/>
      <c r="EO19" s="37"/>
      <c r="EP19" s="37"/>
      <c r="EQ19" s="37"/>
      <c r="ER19" s="37"/>
      <c r="ES19" s="37"/>
      <c r="ET19" s="37"/>
      <c r="EU19" s="37"/>
      <c r="EV19" s="37"/>
      <c r="EW19" s="37"/>
      <c r="EX19" s="37"/>
      <c r="EY19" s="37"/>
      <c r="EZ19" s="37"/>
      <c r="FA19" s="37"/>
      <c r="FB19" s="37"/>
      <c r="FC19" s="37"/>
      <c r="FD19" s="37"/>
      <c r="FE19" s="37"/>
      <c r="FF19" s="37"/>
      <c r="FG19" s="37"/>
      <c r="FH19" s="37"/>
      <c r="FI19" s="37"/>
      <c r="FJ19" s="37"/>
      <c r="FK19" s="37"/>
      <c r="FL19" s="38" t="n">
        <f aca="false">1/(F19*EchelleFPAparam!$Q$3)</f>
        <v>1008.51091116601</v>
      </c>
      <c r="FM19" s="38" t="n">
        <f aca="false">E19*FL19</f>
        <v>11.4954435264881</v>
      </c>
      <c r="FN19" s="37"/>
      <c r="FO19" s="37"/>
      <c r="FP19" s="37"/>
      <c r="FQ19" s="37"/>
      <c r="FR19" s="37"/>
      <c r="FS19" s="37"/>
      <c r="FT19" s="37"/>
      <c r="FU19" s="37"/>
      <c r="FV19" s="37"/>
      <c r="FW19" s="37"/>
      <c r="FX19" s="37"/>
      <c r="FY19" s="37"/>
      <c r="FZ19" s="37"/>
      <c r="GA19" s="37"/>
      <c r="GB19" s="37"/>
      <c r="GC19" s="37"/>
      <c r="GD19" s="37"/>
      <c r="GE19" s="37"/>
      <c r="GF19" s="37"/>
      <c r="GG19" s="37"/>
      <c r="GH19" s="37"/>
      <c r="GI19" s="37"/>
      <c r="GJ19" s="37"/>
      <c r="GK19" s="37"/>
      <c r="GL19" s="37"/>
      <c r="GM19" s="37"/>
      <c r="GN19" s="37"/>
      <c r="GO19" s="37"/>
      <c r="GP19" s="37"/>
      <c r="GQ19" s="37"/>
      <c r="GR19" s="37"/>
      <c r="GS19" s="37"/>
      <c r="GT19" s="37"/>
      <c r="GU19" s="37"/>
      <c r="GV19" s="37"/>
      <c r="GW19" s="37"/>
      <c r="GX19" s="37"/>
      <c r="GY19" s="37"/>
      <c r="GZ19" s="37"/>
      <c r="HA19" s="37"/>
      <c r="HB19" s="37"/>
      <c r="HC19" s="37"/>
      <c r="HD19" s="37"/>
      <c r="HE19" s="37"/>
      <c r="HF19" s="37"/>
      <c r="HG19" s="37"/>
      <c r="HH19" s="37"/>
      <c r="HI19" s="37"/>
      <c r="HJ19" s="37"/>
      <c r="HK19" s="37"/>
      <c r="HL19" s="37"/>
      <c r="HM19" s="37"/>
      <c r="HN19" s="37"/>
      <c r="HO19" s="37"/>
      <c r="HP19" s="37"/>
      <c r="HQ19" s="37"/>
      <c r="HR19" s="37"/>
      <c r="HS19" s="37"/>
      <c r="HT19" s="37"/>
      <c r="HU19" s="37"/>
      <c r="HV19" s="37"/>
      <c r="HW19" s="37"/>
      <c r="HX19" s="37"/>
      <c r="HY19" s="37"/>
      <c r="HZ19" s="37"/>
      <c r="IA19" s="37"/>
      <c r="IB19" s="37"/>
      <c r="IC19" s="37"/>
      <c r="ID19" s="37"/>
      <c r="IE19" s="37"/>
      <c r="IF19" s="37"/>
      <c r="IG19" s="37"/>
      <c r="IH19" s="37"/>
      <c r="II19" s="37"/>
      <c r="IJ19" s="37"/>
      <c r="IK19" s="37"/>
      <c r="IL19" s="37"/>
      <c r="IM19" s="37"/>
      <c r="IN19" s="37"/>
      <c r="IO19" s="37"/>
      <c r="IP19" s="37"/>
      <c r="IQ19" s="37"/>
      <c r="IR19" s="37"/>
      <c r="IS19" s="37"/>
      <c r="IT19" s="37"/>
      <c r="IU19" s="37"/>
      <c r="IV19" s="37"/>
      <c r="IW19" s="37"/>
      <c r="IX19" s="37"/>
      <c r="IY19" s="37"/>
      <c r="IZ19" s="37"/>
      <c r="JA19" s="37"/>
      <c r="JB19" s="37"/>
      <c r="JC19" s="37"/>
      <c r="JD19" s="37"/>
      <c r="JE19" s="37"/>
      <c r="JF19" s="37"/>
      <c r="JG19" s="37"/>
      <c r="JH19" s="37"/>
      <c r="JI19" s="37"/>
      <c r="JJ19" s="37"/>
      <c r="JK19" s="37"/>
      <c r="JL19" s="37"/>
      <c r="JM19" s="37"/>
      <c r="JN19" s="37"/>
      <c r="JO19" s="37"/>
      <c r="JP19" s="37"/>
      <c r="JQ19" s="37"/>
      <c r="JR19" s="37"/>
      <c r="JS19" s="37"/>
    </row>
    <row r="20" customFormat="false" ht="13.75" hidden="false" customHeight="true" outlineLevel="0" collapsed="false">
      <c r="A20" s="24" t="n">
        <v>14</v>
      </c>
      <c r="B20" s="25" t="n">
        <f aca="false">Y20</f>
        <v>3282.44663329833</v>
      </c>
      <c r="C20" s="12" t="str">
        <f aca="false">'Standard Settings'!B15</f>
        <v>L/2/7</v>
      </c>
      <c r="D20" s="12" t="n">
        <f aca="false">'Standard Settings'!H15</f>
        <v>17</v>
      </c>
      <c r="E20" s="26" t="n">
        <f aca="false">(DQ20-DH20)/2048</f>
        <v>0.0112272995484173</v>
      </c>
      <c r="F20" s="23" t="n">
        <f aca="false">((EchelleFPAparam!$S$3/('cpmcfgWVLEN_Table.csv'!$S20+E$52))*(SIN('Standard Settings'!$F15+0.0005)+SIN('Standard Settings'!$F15+0.0005+EchelleFPAparam!$M$3))-(EchelleFPAparam!$S$3/('cpmcfgWVLEN_Table.csv'!$S20+E$52))*(SIN('Standard Settings'!$F15-0.0005)+SIN('Standard Settings'!$F15-0.0005+EchelleFPAparam!$M$3)))*1000*EchelleFPAparam!$O$3/180</f>
        <v>32.5220837404975</v>
      </c>
      <c r="G20" s="27" t="str">
        <f aca="false">'Standard Settings'!C15</f>
        <v>L</v>
      </c>
      <c r="H20" s="28"/>
      <c r="I20" s="12" t="str">
        <f aca="false">'Standard Settings'!$D15</f>
        <v>LM</v>
      </c>
      <c r="J20" s="28"/>
      <c r="K20" s="13" t="n">
        <v>0</v>
      </c>
      <c r="L20" s="13" t="n">
        <v>0</v>
      </c>
      <c r="M20" s="14" t="s">
        <v>307</v>
      </c>
      <c r="N20" s="14" t="s">
        <v>307</v>
      </c>
      <c r="O20" s="12" t="n">
        <f aca="false">'Standard Settings'!$E15</f>
        <v>63.5</v>
      </c>
      <c r="P20" s="29"/>
      <c r="Q20" s="30" t="n">
        <f aca="false">'Standard Settings'!$G15</f>
        <v>14</v>
      </c>
      <c r="R20" s="30" t="n">
        <f aca="false">'Standard Settings'!$I15</f>
        <v>20</v>
      </c>
      <c r="S20" s="31" t="n">
        <f aca="false">D20-4</f>
        <v>13</v>
      </c>
      <c r="T20" s="31" t="n">
        <f aca="false">D20+4</f>
        <v>21</v>
      </c>
      <c r="U20" s="32" t="n">
        <f aca="false">IF(OR($S20+B$52&lt;$Q20,$S20+B$52&gt;$R20),-1,(EchelleFPAparam!$S$3/('cpmcfgWVLEN_Table.csv'!$S20+B$52))*(SIN('Standard Settings'!$F15)+SIN('Standard Settings'!$F15+EchelleFPAparam!$M$3)))</f>
        <v>-1</v>
      </c>
      <c r="V20" s="32" t="n">
        <f aca="false">IF(OR($S20+C$52&lt;$Q20,$S20+C$52&gt;$R20),-1,(EchelleFPAparam!$S$3/('cpmcfgWVLEN_Table.csv'!$S20+C$52))*(SIN('Standard Settings'!$F15)+SIN('Standard Settings'!$F15+EchelleFPAparam!$M$3)))</f>
        <v>3985.8280547194</v>
      </c>
      <c r="W20" s="32" t="n">
        <f aca="false">IF(OR($S20+D$52&lt;$Q20,$S20+D$52&gt;$R20),-1,(EchelleFPAparam!$S$3/('cpmcfgWVLEN_Table.csv'!$S20+D$52))*(SIN('Standard Settings'!$F15)+SIN('Standard Settings'!$F15+EchelleFPAparam!$M$3)))</f>
        <v>3720.10618440478</v>
      </c>
      <c r="X20" s="32" t="n">
        <f aca="false">IF(OR($S20+E$52&lt;$Q20,$S20+E$52&gt;$R20),-1,(EchelleFPAparam!$S$3/('cpmcfgWVLEN_Table.csv'!$S20+E$52))*(SIN('Standard Settings'!$F15)+SIN('Standard Settings'!$F15+EchelleFPAparam!$M$3)))</f>
        <v>3487.59954787948</v>
      </c>
      <c r="Y20" s="32" t="n">
        <f aca="false">IF(OR($S20+F$52&lt;$Q20,$S20+F$52&gt;$R20),-1,(EchelleFPAparam!$S$3/('cpmcfgWVLEN_Table.csv'!$S20+F$52))*(SIN('Standard Settings'!$F15)+SIN('Standard Settings'!$F15+EchelleFPAparam!$M$3)))</f>
        <v>3282.44663329833</v>
      </c>
      <c r="Z20" s="32" t="n">
        <f aca="false">IF(OR($S20+G$52&lt;$Q20,$S20+G$52&gt;$R20),-1,(EchelleFPAparam!$S$3/('cpmcfgWVLEN_Table.csv'!$S20+G$52))*(SIN('Standard Settings'!$F15)+SIN('Standard Settings'!$F15+EchelleFPAparam!$M$3)))</f>
        <v>3100.08848700398</v>
      </c>
      <c r="AA20" s="32" t="n">
        <f aca="false">IF(OR($S20+H$52&lt;$Q20,$S20+H$52&gt;$R20),-1,(EchelleFPAparam!$S$3/('cpmcfgWVLEN_Table.csv'!$S20+H$52))*(SIN('Standard Settings'!$F15)+SIN('Standard Settings'!$F15+EchelleFPAparam!$M$3)))</f>
        <v>2936.9259350564</v>
      </c>
      <c r="AB20" s="32" t="n">
        <f aca="false">IF(OR($S20+I$52&lt;$Q20,$S20+I$52&gt;$R20),-1,(EchelleFPAparam!$S$3/('cpmcfgWVLEN_Table.csv'!$S20+I$52))*(SIN('Standard Settings'!$F15)+SIN('Standard Settings'!$F15+EchelleFPAparam!$M$3)))</f>
        <v>2790.07963830358</v>
      </c>
      <c r="AC20" s="32" t="n">
        <f aca="false">IF(OR($S20+J$52&lt;$Q20,$S20+J$52&gt;$R20),-1,(EchelleFPAparam!$S$3/('cpmcfgWVLEN_Table.csv'!$S20+J$52))*(SIN('Standard Settings'!$F15)+SIN('Standard Settings'!$F15+EchelleFPAparam!$M$3)))</f>
        <v>-1</v>
      </c>
      <c r="AD20" s="33" t="n">
        <v>2048.1</v>
      </c>
      <c r="AE20" s="33" t="n">
        <v>1991.00088740504</v>
      </c>
      <c r="AF20" s="33" t="n">
        <v>1609.57160620931</v>
      </c>
      <c r="AG20" s="33" t="n">
        <v>1250.08791167797</v>
      </c>
      <c r="AH20" s="33" t="n">
        <v>936.123347552971</v>
      </c>
      <c r="AI20" s="33" t="n">
        <v>659.37796887423</v>
      </c>
      <c r="AJ20" s="33" t="n">
        <v>413.298104229692</v>
      </c>
      <c r="AK20" s="33" t="n">
        <v>192.87006331333</v>
      </c>
      <c r="AL20" s="33" t="n">
        <v>40.6986092962951</v>
      </c>
      <c r="AM20" s="33"/>
      <c r="AN20" s="33" t="n">
        <v>0</v>
      </c>
      <c r="AO20" s="33" t="n">
        <v>2048.1</v>
      </c>
      <c r="AP20" s="33" t="n">
        <v>2002.60079485393</v>
      </c>
      <c r="AQ20" s="33" t="n">
        <v>1630.54610337596</v>
      </c>
      <c r="AR20" s="33" t="n">
        <v>1268.5332128194</v>
      </c>
      <c r="AS20" s="33" t="n">
        <v>952.382395738652</v>
      </c>
      <c r="AT20" s="33" t="n">
        <v>673.776775412471</v>
      </c>
      <c r="AU20" s="33" t="n">
        <v>426.123370260827</v>
      </c>
      <c r="AV20" s="33" t="n">
        <v>204.267951512958</v>
      </c>
      <c r="AW20" s="33" t="n">
        <v>45.5414912910996</v>
      </c>
      <c r="AX20" s="33"/>
      <c r="AY20" s="33" t="n">
        <v>0</v>
      </c>
      <c r="AZ20" s="33" t="n">
        <v>2048.1</v>
      </c>
      <c r="BA20" s="33" t="n">
        <v>2015.13048102056</v>
      </c>
      <c r="BB20" s="33" t="n">
        <v>1653.50584683974</v>
      </c>
      <c r="BC20" s="33" t="n">
        <v>1288.70171012516</v>
      </c>
      <c r="BD20" s="33" t="n">
        <v>970.098093925061</v>
      </c>
      <c r="BE20" s="33" t="n">
        <v>689.406481664126</v>
      </c>
      <c r="BF20" s="33" t="n">
        <v>439.90361650158</v>
      </c>
      <c r="BG20" s="33" t="n">
        <v>216.482342110354</v>
      </c>
      <c r="BH20" s="33" t="n">
        <v>50.9222893571035</v>
      </c>
      <c r="BI20" s="33"/>
      <c r="BJ20" s="33" t="n">
        <v>0</v>
      </c>
      <c r="BK20" s="34" t="n">
        <f aca="false">IF(OR($S20+B$52&lt;'Standard Settings'!$G15,$S20+B$52&gt;'Standard Settings'!$I15),-1,(EchelleFPAparam!$S$3/('cpmcfgWVLEN_Table.csv'!$S20+B$52))*(SIN(EchelleFPAparam!$T$3-EchelleFPAparam!$M$3/2)+SIN('Standard Settings'!$F15+EchelleFPAparam!$M$3)))</f>
        <v>-1</v>
      </c>
      <c r="BL20" s="34" t="n">
        <f aca="false">IF(OR($S20+C$52&lt;'Standard Settings'!$G15,$S20+C$52&gt;'Standard Settings'!$I15),-1,(EchelleFPAparam!$S$3/('cpmcfgWVLEN_Table.csv'!$S20+C$52))*(SIN(EchelleFPAparam!$T$3-EchelleFPAparam!$M$3/2)+SIN('Standard Settings'!$F15+EchelleFPAparam!$M$3)))</f>
        <v>4017.74536007077</v>
      </c>
      <c r="BM20" s="34" t="n">
        <f aca="false">IF(OR($S20+D$52&lt;'Standard Settings'!$G15,$S20+D$52&gt;'Standard Settings'!$I15),-1,(EchelleFPAparam!$S$3/('cpmcfgWVLEN_Table.csv'!$S20+D$52))*(SIN(EchelleFPAparam!$T$3-EchelleFPAparam!$M$3/2)+SIN('Standard Settings'!$F15+EchelleFPAparam!$M$3)))</f>
        <v>3749.89566939938</v>
      </c>
      <c r="BN20" s="34" t="n">
        <f aca="false">IF(OR($S20+E$52&lt;'Standard Settings'!$G15,$S20+E$52&gt;'Standard Settings'!$I15),-1,(EchelleFPAparam!$S$3/('cpmcfgWVLEN_Table.csv'!$S20+E$52))*(SIN(EchelleFPAparam!$T$3-EchelleFPAparam!$M$3/2)+SIN('Standard Settings'!$F15+EchelleFPAparam!$M$3)))</f>
        <v>3515.52719006192</v>
      </c>
      <c r="BO20" s="34" t="n">
        <f aca="false">IF(OR($S20+F$52&lt;'Standard Settings'!$G15,$S20+F$52&gt;'Standard Settings'!$I15),-1,(EchelleFPAparam!$S$3/('cpmcfgWVLEN_Table.csv'!$S20+F$52))*(SIN(EchelleFPAparam!$T$3-EchelleFPAparam!$M$3/2)+SIN('Standard Settings'!$F15+EchelleFPAparam!$M$3)))</f>
        <v>3308.73147299946</v>
      </c>
      <c r="BP20" s="34" t="n">
        <f aca="false">IF(OR($S20+G$52&lt;'Standard Settings'!$G15,$S20+G$52&gt;'Standard Settings'!$I15),-1,(EchelleFPAparam!$S$3/('cpmcfgWVLEN_Table.csv'!$S20+G$52))*(SIN(EchelleFPAparam!$T$3-EchelleFPAparam!$M$3/2)+SIN('Standard Settings'!$F15+EchelleFPAparam!$M$3)))</f>
        <v>3124.91305783282</v>
      </c>
      <c r="BQ20" s="34" t="n">
        <f aca="false">IF(OR($S20+H$52&lt;'Standard Settings'!$G15,$S20+H$52&gt;'Standard Settings'!$I15),-1,(EchelleFPAparam!$S$3/('cpmcfgWVLEN_Table.csv'!$S20+H$52))*(SIN(EchelleFPAparam!$T$3-EchelleFPAparam!$M$3/2)+SIN('Standard Settings'!$F15+EchelleFPAparam!$M$3)))</f>
        <v>2960.44394952583</v>
      </c>
      <c r="BR20" s="34" t="n">
        <f aca="false">IF(OR($S20+I$52&lt;'Standard Settings'!$G15,$S20+I$52&gt;'Standard Settings'!$I15),-1,(EchelleFPAparam!$S$3/('cpmcfgWVLEN_Table.csv'!$S20+I$52))*(SIN(EchelleFPAparam!$T$3-EchelleFPAparam!$M$3/2)+SIN('Standard Settings'!$F15+EchelleFPAparam!$M$3)))</f>
        <v>2812.42175204954</v>
      </c>
      <c r="BS20" s="34" t="n">
        <f aca="false">IF(OR($S20+J$52&lt;'Standard Settings'!$G15,$S20+J$52&gt;'Standard Settings'!$I15),-1,(EchelleFPAparam!$S$3/('cpmcfgWVLEN_Table.csv'!$S20+J$52))*(SIN(EchelleFPAparam!$T$3-EchelleFPAparam!$M$3/2)+SIN('Standard Settings'!$F15+EchelleFPAparam!$M$3)))</f>
        <v>-1</v>
      </c>
      <c r="BT20" s="35" t="n">
        <f aca="false">IF(OR($S20+B$52&lt;'Standard Settings'!$G15,$S20+B$52&gt;'Standard Settings'!$I15),-1,BK20*(($D20+B$52)/($D20+B$52+0.5)))</f>
        <v>-1</v>
      </c>
      <c r="BU20" s="35" t="n">
        <f aca="false">IF(OR($S20+C$52&lt;'Standard Settings'!$G15,$S20+C$52&gt;'Standard Settings'!$I15),-1,BL20*(($D20+C$52)/($D20+C$52+0.5)))</f>
        <v>3909.15764763642</v>
      </c>
      <c r="BV20" s="35" t="n">
        <f aca="false">IF(OR($S20+D$52&lt;'Standard Settings'!$G15,$S20+D$52&gt;'Standard Settings'!$I15),-1,BM20*(($D20+D$52)/($D20+D$52+0.5)))</f>
        <v>3653.74449838914</v>
      </c>
      <c r="BW20" s="35" t="n">
        <f aca="false">IF(OR($S20+E$52&lt;'Standard Settings'!$G15,$S20+E$52&gt;'Standard Settings'!$I15),-1,BN20*(($D20+E$52)/($D20+E$52+0.5)))</f>
        <v>3429.78262445066</v>
      </c>
      <c r="BX20" s="35" t="n">
        <f aca="false">IF(OR($S20+F$52&lt;'Standard Settings'!$G15,$S20+F$52&gt;'Standard Settings'!$I15),-1,BO20*(($D20+F$52)/($D20+F$52+0.5)))</f>
        <v>3231.78422944133</v>
      </c>
      <c r="BY20" s="35" t="n">
        <f aca="false">IF(OR($S20+G$52&lt;'Standard Settings'!$G15,$S20+G$52&gt;'Standard Settings'!$I15),-1,BP20*(($D20+G$52)/($D20+G$52+0.5)))</f>
        <v>3055.47054543653</v>
      </c>
      <c r="BZ20" s="35" t="n">
        <f aca="false">IF(OR($S20+H$52&lt;'Standard Settings'!$G15,$S20+H$52&gt;'Standard Settings'!$I15),-1,BQ20*(($D20+H$52)/($D20+H$52+0.5)))</f>
        <v>2897.45578038698</v>
      </c>
      <c r="CA20" s="35" t="n">
        <f aca="false">IF(OR($S20+I$52&lt;'Standard Settings'!$G15,$S20+I$52&gt;'Standard Settings'!$I15),-1,BR20*(($D20+I$52)/($D20+I$52+0.5)))</f>
        <v>2755.02538976281</v>
      </c>
      <c r="CB20" s="35" t="n">
        <f aca="false">IF(OR($S20+J$52&lt;'Standard Settings'!$G15,$S20+J$52&gt;'Standard Settings'!$I15),-1,BS20*(($D20+J$52)/($D20+J$52+0.5)))</f>
        <v>-1</v>
      </c>
      <c r="CC20" s="35" t="n">
        <f aca="false">IF(OR($S20+B$52&lt;'Standard Settings'!$G15,$S20+B$52&gt;'Standard Settings'!$I15),-1,BK20*(($D20+B$52)/($D20+B$52-0.5)))</f>
        <v>-1</v>
      </c>
      <c r="CD20" s="35" t="n">
        <f aca="false">IF(OR($S20+C$52&lt;'Standard Settings'!$G15,$S20+C$52&gt;'Standard Settings'!$I15),-1,BL20*(($D20+C$52)/($D20+C$52-0.5)))</f>
        <v>4132.53808464422</v>
      </c>
      <c r="CE20" s="35" t="n">
        <f aca="false">IF(OR($S20+D$52&lt;'Standard Settings'!$G15,$S20+D$52&gt;'Standard Settings'!$I15),-1,BM20*(($D20+D$52)/($D20+D$52-0.5)))</f>
        <v>3851.24420100477</v>
      </c>
      <c r="CF20" s="35" t="n">
        <f aca="false">IF(OR($S20+E$52&lt;'Standard Settings'!$G15,$S20+E$52&gt;'Standard Settings'!$I15),-1,BN20*(($D20+E$52)/($D20+E$52-0.5)))</f>
        <v>3605.66891288402</v>
      </c>
      <c r="CG20" s="35" t="n">
        <f aca="false">IF(OR($S20+F$52&lt;'Standard Settings'!$G15,$S20+F$52&gt;'Standard Settings'!$I15),-1,BO20*(($D20+F$52)/($D20+F$52-0.5)))</f>
        <v>3389.43224063359</v>
      </c>
      <c r="CH20" s="35" t="n">
        <f aca="false">IF(OR($S20+G$52&lt;'Standard Settings'!$G15,$S20+G$52&gt;'Standard Settings'!$I15),-1,BP20*(($D20+G$52)/($D20+G$52-0.5)))</f>
        <v>3197.58545452661</v>
      </c>
      <c r="CI20" s="35" t="n">
        <f aca="false">IF(OR($S20+H$52&lt;'Standard Settings'!$G15,$S20+H$52&gt;'Standard Settings'!$I15),-1,BQ20*(($D20+H$52)/($D20+H$52-0.5)))</f>
        <v>3026.23159284863</v>
      </c>
      <c r="CJ20" s="35" t="n">
        <f aca="false">IF(OR($S20+I$52&lt;'Standard Settings'!$G15,$S20+I$52&gt;'Standard Settings'!$I15),-1,BR20*(($D20+I$52)/($D20+I$52-0.5)))</f>
        <v>2872.26051273144</v>
      </c>
      <c r="CK20" s="35" t="n">
        <f aca="false">IF(OR($S20+J$52&lt;'Standard Settings'!$G15,$S20+J$52&gt;'Standard Settings'!$I15),-1,BS20*(($D20+J$52)/($D20+J$52-0.5)))</f>
        <v>-1</v>
      </c>
      <c r="CL20" s="36" t="n">
        <f aca="false">IF(OR($S20+B$52&lt;'Standard Settings'!$G15,$S20+B$52&gt;'Standard Settings'!$I15),-1,(EchelleFPAparam!$S$3/('cpmcfgWVLEN_Table.csv'!$S20+B$52))*(SIN('Standard Settings'!$F15)+SIN('Standard Settings'!$F15+EchelleFPAparam!$M$3+EchelleFPAparam!$F$3)))</f>
        <v>-1</v>
      </c>
      <c r="CM20" s="36" t="n">
        <f aca="false">IF(OR($S20+C$52&lt;'Standard Settings'!$G15,$S20+C$52&gt;'Standard Settings'!$I15),-1,(EchelleFPAparam!$S$3/('cpmcfgWVLEN_Table.csv'!$S20+C$52))*(SIN('Standard Settings'!$F15)+SIN('Standard Settings'!$F15+EchelleFPAparam!$M$3+EchelleFPAparam!$F$3)))</f>
        <v>3940.97119717294</v>
      </c>
      <c r="CN20" s="36" t="n">
        <f aca="false">IF(OR($S20+D$52&lt;'Standard Settings'!$G15,$S20+D$52&gt;'Standard Settings'!$I15),-1,(EchelleFPAparam!$S$3/('cpmcfgWVLEN_Table.csv'!$S20+D$52))*(SIN('Standard Settings'!$F15)+SIN('Standard Settings'!$F15+EchelleFPAparam!$M$3+EchelleFPAparam!$F$3)))</f>
        <v>3678.23978402808</v>
      </c>
      <c r="CO20" s="36" t="n">
        <f aca="false">IF(OR($S20+E$52&lt;'Standard Settings'!$G15,$S20+E$52&gt;'Standard Settings'!$I15),-1,(EchelleFPAparam!$S$3/('cpmcfgWVLEN_Table.csv'!$S20+E$52))*(SIN('Standard Settings'!$F15)+SIN('Standard Settings'!$F15+EchelleFPAparam!$M$3+EchelleFPAparam!$F$3)))</f>
        <v>3448.34979752633</v>
      </c>
      <c r="CP20" s="36" t="n">
        <f aca="false">IF(OR($S20+F$52&lt;'Standard Settings'!$G15,$S20+F$52&gt;'Standard Settings'!$I15),-1,(EchelleFPAparam!$S$3/('cpmcfgWVLEN_Table.csv'!$S20+F$52))*(SIN('Standard Settings'!$F15)+SIN('Standard Settings'!$F15+EchelleFPAparam!$M$3+EchelleFPAparam!$F$3)))</f>
        <v>3245.50569178948</v>
      </c>
      <c r="CQ20" s="36" t="n">
        <f aca="false">IF(OR($S20+G$52&lt;'Standard Settings'!$G15,$S20+G$52&gt;'Standard Settings'!$I15),-1,(EchelleFPAparam!$S$3/('cpmcfgWVLEN_Table.csv'!$S20+G$52))*(SIN('Standard Settings'!$F15)+SIN('Standard Settings'!$F15+EchelleFPAparam!$M$3+EchelleFPAparam!$F$3)))</f>
        <v>3065.1998200234</v>
      </c>
      <c r="CR20" s="36" t="n">
        <f aca="false">IF(OR($S20+H$52&lt;'Standard Settings'!$G15,$S20+H$52&gt;'Standard Settings'!$I15),-1,(EchelleFPAparam!$S$3/('cpmcfgWVLEN_Table.csv'!$S20+H$52))*(SIN('Standard Settings'!$F15)+SIN('Standard Settings'!$F15+EchelleFPAparam!$M$3+EchelleFPAparam!$F$3)))</f>
        <v>2903.87351370638</v>
      </c>
      <c r="CS20" s="36" t="n">
        <f aca="false">IF(OR($S20+I$52&lt;'Standard Settings'!$G15,$S20+I$52&gt;'Standard Settings'!$I15),-1,(EchelleFPAparam!$S$3/('cpmcfgWVLEN_Table.csv'!$S20+I$52))*(SIN('Standard Settings'!$F15)+SIN('Standard Settings'!$F15+EchelleFPAparam!$M$3+EchelleFPAparam!$F$3)))</f>
        <v>2758.67983802106</v>
      </c>
      <c r="CT20" s="36" t="n">
        <f aca="false">IF(OR($S20+J$52&lt;'Standard Settings'!$G15,$S20+J$52&gt;'Standard Settings'!$I15),-1,(EchelleFPAparam!$S$3/('cpmcfgWVLEN_Table.csv'!$S20+J$52))*(SIN('Standard Settings'!$F15)+SIN('Standard Settings'!$F15+EchelleFPAparam!$M$3+EchelleFPAparam!$F$3)))</f>
        <v>-1</v>
      </c>
      <c r="CU20" s="36" t="n">
        <f aca="false">IF(OR($S20+B$52&lt;'Standard Settings'!$G15,$S20+B$52&gt;'Standard Settings'!$I15),-1,(EchelleFPAparam!$S$3/('cpmcfgWVLEN_Table.csv'!$S20+B$52))*(SIN('Standard Settings'!$F15)+SIN('Standard Settings'!$F15+EchelleFPAparam!$M$3+EchelleFPAparam!$G$3)))</f>
        <v>-1</v>
      </c>
      <c r="CV20" s="36" t="n">
        <f aca="false">IF(OR($S20+C$52&lt;'Standard Settings'!$G15,$S20+C$52&gt;'Standard Settings'!$I15),-1,(EchelleFPAparam!$S$3/('cpmcfgWVLEN_Table.csv'!$S20+C$52))*(SIN('Standard Settings'!$F15)+SIN('Standard Settings'!$F15+EchelleFPAparam!$M$3+EchelleFPAparam!$G$3)))</f>
        <v>3970.16595668765</v>
      </c>
      <c r="CW20" s="36" t="n">
        <f aca="false">IF(OR($S20+D$52&lt;'Standard Settings'!$G15,$S20+D$52&gt;'Standard Settings'!$I15),-1,(EchelleFPAparam!$S$3/('cpmcfgWVLEN_Table.csv'!$S20+D$52))*(SIN('Standard Settings'!$F15)+SIN('Standard Settings'!$F15+EchelleFPAparam!$M$3+EchelleFPAparam!$G$3)))</f>
        <v>3705.48822624181</v>
      </c>
      <c r="CX20" s="36" t="n">
        <f aca="false">IF(OR($S20+E$52&lt;'Standard Settings'!$G15,$S20+E$52&gt;'Standard Settings'!$I15),-1,(EchelleFPAparam!$S$3/('cpmcfgWVLEN_Table.csv'!$S20+E$52))*(SIN('Standard Settings'!$F15)+SIN('Standard Settings'!$F15+EchelleFPAparam!$M$3+EchelleFPAparam!$G$3)))</f>
        <v>3473.89521210169</v>
      </c>
      <c r="CY20" s="36" t="n">
        <f aca="false">IF(OR($S20+F$52&lt;'Standard Settings'!$G15,$S20+F$52&gt;'Standard Settings'!$I15),-1,(EchelleFPAparam!$S$3/('cpmcfgWVLEN_Table.csv'!$S20+F$52))*(SIN('Standard Settings'!$F15)+SIN('Standard Settings'!$F15+EchelleFPAparam!$M$3+EchelleFPAparam!$G$3)))</f>
        <v>3269.54843491924</v>
      </c>
      <c r="CZ20" s="36" t="n">
        <f aca="false">IF(OR($S20+G$52&lt;'Standard Settings'!$G15,$S20+G$52&gt;'Standard Settings'!$I15),-1,(EchelleFPAparam!$S$3/('cpmcfgWVLEN_Table.csv'!$S20+G$52))*(SIN('Standard Settings'!$F15)+SIN('Standard Settings'!$F15+EchelleFPAparam!$M$3+EchelleFPAparam!$G$3)))</f>
        <v>3087.9068552015</v>
      </c>
      <c r="DA20" s="36" t="n">
        <f aca="false">IF(OR($S20+H$52&lt;'Standard Settings'!$G15,$S20+H$52&gt;'Standard Settings'!$I15),-1,(EchelleFPAparam!$S$3/('cpmcfgWVLEN_Table.csv'!$S20+H$52))*(SIN('Standard Settings'!$F15)+SIN('Standard Settings'!$F15+EchelleFPAparam!$M$3+EchelleFPAparam!$G$3)))</f>
        <v>2925.38544176985</v>
      </c>
      <c r="DB20" s="36" t="n">
        <f aca="false">IF(OR($S20+I$52&lt;'Standard Settings'!$G15,$S20+I$52&gt;'Standard Settings'!$I15),-1,(EchelleFPAparam!$S$3/('cpmcfgWVLEN_Table.csv'!$S20+I$52))*(SIN('Standard Settings'!$F15)+SIN('Standard Settings'!$F15+EchelleFPAparam!$M$3+EchelleFPAparam!$G$3)))</f>
        <v>2779.11616968135</v>
      </c>
      <c r="DC20" s="36" t="n">
        <f aca="false">IF(OR($S20+J$52&lt;'Standard Settings'!$G15,$S20+J$52&gt;'Standard Settings'!$I15),-1,(EchelleFPAparam!$S$3/('cpmcfgWVLEN_Table.csv'!$S20+J$52))*(SIN('Standard Settings'!$F15)+SIN('Standard Settings'!$F15+EchelleFPAparam!$M$3+EchelleFPAparam!$G$3)))</f>
        <v>-1</v>
      </c>
      <c r="DD20" s="36" t="n">
        <f aca="false">IF(OR($S20+B$52&lt;'Standard Settings'!$G15,$S20+B$52&gt;'Standard Settings'!$I15),-1,(EchelleFPAparam!$S$3/('cpmcfgWVLEN_Table.csv'!$S20+B$52))*(SIN('Standard Settings'!$F15)+SIN('Standard Settings'!$F15+EchelleFPAparam!$M$3+EchelleFPAparam!$H$3)))</f>
        <v>-1</v>
      </c>
      <c r="DE20" s="36" t="n">
        <f aca="false">IF(OR($S20+C$52&lt;'Standard Settings'!$G15,$S20+C$52&gt;'Standard Settings'!$I15),-1,(EchelleFPAparam!$S$3/('cpmcfgWVLEN_Table.csv'!$S20+C$52))*(SIN('Standard Settings'!$F15)+SIN('Standard Settings'!$F15+EchelleFPAparam!$M$3+EchelleFPAparam!$H$3)))</f>
        <v>3971.71548591076</v>
      </c>
      <c r="DF20" s="36" t="n">
        <f aca="false">IF(OR($S20+D$52&lt;'Standard Settings'!$G15,$S20+D$52&gt;'Standard Settings'!$I15),-1,(EchelleFPAparam!$S$3/('cpmcfgWVLEN_Table.csv'!$S20+D$52))*(SIN('Standard Settings'!$F15)+SIN('Standard Settings'!$F15+EchelleFPAparam!$M$3+EchelleFPAparam!$H$3)))</f>
        <v>3706.93445351671</v>
      </c>
      <c r="DG20" s="36" t="n">
        <f aca="false">IF(OR($S20+E$52&lt;'Standard Settings'!$G15,$S20+E$52&gt;'Standard Settings'!$I15),-1,(EchelleFPAparam!$S$3/('cpmcfgWVLEN_Table.csv'!$S20+E$52))*(SIN('Standard Settings'!$F15)+SIN('Standard Settings'!$F15+EchelleFPAparam!$M$3+EchelleFPAparam!$H$3)))</f>
        <v>3475.25105017192</v>
      </c>
      <c r="DH20" s="36" t="n">
        <f aca="false">IF(OR($S20+F$52&lt;'Standard Settings'!$G15,$S20+F$52&gt;'Standard Settings'!$I15),-1,(EchelleFPAparam!$S$3/('cpmcfgWVLEN_Table.csv'!$S20+F$52))*(SIN('Standard Settings'!$F15)+SIN('Standard Settings'!$F15+EchelleFPAparam!$M$3+EchelleFPAparam!$H$3)))</f>
        <v>3270.82451780886</v>
      </c>
      <c r="DI20" s="36" t="n">
        <f aca="false">IF(OR($S20+G$52&lt;'Standard Settings'!$G15,$S20+G$52&gt;'Standard Settings'!$I15),-1,(EchelleFPAparam!$S$3/('cpmcfgWVLEN_Table.csv'!$S20+G$52))*(SIN('Standard Settings'!$F15)+SIN('Standard Settings'!$F15+EchelleFPAparam!$M$3+EchelleFPAparam!$H$3)))</f>
        <v>3089.11204459726</v>
      </c>
      <c r="DJ20" s="36" t="n">
        <f aca="false">IF(OR($S20+H$52&lt;'Standard Settings'!$G15,$S20+H$52&gt;'Standard Settings'!$I15),-1,(EchelleFPAparam!$S$3/('cpmcfgWVLEN_Table.csv'!$S20+H$52))*(SIN('Standard Settings'!$F15)+SIN('Standard Settings'!$F15+EchelleFPAparam!$M$3+EchelleFPAparam!$H$3)))</f>
        <v>2926.52720014477</v>
      </c>
      <c r="DK20" s="36" t="n">
        <f aca="false">IF(OR($S20+I$52&lt;'Standard Settings'!$G15,$S20+I$52&gt;'Standard Settings'!$I15),-1,(EchelleFPAparam!$S$3/('cpmcfgWVLEN_Table.csv'!$S20+I$52))*(SIN('Standard Settings'!$F15)+SIN('Standard Settings'!$F15+EchelleFPAparam!$M$3+EchelleFPAparam!$H$3)))</f>
        <v>2780.20084013753</v>
      </c>
      <c r="DL20" s="36" t="n">
        <f aca="false">IF(OR($S20+J$52&lt;'Standard Settings'!$G15,$S20+J$52&gt;'Standard Settings'!$I15),-1,(EchelleFPAparam!$S$3/('cpmcfgWVLEN_Table.csv'!$S20+J$52))*(SIN('Standard Settings'!$F15)+SIN('Standard Settings'!$F15+EchelleFPAparam!$M$3+EchelleFPAparam!$H$3)))</f>
        <v>-1</v>
      </c>
      <c r="DM20" s="36" t="n">
        <f aca="false">IF(OR($S20+B$52&lt;'Standard Settings'!$G15,$S20+B$52&gt;'Standard Settings'!$I15),-1,(EchelleFPAparam!$S$3/('cpmcfgWVLEN_Table.csv'!$S20+B$52))*(SIN('Standard Settings'!$F15)+SIN('Standard Settings'!$F15+EchelleFPAparam!$M$3+EchelleFPAparam!$I$3)))</f>
        <v>-1</v>
      </c>
      <c r="DN20" s="36" t="n">
        <f aca="false">IF(OR($S20+C$52&lt;'Standard Settings'!$G15,$S20+C$52&gt;'Standard Settings'!$I15),-1,(EchelleFPAparam!$S$3/('cpmcfgWVLEN_Table.csv'!$S20+C$52))*(SIN('Standard Settings'!$F15)+SIN('Standard Settings'!$F15+EchelleFPAparam!$M$3+EchelleFPAparam!$I$3)))</f>
        <v>3999.63617598774</v>
      </c>
      <c r="DO20" s="36" t="n">
        <f aca="false">IF(OR($S20+D$52&lt;'Standard Settings'!$G15,$S20+D$52&gt;'Standard Settings'!$I15),-1,(EchelleFPAparam!$S$3/('cpmcfgWVLEN_Table.csv'!$S20+D$52))*(SIN('Standard Settings'!$F15)+SIN('Standard Settings'!$F15+EchelleFPAparam!$M$3+EchelleFPAparam!$I$3)))</f>
        <v>3732.99376425522</v>
      </c>
      <c r="DP20" s="36" t="n">
        <f aca="false">IF(OR($S20+E$52&lt;'Standard Settings'!$G15,$S20+E$52&gt;'Standard Settings'!$I15),-1,(EchelleFPAparam!$S$3/('cpmcfgWVLEN_Table.csv'!$S20+E$52))*(SIN('Standard Settings'!$F15)+SIN('Standard Settings'!$F15+EchelleFPAparam!$M$3+EchelleFPAparam!$I$3)))</f>
        <v>3499.68165398927</v>
      </c>
      <c r="DQ20" s="36" t="n">
        <f aca="false">IF(OR($S20+F$52&lt;'Standard Settings'!$G15,$S20+F$52&gt;'Standard Settings'!$I15),-1,(EchelleFPAparam!$S$3/('cpmcfgWVLEN_Table.csv'!$S20+F$52))*(SIN('Standard Settings'!$F15)+SIN('Standard Settings'!$F15+EchelleFPAparam!$M$3+EchelleFPAparam!$I$3)))</f>
        <v>3293.81802728402</v>
      </c>
      <c r="DR20" s="36" t="n">
        <f aca="false">IF(OR($S20+G$52&lt;'Standard Settings'!$G15,$S20+G$52&gt;'Standard Settings'!$I15),-1,(EchelleFPAparam!$S$3/('cpmcfgWVLEN_Table.csv'!$S20+G$52))*(SIN('Standard Settings'!$F15)+SIN('Standard Settings'!$F15+EchelleFPAparam!$M$3+EchelleFPAparam!$I$3)))</f>
        <v>3110.82813687935</v>
      </c>
      <c r="DS20" s="36" t="n">
        <f aca="false">IF(OR($S20+H$52&lt;'Standard Settings'!$G15,$S20+H$52&gt;'Standard Settings'!$I15),-1,(EchelleFPAparam!$S$3/('cpmcfgWVLEN_Table.csv'!$S20+H$52))*(SIN('Standard Settings'!$F15)+SIN('Standard Settings'!$F15+EchelleFPAparam!$M$3+EchelleFPAparam!$I$3)))</f>
        <v>2947.10034020149</v>
      </c>
      <c r="DT20" s="36" t="n">
        <f aca="false">IF(OR($S20+I$52&lt;'Standard Settings'!$G15,$S20+I$52&gt;'Standard Settings'!$I15),-1,(EchelleFPAparam!$S$3/('cpmcfgWVLEN_Table.csv'!$S20+I$52))*(SIN('Standard Settings'!$F15)+SIN('Standard Settings'!$F15+EchelleFPAparam!$M$3+EchelleFPAparam!$I$3)))</f>
        <v>2799.74532319142</v>
      </c>
      <c r="DU20" s="36" t="n">
        <f aca="false">IF(OR($S20+J$52&lt;'Standard Settings'!$G15,$S20+J$52&gt;'Standard Settings'!$I15),-1,(EchelleFPAparam!$S$3/('cpmcfgWVLEN_Table.csv'!$S20+J$52))*(SIN('Standard Settings'!$F15)+SIN('Standard Settings'!$F15+EchelleFPAparam!$M$3+EchelleFPAparam!$I$3)))</f>
        <v>-1</v>
      </c>
      <c r="DV20" s="36" t="n">
        <f aca="false">IF(OR($S20+B$52&lt;'Standard Settings'!$G15,$S20+B$52&gt;'Standard Settings'!$I15),-1,(EchelleFPAparam!$S$3/('cpmcfgWVLEN_Table.csv'!$S20+B$52))*(SIN('Standard Settings'!$F15)+SIN('Standard Settings'!$F15+EchelleFPAparam!$M$3+EchelleFPAparam!$J$3)))</f>
        <v>-1</v>
      </c>
      <c r="DW20" s="36" t="n">
        <f aca="false">IF(OR($S20+C$52&lt;'Standard Settings'!$G15,$S20+C$52&gt;'Standard Settings'!$I15),-1,(EchelleFPAparam!$S$3/('cpmcfgWVLEN_Table.csv'!$S20+C$52))*(SIN('Standard Settings'!$F15)+SIN('Standard Settings'!$F15+EchelleFPAparam!$M$3+EchelleFPAparam!$J$3)))</f>
        <v>4001.11605248109</v>
      </c>
      <c r="DX20" s="36" t="n">
        <f aca="false">IF(OR($S20+D$52&lt;'Standard Settings'!$G15,$S20+D$52&gt;'Standard Settings'!$I15),-1,(EchelleFPAparam!$S$3/('cpmcfgWVLEN_Table.csv'!$S20+D$52))*(SIN('Standard Settings'!$F15)+SIN('Standard Settings'!$F15+EchelleFPAparam!$M$3+EchelleFPAparam!$J$3)))</f>
        <v>3734.37498231568</v>
      </c>
      <c r="DY20" s="36" t="n">
        <f aca="false">IF(OR($S20+E$52&lt;'Standard Settings'!$G15,$S20+E$52&gt;'Standard Settings'!$I15),-1,(EchelleFPAparam!$S$3/('cpmcfgWVLEN_Table.csv'!$S20+E$52))*(SIN('Standard Settings'!$F15)+SIN('Standard Settings'!$F15+EchelleFPAparam!$M$3+EchelleFPAparam!$J$3)))</f>
        <v>3500.97654592095</v>
      </c>
      <c r="DZ20" s="36" t="n">
        <f aca="false">IF(OR($S20+F$52&lt;'Standard Settings'!$G15,$S20+F$52&gt;'Standard Settings'!$I15),-1,(EchelleFPAparam!$S$3/('cpmcfgWVLEN_Table.csv'!$S20+F$52))*(SIN('Standard Settings'!$F15)+SIN('Standard Settings'!$F15+EchelleFPAparam!$M$3+EchelleFPAparam!$J$3)))</f>
        <v>3295.03674910207</v>
      </c>
      <c r="EA20" s="36" t="n">
        <f aca="false">IF(OR($S20+G$52&lt;'Standard Settings'!$G15,$S20+G$52&gt;'Standard Settings'!$I15),-1,(EchelleFPAparam!$S$3/('cpmcfgWVLEN_Table.csv'!$S20+G$52))*(SIN('Standard Settings'!$F15)+SIN('Standard Settings'!$F15+EchelleFPAparam!$M$3+EchelleFPAparam!$J$3)))</f>
        <v>3111.97915192973</v>
      </c>
      <c r="EB20" s="36" t="n">
        <f aca="false">IF(OR($S20+H$52&lt;'Standard Settings'!$G15,$S20+H$52&gt;'Standard Settings'!$I15),-1,(EchelleFPAparam!$S$3/('cpmcfgWVLEN_Table.csv'!$S20+H$52))*(SIN('Standard Settings'!$F15)+SIN('Standard Settings'!$F15+EchelleFPAparam!$M$3+EchelleFPAparam!$J$3)))</f>
        <v>2948.19077551238</v>
      </c>
      <c r="EC20" s="36" t="n">
        <f aca="false">IF(OR($S20+I$52&lt;'Standard Settings'!$G15,$S20+I$52&gt;'Standard Settings'!$I15),-1,(EchelleFPAparam!$S$3/('cpmcfgWVLEN_Table.csv'!$S20+I$52))*(SIN('Standard Settings'!$F15)+SIN('Standard Settings'!$F15+EchelleFPAparam!$M$3+EchelleFPAparam!$J$3)))</f>
        <v>2800.78123673676</v>
      </c>
      <c r="ED20" s="36" t="n">
        <f aca="false">IF(OR($S20+J$52&lt;'Standard Settings'!$G15,$S20+J$52&gt;'Standard Settings'!$I15),-1,(EchelleFPAparam!$S$3/('cpmcfgWVLEN_Table.csv'!$S20+J$52))*(SIN('Standard Settings'!$F15)+SIN('Standard Settings'!$F15+EchelleFPAparam!$M$3+EchelleFPAparam!$J$3)))</f>
        <v>-1</v>
      </c>
      <c r="EE20" s="36" t="n">
        <f aca="false">IF(OR($S20+B$52&lt;$Q20,$S20+B$52&gt;$R20),-1,(EchelleFPAparam!$S$3/('cpmcfgWVLEN_Table.csv'!$S20+B$52))*(SIN('Standard Settings'!$F15)+SIN('Standard Settings'!$F15+EchelleFPAparam!$M$3+EchelleFPAparam!$K$3)))</f>
        <v>-1</v>
      </c>
      <c r="EF20" s="36" t="n">
        <f aca="false">IF(OR($S20+C$52&lt;$Q20,$S20+C$52&gt;$R20),-1,(EchelleFPAparam!$S$3/('cpmcfgWVLEN_Table.csv'!$S20+C$52))*(SIN('Standard Settings'!$F15)+SIN('Standard Settings'!$F15+EchelleFPAparam!$M$3+EchelleFPAparam!$K$3)))</f>
        <v>4027.74342125763</v>
      </c>
      <c r="EG20" s="36" t="n">
        <f aca="false">IF(OR($S20+D$52&lt;$Q20,$S20+D$52&gt;$R20),-1,(EchelleFPAparam!$S$3/('cpmcfgWVLEN_Table.csv'!$S20+D$52))*(SIN('Standard Settings'!$F15)+SIN('Standard Settings'!$F15+EchelleFPAparam!$M$3+EchelleFPAparam!$K$3)))</f>
        <v>3759.22719317378</v>
      </c>
      <c r="EH20" s="36" t="n">
        <f aca="false">IF(OR($S20+E$52&lt;$Q20,$S20+E$52&gt;$R20),-1,(EchelleFPAparam!$S$3/('cpmcfgWVLEN_Table.csv'!$S20+E$52))*(SIN('Standard Settings'!$F15)+SIN('Standard Settings'!$F15+EchelleFPAparam!$M$3+EchelleFPAparam!$K$3)))</f>
        <v>3524.27549360042</v>
      </c>
      <c r="EI20" s="36" t="n">
        <f aca="false">IF(OR($S20+F$52&lt;$Q20,$S20+F$52&gt;$R20),-1,(EchelleFPAparam!$S$3/('cpmcfgWVLEN_Table.csv'!$S20+F$52))*(SIN('Standard Settings'!$F15)+SIN('Standard Settings'!$F15+EchelleFPAparam!$M$3+EchelleFPAparam!$K$3)))</f>
        <v>3316.96517044746</v>
      </c>
      <c r="EJ20" s="36" t="n">
        <f aca="false">IF(OR($S20+G$52&lt;$Q20,$S20+G$52&gt;$R20),-1,(EchelleFPAparam!$S$3/('cpmcfgWVLEN_Table.csv'!$S20+G$52))*(SIN('Standard Settings'!$F15)+SIN('Standard Settings'!$F15+EchelleFPAparam!$M$3+EchelleFPAparam!$K$3)))</f>
        <v>3132.68932764482</v>
      </c>
      <c r="EK20" s="36" t="n">
        <f aca="false">IF(OR($S20+H$52&lt;$Q20,$S20+H$52&gt;$R20),-1,(EchelleFPAparam!$S$3/('cpmcfgWVLEN_Table.csv'!$S20+H$52))*(SIN('Standard Settings'!$F15)+SIN('Standard Settings'!$F15+EchelleFPAparam!$M$3+EchelleFPAparam!$K$3)))</f>
        <v>2967.8109419793</v>
      </c>
      <c r="EL20" s="36" t="n">
        <f aca="false">IF(OR($S20+I$52&lt;$Q20,$S20+I$52&gt;$R20),-1,(EchelleFPAparam!$S$3/('cpmcfgWVLEN_Table.csv'!$S20+I$52))*(SIN('Standard Settings'!$F15)+SIN('Standard Settings'!$F15+EchelleFPAparam!$M$3+EchelleFPAparam!$K$3)))</f>
        <v>2819.42039488034</v>
      </c>
      <c r="EM20" s="36" t="n">
        <f aca="false">IF(OR($S20+J$52&lt;$Q20,$S20+J$52&gt;$R20),-1,(EchelleFPAparam!$S$3/('cpmcfgWVLEN_Table.csv'!$S20+J$52))*(SIN('Standard Settings'!$F15)+SIN('Standard Settings'!$F15+EchelleFPAparam!$M$3+EchelleFPAparam!$K$3)))</f>
        <v>-1</v>
      </c>
      <c r="EN20" s="37"/>
      <c r="EO20" s="37"/>
      <c r="EP20" s="37"/>
      <c r="EQ20" s="37"/>
      <c r="ER20" s="37"/>
      <c r="ES20" s="37"/>
      <c r="ET20" s="37"/>
      <c r="EU20" s="37"/>
      <c r="EV20" s="37"/>
      <c r="EW20" s="37"/>
      <c r="EX20" s="37"/>
      <c r="EY20" s="37"/>
      <c r="EZ20" s="37"/>
      <c r="FA20" s="37"/>
      <c r="FB20" s="37"/>
      <c r="FC20" s="37"/>
      <c r="FD20" s="37"/>
      <c r="FE20" s="37"/>
      <c r="FF20" s="37"/>
      <c r="FG20" s="37"/>
      <c r="FH20" s="37"/>
      <c r="FI20" s="37"/>
      <c r="FJ20" s="37"/>
      <c r="FK20" s="37"/>
      <c r="FL20" s="38" t="n">
        <f aca="false">1/(F20*EchelleFPAparam!$Q$3)</f>
        <v>1024.94457610124</v>
      </c>
      <c r="FM20" s="38" t="n">
        <f aca="false">E20*FL20</f>
        <v>11.5073597764142</v>
      </c>
      <c r="FN20" s="37"/>
      <c r="FO20" s="37"/>
      <c r="FP20" s="37"/>
      <c r="FQ20" s="37"/>
      <c r="FR20" s="37"/>
      <c r="FS20" s="37"/>
      <c r="FT20" s="37"/>
      <c r="FU20" s="37"/>
      <c r="FV20" s="37"/>
      <c r="FW20" s="37"/>
      <c r="FX20" s="37"/>
      <c r="FY20" s="37"/>
      <c r="FZ20" s="37"/>
      <c r="GA20" s="37"/>
      <c r="GB20" s="37"/>
      <c r="GC20" s="37"/>
      <c r="GD20" s="37"/>
      <c r="GE20" s="37"/>
      <c r="GF20" s="37"/>
      <c r="GG20" s="37"/>
      <c r="GH20" s="37"/>
      <c r="GI20" s="37"/>
      <c r="GJ20" s="37"/>
      <c r="GK20" s="37"/>
      <c r="GL20" s="37"/>
      <c r="GM20" s="37"/>
      <c r="GN20" s="37"/>
      <c r="GO20" s="37"/>
      <c r="GP20" s="37"/>
      <c r="GQ20" s="37"/>
      <c r="GR20" s="37"/>
      <c r="GS20" s="37"/>
      <c r="GT20" s="37"/>
      <c r="GU20" s="37"/>
      <c r="GV20" s="37"/>
      <c r="GW20" s="37"/>
      <c r="GX20" s="37"/>
      <c r="GY20" s="37"/>
      <c r="GZ20" s="37"/>
      <c r="HA20" s="37"/>
      <c r="HB20" s="37"/>
      <c r="HC20" s="37"/>
      <c r="HD20" s="37"/>
      <c r="HE20" s="37"/>
      <c r="HF20" s="37"/>
      <c r="HG20" s="37"/>
      <c r="HH20" s="37"/>
      <c r="HI20" s="37"/>
      <c r="HJ20" s="37"/>
      <c r="HK20" s="37"/>
      <c r="HL20" s="37"/>
      <c r="HM20" s="37"/>
      <c r="HN20" s="37"/>
      <c r="HO20" s="37"/>
      <c r="HP20" s="37"/>
      <c r="HQ20" s="37"/>
      <c r="HR20" s="37"/>
      <c r="HS20" s="37"/>
      <c r="HT20" s="37"/>
      <c r="HU20" s="37"/>
      <c r="HV20" s="37"/>
      <c r="HW20" s="37"/>
      <c r="HX20" s="37"/>
      <c r="HY20" s="37"/>
      <c r="HZ20" s="37"/>
      <c r="IA20" s="37"/>
      <c r="IB20" s="37"/>
      <c r="IC20" s="37"/>
      <c r="ID20" s="37"/>
      <c r="IE20" s="37"/>
      <c r="IF20" s="37"/>
      <c r="IG20" s="37"/>
      <c r="IH20" s="37"/>
      <c r="II20" s="37"/>
      <c r="IJ20" s="37"/>
      <c r="IK20" s="37"/>
      <c r="IL20" s="37"/>
      <c r="IM20" s="37"/>
      <c r="IN20" s="37"/>
      <c r="IO20" s="37"/>
      <c r="IP20" s="37"/>
      <c r="IQ20" s="37"/>
      <c r="IR20" s="37"/>
      <c r="IS20" s="37"/>
      <c r="IT20" s="37"/>
      <c r="IU20" s="37"/>
      <c r="IV20" s="37"/>
      <c r="IW20" s="37"/>
      <c r="IX20" s="37"/>
      <c r="IY20" s="37"/>
      <c r="IZ20" s="37"/>
      <c r="JA20" s="37"/>
      <c r="JB20" s="37"/>
      <c r="JC20" s="37"/>
      <c r="JD20" s="37"/>
      <c r="JE20" s="37"/>
      <c r="JF20" s="37"/>
      <c r="JG20" s="37"/>
      <c r="JH20" s="37"/>
      <c r="JI20" s="37"/>
      <c r="JJ20" s="37"/>
      <c r="JK20" s="37"/>
      <c r="JL20" s="37"/>
      <c r="JM20" s="37"/>
      <c r="JN20" s="37"/>
      <c r="JO20" s="37"/>
      <c r="JP20" s="37"/>
      <c r="JQ20" s="37"/>
      <c r="JR20" s="37"/>
      <c r="JS20" s="37"/>
    </row>
    <row r="21" customFormat="false" ht="13.75" hidden="false" customHeight="true" outlineLevel="0" collapsed="false">
      <c r="A21" s="24" t="n">
        <v>15</v>
      </c>
      <c r="B21" s="25" t="n">
        <f aca="false">Y21</f>
        <v>3341.6526666741</v>
      </c>
      <c r="C21" s="12" t="str">
        <f aca="false">'Standard Settings'!B16</f>
        <v>L/3/7</v>
      </c>
      <c r="D21" s="12" t="n">
        <f aca="false">'Standard Settings'!H16</f>
        <v>17</v>
      </c>
      <c r="E21" s="26" t="n">
        <f aca="false">(DQ21-DH21)/2048</f>
        <v>0.0105343490927194</v>
      </c>
      <c r="F21" s="23" t="n">
        <f aca="false">((EchelleFPAparam!$S$3/('cpmcfgWVLEN_Table.csv'!$S21+E$52))*(SIN('Standard Settings'!$F16+0.0005)+SIN('Standard Settings'!$F16+0.0005+EchelleFPAparam!$M$3))-(EchelleFPAparam!$S$3/('cpmcfgWVLEN_Table.csv'!$S21+E$52))*(SIN('Standard Settings'!$F16-0.0005)+SIN('Standard Settings'!$F16-0.0005+EchelleFPAparam!$M$3)))*1000*EchelleFPAparam!$O$3/180</f>
        <v>30.3779365076914</v>
      </c>
      <c r="G21" s="27" t="str">
        <f aca="false">'Standard Settings'!C16</f>
        <v>L</v>
      </c>
      <c r="H21" s="28"/>
      <c r="I21" s="12" t="str">
        <f aca="false">'Standard Settings'!$D16</f>
        <v>LM</v>
      </c>
      <c r="J21" s="28"/>
      <c r="K21" s="13" t="n">
        <v>0</v>
      </c>
      <c r="L21" s="13" t="n">
        <v>0</v>
      </c>
      <c r="M21" s="14" t="s">
        <v>307</v>
      </c>
      <c r="N21" s="14" t="s">
        <v>307</v>
      </c>
      <c r="O21" s="12" t="n">
        <f aca="false">'Standard Settings'!$E16</f>
        <v>65.5</v>
      </c>
      <c r="P21" s="29"/>
      <c r="Q21" s="30" t="n">
        <f aca="false">'Standard Settings'!$G16</f>
        <v>14</v>
      </c>
      <c r="R21" s="30" t="n">
        <f aca="false">'Standard Settings'!$I16</f>
        <v>20</v>
      </c>
      <c r="S21" s="31" t="n">
        <f aca="false">D21-4</f>
        <v>13</v>
      </c>
      <c r="T21" s="31" t="n">
        <f aca="false">D21+4</f>
        <v>21</v>
      </c>
      <c r="U21" s="32" t="n">
        <f aca="false">IF(OR($S21+B$52&lt;$Q21,$S21+B$52&gt;$R21),-1,(EchelleFPAparam!$S$3/('cpmcfgWVLEN_Table.csv'!$S21+B$52))*(SIN('Standard Settings'!$F16)+SIN('Standard Settings'!$F16+EchelleFPAparam!$M$3)))</f>
        <v>-1</v>
      </c>
      <c r="V21" s="32" t="n">
        <f aca="false">IF(OR($S21+C$52&lt;$Q21,$S21+C$52&gt;$R21),-1,(EchelleFPAparam!$S$3/('cpmcfgWVLEN_Table.csv'!$S21+C$52))*(SIN('Standard Settings'!$F16)+SIN('Standard Settings'!$F16+EchelleFPAparam!$M$3)))</f>
        <v>4057.72109524712</v>
      </c>
      <c r="W21" s="32" t="n">
        <f aca="false">IF(OR($S21+D$52&lt;$Q21,$S21+D$52&gt;$R21),-1,(EchelleFPAparam!$S$3/('cpmcfgWVLEN_Table.csv'!$S21+D$52))*(SIN('Standard Settings'!$F16)+SIN('Standard Settings'!$F16+EchelleFPAparam!$M$3)))</f>
        <v>3787.20635556398</v>
      </c>
      <c r="X21" s="32" t="n">
        <f aca="false">IF(OR($S21+E$52&lt;$Q21,$S21+E$52&gt;$R21),-1,(EchelleFPAparam!$S$3/('cpmcfgWVLEN_Table.csv'!$S21+E$52))*(SIN('Standard Settings'!$F16)+SIN('Standard Settings'!$F16+EchelleFPAparam!$M$3)))</f>
        <v>3550.50595834123</v>
      </c>
      <c r="Y21" s="32" t="n">
        <f aca="false">IF(OR($S21+F$52&lt;$Q21,$S21+F$52&gt;$R21),-1,(EchelleFPAparam!$S$3/('cpmcfgWVLEN_Table.csv'!$S21+F$52))*(SIN('Standard Settings'!$F16)+SIN('Standard Settings'!$F16+EchelleFPAparam!$M$3)))</f>
        <v>3341.6526666741</v>
      </c>
      <c r="Z21" s="32" t="n">
        <f aca="false">IF(OR($S21+G$52&lt;$Q21,$S21+G$52&gt;$R21),-1,(EchelleFPAparam!$S$3/('cpmcfgWVLEN_Table.csv'!$S21+G$52))*(SIN('Standard Settings'!$F16)+SIN('Standard Settings'!$F16+EchelleFPAparam!$M$3)))</f>
        <v>3156.00529630332</v>
      </c>
      <c r="AA21" s="32" t="n">
        <f aca="false">IF(OR($S21+H$52&lt;$Q21,$S21+H$52&gt;$R21),-1,(EchelleFPAparam!$S$3/('cpmcfgWVLEN_Table.csv'!$S21+H$52))*(SIN('Standard Settings'!$F16)+SIN('Standard Settings'!$F16+EchelleFPAparam!$M$3)))</f>
        <v>2989.89975439262</v>
      </c>
      <c r="AB21" s="32" t="n">
        <f aca="false">IF(OR($S21+I$52&lt;$Q21,$S21+I$52&gt;$R21),-1,(EchelleFPAparam!$S$3/('cpmcfgWVLEN_Table.csv'!$S21+I$52))*(SIN('Standard Settings'!$F16)+SIN('Standard Settings'!$F16+EchelleFPAparam!$M$3)))</f>
        <v>2840.40476667299</v>
      </c>
      <c r="AC21" s="32" t="n">
        <f aca="false">IF(OR($S21+J$52&lt;$Q21,$S21+J$52&gt;$R21),-1,(EchelleFPAparam!$S$3/('cpmcfgWVLEN_Table.csv'!$S21+J$52))*(SIN('Standard Settings'!$F16)+SIN('Standard Settings'!$F16+EchelleFPAparam!$M$3)))</f>
        <v>-1</v>
      </c>
      <c r="AD21" s="33" t="n">
        <v>2048.1</v>
      </c>
      <c r="AE21" s="33" t="n">
        <v>2018.14802262301</v>
      </c>
      <c r="AF21" s="33" t="n">
        <v>1710.85961423678</v>
      </c>
      <c r="AG21" s="33" t="n">
        <v>1344.40702181751</v>
      </c>
      <c r="AH21" s="33" t="n">
        <v>1024.36894665496</v>
      </c>
      <c r="AI21" s="33" t="n">
        <v>742.424358323842</v>
      </c>
      <c r="AJ21" s="33" t="n">
        <v>491.92094066155</v>
      </c>
      <c r="AK21" s="33" t="n">
        <v>267.560517566425</v>
      </c>
      <c r="AL21" s="33" t="n">
        <v>75.8686934939767</v>
      </c>
      <c r="AM21" s="33"/>
      <c r="AN21" s="33" t="n">
        <v>0</v>
      </c>
      <c r="AO21" s="33" t="n">
        <v>2048.1</v>
      </c>
      <c r="AP21" s="33" t="n">
        <v>2025.63003264093</v>
      </c>
      <c r="AQ21" s="33" t="n">
        <v>1729.36347056736</v>
      </c>
      <c r="AR21" s="33" t="n">
        <v>1360.54593871022</v>
      </c>
      <c r="AS21" s="33" t="n">
        <v>1038.45418375226</v>
      </c>
      <c r="AT21" s="33" t="n">
        <v>754.754873397628</v>
      </c>
      <c r="AU21" s="33" t="n">
        <v>502.644746129343</v>
      </c>
      <c r="AV21" s="33" t="n">
        <v>276.952071920226</v>
      </c>
      <c r="AW21" s="33" t="n">
        <v>79.9348397057519</v>
      </c>
      <c r="AX21" s="33"/>
      <c r="AY21" s="33" t="n">
        <v>0</v>
      </c>
      <c r="AZ21" s="33" t="n">
        <v>2048.1</v>
      </c>
      <c r="BA21" s="33" t="n">
        <v>2036.01539644727</v>
      </c>
      <c r="BB21" s="33" t="n">
        <v>1749.95517724563</v>
      </c>
      <c r="BC21" s="33" t="n">
        <v>1378.47104549593</v>
      </c>
      <c r="BD21" s="33" t="n">
        <v>1054.08015439874</v>
      </c>
      <c r="BE21" s="33" t="n">
        <v>768.376000551908</v>
      </c>
      <c r="BF21" s="33" t="n">
        <v>514.516347996956</v>
      </c>
      <c r="BG21" s="33" t="n">
        <v>287.299395481053</v>
      </c>
      <c r="BH21" s="33" t="n">
        <v>84.5729363723761</v>
      </c>
      <c r="BI21" s="33"/>
      <c r="BJ21" s="33" t="n">
        <v>0</v>
      </c>
      <c r="BK21" s="34" t="n">
        <f aca="false">IF(OR($S21+B$52&lt;'Standard Settings'!$G16,$S21+B$52&gt;'Standard Settings'!$I16),-1,(EchelleFPAparam!$S$3/('cpmcfgWVLEN_Table.csv'!$S21+B$52))*(SIN(EchelleFPAparam!$T$3-EchelleFPAparam!$M$3/2)+SIN('Standard Settings'!$F16+EchelleFPAparam!$M$3)))</f>
        <v>-1</v>
      </c>
      <c r="BL21" s="34" t="n">
        <f aca="false">IF(OR($S21+C$52&lt;'Standard Settings'!$G16,$S21+C$52&gt;'Standard Settings'!$I16),-1,(EchelleFPAparam!$S$3/('cpmcfgWVLEN_Table.csv'!$S21+C$52))*(SIN(EchelleFPAparam!$T$3-EchelleFPAparam!$M$3/2)+SIN('Standard Settings'!$F16+EchelleFPAparam!$M$3)))</f>
        <v>4055.67114621667</v>
      </c>
      <c r="BM21" s="34" t="n">
        <f aca="false">IF(OR($S21+D$52&lt;'Standard Settings'!$G16,$S21+D$52&gt;'Standard Settings'!$I16),-1,(EchelleFPAparam!$S$3/('cpmcfgWVLEN_Table.csv'!$S21+D$52))*(SIN(EchelleFPAparam!$T$3-EchelleFPAparam!$M$3/2)+SIN('Standard Settings'!$F16+EchelleFPAparam!$M$3)))</f>
        <v>3785.29306980223</v>
      </c>
      <c r="BN21" s="34" t="n">
        <f aca="false">IF(OR($S21+E$52&lt;'Standard Settings'!$G16,$S21+E$52&gt;'Standard Settings'!$I16),-1,(EchelleFPAparam!$S$3/('cpmcfgWVLEN_Table.csv'!$S21+E$52))*(SIN(EchelleFPAparam!$T$3-EchelleFPAparam!$M$3/2)+SIN('Standard Settings'!$F16+EchelleFPAparam!$M$3)))</f>
        <v>3548.71225293959</v>
      </c>
      <c r="BO21" s="34" t="n">
        <f aca="false">IF(OR($S21+F$52&lt;'Standard Settings'!$G16,$S21+F$52&gt;'Standard Settings'!$I16),-1,(EchelleFPAparam!$S$3/('cpmcfgWVLEN_Table.csv'!$S21+F$52))*(SIN(EchelleFPAparam!$T$3-EchelleFPAparam!$M$3/2)+SIN('Standard Settings'!$F16+EchelleFPAparam!$M$3)))</f>
        <v>3339.9644733549</v>
      </c>
      <c r="BP21" s="34" t="n">
        <f aca="false">IF(OR($S21+G$52&lt;'Standard Settings'!$G16,$S21+G$52&gt;'Standard Settings'!$I16),-1,(EchelleFPAparam!$S$3/('cpmcfgWVLEN_Table.csv'!$S21+G$52))*(SIN(EchelleFPAparam!$T$3-EchelleFPAparam!$M$3/2)+SIN('Standard Settings'!$F16+EchelleFPAparam!$M$3)))</f>
        <v>3154.41089150185</v>
      </c>
      <c r="BQ21" s="34" t="n">
        <f aca="false">IF(OR($S21+H$52&lt;'Standard Settings'!$G16,$S21+H$52&gt;'Standard Settings'!$I16),-1,(EchelleFPAparam!$S$3/('cpmcfgWVLEN_Table.csv'!$S21+H$52))*(SIN(EchelleFPAparam!$T$3-EchelleFPAparam!$M$3/2)+SIN('Standard Settings'!$F16+EchelleFPAparam!$M$3)))</f>
        <v>2988.38926563334</v>
      </c>
      <c r="BR21" s="34" t="n">
        <f aca="false">IF(OR($S21+I$52&lt;'Standard Settings'!$G16,$S21+I$52&gt;'Standard Settings'!$I16),-1,(EchelleFPAparam!$S$3/('cpmcfgWVLEN_Table.csv'!$S21+I$52))*(SIN(EchelleFPAparam!$T$3-EchelleFPAparam!$M$3/2)+SIN('Standard Settings'!$F16+EchelleFPAparam!$M$3)))</f>
        <v>2838.96980235167</v>
      </c>
      <c r="BS21" s="34" t="n">
        <f aca="false">IF(OR($S21+J$52&lt;'Standard Settings'!$G16,$S21+J$52&gt;'Standard Settings'!$I16),-1,(EchelleFPAparam!$S$3/('cpmcfgWVLEN_Table.csv'!$S21+J$52))*(SIN(EchelleFPAparam!$T$3-EchelleFPAparam!$M$3/2)+SIN('Standard Settings'!$F16+EchelleFPAparam!$M$3)))</f>
        <v>-1</v>
      </c>
      <c r="BT21" s="35" t="n">
        <f aca="false">IF(OR($S21+B$52&lt;'Standard Settings'!$G16,$S21+B$52&gt;'Standard Settings'!$I16),-1,BK21*(($D21+B$52)/($D21+B$52+0.5)))</f>
        <v>-1</v>
      </c>
      <c r="BU21" s="35" t="n">
        <f aca="false">IF(OR($S21+C$52&lt;'Standard Settings'!$G16,$S21+C$52&gt;'Standard Settings'!$I16),-1,BL21*(($D21+C$52)/($D21+C$52+0.5)))</f>
        <v>3946.05841253514</v>
      </c>
      <c r="BV21" s="35" t="n">
        <f aca="false">IF(OR($S21+D$52&lt;'Standard Settings'!$G16,$S21+D$52&gt;'Standard Settings'!$I16),-1,BM21*(($D21+D$52)/($D21+D$52+0.5)))</f>
        <v>3688.23427314063</v>
      </c>
      <c r="BW21" s="35" t="n">
        <f aca="false">IF(OR($S21+E$52&lt;'Standard Settings'!$G16,$S21+E$52&gt;'Standard Settings'!$I16),-1,BN21*(($D21+E$52)/($D21+E$52+0.5)))</f>
        <v>3462.15829555082</v>
      </c>
      <c r="BX21" s="35" t="n">
        <f aca="false">IF(OR($S21+F$52&lt;'Standard Settings'!$G16,$S21+F$52&gt;'Standard Settings'!$I16),-1,BO21*(($D21+F$52)/($D21+F$52+0.5)))</f>
        <v>3262.2908809513</v>
      </c>
      <c r="BY21" s="35" t="n">
        <f aca="false">IF(OR($S21+G$52&lt;'Standard Settings'!$G16,$S21+G$52&gt;'Standard Settings'!$I16),-1,BP21*(($D21+G$52)/($D21+G$52+0.5)))</f>
        <v>3084.3128716907</v>
      </c>
      <c r="BZ21" s="35" t="n">
        <f aca="false">IF(OR($S21+H$52&lt;'Standard Settings'!$G16,$S21+H$52&gt;'Standard Settings'!$I16),-1,BQ21*(($D21+H$52)/($D21+H$52+0.5)))</f>
        <v>2924.80651530071</v>
      </c>
      <c r="CA21" s="35" t="n">
        <f aca="false">IF(OR($S21+I$52&lt;'Standard Settings'!$G16,$S21+I$52&gt;'Standard Settings'!$I16),-1,BR21*(($D21+I$52)/($D21+I$52+0.5)))</f>
        <v>2781.03164312</v>
      </c>
      <c r="CB21" s="35" t="n">
        <f aca="false">IF(OR($S21+J$52&lt;'Standard Settings'!$G16,$S21+J$52&gt;'Standard Settings'!$I16),-1,BS21*(($D21+J$52)/($D21+J$52+0.5)))</f>
        <v>-1</v>
      </c>
      <c r="CC21" s="35" t="n">
        <f aca="false">IF(OR($S21+B$52&lt;'Standard Settings'!$G16,$S21+B$52&gt;'Standard Settings'!$I16),-1,BK21*(($D21+B$52)/($D21+B$52-0.5)))</f>
        <v>-1</v>
      </c>
      <c r="CD21" s="35" t="n">
        <f aca="false">IF(OR($S21+C$52&lt;'Standard Settings'!$G16,$S21+C$52&gt;'Standard Settings'!$I16),-1,BL21*(($D21+C$52)/($D21+C$52-0.5)))</f>
        <v>4171.54746468</v>
      </c>
      <c r="CE21" s="35" t="n">
        <f aca="false">IF(OR($S21+D$52&lt;'Standard Settings'!$G16,$S21+D$52&gt;'Standard Settings'!$I16),-1,BM21*(($D21+D$52)/($D21+D$52-0.5)))</f>
        <v>3887.59828790499</v>
      </c>
      <c r="CF21" s="35" t="n">
        <f aca="false">IF(OR($S21+E$52&lt;'Standard Settings'!$G16,$S21+E$52&gt;'Standard Settings'!$I16),-1,BN21*(($D21+E$52)/($D21+E$52-0.5)))</f>
        <v>3639.70487480983</v>
      </c>
      <c r="CG21" s="35" t="n">
        <f aca="false">IF(OR($S21+F$52&lt;'Standard Settings'!$G16,$S21+F$52&gt;'Standard Settings'!$I16),-1,BO21*(($D21+F$52)/($D21+F$52-0.5)))</f>
        <v>3421.42702148551</v>
      </c>
      <c r="CH21" s="35" t="n">
        <f aca="false">IF(OR($S21+G$52&lt;'Standard Settings'!$G16,$S21+G$52&gt;'Standard Settings'!$I16),-1,BP21*(($D21+G$52)/($D21+G$52-0.5)))</f>
        <v>3227.76928432748</v>
      </c>
      <c r="CI21" s="35" t="n">
        <f aca="false">IF(OR($S21+H$52&lt;'Standard Settings'!$G16,$S21+H$52&gt;'Standard Settings'!$I16),-1,BQ21*(($D21+H$52)/($D21+H$52-0.5)))</f>
        <v>3054.79791598074</v>
      </c>
      <c r="CJ21" s="35" t="n">
        <f aca="false">IF(OR($S21+I$52&lt;'Standard Settings'!$G16,$S21+I$52&gt;'Standard Settings'!$I16),-1,BR21*(($D21+I$52)/($D21+I$52-0.5)))</f>
        <v>2899.37341516766</v>
      </c>
      <c r="CK21" s="35" t="n">
        <f aca="false">IF(OR($S21+J$52&lt;'Standard Settings'!$G16,$S21+J$52&gt;'Standard Settings'!$I16),-1,BS21*(($D21+J$52)/($D21+J$52-0.5)))</f>
        <v>-1</v>
      </c>
      <c r="CL21" s="36" t="n">
        <f aca="false">IF(OR($S21+B$52&lt;'Standard Settings'!$G16,$S21+B$52&gt;'Standard Settings'!$I16),-1,(EchelleFPAparam!$S$3/('cpmcfgWVLEN_Table.csv'!$S21+B$52))*(SIN('Standard Settings'!$F16)+SIN('Standard Settings'!$F16+EchelleFPAparam!$M$3+EchelleFPAparam!$F$3)))</f>
        <v>-1</v>
      </c>
      <c r="CM21" s="36" t="n">
        <f aca="false">IF(OR($S21+C$52&lt;'Standard Settings'!$G16,$S21+C$52&gt;'Standard Settings'!$I16),-1,(EchelleFPAparam!$S$3/('cpmcfgWVLEN_Table.csv'!$S21+C$52))*(SIN('Standard Settings'!$F16)+SIN('Standard Settings'!$F16+EchelleFPAparam!$M$3+EchelleFPAparam!$F$3)))</f>
        <v>4015.51361761539</v>
      </c>
      <c r="CN21" s="36" t="n">
        <f aca="false">IF(OR($S21+D$52&lt;'Standard Settings'!$G16,$S21+D$52&gt;'Standard Settings'!$I16),-1,(EchelleFPAparam!$S$3/('cpmcfgWVLEN_Table.csv'!$S21+D$52))*(SIN('Standard Settings'!$F16)+SIN('Standard Settings'!$F16+EchelleFPAparam!$M$3+EchelleFPAparam!$F$3)))</f>
        <v>3747.81270977437</v>
      </c>
      <c r="CO21" s="36" t="n">
        <f aca="false">IF(OR($S21+E$52&lt;'Standard Settings'!$G16,$S21+E$52&gt;'Standard Settings'!$I16),-1,(EchelleFPAparam!$S$3/('cpmcfgWVLEN_Table.csv'!$S21+E$52))*(SIN('Standard Settings'!$F16)+SIN('Standard Settings'!$F16+EchelleFPAparam!$M$3+EchelleFPAparam!$F$3)))</f>
        <v>3513.57441541347</v>
      </c>
      <c r="CP21" s="36" t="n">
        <f aca="false">IF(OR($S21+F$52&lt;'Standard Settings'!$G16,$S21+F$52&gt;'Standard Settings'!$I16),-1,(EchelleFPAparam!$S$3/('cpmcfgWVLEN_Table.csv'!$S21+F$52))*(SIN('Standard Settings'!$F16)+SIN('Standard Settings'!$F16+EchelleFPAparam!$M$3+EchelleFPAparam!$F$3)))</f>
        <v>3306.89356744797</v>
      </c>
      <c r="CQ21" s="36" t="n">
        <f aca="false">IF(OR($S21+G$52&lt;'Standard Settings'!$G16,$S21+G$52&gt;'Standard Settings'!$I16),-1,(EchelleFPAparam!$S$3/('cpmcfgWVLEN_Table.csv'!$S21+G$52))*(SIN('Standard Settings'!$F16)+SIN('Standard Settings'!$F16+EchelleFPAparam!$M$3+EchelleFPAparam!$F$3)))</f>
        <v>3123.17725814531</v>
      </c>
      <c r="CR21" s="36" t="n">
        <f aca="false">IF(OR($S21+H$52&lt;'Standard Settings'!$G16,$S21+H$52&gt;'Standard Settings'!$I16),-1,(EchelleFPAparam!$S$3/('cpmcfgWVLEN_Table.csv'!$S21+H$52))*(SIN('Standard Settings'!$F16)+SIN('Standard Settings'!$F16+EchelleFPAparam!$M$3+EchelleFPAparam!$F$3)))</f>
        <v>2958.7995077166</v>
      </c>
      <c r="CS21" s="36" t="n">
        <f aca="false">IF(OR($S21+I$52&lt;'Standard Settings'!$G16,$S21+I$52&gt;'Standard Settings'!$I16),-1,(EchelleFPAparam!$S$3/('cpmcfgWVLEN_Table.csv'!$S21+I$52))*(SIN('Standard Settings'!$F16)+SIN('Standard Settings'!$F16+EchelleFPAparam!$M$3+EchelleFPAparam!$F$3)))</f>
        <v>2810.85953233077</v>
      </c>
      <c r="CT21" s="36" t="n">
        <f aca="false">IF(OR($S21+J$52&lt;'Standard Settings'!$G16,$S21+J$52&gt;'Standard Settings'!$I16),-1,(EchelleFPAparam!$S$3/('cpmcfgWVLEN_Table.csv'!$S21+J$52))*(SIN('Standard Settings'!$F16)+SIN('Standard Settings'!$F16+EchelleFPAparam!$M$3+EchelleFPAparam!$F$3)))</f>
        <v>-1</v>
      </c>
      <c r="CU21" s="36" t="n">
        <f aca="false">IF(OR($S21+B$52&lt;'Standard Settings'!$G16,$S21+B$52&gt;'Standard Settings'!$I16),-1,(EchelleFPAparam!$S$3/('cpmcfgWVLEN_Table.csv'!$S21+B$52))*(SIN('Standard Settings'!$F16)+SIN('Standard Settings'!$F16+EchelleFPAparam!$M$3+EchelleFPAparam!$G$3)))</f>
        <v>-1</v>
      </c>
      <c r="CV21" s="36" t="n">
        <f aca="false">IF(OR($S21+C$52&lt;'Standard Settings'!$G16,$S21+C$52&gt;'Standard Settings'!$I16),-1,(EchelleFPAparam!$S$3/('cpmcfgWVLEN_Table.csv'!$S21+C$52))*(SIN('Standard Settings'!$F16)+SIN('Standard Settings'!$F16+EchelleFPAparam!$M$3+EchelleFPAparam!$G$3)))</f>
        <v>4043.0105052115</v>
      </c>
      <c r="CW21" s="36" t="n">
        <f aca="false">IF(OR($S21+D$52&lt;'Standard Settings'!$G16,$S21+D$52&gt;'Standard Settings'!$I16),-1,(EchelleFPAparam!$S$3/('cpmcfgWVLEN_Table.csv'!$S21+D$52))*(SIN('Standard Settings'!$F16)+SIN('Standard Settings'!$F16+EchelleFPAparam!$M$3+EchelleFPAparam!$G$3)))</f>
        <v>3773.47647153073</v>
      </c>
      <c r="CX21" s="36" t="n">
        <f aca="false">IF(OR($S21+E$52&lt;'Standard Settings'!$G16,$S21+E$52&gt;'Standard Settings'!$I16),-1,(EchelleFPAparam!$S$3/('cpmcfgWVLEN_Table.csv'!$S21+E$52))*(SIN('Standard Settings'!$F16)+SIN('Standard Settings'!$F16+EchelleFPAparam!$M$3+EchelleFPAparam!$G$3)))</f>
        <v>3537.63419206006</v>
      </c>
      <c r="CY21" s="36" t="n">
        <f aca="false">IF(OR($S21+F$52&lt;'Standard Settings'!$G16,$S21+F$52&gt;'Standard Settings'!$I16),-1,(EchelleFPAparam!$S$3/('cpmcfgWVLEN_Table.csv'!$S21+F$52))*(SIN('Standard Settings'!$F16)+SIN('Standard Settings'!$F16+EchelleFPAparam!$M$3+EchelleFPAparam!$G$3)))</f>
        <v>3329.53806311535</v>
      </c>
      <c r="CZ21" s="36" t="n">
        <f aca="false">IF(OR($S21+G$52&lt;'Standard Settings'!$G16,$S21+G$52&gt;'Standard Settings'!$I16),-1,(EchelleFPAparam!$S$3/('cpmcfgWVLEN_Table.csv'!$S21+G$52))*(SIN('Standard Settings'!$F16)+SIN('Standard Settings'!$F16+EchelleFPAparam!$M$3+EchelleFPAparam!$G$3)))</f>
        <v>3144.56372627561</v>
      </c>
      <c r="DA21" s="36" t="n">
        <f aca="false">IF(OR($S21+H$52&lt;'Standard Settings'!$G16,$S21+H$52&gt;'Standard Settings'!$I16),-1,(EchelleFPAparam!$S$3/('cpmcfgWVLEN_Table.csv'!$S21+H$52))*(SIN('Standard Settings'!$F16)+SIN('Standard Settings'!$F16+EchelleFPAparam!$M$3+EchelleFPAparam!$G$3)))</f>
        <v>2979.0603722611</v>
      </c>
      <c r="DB21" s="36" t="n">
        <f aca="false">IF(OR($S21+I$52&lt;'Standard Settings'!$G16,$S21+I$52&gt;'Standard Settings'!$I16),-1,(EchelleFPAparam!$S$3/('cpmcfgWVLEN_Table.csv'!$S21+I$52))*(SIN('Standard Settings'!$F16)+SIN('Standard Settings'!$F16+EchelleFPAparam!$M$3+EchelleFPAparam!$G$3)))</f>
        <v>2830.10735364805</v>
      </c>
      <c r="DC21" s="36" t="n">
        <f aca="false">IF(OR($S21+J$52&lt;'Standard Settings'!$G16,$S21+J$52&gt;'Standard Settings'!$I16),-1,(EchelleFPAparam!$S$3/('cpmcfgWVLEN_Table.csv'!$S21+J$52))*(SIN('Standard Settings'!$F16)+SIN('Standard Settings'!$F16+EchelleFPAparam!$M$3+EchelleFPAparam!$G$3)))</f>
        <v>-1</v>
      </c>
      <c r="DD21" s="36" t="n">
        <f aca="false">IF(OR($S21+B$52&lt;'Standard Settings'!$G16,$S21+B$52&gt;'Standard Settings'!$I16),-1,(EchelleFPAparam!$S$3/('cpmcfgWVLEN_Table.csv'!$S21+B$52))*(SIN('Standard Settings'!$F16)+SIN('Standard Settings'!$F16+EchelleFPAparam!$M$3+EchelleFPAparam!$H$3)))</f>
        <v>-1</v>
      </c>
      <c r="DE21" s="36" t="n">
        <f aca="false">IF(OR($S21+C$52&lt;'Standard Settings'!$G16,$S21+C$52&gt;'Standard Settings'!$I16),-1,(EchelleFPAparam!$S$3/('cpmcfgWVLEN_Table.csv'!$S21+C$52))*(SIN('Standard Settings'!$F16)+SIN('Standard Settings'!$F16+EchelleFPAparam!$M$3+EchelleFPAparam!$H$3)))</f>
        <v>4044.46721966132</v>
      </c>
      <c r="DF21" s="36" t="n">
        <f aca="false">IF(OR($S21+D$52&lt;'Standard Settings'!$G16,$S21+D$52&gt;'Standard Settings'!$I16),-1,(EchelleFPAparam!$S$3/('cpmcfgWVLEN_Table.csv'!$S21+D$52))*(SIN('Standard Settings'!$F16)+SIN('Standard Settings'!$F16+EchelleFPAparam!$M$3+EchelleFPAparam!$H$3)))</f>
        <v>3774.8360716839</v>
      </c>
      <c r="DG21" s="36" t="n">
        <f aca="false">IF(OR($S21+E$52&lt;'Standard Settings'!$G16,$S21+E$52&gt;'Standard Settings'!$I16),-1,(EchelleFPAparam!$S$3/('cpmcfgWVLEN_Table.csv'!$S21+E$52))*(SIN('Standard Settings'!$F16)+SIN('Standard Settings'!$F16+EchelleFPAparam!$M$3+EchelleFPAparam!$H$3)))</f>
        <v>3538.90881720366</v>
      </c>
      <c r="DH21" s="36" t="n">
        <f aca="false">IF(OR($S21+F$52&lt;'Standard Settings'!$G16,$S21+F$52&gt;'Standard Settings'!$I16),-1,(EchelleFPAparam!$S$3/('cpmcfgWVLEN_Table.csv'!$S21+F$52))*(SIN('Standard Settings'!$F16)+SIN('Standard Settings'!$F16+EchelleFPAparam!$M$3+EchelleFPAparam!$H$3)))</f>
        <v>3330.73771030932</v>
      </c>
      <c r="DI21" s="36" t="n">
        <f aca="false">IF(OR($S21+G$52&lt;'Standard Settings'!$G16,$S21+G$52&gt;'Standard Settings'!$I16),-1,(EchelleFPAparam!$S$3/('cpmcfgWVLEN_Table.csv'!$S21+G$52))*(SIN('Standard Settings'!$F16)+SIN('Standard Settings'!$F16+EchelleFPAparam!$M$3+EchelleFPAparam!$H$3)))</f>
        <v>3145.69672640325</v>
      </c>
      <c r="DJ21" s="36" t="n">
        <f aca="false">IF(OR($S21+H$52&lt;'Standard Settings'!$G16,$S21+H$52&gt;'Standard Settings'!$I16),-1,(EchelleFPAparam!$S$3/('cpmcfgWVLEN_Table.csv'!$S21+H$52))*(SIN('Standard Settings'!$F16)+SIN('Standard Settings'!$F16+EchelleFPAparam!$M$3+EchelleFPAparam!$H$3)))</f>
        <v>2980.13374080308</v>
      </c>
      <c r="DK21" s="36" t="n">
        <f aca="false">IF(OR($S21+I$52&lt;'Standard Settings'!$G16,$S21+I$52&gt;'Standard Settings'!$I16),-1,(EchelleFPAparam!$S$3/('cpmcfgWVLEN_Table.csv'!$S21+I$52))*(SIN('Standard Settings'!$F16)+SIN('Standard Settings'!$F16+EchelleFPAparam!$M$3+EchelleFPAparam!$H$3)))</f>
        <v>2831.12705376293</v>
      </c>
      <c r="DL21" s="36" t="n">
        <f aca="false">IF(OR($S21+J$52&lt;'Standard Settings'!$G16,$S21+J$52&gt;'Standard Settings'!$I16),-1,(EchelleFPAparam!$S$3/('cpmcfgWVLEN_Table.csv'!$S21+J$52))*(SIN('Standard Settings'!$F16)+SIN('Standard Settings'!$F16+EchelleFPAparam!$M$3+EchelleFPAparam!$H$3)))</f>
        <v>-1</v>
      </c>
      <c r="DM21" s="36" t="n">
        <f aca="false">IF(OR($S21+B$52&lt;'Standard Settings'!$G16,$S21+B$52&gt;'Standard Settings'!$I16),-1,(EchelleFPAparam!$S$3/('cpmcfgWVLEN_Table.csv'!$S21+B$52))*(SIN('Standard Settings'!$F16)+SIN('Standard Settings'!$F16+EchelleFPAparam!$M$3+EchelleFPAparam!$I$3)))</f>
        <v>-1</v>
      </c>
      <c r="DN21" s="36" t="n">
        <f aca="false">IF(OR($S21+C$52&lt;'Standard Settings'!$G16,$S21+C$52&gt;'Standard Settings'!$I16),-1,(EchelleFPAparam!$S$3/('cpmcfgWVLEN_Table.csv'!$S21+C$52))*(SIN('Standard Settings'!$F16)+SIN('Standard Settings'!$F16+EchelleFPAparam!$M$3+EchelleFPAparam!$I$3)))</f>
        <v>4070.6646409479</v>
      </c>
      <c r="DO21" s="36" t="n">
        <f aca="false">IF(OR($S21+D$52&lt;'Standard Settings'!$G16,$S21+D$52&gt;'Standard Settings'!$I16),-1,(EchelleFPAparam!$S$3/('cpmcfgWVLEN_Table.csv'!$S21+D$52))*(SIN('Standard Settings'!$F16)+SIN('Standard Settings'!$F16+EchelleFPAparam!$M$3+EchelleFPAparam!$I$3)))</f>
        <v>3799.28699821804</v>
      </c>
      <c r="DP21" s="36" t="n">
        <f aca="false">IF(OR($S21+E$52&lt;'Standard Settings'!$G16,$S21+E$52&gt;'Standard Settings'!$I16),-1,(EchelleFPAparam!$S$3/('cpmcfgWVLEN_Table.csv'!$S21+E$52))*(SIN('Standard Settings'!$F16)+SIN('Standard Settings'!$F16+EchelleFPAparam!$M$3+EchelleFPAparam!$I$3)))</f>
        <v>3561.83156082942</v>
      </c>
      <c r="DQ21" s="36" t="n">
        <f aca="false">IF(OR($S21+F$52&lt;'Standard Settings'!$G16,$S21+F$52&gt;'Standard Settings'!$I16),-1,(EchelleFPAparam!$S$3/('cpmcfgWVLEN_Table.csv'!$S21+F$52))*(SIN('Standard Settings'!$F16)+SIN('Standard Settings'!$F16+EchelleFPAparam!$M$3+EchelleFPAparam!$I$3)))</f>
        <v>3352.31205725121</v>
      </c>
      <c r="DR21" s="36" t="n">
        <f aca="false">IF(OR($S21+G$52&lt;'Standard Settings'!$G16,$S21+G$52&gt;'Standard Settings'!$I16),-1,(EchelleFPAparam!$S$3/('cpmcfgWVLEN_Table.csv'!$S21+G$52))*(SIN('Standard Settings'!$F16)+SIN('Standard Settings'!$F16+EchelleFPAparam!$M$3+EchelleFPAparam!$I$3)))</f>
        <v>3166.07249851504</v>
      </c>
      <c r="DS21" s="36" t="n">
        <f aca="false">IF(OR($S21+H$52&lt;'Standard Settings'!$G16,$S21+H$52&gt;'Standard Settings'!$I16),-1,(EchelleFPAparam!$S$3/('cpmcfgWVLEN_Table.csv'!$S21+H$52))*(SIN('Standard Settings'!$F16)+SIN('Standard Settings'!$F16+EchelleFPAparam!$M$3+EchelleFPAparam!$I$3)))</f>
        <v>2999.43710385635</v>
      </c>
      <c r="DT21" s="36" t="n">
        <f aca="false">IF(OR($S21+I$52&lt;'Standard Settings'!$G16,$S21+I$52&gt;'Standard Settings'!$I16),-1,(EchelleFPAparam!$S$3/('cpmcfgWVLEN_Table.csv'!$S21+I$52))*(SIN('Standard Settings'!$F16)+SIN('Standard Settings'!$F16+EchelleFPAparam!$M$3+EchelleFPAparam!$I$3)))</f>
        <v>2849.46524866353</v>
      </c>
      <c r="DU21" s="36" t="n">
        <f aca="false">IF(OR($S21+J$52&lt;'Standard Settings'!$G16,$S21+J$52&gt;'Standard Settings'!$I16),-1,(EchelleFPAparam!$S$3/('cpmcfgWVLEN_Table.csv'!$S21+J$52))*(SIN('Standard Settings'!$F16)+SIN('Standard Settings'!$F16+EchelleFPAparam!$M$3+EchelleFPAparam!$I$3)))</f>
        <v>-1</v>
      </c>
      <c r="DV21" s="36" t="n">
        <f aca="false">IF(OR($S21+B$52&lt;'Standard Settings'!$G16,$S21+B$52&gt;'Standard Settings'!$I16),-1,(EchelleFPAparam!$S$3/('cpmcfgWVLEN_Table.csv'!$S21+B$52))*(SIN('Standard Settings'!$F16)+SIN('Standard Settings'!$F16+EchelleFPAparam!$M$3+EchelleFPAparam!$J$3)))</f>
        <v>-1</v>
      </c>
      <c r="DW21" s="36" t="n">
        <f aca="false">IF(OR($S21+C$52&lt;'Standard Settings'!$G16,$S21+C$52&gt;'Standard Settings'!$I16),-1,(EchelleFPAparam!$S$3/('cpmcfgWVLEN_Table.csv'!$S21+C$52))*(SIN('Standard Settings'!$F16)+SIN('Standard Settings'!$F16+EchelleFPAparam!$M$3+EchelleFPAparam!$J$3)))</f>
        <v>4072.05035688154</v>
      </c>
      <c r="DX21" s="36" t="n">
        <f aca="false">IF(OR($S21+D$52&lt;'Standard Settings'!$G16,$S21+D$52&gt;'Standard Settings'!$I16),-1,(EchelleFPAparam!$S$3/('cpmcfgWVLEN_Table.csv'!$S21+D$52))*(SIN('Standard Settings'!$F16)+SIN('Standard Settings'!$F16+EchelleFPAparam!$M$3+EchelleFPAparam!$J$3)))</f>
        <v>3800.58033308944</v>
      </c>
      <c r="DY21" s="36" t="n">
        <f aca="false">IF(OR($S21+E$52&lt;'Standard Settings'!$G16,$S21+E$52&gt;'Standard Settings'!$I16),-1,(EchelleFPAparam!$S$3/('cpmcfgWVLEN_Table.csv'!$S21+E$52))*(SIN('Standard Settings'!$F16)+SIN('Standard Settings'!$F16+EchelleFPAparam!$M$3+EchelleFPAparam!$J$3)))</f>
        <v>3563.04406227135</v>
      </c>
      <c r="DZ21" s="36" t="n">
        <f aca="false">IF(OR($S21+F$52&lt;'Standard Settings'!$G16,$S21+F$52&gt;'Standard Settings'!$I16),-1,(EchelleFPAparam!$S$3/('cpmcfgWVLEN_Table.csv'!$S21+F$52))*(SIN('Standard Settings'!$F16)+SIN('Standard Settings'!$F16+EchelleFPAparam!$M$3+EchelleFPAparam!$J$3)))</f>
        <v>3353.45323507891</v>
      </c>
      <c r="EA21" s="36" t="n">
        <f aca="false">IF(OR($S21+G$52&lt;'Standard Settings'!$G16,$S21+G$52&gt;'Standard Settings'!$I16),-1,(EchelleFPAparam!$S$3/('cpmcfgWVLEN_Table.csv'!$S21+G$52))*(SIN('Standard Settings'!$F16)+SIN('Standard Settings'!$F16+EchelleFPAparam!$M$3+EchelleFPAparam!$J$3)))</f>
        <v>3167.15027757453</v>
      </c>
      <c r="EB21" s="36" t="n">
        <f aca="false">IF(OR($S21+H$52&lt;'Standard Settings'!$G16,$S21+H$52&gt;'Standard Settings'!$I16),-1,(EchelleFPAparam!$S$3/('cpmcfgWVLEN_Table.csv'!$S21+H$52))*(SIN('Standard Settings'!$F16)+SIN('Standard Settings'!$F16+EchelleFPAparam!$M$3+EchelleFPAparam!$J$3)))</f>
        <v>3000.45815770219</v>
      </c>
      <c r="EC21" s="36" t="n">
        <f aca="false">IF(OR($S21+I$52&lt;'Standard Settings'!$G16,$S21+I$52&gt;'Standard Settings'!$I16),-1,(EchelleFPAparam!$S$3/('cpmcfgWVLEN_Table.csv'!$S21+I$52))*(SIN('Standard Settings'!$F16)+SIN('Standard Settings'!$F16+EchelleFPAparam!$M$3+EchelleFPAparam!$J$3)))</f>
        <v>2850.43524981708</v>
      </c>
      <c r="ED21" s="36" t="n">
        <f aca="false">IF(OR($S21+J$52&lt;'Standard Settings'!$G16,$S21+J$52&gt;'Standard Settings'!$I16),-1,(EchelleFPAparam!$S$3/('cpmcfgWVLEN_Table.csv'!$S21+J$52))*(SIN('Standard Settings'!$F16)+SIN('Standard Settings'!$F16+EchelleFPAparam!$M$3+EchelleFPAparam!$J$3)))</f>
        <v>-1</v>
      </c>
      <c r="EE21" s="36" t="n">
        <f aca="false">IF(OR($S21+B$52&lt;$Q21,$S21+B$52&gt;$R21),-1,(EchelleFPAparam!$S$3/('cpmcfgWVLEN_Table.csv'!$S21+B$52))*(SIN('Standard Settings'!$F16)+SIN('Standard Settings'!$F16+EchelleFPAparam!$M$3+EchelleFPAparam!$K$3)))</f>
        <v>-1</v>
      </c>
      <c r="EF21" s="36" t="n">
        <f aca="false">IF(OR($S21+C$52&lt;$Q21,$S21+C$52&gt;$R21),-1,(EchelleFPAparam!$S$3/('cpmcfgWVLEN_Table.csv'!$S21+C$52))*(SIN('Standard Settings'!$F16)+SIN('Standard Settings'!$F16+EchelleFPAparam!$M$3+EchelleFPAparam!$K$3)))</f>
        <v>4096.93024822347</v>
      </c>
      <c r="EG21" s="36" t="n">
        <f aca="false">IF(OR($S21+D$52&lt;$Q21,$S21+D$52&gt;$R21),-1,(EchelleFPAparam!$S$3/('cpmcfgWVLEN_Table.csv'!$S21+D$52))*(SIN('Standard Settings'!$F16)+SIN('Standard Settings'!$F16+EchelleFPAparam!$M$3+EchelleFPAparam!$K$3)))</f>
        <v>3823.80156500857</v>
      </c>
      <c r="EH21" s="36" t="n">
        <f aca="false">IF(OR($S21+E$52&lt;$Q21,$S21+E$52&gt;$R21),-1,(EchelleFPAparam!$S$3/('cpmcfgWVLEN_Table.csv'!$S21+E$52))*(SIN('Standard Settings'!$F16)+SIN('Standard Settings'!$F16+EchelleFPAparam!$M$3+EchelleFPAparam!$K$3)))</f>
        <v>3584.81396719554</v>
      </c>
      <c r="EI21" s="36" t="n">
        <f aca="false">IF(OR($S21+F$52&lt;$Q21,$S21+F$52&gt;$R21),-1,(EchelleFPAparam!$S$3/('cpmcfgWVLEN_Table.csv'!$S21+F$52))*(SIN('Standard Settings'!$F16)+SIN('Standard Settings'!$F16+EchelleFPAparam!$M$3+EchelleFPAparam!$K$3)))</f>
        <v>3373.9425573605</v>
      </c>
      <c r="EJ21" s="36" t="n">
        <f aca="false">IF(OR($S21+G$52&lt;$Q21,$S21+G$52&gt;$R21),-1,(EchelleFPAparam!$S$3/('cpmcfgWVLEN_Table.csv'!$S21+G$52))*(SIN('Standard Settings'!$F16)+SIN('Standard Settings'!$F16+EchelleFPAparam!$M$3+EchelleFPAparam!$K$3)))</f>
        <v>3186.50130417381</v>
      </c>
      <c r="EK21" s="36" t="n">
        <f aca="false">IF(OR($S21+H$52&lt;$Q21,$S21+H$52&gt;$R21),-1,(EchelleFPAparam!$S$3/('cpmcfgWVLEN_Table.csv'!$S21+H$52))*(SIN('Standard Settings'!$F16)+SIN('Standard Settings'!$F16+EchelleFPAparam!$M$3+EchelleFPAparam!$K$3)))</f>
        <v>3018.79070921729</v>
      </c>
      <c r="EL21" s="36" t="n">
        <f aca="false">IF(OR($S21+I$52&lt;$Q21,$S21+I$52&gt;$R21),-1,(EchelleFPAparam!$S$3/('cpmcfgWVLEN_Table.csv'!$S21+I$52))*(SIN('Standard Settings'!$F16)+SIN('Standard Settings'!$F16+EchelleFPAparam!$M$3+EchelleFPAparam!$K$3)))</f>
        <v>2867.85117375643</v>
      </c>
      <c r="EM21" s="36" t="n">
        <f aca="false">IF(OR($S21+J$52&lt;$Q21,$S21+J$52&gt;$R21),-1,(EchelleFPAparam!$S$3/('cpmcfgWVLEN_Table.csv'!$S21+J$52))*(SIN('Standard Settings'!$F16)+SIN('Standard Settings'!$F16+EchelleFPAparam!$M$3+EchelleFPAparam!$K$3)))</f>
        <v>-1</v>
      </c>
      <c r="EN21" s="37"/>
      <c r="EO21" s="37"/>
      <c r="EP21" s="37"/>
      <c r="EQ21" s="37"/>
      <c r="ER21" s="37"/>
      <c r="ES21" s="37"/>
      <c r="ET21" s="37"/>
      <c r="EU21" s="37"/>
      <c r="EV21" s="37"/>
      <c r="EW21" s="37"/>
      <c r="EX21" s="37"/>
      <c r="EY21" s="37"/>
      <c r="EZ21" s="37"/>
      <c r="FA21" s="37"/>
      <c r="FB21" s="37"/>
      <c r="FC21" s="37"/>
      <c r="FD21" s="37"/>
      <c r="FE21" s="37"/>
      <c r="FF21" s="37"/>
      <c r="FG21" s="37"/>
      <c r="FH21" s="37"/>
      <c r="FI21" s="37"/>
      <c r="FJ21" s="37"/>
      <c r="FK21" s="37"/>
      <c r="FL21" s="38" t="n">
        <f aca="false">1/(F21*EchelleFPAparam!$Q$3)</f>
        <v>1097.28760954167</v>
      </c>
      <c r="FM21" s="38" t="n">
        <f aca="false">E21*FL21</f>
        <v>11.5592107340276</v>
      </c>
      <c r="FN21" s="37"/>
      <c r="FO21" s="37"/>
      <c r="FP21" s="37"/>
      <c r="FQ21" s="37"/>
      <c r="FR21" s="37"/>
      <c r="FS21" s="37"/>
      <c r="FT21" s="37"/>
      <c r="FU21" s="37"/>
      <c r="FV21" s="37"/>
      <c r="FW21" s="37"/>
      <c r="FX21" s="37"/>
      <c r="FY21" s="37"/>
      <c r="FZ21" s="37"/>
      <c r="GA21" s="37"/>
      <c r="GB21" s="37"/>
      <c r="GC21" s="37"/>
      <c r="GD21" s="37"/>
      <c r="GE21" s="37"/>
      <c r="GF21" s="37"/>
      <c r="GG21" s="37"/>
      <c r="GH21" s="37"/>
      <c r="GI21" s="37"/>
      <c r="GJ21" s="37"/>
      <c r="GK21" s="37"/>
      <c r="GL21" s="37"/>
      <c r="GM21" s="37"/>
      <c r="GN21" s="37"/>
      <c r="GO21" s="37"/>
      <c r="GP21" s="37"/>
      <c r="GQ21" s="37"/>
      <c r="GR21" s="37"/>
      <c r="GS21" s="37"/>
      <c r="GT21" s="37"/>
      <c r="GU21" s="37"/>
      <c r="GV21" s="37"/>
      <c r="GW21" s="37"/>
      <c r="GX21" s="37"/>
      <c r="GY21" s="37"/>
      <c r="GZ21" s="37"/>
      <c r="HA21" s="37"/>
      <c r="HB21" s="37"/>
      <c r="HC21" s="37"/>
      <c r="HD21" s="37"/>
      <c r="HE21" s="37"/>
      <c r="HF21" s="37"/>
      <c r="HG21" s="37"/>
      <c r="HH21" s="37"/>
      <c r="HI21" s="37"/>
      <c r="HJ21" s="37"/>
      <c r="HK21" s="37"/>
      <c r="HL21" s="37"/>
      <c r="HM21" s="37"/>
      <c r="HN21" s="37"/>
      <c r="HO21" s="37"/>
      <c r="HP21" s="37"/>
      <c r="HQ21" s="37"/>
      <c r="HR21" s="37"/>
      <c r="HS21" s="37"/>
      <c r="HT21" s="37"/>
      <c r="HU21" s="37"/>
      <c r="HV21" s="37"/>
      <c r="HW21" s="37"/>
      <c r="HX21" s="37"/>
      <c r="HY21" s="37"/>
      <c r="HZ21" s="37"/>
      <c r="IA21" s="37"/>
      <c r="IB21" s="37"/>
      <c r="IC21" s="37"/>
      <c r="ID21" s="37"/>
      <c r="IE21" s="37"/>
      <c r="IF21" s="37"/>
      <c r="IG21" s="37"/>
      <c r="IH21" s="37"/>
      <c r="II21" s="37"/>
      <c r="IJ21" s="37"/>
      <c r="IK21" s="37"/>
      <c r="IL21" s="37"/>
      <c r="IM21" s="37"/>
      <c r="IN21" s="37"/>
      <c r="IO21" s="37"/>
      <c r="IP21" s="37"/>
      <c r="IQ21" s="37"/>
      <c r="IR21" s="37"/>
      <c r="IS21" s="37"/>
      <c r="IT21" s="37"/>
      <c r="IU21" s="37"/>
      <c r="IV21" s="37"/>
      <c r="IW21" s="37"/>
      <c r="IX21" s="37"/>
      <c r="IY21" s="37"/>
      <c r="IZ21" s="37"/>
      <c r="JA21" s="37"/>
      <c r="JB21" s="37"/>
      <c r="JC21" s="37"/>
      <c r="JD21" s="37"/>
      <c r="JE21" s="37"/>
      <c r="JF21" s="37"/>
      <c r="JG21" s="37"/>
      <c r="JH21" s="37"/>
      <c r="JI21" s="37"/>
      <c r="JJ21" s="37"/>
      <c r="JK21" s="37"/>
      <c r="JL21" s="37"/>
      <c r="JM21" s="37"/>
      <c r="JN21" s="37"/>
      <c r="JO21" s="37"/>
      <c r="JP21" s="37"/>
      <c r="JQ21" s="37"/>
      <c r="JR21" s="37"/>
      <c r="JS21" s="37"/>
    </row>
    <row r="22" customFormat="false" ht="13.75" hidden="false" customHeight="true" outlineLevel="0" collapsed="false">
      <c r="A22" s="24" t="n">
        <v>16</v>
      </c>
      <c r="B22" s="25" t="n">
        <f aca="false">Y22</f>
        <v>3355.82074546146</v>
      </c>
      <c r="C22" s="12" t="str">
        <f aca="false">'Standard Settings'!B17</f>
        <v>L/4/7</v>
      </c>
      <c r="D22" s="12" t="n">
        <f aca="false">'Standard Settings'!H17</f>
        <v>17</v>
      </c>
      <c r="E22" s="26" t="n">
        <f aca="false">(DQ22-DH22)/2048</f>
        <v>0.0103590727607503</v>
      </c>
      <c r="F22" s="23" t="n">
        <f aca="false">((EchelleFPAparam!$S$3/('cpmcfgWVLEN_Table.csv'!$S22+E$52))*(SIN('Standard Settings'!$F17+0.0005)+SIN('Standard Settings'!$F17+0.0005+EchelleFPAparam!$M$3))-(EchelleFPAparam!$S$3/('cpmcfgWVLEN_Table.csv'!$S22+E$52))*(SIN('Standard Settings'!$F17-0.0005)+SIN('Standard Settings'!$F17-0.0005+EchelleFPAparam!$M$3)))*1000*EchelleFPAparam!$O$3/180</f>
        <v>29.8360136971559</v>
      </c>
      <c r="G22" s="27" t="str">
        <f aca="false">'Standard Settings'!C17</f>
        <v>L</v>
      </c>
      <c r="H22" s="28"/>
      <c r="I22" s="12" t="str">
        <f aca="false">'Standard Settings'!$D17</f>
        <v>LM</v>
      </c>
      <c r="J22" s="28"/>
      <c r="K22" s="13" t="n">
        <v>0</v>
      </c>
      <c r="L22" s="13" t="n">
        <v>0</v>
      </c>
      <c r="M22" s="14" t="s">
        <v>307</v>
      </c>
      <c r="N22" s="14" t="s">
        <v>307</v>
      </c>
      <c r="O22" s="12" t="n">
        <f aca="false">'Standard Settings'!$E17</f>
        <v>66</v>
      </c>
      <c r="P22" s="29"/>
      <c r="Q22" s="30" t="n">
        <f aca="false">'Standard Settings'!$G17</f>
        <v>14</v>
      </c>
      <c r="R22" s="30" t="n">
        <f aca="false">'Standard Settings'!$I17</f>
        <v>20</v>
      </c>
      <c r="S22" s="31" t="n">
        <f aca="false">D22-4</f>
        <v>13</v>
      </c>
      <c r="T22" s="31" t="n">
        <f aca="false">D22+4</f>
        <v>21</v>
      </c>
      <c r="U22" s="32" t="n">
        <f aca="false">IF(OR($S22+B$52&lt;$Q22,$S22+B$52&gt;$R22),-1,(EchelleFPAparam!$S$3/('cpmcfgWVLEN_Table.csv'!$S22+B$52))*(SIN('Standard Settings'!$F17)+SIN('Standard Settings'!$F17+EchelleFPAparam!$M$3)))</f>
        <v>-1</v>
      </c>
      <c r="V22" s="32" t="n">
        <f aca="false">IF(OR($S22+C$52&lt;$Q22,$S22+C$52&gt;$R22),-1,(EchelleFPAparam!$S$3/('cpmcfgWVLEN_Table.csv'!$S22+C$52))*(SIN('Standard Settings'!$F17)+SIN('Standard Settings'!$F17+EchelleFPAparam!$M$3)))</f>
        <v>4074.92519091749</v>
      </c>
      <c r="W22" s="32" t="n">
        <f aca="false">IF(OR($S22+D$52&lt;$Q22,$S22+D$52&gt;$R22),-1,(EchelleFPAparam!$S$3/('cpmcfgWVLEN_Table.csv'!$S22+D$52))*(SIN('Standard Settings'!$F17)+SIN('Standard Settings'!$F17+EchelleFPAparam!$M$3)))</f>
        <v>3803.26351152299</v>
      </c>
      <c r="X22" s="32" t="n">
        <f aca="false">IF(OR($S22+E$52&lt;$Q22,$S22+E$52&gt;$R22),-1,(EchelleFPAparam!$S$3/('cpmcfgWVLEN_Table.csv'!$S22+E$52))*(SIN('Standard Settings'!$F17)+SIN('Standard Settings'!$F17+EchelleFPAparam!$M$3)))</f>
        <v>3565.5595420528</v>
      </c>
      <c r="Y22" s="32" t="n">
        <f aca="false">IF(OR($S22+F$52&lt;$Q22,$S22+F$52&gt;$R22),-1,(EchelleFPAparam!$S$3/('cpmcfgWVLEN_Table.csv'!$S22+F$52))*(SIN('Standard Settings'!$F17)+SIN('Standard Settings'!$F17+EchelleFPAparam!$M$3)))</f>
        <v>3355.82074546146</v>
      </c>
      <c r="Z22" s="32" t="n">
        <f aca="false">IF(OR($S22+G$52&lt;$Q22,$S22+G$52&gt;$R22),-1,(EchelleFPAparam!$S$3/('cpmcfgWVLEN_Table.csv'!$S22+G$52))*(SIN('Standard Settings'!$F17)+SIN('Standard Settings'!$F17+EchelleFPAparam!$M$3)))</f>
        <v>3169.38625960249</v>
      </c>
      <c r="AA22" s="32" t="n">
        <f aca="false">IF(OR($S22+H$52&lt;$Q22,$S22+H$52&gt;$R22),-1,(EchelleFPAparam!$S$3/('cpmcfgWVLEN_Table.csv'!$S22+H$52))*(SIN('Standard Settings'!$F17)+SIN('Standard Settings'!$F17+EchelleFPAparam!$M$3)))</f>
        <v>3002.57645646552</v>
      </c>
      <c r="AB22" s="32" t="n">
        <f aca="false">IF(OR($S22+I$52&lt;$Q22,$S22+I$52&gt;$R22),-1,(EchelleFPAparam!$S$3/('cpmcfgWVLEN_Table.csv'!$S22+I$52))*(SIN('Standard Settings'!$F17)+SIN('Standard Settings'!$F17+EchelleFPAparam!$M$3)))</f>
        <v>2852.44763364224</v>
      </c>
      <c r="AC22" s="32" t="n">
        <f aca="false">IF(OR($S22+J$52&lt;$Q22,$S22+J$52&gt;$R22),-1,(EchelleFPAparam!$S$3/('cpmcfgWVLEN_Table.csv'!$S22+J$52))*(SIN('Standard Settings'!$F17)+SIN('Standard Settings'!$F17+EchelleFPAparam!$M$3)))</f>
        <v>-1</v>
      </c>
      <c r="AD22" s="33" t="n">
        <v>2048.1</v>
      </c>
      <c r="AE22" s="33" t="n">
        <v>2028.96291731794</v>
      </c>
      <c r="AF22" s="33" t="n">
        <v>1735.11802174888</v>
      </c>
      <c r="AG22" s="33" t="n">
        <v>1367.02529348644</v>
      </c>
      <c r="AH22" s="33" t="n">
        <v>1045.52629008095</v>
      </c>
      <c r="AI22" s="33" t="n">
        <v>762.31558387387</v>
      </c>
      <c r="AJ22" s="33" t="n">
        <v>510.678414054785</v>
      </c>
      <c r="AK22" s="33" t="n">
        <v>285.399448878762</v>
      </c>
      <c r="AL22" s="33" t="n">
        <v>84.3026858212812</v>
      </c>
      <c r="AM22" s="33"/>
      <c r="AN22" s="33" t="n">
        <v>0</v>
      </c>
      <c r="AO22" s="33" t="n">
        <v>2048.1</v>
      </c>
      <c r="AP22" s="33" t="n">
        <v>2038.05635972879</v>
      </c>
      <c r="AQ22" s="33" t="n">
        <v>1753.04142482749</v>
      </c>
      <c r="AR22" s="33" t="n">
        <v>1382.55959602424</v>
      </c>
      <c r="AS22" s="33" t="n">
        <v>1059.06627219348</v>
      </c>
      <c r="AT22" s="33" t="n">
        <v>774.145248715697</v>
      </c>
      <c r="AU22" s="33" t="n">
        <v>520.989940619801</v>
      </c>
      <c r="AV22" s="33" t="n">
        <v>294.331737427255</v>
      </c>
      <c r="AW22" s="33" t="n">
        <v>89.7421958213354</v>
      </c>
      <c r="AX22" s="33"/>
      <c r="AY22" s="33" t="n">
        <v>0</v>
      </c>
      <c r="AZ22" s="33" t="n">
        <v>2048.1</v>
      </c>
      <c r="BA22" s="33" t="n">
        <v>1772.95668926583</v>
      </c>
      <c r="BB22" s="33" t="n">
        <v>1399.96362311543</v>
      </c>
      <c r="BC22" s="33" t="n">
        <v>1074.18417495739</v>
      </c>
      <c r="BD22" s="33" t="n">
        <v>787.240041181565</v>
      </c>
      <c r="BE22" s="33" t="n">
        <v>532.296928601626</v>
      </c>
      <c r="BF22" s="33" t="n">
        <v>304.200154941314</v>
      </c>
      <c r="BG22" s="33" t="n">
        <v>98.2433657690581</v>
      </c>
      <c r="BH22" s="33"/>
      <c r="BI22" s="33"/>
      <c r="BJ22" s="33" t="n">
        <v>0</v>
      </c>
      <c r="BK22" s="34" t="n">
        <f aca="false">IF(OR($S22+B$52&lt;'Standard Settings'!$G17,$S22+B$52&gt;'Standard Settings'!$I17),-1,(EchelleFPAparam!$S$3/('cpmcfgWVLEN_Table.csv'!$S22+B$52))*(SIN(EchelleFPAparam!$T$3-EchelleFPAparam!$M$3/2)+SIN('Standard Settings'!$F17+EchelleFPAparam!$M$3)))</f>
        <v>-1</v>
      </c>
      <c r="BL22" s="34" t="n">
        <f aca="false">IF(OR($S22+C$52&lt;'Standard Settings'!$G17,$S22+C$52&gt;'Standard Settings'!$I17),-1,(EchelleFPAparam!$S$3/('cpmcfgWVLEN_Table.csv'!$S22+C$52))*(SIN(EchelleFPAparam!$T$3-EchelleFPAparam!$M$3/2)+SIN('Standard Settings'!$F17+EchelleFPAparam!$M$3)))</f>
        <v>4064.77344390091</v>
      </c>
      <c r="BM22" s="34" t="n">
        <f aca="false">IF(OR($S22+D$52&lt;'Standard Settings'!$G17,$S22+D$52&gt;'Standard Settings'!$I17),-1,(EchelleFPAparam!$S$3/('cpmcfgWVLEN_Table.csv'!$S22+D$52))*(SIN(EchelleFPAparam!$T$3-EchelleFPAparam!$M$3/2)+SIN('Standard Settings'!$F17+EchelleFPAparam!$M$3)))</f>
        <v>3793.78854764085</v>
      </c>
      <c r="BN22" s="34" t="n">
        <f aca="false">IF(OR($S22+E$52&lt;'Standard Settings'!$G17,$S22+E$52&gt;'Standard Settings'!$I17),-1,(EchelleFPAparam!$S$3/('cpmcfgWVLEN_Table.csv'!$S22+E$52))*(SIN(EchelleFPAparam!$T$3-EchelleFPAparam!$M$3/2)+SIN('Standard Settings'!$F17+EchelleFPAparam!$M$3)))</f>
        <v>3556.6767634133</v>
      </c>
      <c r="BO22" s="34" t="n">
        <f aca="false">IF(OR($S22+F$52&lt;'Standard Settings'!$G17,$S22+F$52&gt;'Standard Settings'!$I17),-1,(EchelleFPAparam!$S$3/('cpmcfgWVLEN_Table.csv'!$S22+F$52))*(SIN(EchelleFPAparam!$T$3-EchelleFPAparam!$M$3/2)+SIN('Standard Settings'!$F17+EchelleFPAparam!$M$3)))</f>
        <v>3347.46048321252</v>
      </c>
      <c r="BP22" s="34" t="n">
        <f aca="false">IF(OR($S22+G$52&lt;'Standard Settings'!$G17,$S22+G$52&gt;'Standard Settings'!$I17),-1,(EchelleFPAparam!$S$3/('cpmcfgWVLEN_Table.csv'!$S22+G$52))*(SIN(EchelleFPAparam!$T$3-EchelleFPAparam!$M$3/2)+SIN('Standard Settings'!$F17+EchelleFPAparam!$M$3)))</f>
        <v>3161.49045636738</v>
      </c>
      <c r="BQ22" s="34" t="n">
        <f aca="false">IF(OR($S22+H$52&lt;'Standard Settings'!$G17,$S22+H$52&gt;'Standard Settings'!$I17),-1,(EchelleFPAparam!$S$3/('cpmcfgWVLEN_Table.csv'!$S22+H$52))*(SIN(EchelleFPAparam!$T$3-EchelleFPAparam!$M$3/2)+SIN('Standard Settings'!$F17+EchelleFPAparam!$M$3)))</f>
        <v>2995.09622182173</v>
      </c>
      <c r="BR22" s="34" t="n">
        <f aca="false">IF(OR($S22+I$52&lt;'Standard Settings'!$G17,$S22+I$52&gt;'Standard Settings'!$I17),-1,(EchelleFPAparam!$S$3/('cpmcfgWVLEN_Table.csv'!$S22+I$52))*(SIN(EchelleFPAparam!$T$3-EchelleFPAparam!$M$3/2)+SIN('Standard Settings'!$F17+EchelleFPAparam!$M$3)))</f>
        <v>2845.34141073064</v>
      </c>
      <c r="BS22" s="34" t="n">
        <f aca="false">IF(OR($S22+J$52&lt;'Standard Settings'!$G17,$S22+J$52&gt;'Standard Settings'!$I17),-1,(EchelleFPAparam!$S$3/('cpmcfgWVLEN_Table.csv'!$S22+J$52))*(SIN(EchelleFPAparam!$T$3-EchelleFPAparam!$M$3/2)+SIN('Standard Settings'!$F17+EchelleFPAparam!$M$3)))</f>
        <v>-1</v>
      </c>
      <c r="BT22" s="35" t="n">
        <f aca="false">IF(OR($S22+B$52&lt;'Standard Settings'!$G17,$S22+B$52&gt;'Standard Settings'!$I17),-1,BK22*(($D22+B$52)/($D22+B$52+0.5)))</f>
        <v>-1</v>
      </c>
      <c r="BU22" s="35" t="n">
        <f aca="false">IF(OR($S22+C$52&lt;'Standard Settings'!$G17,$S22+C$52&gt;'Standard Settings'!$I17),-1,BL22*(($D22+C$52)/($D22+C$52+0.5)))</f>
        <v>3954.91470217386</v>
      </c>
      <c r="BV22" s="35" t="n">
        <f aca="false">IF(OR($S22+D$52&lt;'Standard Settings'!$G17,$S22+D$52&gt;'Standard Settings'!$I17),-1,BM22*(($D22+D$52)/($D22+D$52+0.5)))</f>
        <v>3696.51191821416</v>
      </c>
      <c r="BW22" s="35" t="n">
        <f aca="false">IF(OR($S22+E$52&lt;'Standard Settings'!$G17,$S22+E$52&gt;'Standard Settings'!$I17),-1,BN22*(($D22+E$52)/($D22+E$52+0.5)))</f>
        <v>3469.92854967151</v>
      </c>
      <c r="BX22" s="35" t="n">
        <f aca="false">IF(OR($S22+F$52&lt;'Standard Settings'!$G17,$S22+F$52&gt;'Standard Settings'!$I17),-1,BO22*(($D22+F$52)/($D22+F$52+0.5)))</f>
        <v>3269.61256499827</v>
      </c>
      <c r="BY22" s="35" t="n">
        <f aca="false">IF(OR($S22+G$52&lt;'Standard Settings'!$G17,$S22+G$52&gt;'Standard Settings'!$I17),-1,BP22*(($D22+G$52)/($D22+G$52+0.5)))</f>
        <v>3091.23511289255</v>
      </c>
      <c r="BZ22" s="35" t="n">
        <f aca="false">IF(OR($S22+H$52&lt;'Standard Settings'!$G17,$S22+H$52&gt;'Standard Settings'!$I17),-1,BQ22*(($D22+H$52)/($D22+H$52+0.5)))</f>
        <v>2931.3707702936</v>
      </c>
      <c r="CA22" s="35" t="n">
        <f aca="false">IF(OR($S22+I$52&lt;'Standard Settings'!$G17,$S22+I$52&gt;'Standard Settings'!$I17),-1,BR22*(($D22+I$52)/($D22+I$52+0.5)))</f>
        <v>2787.27321867491</v>
      </c>
      <c r="CB22" s="35" t="n">
        <f aca="false">IF(OR($S22+J$52&lt;'Standard Settings'!$G17,$S22+J$52&gt;'Standard Settings'!$I17),-1,BS22*(($D22+J$52)/($D22+J$52+0.5)))</f>
        <v>-1</v>
      </c>
      <c r="CC22" s="35" t="n">
        <f aca="false">IF(OR($S22+B$52&lt;'Standard Settings'!$G17,$S22+B$52&gt;'Standard Settings'!$I17),-1,BK22*(($D22+B$52)/($D22+B$52-0.5)))</f>
        <v>-1</v>
      </c>
      <c r="CD22" s="35" t="n">
        <f aca="false">IF(OR($S22+C$52&lt;'Standard Settings'!$G17,$S22+C$52&gt;'Standard Settings'!$I17),-1,BL22*(($D22+C$52)/($D22+C$52-0.5)))</f>
        <v>4180.90982801237</v>
      </c>
      <c r="CE22" s="35" t="n">
        <f aca="false">IF(OR($S22+D$52&lt;'Standard Settings'!$G17,$S22+D$52&gt;'Standard Settings'!$I17),-1,BM22*(($D22+D$52)/($D22+D$52-0.5)))</f>
        <v>3896.32337325277</v>
      </c>
      <c r="CF22" s="35" t="n">
        <f aca="false">IF(OR($S22+E$52&lt;'Standard Settings'!$G17,$S22+E$52&gt;'Standard Settings'!$I17),-1,BN22*(($D22+E$52)/($D22+E$52-0.5)))</f>
        <v>3647.87360350082</v>
      </c>
      <c r="CG22" s="35" t="n">
        <f aca="false">IF(OR($S22+F$52&lt;'Standard Settings'!$G17,$S22+F$52&gt;'Standard Settings'!$I17),-1,BO22*(($D22+F$52)/($D22+F$52-0.5)))</f>
        <v>3429.10586085185</v>
      </c>
      <c r="CH22" s="35" t="n">
        <f aca="false">IF(OR($S22+G$52&lt;'Standard Settings'!$G17,$S22+G$52&gt;'Standard Settings'!$I17),-1,BP22*(($D22+G$52)/($D22+G$52-0.5)))</f>
        <v>3235.01349023639</v>
      </c>
      <c r="CI22" s="35" t="n">
        <f aca="false">IF(OR($S22+H$52&lt;'Standard Settings'!$G17,$S22+H$52&gt;'Standard Settings'!$I17),-1,BQ22*(($D22+H$52)/($D22+H$52-0.5)))</f>
        <v>3061.65391563999</v>
      </c>
      <c r="CJ22" s="35" t="n">
        <f aca="false">IF(OR($S22+I$52&lt;'Standard Settings'!$G17,$S22+I$52&gt;'Standard Settings'!$I17),-1,BR22*(($D22+I$52)/($D22+I$52-0.5)))</f>
        <v>2905.88058968235</v>
      </c>
      <c r="CK22" s="35" t="n">
        <f aca="false">IF(OR($S22+J$52&lt;'Standard Settings'!$G17,$S22+J$52&gt;'Standard Settings'!$I17),-1,BS22*(($D22+J$52)/($D22+J$52-0.5)))</f>
        <v>-1</v>
      </c>
      <c r="CL22" s="36" t="n">
        <f aca="false">IF(OR($S22+B$52&lt;'Standard Settings'!$G17,$S22+B$52&gt;'Standard Settings'!$I17),-1,(EchelleFPAparam!$S$3/('cpmcfgWVLEN_Table.csv'!$S22+B$52))*(SIN('Standard Settings'!$F17)+SIN('Standard Settings'!$F17+EchelleFPAparam!$M$3+EchelleFPAparam!$F$3)))</f>
        <v>-1</v>
      </c>
      <c r="CM22" s="36" t="n">
        <f aca="false">IF(OR($S22+C$52&lt;'Standard Settings'!$G17,$S22+C$52&gt;'Standard Settings'!$I17),-1,(EchelleFPAparam!$S$3/('cpmcfgWVLEN_Table.csv'!$S22+C$52))*(SIN('Standard Settings'!$F17)+SIN('Standard Settings'!$F17+EchelleFPAparam!$M$3+EchelleFPAparam!$F$3)))</f>
        <v>4033.38822065238</v>
      </c>
      <c r="CN22" s="36" t="n">
        <f aca="false">IF(OR($S22+D$52&lt;'Standard Settings'!$G17,$S22+D$52&gt;'Standard Settings'!$I17),-1,(EchelleFPAparam!$S$3/('cpmcfgWVLEN_Table.csv'!$S22+D$52))*(SIN('Standard Settings'!$F17)+SIN('Standard Settings'!$F17+EchelleFPAparam!$M$3+EchelleFPAparam!$F$3)))</f>
        <v>3764.49567260888</v>
      </c>
      <c r="CO22" s="36" t="n">
        <f aca="false">IF(OR($S22+E$52&lt;'Standard Settings'!$G17,$S22+E$52&gt;'Standard Settings'!$I17),-1,(EchelleFPAparam!$S$3/('cpmcfgWVLEN_Table.csv'!$S22+E$52))*(SIN('Standard Settings'!$F17)+SIN('Standard Settings'!$F17+EchelleFPAparam!$M$3+EchelleFPAparam!$F$3)))</f>
        <v>3529.21469307083</v>
      </c>
      <c r="CP22" s="36" t="n">
        <f aca="false">IF(OR($S22+F$52&lt;'Standard Settings'!$G17,$S22+F$52&gt;'Standard Settings'!$I17),-1,(EchelleFPAparam!$S$3/('cpmcfgWVLEN_Table.csv'!$S22+F$52))*(SIN('Standard Settings'!$F17)+SIN('Standard Settings'!$F17+EchelleFPAparam!$M$3+EchelleFPAparam!$F$3)))</f>
        <v>3321.61382877254</v>
      </c>
      <c r="CQ22" s="36" t="n">
        <f aca="false">IF(OR($S22+G$52&lt;'Standard Settings'!$G17,$S22+G$52&gt;'Standard Settings'!$I17),-1,(EchelleFPAparam!$S$3/('cpmcfgWVLEN_Table.csv'!$S22+G$52))*(SIN('Standard Settings'!$F17)+SIN('Standard Settings'!$F17+EchelleFPAparam!$M$3+EchelleFPAparam!$F$3)))</f>
        <v>3137.07972717407</v>
      </c>
      <c r="CR22" s="36" t="n">
        <f aca="false">IF(OR($S22+H$52&lt;'Standard Settings'!$G17,$S22+H$52&gt;'Standard Settings'!$I17),-1,(EchelleFPAparam!$S$3/('cpmcfgWVLEN_Table.csv'!$S22+H$52))*(SIN('Standard Settings'!$F17)+SIN('Standard Settings'!$F17+EchelleFPAparam!$M$3+EchelleFPAparam!$F$3)))</f>
        <v>2971.97026784912</v>
      </c>
      <c r="CS22" s="36" t="n">
        <f aca="false">IF(OR($S22+I$52&lt;'Standard Settings'!$G17,$S22+I$52&gt;'Standard Settings'!$I17),-1,(EchelleFPAparam!$S$3/('cpmcfgWVLEN_Table.csv'!$S22+I$52))*(SIN('Standard Settings'!$F17)+SIN('Standard Settings'!$F17+EchelleFPAparam!$M$3+EchelleFPAparam!$F$3)))</f>
        <v>2823.37175445666</v>
      </c>
      <c r="CT22" s="36" t="n">
        <f aca="false">IF(OR($S22+J$52&lt;'Standard Settings'!$G17,$S22+J$52&gt;'Standard Settings'!$I17),-1,(EchelleFPAparam!$S$3/('cpmcfgWVLEN_Table.csv'!$S22+J$52))*(SIN('Standard Settings'!$F17)+SIN('Standard Settings'!$F17+EchelleFPAparam!$M$3+EchelleFPAparam!$F$3)))</f>
        <v>-1</v>
      </c>
      <c r="CU22" s="36" t="n">
        <f aca="false">IF(OR($S22+B$52&lt;'Standard Settings'!$G17,$S22+B$52&gt;'Standard Settings'!$I17),-1,(EchelleFPAparam!$S$3/('cpmcfgWVLEN_Table.csv'!$S22+B$52))*(SIN('Standard Settings'!$F17)+SIN('Standard Settings'!$F17+EchelleFPAparam!$M$3+EchelleFPAparam!$G$3)))</f>
        <v>-1</v>
      </c>
      <c r="CV22" s="36" t="n">
        <f aca="false">IF(OR($S22+C$52&lt;'Standard Settings'!$G17,$S22+C$52&gt;'Standard Settings'!$I17),-1,(EchelleFPAparam!$S$3/('cpmcfgWVLEN_Table.csv'!$S22+C$52))*(SIN('Standard Settings'!$F17)+SIN('Standard Settings'!$F17+EchelleFPAparam!$M$3+EchelleFPAparam!$G$3)))</f>
        <v>4060.45532405994</v>
      </c>
      <c r="CW22" s="36" t="n">
        <f aca="false">IF(OR($S22+D$52&lt;'Standard Settings'!$G17,$S22+D$52&gt;'Standard Settings'!$I17),-1,(EchelleFPAparam!$S$3/('cpmcfgWVLEN_Table.csv'!$S22+D$52))*(SIN('Standard Settings'!$F17)+SIN('Standard Settings'!$F17+EchelleFPAparam!$M$3+EchelleFPAparam!$G$3)))</f>
        <v>3789.75830245594</v>
      </c>
      <c r="CX22" s="36" t="n">
        <f aca="false">IF(OR($S22+E$52&lt;'Standard Settings'!$G17,$S22+E$52&gt;'Standard Settings'!$I17),-1,(EchelleFPAparam!$S$3/('cpmcfgWVLEN_Table.csv'!$S22+E$52))*(SIN('Standard Settings'!$F17)+SIN('Standard Settings'!$F17+EchelleFPAparam!$M$3+EchelleFPAparam!$G$3)))</f>
        <v>3552.89840855245</v>
      </c>
      <c r="CY22" s="36" t="n">
        <f aca="false">IF(OR($S22+F$52&lt;'Standard Settings'!$G17,$S22+F$52&gt;'Standard Settings'!$I17),-1,(EchelleFPAparam!$S$3/('cpmcfgWVLEN_Table.csv'!$S22+F$52))*(SIN('Standard Settings'!$F17)+SIN('Standard Settings'!$F17+EchelleFPAparam!$M$3+EchelleFPAparam!$G$3)))</f>
        <v>3343.90438451995</v>
      </c>
      <c r="CZ22" s="36" t="n">
        <f aca="false">IF(OR($S22+G$52&lt;'Standard Settings'!$G17,$S22+G$52&gt;'Standard Settings'!$I17),-1,(EchelleFPAparam!$S$3/('cpmcfgWVLEN_Table.csv'!$S22+G$52))*(SIN('Standard Settings'!$F17)+SIN('Standard Settings'!$F17+EchelleFPAparam!$M$3+EchelleFPAparam!$G$3)))</f>
        <v>3158.13191871329</v>
      </c>
      <c r="DA22" s="36" t="n">
        <f aca="false">IF(OR($S22+H$52&lt;'Standard Settings'!$G17,$S22+H$52&gt;'Standard Settings'!$I17),-1,(EchelleFPAparam!$S$3/('cpmcfgWVLEN_Table.csv'!$S22+H$52))*(SIN('Standard Settings'!$F17)+SIN('Standard Settings'!$F17+EchelleFPAparam!$M$3+EchelleFPAparam!$G$3)))</f>
        <v>2991.91444930732</v>
      </c>
      <c r="DB22" s="36" t="n">
        <f aca="false">IF(OR($S22+I$52&lt;'Standard Settings'!$G17,$S22+I$52&gt;'Standard Settings'!$I17),-1,(EchelleFPAparam!$S$3/('cpmcfgWVLEN_Table.csv'!$S22+I$52))*(SIN('Standard Settings'!$F17)+SIN('Standard Settings'!$F17+EchelleFPAparam!$M$3+EchelleFPAparam!$G$3)))</f>
        <v>2842.31872684196</v>
      </c>
      <c r="DC22" s="36" t="n">
        <f aca="false">IF(OR($S22+J$52&lt;'Standard Settings'!$G17,$S22+J$52&gt;'Standard Settings'!$I17),-1,(EchelleFPAparam!$S$3/('cpmcfgWVLEN_Table.csv'!$S22+J$52))*(SIN('Standard Settings'!$F17)+SIN('Standard Settings'!$F17+EchelleFPAparam!$M$3+EchelleFPAparam!$G$3)))</f>
        <v>-1</v>
      </c>
      <c r="DD22" s="36" t="n">
        <f aca="false">IF(OR($S22+B$52&lt;'Standard Settings'!$G17,$S22+B$52&gt;'Standard Settings'!$I17),-1,(EchelleFPAparam!$S$3/('cpmcfgWVLEN_Table.csv'!$S22+B$52))*(SIN('Standard Settings'!$F17)+SIN('Standard Settings'!$F17+EchelleFPAparam!$M$3+EchelleFPAparam!$H$3)))</f>
        <v>-1</v>
      </c>
      <c r="DE22" s="36" t="n">
        <f aca="false">IF(OR($S22+C$52&lt;'Standard Settings'!$G17,$S22+C$52&gt;'Standard Settings'!$I17),-1,(EchelleFPAparam!$S$3/('cpmcfgWVLEN_Table.csv'!$S22+C$52))*(SIN('Standard Settings'!$F17)+SIN('Standard Settings'!$F17+EchelleFPAparam!$M$3+EchelleFPAparam!$H$3)))</f>
        <v>4061.88855304093</v>
      </c>
      <c r="DF22" s="36" t="n">
        <f aca="false">IF(OR($S22+D$52&lt;'Standard Settings'!$G17,$S22+D$52&gt;'Standard Settings'!$I17),-1,(EchelleFPAparam!$S$3/('cpmcfgWVLEN_Table.csv'!$S22+D$52))*(SIN('Standard Settings'!$F17)+SIN('Standard Settings'!$F17+EchelleFPAparam!$M$3+EchelleFPAparam!$H$3)))</f>
        <v>3791.0959828382</v>
      </c>
      <c r="DG22" s="36" t="n">
        <f aca="false">IF(OR($S22+E$52&lt;'Standard Settings'!$G17,$S22+E$52&gt;'Standard Settings'!$I17),-1,(EchelleFPAparam!$S$3/('cpmcfgWVLEN_Table.csv'!$S22+E$52))*(SIN('Standard Settings'!$F17)+SIN('Standard Settings'!$F17+EchelleFPAparam!$M$3+EchelleFPAparam!$H$3)))</f>
        <v>3554.15248391082</v>
      </c>
      <c r="DH22" s="36" t="n">
        <f aca="false">IF(OR($S22+F$52&lt;'Standard Settings'!$G17,$S22+F$52&gt;'Standard Settings'!$I17),-1,(EchelleFPAparam!$S$3/('cpmcfgWVLEN_Table.csv'!$S22+F$52))*(SIN('Standard Settings'!$F17)+SIN('Standard Settings'!$F17+EchelleFPAparam!$M$3+EchelleFPAparam!$H$3)))</f>
        <v>3345.08469073959</v>
      </c>
      <c r="DI22" s="36" t="n">
        <f aca="false">IF(OR($S22+G$52&lt;'Standard Settings'!$G17,$S22+G$52&gt;'Standard Settings'!$I17),-1,(EchelleFPAparam!$S$3/('cpmcfgWVLEN_Table.csv'!$S22+G$52))*(SIN('Standard Settings'!$F17)+SIN('Standard Settings'!$F17+EchelleFPAparam!$M$3+EchelleFPAparam!$H$3)))</f>
        <v>3159.24665236517</v>
      </c>
      <c r="DJ22" s="36" t="n">
        <f aca="false">IF(OR($S22+H$52&lt;'Standard Settings'!$G17,$S22+H$52&gt;'Standard Settings'!$I17),-1,(EchelleFPAparam!$S$3/('cpmcfgWVLEN_Table.csv'!$S22+H$52))*(SIN('Standard Settings'!$F17)+SIN('Standard Settings'!$F17+EchelleFPAparam!$M$3+EchelleFPAparam!$H$3)))</f>
        <v>2992.970512767</v>
      </c>
      <c r="DK22" s="36" t="n">
        <f aca="false">IF(OR($S22+I$52&lt;'Standard Settings'!$G17,$S22+I$52&gt;'Standard Settings'!$I17),-1,(EchelleFPAparam!$S$3/('cpmcfgWVLEN_Table.csv'!$S22+I$52))*(SIN('Standard Settings'!$F17)+SIN('Standard Settings'!$F17+EchelleFPAparam!$M$3+EchelleFPAparam!$H$3)))</f>
        <v>2843.32198712865</v>
      </c>
      <c r="DL22" s="36" t="n">
        <f aca="false">IF(OR($S22+J$52&lt;'Standard Settings'!$G17,$S22+J$52&gt;'Standard Settings'!$I17),-1,(EchelleFPAparam!$S$3/('cpmcfgWVLEN_Table.csv'!$S22+J$52))*(SIN('Standard Settings'!$F17)+SIN('Standard Settings'!$F17+EchelleFPAparam!$M$3+EchelleFPAparam!$H$3)))</f>
        <v>-1</v>
      </c>
      <c r="DM22" s="36" t="n">
        <f aca="false">IF(OR($S22+B$52&lt;'Standard Settings'!$G17,$S22+B$52&gt;'Standard Settings'!$I17),-1,(EchelleFPAparam!$S$3/('cpmcfgWVLEN_Table.csv'!$S22+B$52))*(SIN('Standard Settings'!$F17)+SIN('Standard Settings'!$F17+EchelleFPAparam!$M$3+EchelleFPAparam!$I$3)))</f>
        <v>-1</v>
      </c>
      <c r="DN22" s="36" t="n">
        <f aca="false">IF(OR($S22+C$52&lt;'Standard Settings'!$G17,$S22+C$52&gt;'Standard Settings'!$I17),-1,(EchelleFPAparam!$S$3/('cpmcfgWVLEN_Table.csv'!$S22+C$52))*(SIN('Standard Settings'!$F17)+SIN('Standard Settings'!$F17+EchelleFPAparam!$M$3+EchelleFPAparam!$I$3)))</f>
        <v>4087.65008712938</v>
      </c>
      <c r="DO22" s="36" t="n">
        <f aca="false">IF(OR($S22+D$52&lt;'Standard Settings'!$G17,$S22+D$52&gt;'Standard Settings'!$I17),-1,(EchelleFPAparam!$S$3/('cpmcfgWVLEN_Table.csv'!$S22+D$52))*(SIN('Standard Settings'!$F17)+SIN('Standard Settings'!$F17+EchelleFPAparam!$M$3+EchelleFPAparam!$I$3)))</f>
        <v>3815.14008132076</v>
      </c>
      <c r="DP22" s="36" t="n">
        <f aca="false">IF(OR($S22+E$52&lt;'Standard Settings'!$G17,$S22+E$52&gt;'Standard Settings'!$I17),-1,(EchelleFPAparam!$S$3/('cpmcfgWVLEN_Table.csv'!$S22+E$52))*(SIN('Standard Settings'!$F17)+SIN('Standard Settings'!$F17+EchelleFPAparam!$M$3+EchelleFPAparam!$I$3)))</f>
        <v>3576.69382623821</v>
      </c>
      <c r="DQ22" s="36" t="n">
        <f aca="false">IF(OR($S22+F$52&lt;'Standard Settings'!$G17,$S22+F$52&gt;'Standard Settings'!$I17),-1,(EchelleFPAparam!$S$3/('cpmcfgWVLEN_Table.csv'!$S22+F$52))*(SIN('Standard Settings'!$F17)+SIN('Standard Settings'!$F17+EchelleFPAparam!$M$3+EchelleFPAparam!$I$3)))</f>
        <v>3366.30007175361</v>
      </c>
      <c r="DR22" s="36" t="n">
        <f aca="false">IF(OR($S22+G$52&lt;'Standard Settings'!$G17,$S22+G$52&gt;'Standard Settings'!$I17),-1,(EchelleFPAparam!$S$3/('cpmcfgWVLEN_Table.csv'!$S22+G$52))*(SIN('Standard Settings'!$F17)+SIN('Standard Settings'!$F17+EchelleFPAparam!$M$3+EchelleFPAparam!$I$3)))</f>
        <v>3179.28340110063</v>
      </c>
      <c r="DS22" s="36" t="n">
        <f aca="false">IF(OR($S22+H$52&lt;'Standard Settings'!$G17,$S22+H$52&gt;'Standard Settings'!$I17),-1,(EchelleFPAparam!$S$3/('cpmcfgWVLEN_Table.csv'!$S22+H$52))*(SIN('Standard Settings'!$F17)+SIN('Standard Settings'!$F17+EchelleFPAparam!$M$3+EchelleFPAparam!$I$3)))</f>
        <v>3011.95269577954</v>
      </c>
      <c r="DT22" s="36" t="n">
        <f aca="false">IF(OR($S22+I$52&lt;'Standard Settings'!$G17,$S22+I$52&gt;'Standard Settings'!$I17),-1,(EchelleFPAparam!$S$3/('cpmcfgWVLEN_Table.csv'!$S22+I$52))*(SIN('Standard Settings'!$F17)+SIN('Standard Settings'!$F17+EchelleFPAparam!$M$3+EchelleFPAparam!$I$3)))</f>
        <v>2861.35506099057</v>
      </c>
      <c r="DU22" s="36" t="n">
        <f aca="false">IF(OR($S22+J$52&lt;'Standard Settings'!$G17,$S22+J$52&gt;'Standard Settings'!$I17),-1,(EchelleFPAparam!$S$3/('cpmcfgWVLEN_Table.csv'!$S22+J$52))*(SIN('Standard Settings'!$F17)+SIN('Standard Settings'!$F17+EchelleFPAparam!$M$3+EchelleFPAparam!$I$3)))</f>
        <v>-1</v>
      </c>
      <c r="DV22" s="36" t="n">
        <f aca="false">IF(OR($S22+B$52&lt;'Standard Settings'!$G17,$S22+B$52&gt;'Standard Settings'!$I17),-1,(EchelleFPAparam!$S$3/('cpmcfgWVLEN_Table.csv'!$S22+B$52))*(SIN('Standard Settings'!$F17)+SIN('Standard Settings'!$F17+EchelleFPAparam!$M$3+EchelleFPAparam!$J$3)))</f>
        <v>-1</v>
      </c>
      <c r="DW22" s="36" t="n">
        <f aca="false">IF(OR($S22+C$52&lt;'Standard Settings'!$G17,$S22+C$52&gt;'Standard Settings'!$I17),-1,(EchelleFPAparam!$S$3/('cpmcfgWVLEN_Table.csv'!$S22+C$52))*(SIN('Standard Settings'!$F17)+SIN('Standard Settings'!$F17+EchelleFPAparam!$M$3+EchelleFPAparam!$J$3)))</f>
        <v>4089.01199460157</v>
      </c>
      <c r="DX22" s="36" t="n">
        <f aca="false">IF(OR($S22+D$52&lt;'Standard Settings'!$G17,$S22+D$52&gt;'Standard Settings'!$I17),-1,(EchelleFPAparam!$S$3/('cpmcfgWVLEN_Table.csv'!$S22+D$52))*(SIN('Standard Settings'!$F17)+SIN('Standard Settings'!$F17+EchelleFPAparam!$M$3+EchelleFPAparam!$J$3)))</f>
        <v>3816.41119496147</v>
      </c>
      <c r="DY22" s="36" t="n">
        <f aca="false">IF(OR($S22+E$52&lt;'Standard Settings'!$G17,$S22+E$52&gt;'Standard Settings'!$I17),-1,(EchelleFPAparam!$S$3/('cpmcfgWVLEN_Table.csv'!$S22+E$52))*(SIN('Standard Settings'!$F17)+SIN('Standard Settings'!$F17+EchelleFPAparam!$M$3+EchelleFPAparam!$J$3)))</f>
        <v>3577.88549527638</v>
      </c>
      <c r="DZ22" s="36" t="n">
        <f aca="false">IF(OR($S22+F$52&lt;'Standard Settings'!$G17,$S22+F$52&gt;'Standard Settings'!$I17),-1,(EchelleFPAparam!$S$3/('cpmcfgWVLEN_Table.csv'!$S22+F$52))*(SIN('Standard Settings'!$F17)+SIN('Standard Settings'!$F17+EchelleFPAparam!$M$3+EchelleFPAparam!$J$3)))</f>
        <v>3367.42164261306</v>
      </c>
      <c r="EA22" s="36" t="n">
        <f aca="false">IF(OR($S22+G$52&lt;'Standard Settings'!$G17,$S22+G$52&gt;'Standard Settings'!$I17),-1,(EchelleFPAparam!$S$3/('cpmcfgWVLEN_Table.csv'!$S22+G$52))*(SIN('Standard Settings'!$F17)+SIN('Standard Settings'!$F17+EchelleFPAparam!$M$3+EchelleFPAparam!$J$3)))</f>
        <v>3180.34266246789</v>
      </c>
      <c r="EB22" s="36" t="n">
        <f aca="false">IF(OR($S22+H$52&lt;'Standard Settings'!$G17,$S22+H$52&gt;'Standard Settings'!$I17),-1,(EchelleFPAparam!$S$3/('cpmcfgWVLEN_Table.csv'!$S22+H$52))*(SIN('Standard Settings'!$F17)+SIN('Standard Settings'!$F17+EchelleFPAparam!$M$3+EchelleFPAparam!$J$3)))</f>
        <v>3012.95620654853</v>
      </c>
      <c r="EC22" s="36" t="n">
        <f aca="false">IF(OR($S22+I$52&lt;'Standard Settings'!$G17,$S22+I$52&gt;'Standard Settings'!$I17),-1,(EchelleFPAparam!$S$3/('cpmcfgWVLEN_Table.csv'!$S22+I$52))*(SIN('Standard Settings'!$F17)+SIN('Standard Settings'!$F17+EchelleFPAparam!$M$3+EchelleFPAparam!$J$3)))</f>
        <v>2862.3083962211</v>
      </c>
      <c r="ED22" s="36" t="n">
        <f aca="false">IF(OR($S22+J$52&lt;'Standard Settings'!$G17,$S22+J$52&gt;'Standard Settings'!$I17),-1,(EchelleFPAparam!$S$3/('cpmcfgWVLEN_Table.csv'!$S22+J$52))*(SIN('Standard Settings'!$F17)+SIN('Standard Settings'!$F17+EchelleFPAparam!$M$3+EchelleFPAparam!$J$3)))</f>
        <v>-1</v>
      </c>
      <c r="EE22" s="36" t="n">
        <f aca="false">IF(OR($S22+B$52&lt;$Q22,$S22+B$52&gt;$R22),-1,(EchelleFPAparam!$S$3/('cpmcfgWVLEN_Table.csv'!$S22+B$52))*(SIN('Standard Settings'!$F17)+SIN('Standard Settings'!$F17+EchelleFPAparam!$M$3+EchelleFPAparam!$K$3)))</f>
        <v>-1</v>
      </c>
      <c r="EF22" s="36" t="n">
        <f aca="false">IF(OR($S22+C$52&lt;$Q22,$S22+C$52&gt;$R22),-1,(EchelleFPAparam!$S$3/('cpmcfgWVLEN_Table.csv'!$S22+C$52))*(SIN('Standard Settings'!$F17)+SIN('Standard Settings'!$F17+EchelleFPAparam!$M$3+EchelleFPAparam!$K$3)))</f>
        <v>4113.45019628854</v>
      </c>
      <c r="EG22" s="36" t="n">
        <f aca="false">IF(OR($S22+D$52&lt;$Q22,$S22+D$52&gt;$R22),-1,(EchelleFPAparam!$S$3/('cpmcfgWVLEN_Table.csv'!$S22+D$52))*(SIN('Standard Settings'!$F17)+SIN('Standard Settings'!$F17+EchelleFPAparam!$M$3+EchelleFPAparam!$K$3)))</f>
        <v>3839.22018320264</v>
      </c>
      <c r="EH22" s="36" t="n">
        <f aca="false">IF(OR($S22+E$52&lt;$Q22,$S22+E$52&gt;$R22),-1,(EchelleFPAparam!$S$3/('cpmcfgWVLEN_Table.csv'!$S22+E$52))*(SIN('Standard Settings'!$F17)+SIN('Standard Settings'!$F17+EchelleFPAparam!$M$3+EchelleFPAparam!$K$3)))</f>
        <v>3599.26892175247</v>
      </c>
      <c r="EI22" s="36" t="n">
        <f aca="false">IF(OR($S22+F$52&lt;$Q22,$S22+F$52&gt;$R22),-1,(EchelleFPAparam!$S$3/('cpmcfgWVLEN_Table.csv'!$S22+F$52))*(SIN('Standard Settings'!$F17)+SIN('Standard Settings'!$F17+EchelleFPAparam!$M$3+EchelleFPAparam!$K$3)))</f>
        <v>3387.54722047292</v>
      </c>
      <c r="EJ22" s="36" t="n">
        <f aca="false">IF(OR($S22+G$52&lt;$Q22,$S22+G$52&gt;$R22),-1,(EchelleFPAparam!$S$3/('cpmcfgWVLEN_Table.csv'!$S22+G$52))*(SIN('Standard Settings'!$F17)+SIN('Standard Settings'!$F17+EchelleFPAparam!$M$3+EchelleFPAparam!$K$3)))</f>
        <v>3199.35015266887</v>
      </c>
      <c r="EK22" s="36" t="n">
        <f aca="false">IF(OR($S22+H$52&lt;$Q22,$S22+H$52&gt;$R22),-1,(EchelleFPAparam!$S$3/('cpmcfgWVLEN_Table.csv'!$S22+H$52))*(SIN('Standard Settings'!$F17)+SIN('Standard Settings'!$F17+EchelleFPAparam!$M$3+EchelleFPAparam!$K$3)))</f>
        <v>3030.9633025284</v>
      </c>
      <c r="EL22" s="36" t="n">
        <f aca="false">IF(OR($S22+I$52&lt;$Q22,$S22+I$52&gt;$R22),-1,(EchelleFPAparam!$S$3/('cpmcfgWVLEN_Table.csv'!$S22+I$52))*(SIN('Standard Settings'!$F17)+SIN('Standard Settings'!$F17+EchelleFPAparam!$M$3+EchelleFPAparam!$K$3)))</f>
        <v>2879.41513740198</v>
      </c>
      <c r="EM22" s="36" t="n">
        <f aca="false">IF(OR($S22+J$52&lt;$Q22,$S22+J$52&gt;$R22),-1,(EchelleFPAparam!$S$3/('cpmcfgWVLEN_Table.csv'!$S22+J$52))*(SIN('Standard Settings'!$F17)+SIN('Standard Settings'!$F17+EchelleFPAparam!$M$3+EchelleFPAparam!$K$3)))</f>
        <v>-1</v>
      </c>
      <c r="EN22" s="37"/>
      <c r="EO22" s="37"/>
      <c r="EP22" s="37"/>
      <c r="EQ22" s="37"/>
      <c r="ER22" s="37"/>
      <c r="ES22" s="37"/>
      <c r="ET22" s="37"/>
      <c r="EU22" s="37"/>
      <c r="EV22" s="37"/>
      <c r="EW22" s="37"/>
      <c r="EX22" s="37"/>
      <c r="EY22" s="37"/>
      <c r="EZ22" s="37"/>
      <c r="FA22" s="37"/>
      <c r="FB22" s="37"/>
      <c r="FC22" s="37"/>
      <c r="FD22" s="37"/>
      <c r="FE22" s="37"/>
      <c r="FF22" s="37"/>
      <c r="FG22" s="37"/>
      <c r="FH22" s="37"/>
      <c r="FI22" s="37"/>
      <c r="FJ22" s="37"/>
      <c r="FK22" s="37"/>
      <c r="FL22" s="38" t="n">
        <f aca="false">1/(F22*EchelleFPAparam!$Q$3)</f>
        <v>1117.2180597474</v>
      </c>
      <c r="FM22" s="38" t="n">
        <f aca="false">E22*FL22</f>
        <v>11.5733431705476</v>
      </c>
      <c r="FN22" s="37"/>
      <c r="FO22" s="37"/>
      <c r="FP22" s="37"/>
      <c r="FQ22" s="37"/>
      <c r="FR22" s="37"/>
      <c r="FS22" s="37"/>
      <c r="FT22" s="37"/>
      <c r="FU22" s="37"/>
      <c r="FV22" s="37"/>
      <c r="FW22" s="37"/>
      <c r="FX22" s="37"/>
      <c r="FY22" s="37"/>
      <c r="FZ22" s="37"/>
      <c r="GA22" s="37"/>
      <c r="GB22" s="37"/>
      <c r="GC22" s="37"/>
      <c r="GD22" s="37"/>
      <c r="GE22" s="37"/>
      <c r="GF22" s="37"/>
      <c r="GG22" s="37"/>
      <c r="GH22" s="37"/>
      <c r="GI22" s="37"/>
      <c r="GJ22" s="37"/>
      <c r="GK22" s="37"/>
      <c r="GL22" s="37"/>
      <c r="GM22" s="37"/>
      <c r="GN22" s="37"/>
      <c r="GO22" s="37"/>
      <c r="GP22" s="37"/>
      <c r="GQ22" s="37"/>
      <c r="GR22" s="37"/>
      <c r="GS22" s="37"/>
      <c r="GT22" s="37"/>
      <c r="GU22" s="37"/>
      <c r="GV22" s="37"/>
      <c r="GW22" s="37"/>
      <c r="GX22" s="37"/>
      <c r="GY22" s="37"/>
      <c r="GZ22" s="37"/>
      <c r="HA22" s="37"/>
      <c r="HB22" s="37"/>
      <c r="HC22" s="37"/>
      <c r="HD22" s="37"/>
      <c r="HE22" s="37"/>
      <c r="HF22" s="37"/>
      <c r="HG22" s="37"/>
      <c r="HH22" s="37"/>
      <c r="HI22" s="37"/>
      <c r="HJ22" s="37"/>
      <c r="HK22" s="37"/>
      <c r="HL22" s="37"/>
      <c r="HM22" s="37"/>
      <c r="HN22" s="37"/>
      <c r="HO22" s="37"/>
      <c r="HP22" s="37"/>
      <c r="HQ22" s="37"/>
      <c r="HR22" s="37"/>
      <c r="HS22" s="37"/>
      <c r="HT22" s="37"/>
      <c r="HU22" s="37"/>
      <c r="HV22" s="37"/>
      <c r="HW22" s="37"/>
      <c r="HX22" s="37"/>
      <c r="HY22" s="37"/>
      <c r="HZ22" s="37"/>
      <c r="IA22" s="37"/>
      <c r="IB22" s="37"/>
      <c r="IC22" s="37"/>
      <c r="ID22" s="37"/>
      <c r="IE22" s="37"/>
      <c r="IF22" s="37"/>
      <c r="IG22" s="37"/>
      <c r="IH22" s="37"/>
      <c r="II22" s="37"/>
      <c r="IJ22" s="37"/>
      <c r="IK22" s="37"/>
      <c r="IL22" s="37"/>
      <c r="IM22" s="37"/>
      <c r="IN22" s="37"/>
      <c r="IO22" s="37"/>
      <c r="IP22" s="37"/>
      <c r="IQ22" s="37"/>
      <c r="IR22" s="37"/>
      <c r="IS22" s="37"/>
      <c r="IT22" s="37"/>
      <c r="IU22" s="37"/>
      <c r="IV22" s="37"/>
      <c r="IW22" s="37"/>
      <c r="IX22" s="37"/>
      <c r="IY22" s="37"/>
      <c r="IZ22" s="37"/>
      <c r="JA22" s="37"/>
      <c r="JB22" s="37"/>
      <c r="JC22" s="37"/>
      <c r="JD22" s="37"/>
      <c r="JE22" s="37"/>
      <c r="JF22" s="37"/>
      <c r="JG22" s="37"/>
      <c r="JH22" s="37"/>
      <c r="JI22" s="37"/>
      <c r="JJ22" s="37"/>
      <c r="JK22" s="37"/>
      <c r="JL22" s="37"/>
      <c r="JM22" s="37"/>
      <c r="JN22" s="37"/>
      <c r="JO22" s="37"/>
      <c r="JP22" s="37"/>
      <c r="JQ22" s="37"/>
      <c r="JR22" s="37"/>
      <c r="JS22" s="37"/>
    </row>
    <row r="23" customFormat="false" ht="13.75" hidden="false" customHeight="true" outlineLevel="0" collapsed="false">
      <c r="A23" s="24" t="n">
        <v>17</v>
      </c>
      <c r="B23" s="25" t="n">
        <f aca="false">Y23</f>
        <v>3369.73326549891</v>
      </c>
      <c r="C23" s="12" t="str">
        <f aca="false">'Standard Settings'!B18</f>
        <v>L/5/7</v>
      </c>
      <c r="D23" s="12" t="n">
        <f aca="false">'Standard Settings'!H18</f>
        <v>17</v>
      </c>
      <c r="E23" s="26" t="n">
        <f aca="false">(DQ23-DH23)/2048</f>
        <v>0.0101830075452598</v>
      </c>
      <c r="F23" s="23" t="n">
        <f aca="false">((EchelleFPAparam!$S$3/('cpmcfgWVLEN_Table.csv'!$S23+E$52))*(SIN('Standard Settings'!$F18+0.0005)+SIN('Standard Settings'!$F18+0.0005+EchelleFPAparam!$M$3))-(EchelleFPAparam!$S$3/('cpmcfgWVLEN_Table.csv'!$S23+E$52))*(SIN('Standard Settings'!$F18-0.0005)+SIN('Standard Settings'!$F18-0.0005+EchelleFPAparam!$M$3)))*1000*EchelleFPAparam!$O$3/180</f>
        <v>29.2918187586182</v>
      </c>
      <c r="G23" s="27" t="str">
        <f aca="false">'Standard Settings'!C18</f>
        <v>L</v>
      </c>
      <c r="H23" s="28"/>
      <c r="I23" s="12" t="str">
        <f aca="false">'Standard Settings'!$D18</f>
        <v>LM</v>
      </c>
      <c r="J23" s="28"/>
      <c r="K23" s="13" t="n">
        <v>0</v>
      </c>
      <c r="L23" s="13" t="n">
        <v>0</v>
      </c>
      <c r="M23" s="14" t="s">
        <v>307</v>
      </c>
      <c r="N23" s="14" t="s">
        <v>307</v>
      </c>
      <c r="O23" s="12" t="n">
        <f aca="false">'Standard Settings'!$E18</f>
        <v>66.5</v>
      </c>
      <c r="P23" s="29"/>
      <c r="Q23" s="30" t="n">
        <f aca="false">'Standard Settings'!$G18</f>
        <v>14</v>
      </c>
      <c r="R23" s="30" t="n">
        <f aca="false">'Standard Settings'!$I18</f>
        <v>20</v>
      </c>
      <c r="S23" s="31" t="n">
        <f aca="false">D23-4</f>
        <v>13</v>
      </c>
      <c r="T23" s="31" t="n">
        <f aca="false">D23+4</f>
        <v>21</v>
      </c>
      <c r="U23" s="32" t="n">
        <f aca="false">IF(OR($S23+B$52&lt;$Q23,$S23+B$52&gt;$R23),-1,(EchelleFPAparam!$S$3/('cpmcfgWVLEN_Table.csv'!$S23+B$52))*(SIN('Standard Settings'!$F18)+SIN('Standard Settings'!$F18+EchelleFPAparam!$M$3)))</f>
        <v>-1</v>
      </c>
      <c r="V23" s="32" t="n">
        <f aca="false">IF(OR($S23+C$52&lt;$Q23,$S23+C$52&gt;$R23),-1,(EchelleFPAparam!$S$3/('cpmcfgWVLEN_Table.csv'!$S23+C$52))*(SIN('Standard Settings'!$F18)+SIN('Standard Settings'!$F18+EchelleFPAparam!$M$3)))</f>
        <v>4091.81896524868</v>
      </c>
      <c r="W23" s="32" t="n">
        <f aca="false">IF(OR($S23+D$52&lt;$Q23,$S23+D$52&gt;$R23),-1,(EchelleFPAparam!$S$3/('cpmcfgWVLEN_Table.csv'!$S23+D$52))*(SIN('Standard Settings'!$F18)+SIN('Standard Settings'!$F18+EchelleFPAparam!$M$3)))</f>
        <v>3819.0310342321</v>
      </c>
      <c r="X23" s="32" t="n">
        <f aca="false">IF(OR($S23+E$52&lt;$Q23,$S23+E$52&gt;$R23),-1,(EchelleFPAparam!$S$3/('cpmcfgWVLEN_Table.csv'!$S23+E$52))*(SIN('Standard Settings'!$F18)+SIN('Standard Settings'!$F18+EchelleFPAparam!$M$3)))</f>
        <v>3580.34159459259</v>
      </c>
      <c r="Y23" s="32" t="n">
        <f aca="false">IF(OR($S23+F$52&lt;$Q23,$S23+F$52&gt;$R23),-1,(EchelleFPAparam!$S$3/('cpmcfgWVLEN_Table.csv'!$S23+F$52))*(SIN('Standard Settings'!$F18)+SIN('Standard Settings'!$F18+EchelleFPAparam!$M$3)))</f>
        <v>3369.73326549891</v>
      </c>
      <c r="Z23" s="32" t="n">
        <f aca="false">IF(OR($S23+G$52&lt;$Q23,$S23+G$52&gt;$R23),-1,(EchelleFPAparam!$S$3/('cpmcfgWVLEN_Table.csv'!$S23+G$52))*(SIN('Standard Settings'!$F18)+SIN('Standard Settings'!$F18+EchelleFPAparam!$M$3)))</f>
        <v>3182.52586186008</v>
      </c>
      <c r="AA23" s="32" t="n">
        <f aca="false">IF(OR($S23+H$52&lt;$Q23,$S23+H$52&gt;$R23),-1,(EchelleFPAparam!$S$3/('cpmcfgWVLEN_Table.csv'!$S23+H$52))*(SIN('Standard Settings'!$F18)+SIN('Standard Settings'!$F18+EchelleFPAparam!$M$3)))</f>
        <v>3015.02450070955</v>
      </c>
      <c r="AB23" s="32" t="n">
        <f aca="false">IF(OR($S23+I$52&lt;$Q23,$S23+I$52&gt;$R23),-1,(EchelleFPAparam!$S$3/('cpmcfgWVLEN_Table.csv'!$S23+I$52))*(SIN('Standard Settings'!$F18)+SIN('Standard Settings'!$F18+EchelleFPAparam!$M$3)))</f>
        <v>2864.27327567407</v>
      </c>
      <c r="AC23" s="32" t="n">
        <f aca="false">IF(OR($S23+J$52&lt;$Q23,$S23+J$52&gt;$R23),-1,(EchelleFPAparam!$S$3/('cpmcfgWVLEN_Table.csv'!$S23+J$52))*(SIN('Standard Settings'!$F18)+SIN('Standard Settings'!$F18+EchelleFPAparam!$M$3)))</f>
        <v>-1</v>
      </c>
      <c r="AD23" s="33" t="n">
        <v>2048.1</v>
      </c>
      <c r="AE23" s="33" t="n">
        <v>2041.55927153631</v>
      </c>
      <c r="AF23" s="33" t="n">
        <v>1758.96723297086</v>
      </c>
      <c r="AG23" s="33" t="n">
        <v>1389.21096843299</v>
      </c>
      <c r="AH23" s="33" t="n">
        <v>1066.3250350344</v>
      </c>
      <c r="AI23" s="33" t="n">
        <v>781.881749652676</v>
      </c>
      <c r="AJ23" s="33" t="n">
        <v>529.160602946163</v>
      </c>
      <c r="AK23" s="33" t="n">
        <v>302.923294702427</v>
      </c>
      <c r="AL23" s="33" t="n">
        <v>98.6012221966539</v>
      </c>
      <c r="AM23" s="33"/>
      <c r="AN23" s="33" t="n">
        <v>0</v>
      </c>
      <c r="AO23" s="33" t="n">
        <v>2048.1</v>
      </c>
      <c r="AP23" s="33" t="n">
        <v>1776.20583304561</v>
      </c>
      <c r="AQ23" s="33" t="n">
        <v>1404.18987174418</v>
      </c>
      <c r="AR23" s="33" t="n">
        <v>1079.31962981072</v>
      </c>
      <c r="AS23" s="33" t="n">
        <v>793.171623688318</v>
      </c>
      <c r="AT23" s="33" t="n">
        <v>538.937249318447</v>
      </c>
      <c r="AU23" s="33" t="n">
        <v>311.375063640071</v>
      </c>
      <c r="AV23" s="33" t="n">
        <v>105.894721451475</v>
      </c>
      <c r="AW23" s="33"/>
      <c r="AX23" s="33"/>
      <c r="AY23" s="33" t="n">
        <v>0</v>
      </c>
      <c r="AZ23" s="33" t="n">
        <v>2048.1</v>
      </c>
      <c r="BA23" s="33" t="n">
        <v>1795.43013020073</v>
      </c>
      <c r="BB23" s="33" t="n">
        <v>1421.02007149491</v>
      </c>
      <c r="BC23" s="33" t="n">
        <v>1093.87166159779</v>
      </c>
      <c r="BD23" s="33" t="n">
        <v>805.771090718164</v>
      </c>
      <c r="BE23" s="33" t="n">
        <v>549.782319055436</v>
      </c>
      <c r="BF23" s="33" t="n">
        <v>320.761244261177</v>
      </c>
      <c r="BG23" s="33" t="n">
        <v>113.977322861105</v>
      </c>
      <c r="BH23" s="33"/>
      <c r="BI23" s="33"/>
      <c r="BJ23" s="33" t="n">
        <v>0</v>
      </c>
      <c r="BK23" s="34" t="n">
        <f aca="false">IF(OR($S23+B$52&lt;'Standard Settings'!$G18,$S23+B$52&gt;'Standard Settings'!$I18),-1,(EchelleFPAparam!$S$3/('cpmcfgWVLEN_Table.csv'!$S23+B$52))*(SIN(EchelleFPAparam!$T$3-EchelleFPAparam!$M$3/2)+SIN('Standard Settings'!$F18+EchelleFPAparam!$M$3)))</f>
        <v>-1</v>
      </c>
      <c r="BL23" s="34" t="n">
        <f aca="false">IF(OR($S23+C$52&lt;'Standard Settings'!$G18,$S23+C$52&gt;'Standard Settings'!$I18),-1,(EchelleFPAparam!$S$3/('cpmcfgWVLEN_Table.csv'!$S23+C$52))*(SIN(EchelleFPAparam!$T$3-EchelleFPAparam!$M$3/2)+SIN('Standard Settings'!$F18+EchelleFPAparam!$M$3)))</f>
        <v>4073.72267832074</v>
      </c>
      <c r="BM23" s="34" t="n">
        <f aca="false">IF(OR($S23+D$52&lt;'Standard Settings'!$G18,$S23+D$52&gt;'Standard Settings'!$I18),-1,(EchelleFPAparam!$S$3/('cpmcfgWVLEN_Table.csv'!$S23+D$52))*(SIN(EchelleFPAparam!$T$3-EchelleFPAparam!$M$3/2)+SIN('Standard Settings'!$F18+EchelleFPAparam!$M$3)))</f>
        <v>3802.14116643269</v>
      </c>
      <c r="BN23" s="34" t="n">
        <f aca="false">IF(OR($S23+E$52&lt;'Standard Settings'!$G18,$S23+E$52&gt;'Standard Settings'!$I18),-1,(EchelleFPAparam!$S$3/('cpmcfgWVLEN_Table.csv'!$S23+E$52))*(SIN(EchelleFPAparam!$T$3-EchelleFPAparam!$M$3/2)+SIN('Standard Settings'!$F18+EchelleFPAparam!$M$3)))</f>
        <v>3564.50734353064</v>
      </c>
      <c r="BO23" s="34" t="n">
        <f aca="false">IF(OR($S23+F$52&lt;'Standard Settings'!$G18,$S23+F$52&gt;'Standard Settings'!$I18),-1,(EchelleFPAparam!$S$3/('cpmcfgWVLEN_Table.csv'!$S23+F$52))*(SIN(EchelleFPAparam!$T$3-EchelleFPAparam!$M$3/2)+SIN('Standard Settings'!$F18+EchelleFPAparam!$M$3)))</f>
        <v>3354.83044097002</v>
      </c>
      <c r="BP23" s="34" t="n">
        <f aca="false">IF(OR($S23+G$52&lt;'Standard Settings'!$G18,$S23+G$52&gt;'Standard Settings'!$I18),-1,(EchelleFPAparam!$S$3/('cpmcfgWVLEN_Table.csv'!$S23+G$52))*(SIN(EchelleFPAparam!$T$3-EchelleFPAparam!$M$3/2)+SIN('Standard Settings'!$F18+EchelleFPAparam!$M$3)))</f>
        <v>3168.45097202724</v>
      </c>
      <c r="BQ23" s="34" t="n">
        <f aca="false">IF(OR($S23+H$52&lt;'Standard Settings'!$G18,$S23+H$52&gt;'Standard Settings'!$I18),-1,(EchelleFPAparam!$S$3/('cpmcfgWVLEN_Table.csv'!$S23+H$52))*(SIN(EchelleFPAparam!$T$3-EchelleFPAparam!$M$3/2)+SIN('Standard Settings'!$F18+EchelleFPAparam!$M$3)))</f>
        <v>3001.69039455212</v>
      </c>
      <c r="BR23" s="34" t="n">
        <f aca="false">IF(OR($S23+I$52&lt;'Standard Settings'!$G18,$S23+I$52&gt;'Standard Settings'!$I18),-1,(EchelleFPAparam!$S$3/('cpmcfgWVLEN_Table.csv'!$S23+I$52))*(SIN(EchelleFPAparam!$T$3-EchelleFPAparam!$M$3/2)+SIN('Standard Settings'!$F18+EchelleFPAparam!$M$3)))</f>
        <v>2851.60587482451</v>
      </c>
      <c r="BS23" s="34" t="n">
        <f aca="false">IF(OR($S23+J$52&lt;'Standard Settings'!$G18,$S23+J$52&gt;'Standard Settings'!$I18),-1,(EchelleFPAparam!$S$3/('cpmcfgWVLEN_Table.csv'!$S23+J$52))*(SIN(EchelleFPAparam!$T$3-EchelleFPAparam!$M$3/2)+SIN('Standard Settings'!$F18+EchelleFPAparam!$M$3)))</f>
        <v>-1</v>
      </c>
      <c r="BT23" s="35" t="n">
        <f aca="false">IF(OR($S23+B$52&lt;'Standard Settings'!$G18,$S23+B$52&gt;'Standard Settings'!$I18),-1,BK23*(($D23+B$52)/($D23+B$52+0.5)))</f>
        <v>-1</v>
      </c>
      <c r="BU23" s="35" t="n">
        <f aca="false">IF(OR($S23+C$52&lt;'Standard Settings'!$G18,$S23+C$52&gt;'Standard Settings'!$I18),-1,BL23*(($D23+C$52)/($D23+C$52+0.5)))</f>
        <v>3963.62206539315</v>
      </c>
      <c r="BV23" s="35" t="n">
        <f aca="false">IF(OR($S23+D$52&lt;'Standard Settings'!$G18,$S23+D$52&gt;'Standard Settings'!$I18),-1,BM23*(($D23+D$52)/($D23+D$52+0.5)))</f>
        <v>3704.65036729339</v>
      </c>
      <c r="BW23" s="35" t="n">
        <f aca="false">IF(OR($S23+E$52&lt;'Standard Settings'!$G18,$S23+E$52&gt;'Standard Settings'!$I18),-1,BN23*(($D23+E$52)/($D23+E$52+0.5)))</f>
        <v>3477.5681400299</v>
      </c>
      <c r="BX23" s="35" t="n">
        <f aca="false">IF(OR($S23+F$52&lt;'Standard Settings'!$G18,$S23+F$52&gt;'Standard Settings'!$I18),-1,BO23*(($D23+F$52)/($D23+F$52+0.5)))</f>
        <v>3276.81112838932</v>
      </c>
      <c r="BY23" s="35" t="n">
        <f aca="false">IF(OR($S23+G$52&lt;'Standard Settings'!$G18,$S23+G$52&gt;'Standard Settings'!$I18),-1,BP23*(($D23+G$52)/($D23+G$52+0.5)))</f>
        <v>3098.04095042663</v>
      </c>
      <c r="BZ23" s="35" t="n">
        <f aca="false">IF(OR($S23+H$52&lt;'Standard Settings'!$G18,$S23+H$52&gt;'Standard Settings'!$I18),-1,BQ23*(($D23+H$52)/($D23+H$52+0.5)))</f>
        <v>2937.82464147654</v>
      </c>
      <c r="CA23" s="35" t="n">
        <f aca="false">IF(OR($S23+I$52&lt;'Standard Settings'!$G18,$S23+I$52&gt;'Standard Settings'!$I18),-1,BR23*(($D23+I$52)/($D23+I$52+0.5)))</f>
        <v>2793.40983656279</v>
      </c>
      <c r="CB23" s="35" t="n">
        <f aca="false">IF(OR($S23+J$52&lt;'Standard Settings'!$G18,$S23+J$52&gt;'Standard Settings'!$I18),-1,BS23*(($D23+J$52)/($D23+J$52+0.5)))</f>
        <v>-1</v>
      </c>
      <c r="CC23" s="35" t="n">
        <f aca="false">IF(OR($S23+B$52&lt;'Standard Settings'!$G18,$S23+B$52&gt;'Standard Settings'!$I18),-1,BK23*(($D23+B$52)/($D23+B$52-0.5)))</f>
        <v>-1</v>
      </c>
      <c r="CD23" s="35" t="n">
        <f aca="false">IF(OR($S23+C$52&lt;'Standard Settings'!$G18,$S23+C$52&gt;'Standard Settings'!$I18),-1,BL23*(($D23+C$52)/($D23+C$52-0.5)))</f>
        <v>4190.11475484419</v>
      </c>
      <c r="CE23" s="35" t="n">
        <f aca="false">IF(OR($S23+D$52&lt;'Standard Settings'!$G18,$S23+D$52&gt;'Standard Settings'!$I18),-1,BM23*(($D23+D$52)/($D23+D$52-0.5)))</f>
        <v>3904.90173849843</v>
      </c>
      <c r="CF23" s="35" t="n">
        <f aca="false">IF(OR($S23+E$52&lt;'Standard Settings'!$G18,$S23+E$52&gt;'Standard Settings'!$I18),-1,BN23*(($D23+E$52)/($D23+E$52-0.5)))</f>
        <v>3655.90496772374</v>
      </c>
      <c r="CG23" s="35" t="n">
        <f aca="false">IF(OR($S23+F$52&lt;'Standard Settings'!$G18,$S23+F$52&gt;'Standard Settings'!$I18),-1,BO23*(($D23+F$52)/($D23+F$52-0.5)))</f>
        <v>3436.6555736766</v>
      </c>
      <c r="CH23" s="35" t="n">
        <f aca="false">IF(OR($S23+G$52&lt;'Standard Settings'!$G18,$S23+G$52&gt;'Standard Settings'!$I18),-1,BP23*(($D23+G$52)/($D23+G$52-0.5)))</f>
        <v>3242.13587835345</v>
      </c>
      <c r="CI23" s="35" t="n">
        <f aca="false">IF(OR($S23+H$52&lt;'Standard Settings'!$G18,$S23+H$52&gt;'Standard Settings'!$I18),-1,BQ23*(($D23+H$52)/($D23+H$52-0.5)))</f>
        <v>3068.39462554217</v>
      </c>
      <c r="CJ23" s="35" t="n">
        <f aca="false">IF(OR($S23+I$52&lt;'Standard Settings'!$G18,$S23+I$52&gt;'Standard Settings'!$I18),-1,BR23*(($D23+I$52)/($D23+I$52-0.5)))</f>
        <v>2912.27834024631</v>
      </c>
      <c r="CK23" s="35" t="n">
        <f aca="false">IF(OR($S23+J$52&lt;'Standard Settings'!$G18,$S23+J$52&gt;'Standard Settings'!$I18),-1,BS23*(($D23+J$52)/($D23+J$52-0.5)))</f>
        <v>-1</v>
      </c>
      <c r="CL23" s="36" t="n">
        <f aca="false">IF(OR($S23+B$52&lt;'Standard Settings'!$G18,$S23+B$52&gt;'Standard Settings'!$I18),-1,(EchelleFPAparam!$S$3/('cpmcfgWVLEN_Table.csv'!$S23+B$52))*(SIN('Standard Settings'!$F18)+SIN('Standard Settings'!$F18+EchelleFPAparam!$M$3+EchelleFPAparam!$F$3)))</f>
        <v>-1</v>
      </c>
      <c r="CM23" s="36" t="n">
        <f aca="false">IF(OR($S23+C$52&lt;'Standard Settings'!$G18,$S23+C$52&gt;'Standard Settings'!$I18),-1,(EchelleFPAparam!$S$3/('cpmcfgWVLEN_Table.csv'!$S23+C$52))*(SIN('Standard Settings'!$F18)+SIN('Standard Settings'!$F18+EchelleFPAparam!$M$3+EchelleFPAparam!$F$3)))</f>
        <v>4050.95566555138</v>
      </c>
      <c r="CN23" s="36" t="n">
        <f aca="false">IF(OR($S23+D$52&lt;'Standard Settings'!$G18,$S23+D$52&gt;'Standard Settings'!$I18),-1,(EchelleFPAparam!$S$3/('cpmcfgWVLEN_Table.csv'!$S23+D$52))*(SIN('Standard Settings'!$F18)+SIN('Standard Settings'!$F18+EchelleFPAparam!$M$3+EchelleFPAparam!$F$3)))</f>
        <v>3780.89195451462</v>
      </c>
      <c r="CO23" s="36" t="n">
        <f aca="false">IF(OR($S23+E$52&lt;'Standard Settings'!$G18,$S23+E$52&gt;'Standard Settings'!$I18),-1,(EchelleFPAparam!$S$3/('cpmcfgWVLEN_Table.csv'!$S23+E$52))*(SIN('Standard Settings'!$F18)+SIN('Standard Settings'!$F18+EchelleFPAparam!$M$3+EchelleFPAparam!$F$3)))</f>
        <v>3544.58620735746</v>
      </c>
      <c r="CP23" s="36" t="n">
        <f aca="false">IF(OR($S23+F$52&lt;'Standard Settings'!$G18,$S23+F$52&gt;'Standard Settings'!$I18),-1,(EchelleFPAparam!$S$3/('cpmcfgWVLEN_Table.csv'!$S23+F$52))*(SIN('Standard Settings'!$F18)+SIN('Standard Settings'!$F18+EchelleFPAparam!$M$3+EchelleFPAparam!$F$3)))</f>
        <v>3336.08113633643</v>
      </c>
      <c r="CQ23" s="36" t="n">
        <f aca="false">IF(OR($S23+G$52&lt;'Standard Settings'!$G18,$S23+G$52&gt;'Standard Settings'!$I18),-1,(EchelleFPAparam!$S$3/('cpmcfgWVLEN_Table.csv'!$S23+G$52))*(SIN('Standard Settings'!$F18)+SIN('Standard Settings'!$F18+EchelleFPAparam!$M$3+EchelleFPAparam!$F$3)))</f>
        <v>3150.74329542885</v>
      </c>
      <c r="CR23" s="36" t="n">
        <f aca="false">IF(OR($S23+H$52&lt;'Standard Settings'!$G18,$S23+H$52&gt;'Standard Settings'!$I18),-1,(EchelleFPAparam!$S$3/('cpmcfgWVLEN_Table.csv'!$S23+H$52))*(SIN('Standard Settings'!$F18)+SIN('Standard Settings'!$F18+EchelleFPAparam!$M$3+EchelleFPAparam!$F$3)))</f>
        <v>2984.9147009326</v>
      </c>
      <c r="CS23" s="36" t="n">
        <f aca="false">IF(OR($S23+I$52&lt;'Standard Settings'!$G18,$S23+I$52&gt;'Standard Settings'!$I18),-1,(EchelleFPAparam!$S$3/('cpmcfgWVLEN_Table.csv'!$S23+I$52))*(SIN('Standard Settings'!$F18)+SIN('Standard Settings'!$F18+EchelleFPAparam!$M$3+EchelleFPAparam!$F$3)))</f>
        <v>2835.66896588597</v>
      </c>
      <c r="CT23" s="36" t="n">
        <f aca="false">IF(OR($S23+J$52&lt;'Standard Settings'!$G18,$S23+J$52&gt;'Standard Settings'!$I18),-1,(EchelleFPAparam!$S$3/('cpmcfgWVLEN_Table.csv'!$S23+J$52))*(SIN('Standard Settings'!$F18)+SIN('Standard Settings'!$F18+EchelleFPAparam!$M$3+EchelleFPAparam!$F$3)))</f>
        <v>-1</v>
      </c>
      <c r="CU23" s="36" t="n">
        <f aca="false">IF(OR($S23+B$52&lt;'Standard Settings'!$G18,$S23+B$52&gt;'Standard Settings'!$I18),-1,(EchelleFPAparam!$S$3/('cpmcfgWVLEN_Table.csv'!$S23+B$52))*(SIN('Standard Settings'!$F18)+SIN('Standard Settings'!$F18+EchelleFPAparam!$M$3+EchelleFPAparam!$G$3)))</f>
        <v>-1</v>
      </c>
      <c r="CV23" s="36" t="n">
        <f aca="false">IF(OR($S23+C$52&lt;'Standard Settings'!$G18,$S23+C$52&gt;'Standard Settings'!$I18),-1,(EchelleFPAparam!$S$3/('cpmcfgWVLEN_Table.csv'!$S23+C$52))*(SIN('Standard Settings'!$F18)+SIN('Standard Settings'!$F18+EchelleFPAparam!$M$3+EchelleFPAparam!$G$3)))</f>
        <v>4077.59092350563</v>
      </c>
      <c r="CW23" s="36" t="n">
        <f aca="false">IF(OR($S23+D$52&lt;'Standard Settings'!$G18,$S23+D$52&gt;'Standard Settings'!$I18),-1,(EchelleFPAparam!$S$3/('cpmcfgWVLEN_Table.csv'!$S23+D$52))*(SIN('Standard Settings'!$F18)+SIN('Standard Settings'!$F18+EchelleFPAparam!$M$3+EchelleFPAparam!$G$3)))</f>
        <v>3805.75152860525</v>
      </c>
      <c r="CX23" s="36" t="n">
        <f aca="false">IF(OR($S23+E$52&lt;'Standard Settings'!$G18,$S23+E$52&gt;'Standard Settings'!$I18),-1,(EchelleFPAparam!$S$3/('cpmcfgWVLEN_Table.csv'!$S23+E$52))*(SIN('Standard Settings'!$F18)+SIN('Standard Settings'!$F18+EchelleFPAparam!$M$3+EchelleFPAparam!$G$3)))</f>
        <v>3567.89205806742</v>
      </c>
      <c r="CY23" s="36" t="n">
        <f aca="false">IF(OR($S23+F$52&lt;'Standard Settings'!$G18,$S23+F$52&gt;'Standard Settings'!$I18),-1,(EchelleFPAparam!$S$3/('cpmcfgWVLEN_Table.csv'!$S23+F$52))*(SIN('Standard Settings'!$F18)+SIN('Standard Settings'!$F18+EchelleFPAparam!$M$3+EchelleFPAparam!$G$3)))</f>
        <v>3358.01605465169</v>
      </c>
      <c r="CZ23" s="36" t="n">
        <f aca="false">IF(OR($S23+G$52&lt;'Standard Settings'!$G18,$S23+G$52&gt;'Standard Settings'!$I18),-1,(EchelleFPAparam!$S$3/('cpmcfgWVLEN_Table.csv'!$S23+G$52))*(SIN('Standard Settings'!$F18)+SIN('Standard Settings'!$F18+EchelleFPAparam!$M$3+EchelleFPAparam!$G$3)))</f>
        <v>3171.45960717104</v>
      </c>
      <c r="DA23" s="36" t="n">
        <f aca="false">IF(OR($S23+H$52&lt;'Standard Settings'!$G18,$S23+H$52&gt;'Standard Settings'!$I18),-1,(EchelleFPAparam!$S$3/('cpmcfgWVLEN_Table.csv'!$S23+H$52))*(SIN('Standard Settings'!$F18)+SIN('Standard Settings'!$F18+EchelleFPAparam!$M$3+EchelleFPAparam!$G$3)))</f>
        <v>3004.54068047783</v>
      </c>
      <c r="DB23" s="36" t="n">
        <f aca="false">IF(OR($S23+I$52&lt;'Standard Settings'!$G18,$S23+I$52&gt;'Standard Settings'!$I18),-1,(EchelleFPAparam!$S$3/('cpmcfgWVLEN_Table.csv'!$S23+I$52))*(SIN('Standard Settings'!$F18)+SIN('Standard Settings'!$F18+EchelleFPAparam!$M$3+EchelleFPAparam!$G$3)))</f>
        <v>2854.31364645394</v>
      </c>
      <c r="DC23" s="36" t="n">
        <f aca="false">IF(OR($S23+J$52&lt;'Standard Settings'!$G18,$S23+J$52&gt;'Standard Settings'!$I18),-1,(EchelleFPAparam!$S$3/('cpmcfgWVLEN_Table.csv'!$S23+J$52))*(SIN('Standard Settings'!$F18)+SIN('Standard Settings'!$F18+EchelleFPAparam!$M$3+EchelleFPAparam!$G$3)))</f>
        <v>-1</v>
      </c>
      <c r="DD23" s="36" t="n">
        <f aca="false">IF(OR($S23+B$52&lt;'Standard Settings'!$G18,$S23+B$52&gt;'Standard Settings'!$I18),-1,(EchelleFPAparam!$S$3/('cpmcfgWVLEN_Table.csv'!$S23+B$52))*(SIN('Standard Settings'!$F18)+SIN('Standard Settings'!$F18+EchelleFPAparam!$M$3+EchelleFPAparam!$H$3)))</f>
        <v>-1</v>
      </c>
      <c r="DE23" s="36" t="n">
        <f aca="false">IF(OR($S23+C$52&lt;'Standard Settings'!$G18,$S23+C$52&gt;'Standard Settings'!$I18),-1,(EchelleFPAparam!$S$3/('cpmcfgWVLEN_Table.csv'!$S23+C$52))*(SIN('Standard Settings'!$F18)+SIN('Standard Settings'!$F18+EchelleFPAparam!$M$3+EchelleFPAparam!$H$3)))</f>
        <v>4079.00055787185</v>
      </c>
      <c r="DF23" s="36" t="n">
        <f aca="false">IF(OR($S23+D$52&lt;'Standard Settings'!$G18,$S23+D$52&gt;'Standard Settings'!$I18),-1,(EchelleFPAparam!$S$3/('cpmcfgWVLEN_Table.csv'!$S23+D$52))*(SIN('Standard Settings'!$F18)+SIN('Standard Settings'!$F18+EchelleFPAparam!$M$3+EchelleFPAparam!$H$3)))</f>
        <v>3807.06718734706</v>
      </c>
      <c r="DG23" s="36" t="n">
        <f aca="false">IF(OR($S23+E$52&lt;'Standard Settings'!$G18,$S23+E$52&gt;'Standard Settings'!$I18),-1,(EchelleFPAparam!$S$3/('cpmcfgWVLEN_Table.csv'!$S23+E$52))*(SIN('Standard Settings'!$F18)+SIN('Standard Settings'!$F18+EchelleFPAparam!$M$3+EchelleFPAparam!$H$3)))</f>
        <v>3569.12548813787</v>
      </c>
      <c r="DH23" s="36" t="n">
        <f aca="false">IF(OR($S23+F$52&lt;'Standard Settings'!$G18,$S23+F$52&gt;'Standard Settings'!$I18),-1,(EchelleFPAparam!$S$3/('cpmcfgWVLEN_Table.csv'!$S23+F$52))*(SIN('Standard Settings'!$F18)+SIN('Standard Settings'!$F18+EchelleFPAparam!$M$3+EchelleFPAparam!$H$3)))</f>
        <v>3359.17693001211</v>
      </c>
      <c r="DI23" s="36" t="n">
        <f aca="false">IF(OR($S23+G$52&lt;'Standard Settings'!$G18,$S23+G$52&gt;'Standard Settings'!$I18),-1,(EchelleFPAparam!$S$3/('cpmcfgWVLEN_Table.csv'!$S23+G$52))*(SIN('Standard Settings'!$F18)+SIN('Standard Settings'!$F18+EchelleFPAparam!$M$3+EchelleFPAparam!$H$3)))</f>
        <v>3172.55598945588</v>
      </c>
      <c r="DJ23" s="36" t="n">
        <f aca="false">IF(OR($S23+H$52&lt;'Standard Settings'!$G18,$S23+H$52&gt;'Standard Settings'!$I18),-1,(EchelleFPAparam!$S$3/('cpmcfgWVLEN_Table.csv'!$S23+H$52))*(SIN('Standard Settings'!$F18)+SIN('Standard Settings'!$F18+EchelleFPAparam!$M$3+EchelleFPAparam!$H$3)))</f>
        <v>3005.57935843189</v>
      </c>
      <c r="DK23" s="36" t="n">
        <f aca="false">IF(OR($S23+I$52&lt;'Standard Settings'!$G18,$S23+I$52&gt;'Standard Settings'!$I18),-1,(EchelleFPAparam!$S$3/('cpmcfgWVLEN_Table.csv'!$S23+I$52))*(SIN('Standard Settings'!$F18)+SIN('Standard Settings'!$F18+EchelleFPAparam!$M$3+EchelleFPAparam!$H$3)))</f>
        <v>2855.30039051029</v>
      </c>
      <c r="DL23" s="36" t="n">
        <f aca="false">IF(OR($S23+J$52&lt;'Standard Settings'!$G18,$S23+J$52&gt;'Standard Settings'!$I18),-1,(EchelleFPAparam!$S$3/('cpmcfgWVLEN_Table.csv'!$S23+J$52))*(SIN('Standard Settings'!$F18)+SIN('Standard Settings'!$F18+EchelleFPAparam!$M$3+EchelleFPAparam!$H$3)))</f>
        <v>-1</v>
      </c>
      <c r="DM23" s="36" t="n">
        <f aca="false">IF(OR($S23+B$52&lt;'Standard Settings'!$G18,$S23+B$52&gt;'Standard Settings'!$I18),-1,(EchelleFPAparam!$S$3/('cpmcfgWVLEN_Table.csv'!$S23+B$52))*(SIN('Standard Settings'!$F18)+SIN('Standard Settings'!$F18+EchelleFPAparam!$M$3+EchelleFPAparam!$I$3)))</f>
        <v>-1</v>
      </c>
      <c r="DN23" s="36" t="n">
        <f aca="false">IF(OR($S23+C$52&lt;'Standard Settings'!$G18,$S23+C$52&gt;'Standard Settings'!$I18),-1,(EchelleFPAparam!$S$3/('cpmcfgWVLEN_Table.csv'!$S23+C$52))*(SIN('Standard Settings'!$F18)+SIN('Standard Settings'!$F18+EchelleFPAparam!$M$3+EchelleFPAparam!$I$3)))</f>
        <v>4104.32424292155</v>
      </c>
      <c r="DO23" s="36" t="n">
        <f aca="false">IF(OR($S23+D$52&lt;'Standard Settings'!$G18,$S23+D$52&gt;'Standard Settings'!$I18),-1,(EchelleFPAparam!$S$3/('cpmcfgWVLEN_Table.csv'!$S23+D$52))*(SIN('Standard Settings'!$F18)+SIN('Standard Settings'!$F18+EchelleFPAparam!$M$3+EchelleFPAparam!$I$3)))</f>
        <v>3830.70262672678</v>
      </c>
      <c r="DP23" s="36" t="n">
        <f aca="false">IF(OR($S23+E$52&lt;'Standard Settings'!$G18,$S23+E$52&gt;'Standard Settings'!$I18),-1,(EchelleFPAparam!$S$3/('cpmcfgWVLEN_Table.csv'!$S23+E$52))*(SIN('Standard Settings'!$F18)+SIN('Standard Settings'!$F18+EchelleFPAparam!$M$3+EchelleFPAparam!$I$3)))</f>
        <v>3591.28371255635</v>
      </c>
      <c r="DQ23" s="36" t="n">
        <f aca="false">IF(OR($S23+F$52&lt;'Standard Settings'!$G18,$S23+F$52&gt;'Standard Settings'!$I18),-1,(EchelleFPAparam!$S$3/('cpmcfgWVLEN_Table.csv'!$S23+F$52))*(SIN('Standard Settings'!$F18)+SIN('Standard Settings'!$F18+EchelleFPAparam!$M$3+EchelleFPAparam!$I$3)))</f>
        <v>3380.0317294648</v>
      </c>
      <c r="DR23" s="36" t="n">
        <f aca="false">IF(OR($S23+G$52&lt;'Standard Settings'!$G18,$S23+G$52&gt;'Standard Settings'!$I18),-1,(EchelleFPAparam!$S$3/('cpmcfgWVLEN_Table.csv'!$S23+G$52))*(SIN('Standard Settings'!$F18)+SIN('Standard Settings'!$F18+EchelleFPAparam!$M$3+EchelleFPAparam!$I$3)))</f>
        <v>3192.25218893898</v>
      </c>
      <c r="DS23" s="36" t="n">
        <f aca="false">IF(OR($S23+H$52&lt;'Standard Settings'!$G18,$S23+H$52&gt;'Standard Settings'!$I18),-1,(EchelleFPAparam!$S$3/('cpmcfgWVLEN_Table.csv'!$S23+H$52))*(SIN('Standard Settings'!$F18)+SIN('Standard Settings'!$F18+EchelleFPAparam!$M$3+EchelleFPAparam!$I$3)))</f>
        <v>3024.23891583693</v>
      </c>
      <c r="DT23" s="36" t="n">
        <f aca="false">IF(OR($S23+I$52&lt;'Standard Settings'!$G18,$S23+I$52&gt;'Standard Settings'!$I18),-1,(EchelleFPAparam!$S$3/('cpmcfgWVLEN_Table.csv'!$S23+I$52))*(SIN('Standard Settings'!$F18)+SIN('Standard Settings'!$F18+EchelleFPAparam!$M$3+EchelleFPAparam!$I$3)))</f>
        <v>2873.02697004508</v>
      </c>
      <c r="DU23" s="36" t="n">
        <f aca="false">IF(OR($S23+J$52&lt;'Standard Settings'!$G18,$S23+J$52&gt;'Standard Settings'!$I18),-1,(EchelleFPAparam!$S$3/('cpmcfgWVLEN_Table.csv'!$S23+J$52))*(SIN('Standard Settings'!$F18)+SIN('Standard Settings'!$F18+EchelleFPAparam!$M$3+EchelleFPAparam!$I$3)))</f>
        <v>-1</v>
      </c>
      <c r="DV23" s="36" t="n">
        <f aca="false">IF(OR($S23+B$52&lt;'Standard Settings'!$G18,$S23+B$52&gt;'Standard Settings'!$I18),-1,(EchelleFPAparam!$S$3/('cpmcfgWVLEN_Table.csv'!$S23+B$52))*(SIN('Standard Settings'!$F18)+SIN('Standard Settings'!$F18+EchelleFPAparam!$M$3+EchelleFPAparam!$J$3)))</f>
        <v>-1</v>
      </c>
      <c r="DW23" s="36" t="n">
        <f aca="false">IF(OR($S23+C$52&lt;'Standard Settings'!$G18,$S23+C$52&gt;'Standard Settings'!$I18),-1,(EchelleFPAparam!$S$3/('cpmcfgWVLEN_Table.csv'!$S23+C$52))*(SIN('Standard Settings'!$F18)+SIN('Standard Settings'!$F18+EchelleFPAparam!$M$3+EchelleFPAparam!$J$3)))</f>
        <v>4105.66223821777</v>
      </c>
      <c r="DX23" s="36" t="n">
        <f aca="false">IF(OR($S23+D$52&lt;'Standard Settings'!$G18,$S23+D$52&gt;'Standard Settings'!$I18),-1,(EchelleFPAparam!$S$3/('cpmcfgWVLEN_Table.csv'!$S23+D$52))*(SIN('Standard Settings'!$F18)+SIN('Standard Settings'!$F18+EchelleFPAparam!$M$3+EchelleFPAparam!$J$3)))</f>
        <v>3831.95142233658</v>
      </c>
      <c r="DY23" s="36" t="n">
        <f aca="false">IF(OR($S23+E$52&lt;'Standard Settings'!$G18,$S23+E$52&gt;'Standard Settings'!$I18),-1,(EchelleFPAparam!$S$3/('cpmcfgWVLEN_Table.csv'!$S23+E$52))*(SIN('Standard Settings'!$F18)+SIN('Standard Settings'!$F18+EchelleFPAparam!$M$3+EchelleFPAparam!$J$3)))</f>
        <v>3592.45445844054</v>
      </c>
      <c r="DZ23" s="36" t="n">
        <f aca="false">IF(OR($S23+F$52&lt;'Standard Settings'!$G18,$S23+F$52&gt;'Standard Settings'!$I18),-1,(EchelleFPAparam!$S$3/('cpmcfgWVLEN_Table.csv'!$S23+F$52))*(SIN('Standard Settings'!$F18)+SIN('Standard Settings'!$F18+EchelleFPAparam!$M$3+EchelleFPAparam!$J$3)))</f>
        <v>3381.13360794404</v>
      </c>
      <c r="EA23" s="36" t="n">
        <f aca="false">IF(OR($S23+G$52&lt;'Standard Settings'!$G18,$S23+G$52&gt;'Standard Settings'!$I18),-1,(EchelleFPAparam!$S$3/('cpmcfgWVLEN_Table.csv'!$S23+G$52))*(SIN('Standard Settings'!$F18)+SIN('Standard Settings'!$F18+EchelleFPAparam!$M$3+EchelleFPAparam!$J$3)))</f>
        <v>3193.29285194715</v>
      </c>
      <c r="EB23" s="36" t="n">
        <f aca="false">IF(OR($S23+H$52&lt;'Standard Settings'!$G18,$S23+H$52&gt;'Standard Settings'!$I18),-1,(EchelleFPAparam!$S$3/('cpmcfgWVLEN_Table.csv'!$S23+H$52))*(SIN('Standard Settings'!$F18)+SIN('Standard Settings'!$F18+EchelleFPAparam!$M$3+EchelleFPAparam!$J$3)))</f>
        <v>3025.22480710783</v>
      </c>
      <c r="EC23" s="36" t="n">
        <f aca="false">IF(OR($S23+I$52&lt;'Standard Settings'!$G18,$S23+I$52&gt;'Standard Settings'!$I18),-1,(EchelleFPAparam!$S$3/('cpmcfgWVLEN_Table.csv'!$S23+I$52))*(SIN('Standard Settings'!$F18)+SIN('Standard Settings'!$F18+EchelleFPAparam!$M$3+EchelleFPAparam!$J$3)))</f>
        <v>2873.96356675244</v>
      </c>
      <c r="ED23" s="36" t="n">
        <f aca="false">IF(OR($S23+J$52&lt;'Standard Settings'!$G18,$S23+J$52&gt;'Standard Settings'!$I18),-1,(EchelleFPAparam!$S$3/('cpmcfgWVLEN_Table.csv'!$S23+J$52))*(SIN('Standard Settings'!$F18)+SIN('Standard Settings'!$F18+EchelleFPAparam!$M$3+EchelleFPAparam!$J$3)))</f>
        <v>-1</v>
      </c>
      <c r="EE23" s="36" t="n">
        <f aca="false">IF(OR($S23+B$52&lt;$Q23,$S23+B$52&gt;$R23),-1,(EchelleFPAparam!$S$3/('cpmcfgWVLEN_Table.csv'!$S23+B$52))*(SIN('Standard Settings'!$F18)+SIN('Standard Settings'!$F18+EchelleFPAparam!$M$3+EchelleFPAparam!$K$3)))</f>
        <v>-1</v>
      </c>
      <c r="EF23" s="36" t="n">
        <f aca="false">IF(OR($S23+C$52&lt;$Q23,$S23+C$52&gt;$R23),-1,(EchelleFPAparam!$S$3/('cpmcfgWVLEN_Table.csv'!$S23+C$52))*(SIN('Standard Settings'!$F18)+SIN('Standard Settings'!$F18+EchelleFPAparam!$M$3+EchelleFPAparam!$K$3)))</f>
        <v>4129.65688918604</v>
      </c>
      <c r="EG23" s="36" t="n">
        <f aca="false">IF(OR($S23+D$52&lt;$Q23,$S23+D$52&gt;$R23),-1,(EchelleFPAparam!$S$3/('cpmcfgWVLEN_Table.csv'!$S23+D$52))*(SIN('Standard Settings'!$F18)+SIN('Standard Settings'!$F18+EchelleFPAparam!$M$3+EchelleFPAparam!$K$3)))</f>
        <v>3854.34642990697</v>
      </c>
      <c r="EH23" s="36" t="n">
        <f aca="false">IF(OR($S23+E$52&lt;$Q23,$S23+E$52&gt;$R23),-1,(EchelleFPAparam!$S$3/('cpmcfgWVLEN_Table.csv'!$S23+E$52))*(SIN('Standard Settings'!$F18)+SIN('Standard Settings'!$F18+EchelleFPAparam!$M$3+EchelleFPAparam!$K$3)))</f>
        <v>3613.44977803779</v>
      </c>
      <c r="EI23" s="36" t="n">
        <f aca="false">IF(OR($S23+F$52&lt;$Q23,$S23+F$52&gt;$R23),-1,(EchelleFPAparam!$S$3/('cpmcfgWVLEN_Table.csv'!$S23+F$52))*(SIN('Standard Settings'!$F18)+SIN('Standard Settings'!$F18+EchelleFPAparam!$M$3+EchelleFPAparam!$K$3)))</f>
        <v>3400.89390874145</v>
      </c>
      <c r="EJ23" s="36" t="n">
        <f aca="false">IF(OR($S23+G$52&lt;$Q23,$S23+G$52&gt;$R23),-1,(EchelleFPAparam!$S$3/('cpmcfgWVLEN_Table.csv'!$S23+G$52))*(SIN('Standard Settings'!$F18)+SIN('Standard Settings'!$F18+EchelleFPAparam!$M$3+EchelleFPAparam!$K$3)))</f>
        <v>3211.95535825581</v>
      </c>
      <c r="EK23" s="36" t="n">
        <f aca="false">IF(OR($S23+H$52&lt;$Q23,$S23+H$52&gt;$R23),-1,(EchelleFPAparam!$S$3/('cpmcfgWVLEN_Table.csv'!$S23+H$52))*(SIN('Standard Settings'!$F18)+SIN('Standard Settings'!$F18+EchelleFPAparam!$M$3+EchelleFPAparam!$K$3)))</f>
        <v>3042.90507624235</v>
      </c>
      <c r="EL23" s="36" t="n">
        <f aca="false">IF(OR($S23+I$52&lt;$Q23,$S23+I$52&gt;$R23),-1,(EchelleFPAparam!$S$3/('cpmcfgWVLEN_Table.csv'!$S23+I$52))*(SIN('Standard Settings'!$F18)+SIN('Standard Settings'!$F18+EchelleFPAparam!$M$3+EchelleFPAparam!$K$3)))</f>
        <v>2890.75982243023</v>
      </c>
      <c r="EM23" s="36" t="n">
        <f aca="false">IF(OR($S23+J$52&lt;$Q23,$S23+J$52&gt;$R23),-1,(EchelleFPAparam!$S$3/('cpmcfgWVLEN_Table.csv'!$S23+J$52))*(SIN('Standard Settings'!$F18)+SIN('Standard Settings'!$F18+EchelleFPAparam!$M$3+EchelleFPAparam!$K$3)))</f>
        <v>-1</v>
      </c>
      <c r="EN23" s="37"/>
      <c r="EO23" s="37"/>
      <c r="EP23" s="37"/>
      <c r="EQ23" s="37"/>
      <c r="ER23" s="37"/>
      <c r="ES23" s="37"/>
      <c r="ET23" s="37"/>
      <c r="EU23" s="37"/>
      <c r="EV23" s="37"/>
      <c r="EW23" s="37"/>
      <c r="EX23" s="37"/>
      <c r="EY23" s="37"/>
      <c r="EZ23" s="37"/>
      <c r="FA23" s="37"/>
      <c r="FB23" s="37"/>
      <c r="FC23" s="37"/>
      <c r="FD23" s="37"/>
      <c r="FE23" s="37"/>
      <c r="FF23" s="37"/>
      <c r="FG23" s="37"/>
      <c r="FH23" s="37"/>
      <c r="FI23" s="37"/>
      <c r="FJ23" s="37"/>
      <c r="FK23" s="37"/>
      <c r="FL23" s="38" t="n">
        <f aca="false">1/(F23*EchelleFPAparam!$Q$3)</f>
        <v>1137.97417661292</v>
      </c>
      <c r="FM23" s="38" t="n">
        <f aca="false">E23*FL23</f>
        <v>11.5879996267602</v>
      </c>
      <c r="FN23" s="37"/>
      <c r="FO23" s="37"/>
      <c r="FP23" s="37"/>
      <c r="FQ23" s="37"/>
      <c r="FR23" s="37"/>
      <c r="FS23" s="37"/>
      <c r="FT23" s="37"/>
      <c r="FU23" s="37"/>
      <c r="FV23" s="37"/>
      <c r="FW23" s="37"/>
      <c r="FX23" s="37"/>
      <c r="FY23" s="37"/>
      <c r="FZ23" s="37"/>
      <c r="GA23" s="37"/>
      <c r="GB23" s="37"/>
      <c r="GC23" s="37"/>
      <c r="GD23" s="37"/>
      <c r="GE23" s="37"/>
      <c r="GF23" s="37"/>
      <c r="GG23" s="37"/>
      <c r="GH23" s="37"/>
      <c r="GI23" s="37"/>
      <c r="GJ23" s="37"/>
      <c r="GK23" s="37"/>
      <c r="GL23" s="37"/>
      <c r="GM23" s="37"/>
      <c r="GN23" s="37"/>
      <c r="GO23" s="37"/>
      <c r="GP23" s="37"/>
      <c r="GQ23" s="37"/>
      <c r="GR23" s="37"/>
      <c r="GS23" s="37"/>
      <c r="GT23" s="37"/>
      <c r="GU23" s="37"/>
      <c r="GV23" s="37"/>
      <c r="GW23" s="37"/>
      <c r="GX23" s="37"/>
      <c r="GY23" s="37"/>
      <c r="GZ23" s="37"/>
      <c r="HA23" s="37"/>
      <c r="HB23" s="37"/>
      <c r="HC23" s="37"/>
      <c r="HD23" s="37"/>
      <c r="HE23" s="37"/>
      <c r="HF23" s="37"/>
      <c r="HG23" s="37"/>
      <c r="HH23" s="37"/>
      <c r="HI23" s="37"/>
      <c r="HJ23" s="37"/>
      <c r="HK23" s="37"/>
      <c r="HL23" s="37"/>
      <c r="HM23" s="37"/>
      <c r="HN23" s="37"/>
      <c r="HO23" s="37"/>
      <c r="HP23" s="37"/>
      <c r="HQ23" s="37"/>
      <c r="HR23" s="37"/>
      <c r="HS23" s="37"/>
      <c r="HT23" s="37"/>
      <c r="HU23" s="37"/>
      <c r="HV23" s="37"/>
      <c r="HW23" s="37"/>
      <c r="HX23" s="37"/>
      <c r="HY23" s="37"/>
      <c r="HZ23" s="37"/>
      <c r="IA23" s="37"/>
      <c r="IB23" s="37"/>
      <c r="IC23" s="37"/>
      <c r="ID23" s="37"/>
      <c r="IE23" s="37"/>
      <c r="IF23" s="37"/>
      <c r="IG23" s="37"/>
      <c r="IH23" s="37"/>
      <c r="II23" s="37"/>
      <c r="IJ23" s="37"/>
      <c r="IK23" s="37"/>
      <c r="IL23" s="37"/>
      <c r="IM23" s="37"/>
      <c r="IN23" s="37"/>
      <c r="IO23" s="37"/>
      <c r="IP23" s="37"/>
      <c r="IQ23" s="37"/>
      <c r="IR23" s="37"/>
      <c r="IS23" s="37"/>
      <c r="IT23" s="37"/>
      <c r="IU23" s="37"/>
      <c r="IV23" s="37"/>
      <c r="IW23" s="37"/>
      <c r="IX23" s="37"/>
      <c r="IY23" s="37"/>
      <c r="IZ23" s="37"/>
      <c r="JA23" s="37"/>
      <c r="JB23" s="37"/>
      <c r="JC23" s="37"/>
      <c r="JD23" s="37"/>
      <c r="JE23" s="37"/>
      <c r="JF23" s="37"/>
      <c r="JG23" s="37"/>
      <c r="JH23" s="37"/>
      <c r="JI23" s="37"/>
      <c r="JJ23" s="37"/>
      <c r="JK23" s="37"/>
      <c r="JL23" s="37"/>
      <c r="JM23" s="37"/>
      <c r="JN23" s="37"/>
      <c r="JO23" s="37"/>
      <c r="JP23" s="37"/>
      <c r="JQ23" s="37"/>
      <c r="JR23" s="37"/>
      <c r="JS23" s="37"/>
    </row>
    <row r="24" customFormat="false" ht="13.75" hidden="false" customHeight="true" outlineLevel="0" collapsed="false">
      <c r="A24" s="24" t="n">
        <v>18</v>
      </c>
      <c r="B24" s="25" t="n">
        <f aca="false">Y24</f>
        <v>3422.80686191451</v>
      </c>
      <c r="C24" s="12" t="str">
        <f aca="false">'Standard Settings'!B19</f>
        <v>L/6/7</v>
      </c>
      <c r="D24" s="12" t="n">
        <f aca="false">'Standard Settings'!H19</f>
        <v>17</v>
      </c>
      <c r="E24" s="26" t="n">
        <f aca="false">(DQ24-DH24)/2048</f>
        <v>0.00947112688872909</v>
      </c>
      <c r="F24" s="23" t="n">
        <f aca="false">((EchelleFPAparam!$S$3/('cpmcfgWVLEN_Table.csv'!$S24+E$52))*(SIN('Standard Settings'!$F19+0.0005)+SIN('Standard Settings'!$F19+0.0005+EchelleFPAparam!$M$3))-(EchelleFPAparam!$S$3/('cpmcfgWVLEN_Table.csv'!$S24+E$52))*(SIN('Standard Settings'!$F19-0.0005)+SIN('Standard Settings'!$F19-0.0005+EchelleFPAparam!$M$3)))*1000*EchelleFPAparam!$O$3/180</f>
        <v>27.0931491043337</v>
      </c>
      <c r="G24" s="27" t="str">
        <f aca="false">'Standard Settings'!C19</f>
        <v>L</v>
      </c>
      <c r="H24" s="28"/>
      <c r="I24" s="12" t="str">
        <f aca="false">'Standard Settings'!$D19</f>
        <v>LM</v>
      </c>
      <c r="J24" s="28"/>
      <c r="K24" s="13" t="n">
        <v>0</v>
      </c>
      <c r="L24" s="13" t="n">
        <v>0</v>
      </c>
      <c r="M24" s="14" t="s">
        <v>307</v>
      </c>
      <c r="N24" s="14" t="s">
        <v>307</v>
      </c>
      <c r="O24" s="12" t="n">
        <f aca="false">'Standard Settings'!$E19</f>
        <v>68.5</v>
      </c>
      <c r="P24" s="29"/>
      <c r="Q24" s="30" t="n">
        <f aca="false">'Standard Settings'!$G19</f>
        <v>14</v>
      </c>
      <c r="R24" s="30" t="n">
        <f aca="false">'Standard Settings'!$I19</f>
        <v>20</v>
      </c>
      <c r="S24" s="31" t="n">
        <f aca="false">D24-4</f>
        <v>13</v>
      </c>
      <c r="T24" s="31" t="n">
        <f aca="false">D24+4</f>
        <v>21</v>
      </c>
      <c r="U24" s="32" t="n">
        <f aca="false">IF(OR($S24+B$52&lt;$Q24,$S24+B$52&gt;$R24),-1,(EchelleFPAparam!$S$3/('cpmcfgWVLEN_Table.csv'!$S24+B$52))*(SIN('Standard Settings'!$F19)+SIN('Standard Settings'!$F19+EchelleFPAparam!$M$3)))</f>
        <v>-1</v>
      </c>
      <c r="V24" s="32" t="n">
        <f aca="false">IF(OR($S24+C$52&lt;$Q24,$S24+C$52&gt;$R24),-1,(EchelleFPAparam!$S$3/('cpmcfgWVLEN_Table.csv'!$S24+C$52))*(SIN('Standard Settings'!$F19)+SIN('Standard Settings'!$F19+EchelleFPAparam!$M$3)))</f>
        <v>4156.26547518191</v>
      </c>
      <c r="W24" s="32" t="n">
        <f aca="false">IF(OR($S24+D$52&lt;$Q24,$S24+D$52&gt;$R24),-1,(EchelleFPAparam!$S$3/('cpmcfgWVLEN_Table.csv'!$S24+D$52))*(SIN('Standard Settings'!$F19)+SIN('Standard Settings'!$F19+EchelleFPAparam!$M$3)))</f>
        <v>3879.18111016978</v>
      </c>
      <c r="X24" s="32" t="n">
        <f aca="false">IF(OR($S24+E$52&lt;$Q24,$S24+E$52&gt;$R24),-1,(EchelleFPAparam!$S$3/('cpmcfgWVLEN_Table.csv'!$S24+E$52))*(SIN('Standard Settings'!$F19)+SIN('Standard Settings'!$F19+EchelleFPAparam!$M$3)))</f>
        <v>3636.73229078417</v>
      </c>
      <c r="Y24" s="32" t="n">
        <f aca="false">IF(OR($S24+F$52&lt;$Q24,$S24+F$52&gt;$R24),-1,(EchelleFPAparam!$S$3/('cpmcfgWVLEN_Table.csv'!$S24+F$52))*(SIN('Standard Settings'!$F19)+SIN('Standard Settings'!$F19+EchelleFPAparam!$M$3)))</f>
        <v>3422.80686191451</v>
      </c>
      <c r="Z24" s="32" t="n">
        <f aca="false">IF(OR($S24+G$52&lt;$Q24,$S24+G$52&gt;$R24),-1,(EchelleFPAparam!$S$3/('cpmcfgWVLEN_Table.csv'!$S24+G$52))*(SIN('Standard Settings'!$F19)+SIN('Standard Settings'!$F19+EchelleFPAparam!$M$3)))</f>
        <v>3232.65092514148</v>
      </c>
      <c r="AA24" s="32" t="n">
        <f aca="false">IF(OR($S24+H$52&lt;$Q24,$S24+H$52&gt;$R24),-1,(EchelleFPAparam!$S$3/('cpmcfgWVLEN_Table.csv'!$S24+H$52))*(SIN('Standard Settings'!$F19)+SIN('Standard Settings'!$F19+EchelleFPAparam!$M$3)))</f>
        <v>3062.51140276561</v>
      </c>
      <c r="AB24" s="32" t="n">
        <f aca="false">IF(OR($S24+I$52&lt;$Q24,$S24+I$52&gt;$R24),-1,(EchelleFPAparam!$S$3/('cpmcfgWVLEN_Table.csv'!$S24+I$52))*(SIN('Standard Settings'!$F19)+SIN('Standard Settings'!$F19+EchelleFPAparam!$M$3)))</f>
        <v>2909.38583262733</v>
      </c>
      <c r="AC24" s="32" t="n">
        <f aca="false">IF(OR($S24+J$52&lt;$Q24,$S24+J$52&gt;$R24),-1,(EchelleFPAparam!$S$3/('cpmcfgWVLEN_Table.csv'!$S24+J$52))*(SIN('Standard Settings'!$F19)+SIN('Standard Settings'!$F19+EchelleFPAparam!$M$3)))</f>
        <v>-1</v>
      </c>
      <c r="AD24" s="33" t="n">
        <v>2048.1</v>
      </c>
      <c r="AE24" s="33" t="n">
        <v>1849.76962714364</v>
      </c>
      <c r="AF24" s="33" t="n">
        <v>1474.16743891102</v>
      </c>
      <c r="AG24" s="33" t="n">
        <v>1145.74756818939</v>
      </c>
      <c r="AH24" s="33" t="n">
        <v>856.556312890549</v>
      </c>
      <c r="AI24" s="33" t="n">
        <v>599.665914498073</v>
      </c>
      <c r="AJ24" s="33" t="n">
        <v>369.688522440397</v>
      </c>
      <c r="AK24" s="33" t="n">
        <v>161.5440674883</v>
      </c>
      <c r="AL24" s="33"/>
      <c r="AM24" s="33"/>
      <c r="AN24" s="33" t="n">
        <v>0</v>
      </c>
      <c r="AO24" s="33" t="n">
        <v>2048.1</v>
      </c>
      <c r="AP24" s="33" t="n">
        <v>1864.31173905121</v>
      </c>
      <c r="AQ24" s="33" t="n">
        <v>1486.83997025174</v>
      </c>
      <c r="AR24" s="33" t="n">
        <v>1156.55572693582</v>
      </c>
      <c r="AS24" s="33" t="n">
        <v>865.724410325919</v>
      </c>
      <c r="AT24" s="33" t="n">
        <v>607.451212183454</v>
      </c>
      <c r="AU24" s="33" t="n">
        <v>376.200655177749</v>
      </c>
      <c r="AV24" s="33" t="n">
        <v>167.012417231853</v>
      </c>
      <c r="AW24" s="33"/>
      <c r="AX24" s="33"/>
      <c r="AY24" s="33" t="n">
        <v>0</v>
      </c>
      <c r="AZ24" s="33" t="n">
        <v>2048.1</v>
      </c>
      <c r="BA24" s="33" t="n">
        <v>1880.98378757643</v>
      </c>
      <c r="BB24" s="33" t="n">
        <v>1501.36556702598</v>
      </c>
      <c r="BC24" s="33" t="n">
        <v>1168.92835271399</v>
      </c>
      <c r="BD24" s="33" t="n">
        <v>876.29509954197</v>
      </c>
      <c r="BE24" s="33" t="n">
        <v>616.328178170487</v>
      </c>
      <c r="BF24" s="33" t="n">
        <v>383.73518610354</v>
      </c>
      <c r="BG24" s="33" t="n">
        <v>173.271160234319</v>
      </c>
      <c r="BH24" s="33"/>
      <c r="BI24" s="33"/>
      <c r="BJ24" s="33" t="n">
        <v>0</v>
      </c>
      <c r="BK24" s="34" t="n">
        <f aca="false">IF(OR($S24+B$52&lt;'Standard Settings'!$G19,$S24+B$52&gt;'Standard Settings'!$I19),-1,(EchelleFPAparam!$S$3/('cpmcfgWVLEN_Table.csv'!$S24+B$52))*(SIN(EchelleFPAparam!$T$3-EchelleFPAparam!$M$3/2)+SIN('Standard Settings'!$F19+EchelleFPAparam!$M$3)))</f>
        <v>-1</v>
      </c>
      <c r="BL24" s="34" t="n">
        <f aca="false">IF(OR($S24+C$52&lt;'Standard Settings'!$G19,$S24+C$52&gt;'Standard Settings'!$I19),-1,(EchelleFPAparam!$S$3/('cpmcfgWVLEN_Table.csv'!$S24+C$52))*(SIN(EchelleFPAparam!$T$3-EchelleFPAparam!$M$3/2)+SIN('Standard Settings'!$F19+EchelleFPAparam!$M$3)))</f>
        <v>4107.97552890749</v>
      </c>
      <c r="BM24" s="34" t="n">
        <f aca="false">IF(OR($S24+D$52&lt;'Standard Settings'!$G19,$S24+D$52&gt;'Standard Settings'!$I19),-1,(EchelleFPAparam!$S$3/('cpmcfgWVLEN_Table.csv'!$S24+D$52))*(SIN(EchelleFPAparam!$T$3-EchelleFPAparam!$M$3/2)+SIN('Standard Settings'!$F19+EchelleFPAparam!$M$3)))</f>
        <v>3834.11049364699</v>
      </c>
      <c r="BN24" s="34" t="n">
        <f aca="false">IF(OR($S24+E$52&lt;'Standard Settings'!$G19,$S24+E$52&gt;'Standard Settings'!$I19),-1,(EchelleFPAparam!$S$3/('cpmcfgWVLEN_Table.csv'!$S24+E$52))*(SIN(EchelleFPAparam!$T$3-EchelleFPAparam!$M$3/2)+SIN('Standard Settings'!$F19+EchelleFPAparam!$M$3)))</f>
        <v>3594.47858779405</v>
      </c>
      <c r="BO24" s="34" t="n">
        <f aca="false">IF(OR($S24+F$52&lt;'Standard Settings'!$G19,$S24+F$52&gt;'Standard Settings'!$I19),-1,(EchelleFPAparam!$S$3/('cpmcfgWVLEN_Table.csv'!$S24+F$52))*(SIN(EchelleFPAparam!$T$3-EchelleFPAparam!$M$3/2)+SIN('Standard Settings'!$F19+EchelleFPAparam!$M$3)))</f>
        <v>3383.03867086499</v>
      </c>
      <c r="BP24" s="34" t="n">
        <f aca="false">IF(OR($S24+G$52&lt;'Standard Settings'!$G19,$S24+G$52&gt;'Standard Settings'!$I19),-1,(EchelleFPAparam!$S$3/('cpmcfgWVLEN_Table.csv'!$S24+G$52))*(SIN(EchelleFPAparam!$T$3-EchelleFPAparam!$M$3/2)+SIN('Standard Settings'!$F19+EchelleFPAparam!$M$3)))</f>
        <v>3195.09207803916</v>
      </c>
      <c r="BQ24" s="34" t="n">
        <f aca="false">IF(OR($S24+H$52&lt;'Standard Settings'!$G19,$S24+H$52&gt;'Standard Settings'!$I19),-1,(EchelleFPAparam!$S$3/('cpmcfgWVLEN_Table.csv'!$S24+H$52))*(SIN(EchelleFPAparam!$T$3-EchelleFPAparam!$M$3/2)+SIN('Standard Settings'!$F19+EchelleFPAparam!$M$3)))</f>
        <v>3026.92933708973</v>
      </c>
      <c r="BR24" s="34" t="n">
        <f aca="false">IF(OR($S24+I$52&lt;'Standard Settings'!$G19,$S24+I$52&gt;'Standard Settings'!$I19),-1,(EchelleFPAparam!$S$3/('cpmcfgWVLEN_Table.csv'!$S24+I$52))*(SIN(EchelleFPAparam!$T$3-EchelleFPAparam!$M$3/2)+SIN('Standard Settings'!$F19+EchelleFPAparam!$M$3)))</f>
        <v>2875.58287023524</v>
      </c>
      <c r="BS24" s="34" t="n">
        <f aca="false">IF(OR($S24+J$52&lt;'Standard Settings'!$G19,$S24+J$52&gt;'Standard Settings'!$I19),-1,(EchelleFPAparam!$S$3/('cpmcfgWVLEN_Table.csv'!$S24+J$52))*(SIN(EchelleFPAparam!$T$3-EchelleFPAparam!$M$3/2)+SIN('Standard Settings'!$F19+EchelleFPAparam!$M$3)))</f>
        <v>-1</v>
      </c>
      <c r="BT24" s="35" t="n">
        <f aca="false">IF(OR($S24+B$52&lt;'Standard Settings'!$G19,$S24+B$52&gt;'Standard Settings'!$I19),-1,BK24*(($D24+B$52)/($D24+B$52+0.5)))</f>
        <v>-1</v>
      </c>
      <c r="BU24" s="35" t="n">
        <f aca="false">IF(OR($S24+C$52&lt;'Standard Settings'!$G19,$S24+C$52&gt;'Standard Settings'!$I19),-1,BL24*(($D24+C$52)/($D24+C$52+0.5)))</f>
        <v>3996.94916326134</v>
      </c>
      <c r="BV24" s="35" t="n">
        <f aca="false">IF(OR($S24+D$52&lt;'Standard Settings'!$G19,$S24+D$52&gt;'Standard Settings'!$I19),-1,BM24*(($D24+D$52)/($D24+D$52+0.5)))</f>
        <v>3735.79996816886</v>
      </c>
      <c r="BW24" s="35" t="n">
        <f aca="false">IF(OR($S24+E$52&lt;'Standard Settings'!$G19,$S24+E$52&gt;'Standard Settings'!$I19),-1,BN24*(($D24+E$52)/($D24+E$52+0.5)))</f>
        <v>3506.80837833566</v>
      </c>
      <c r="BX24" s="35" t="n">
        <f aca="false">IF(OR($S24+F$52&lt;'Standard Settings'!$G19,$S24+F$52&gt;'Standard Settings'!$I19),-1,BO24*(($D24+F$52)/($D24+F$52+0.5)))</f>
        <v>3304.3633529379</v>
      </c>
      <c r="BY24" s="35" t="n">
        <f aca="false">IF(OR($S24+G$52&lt;'Standard Settings'!$G19,$S24+G$52&gt;'Standard Settings'!$I19),-1,BP24*(($D24+G$52)/($D24+G$52+0.5)))</f>
        <v>3124.09003186051</v>
      </c>
      <c r="BZ24" s="35" t="n">
        <f aca="false">IF(OR($S24+H$52&lt;'Standard Settings'!$G19,$S24+H$52&gt;'Standard Settings'!$I19),-1,BQ24*(($D24+H$52)/($D24+H$52+0.5)))</f>
        <v>2962.52658523675</v>
      </c>
      <c r="CA24" s="35" t="n">
        <f aca="false">IF(OR($S24+I$52&lt;'Standard Settings'!$G19,$S24+I$52&gt;'Standard Settings'!$I19),-1,BR24*(($D24+I$52)/($D24+I$52+0.5)))</f>
        <v>2816.89750553656</v>
      </c>
      <c r="CB24" s="35" t="n">
        <f aca="false">IF(OR($S24+J$52&lt;'Standard Settings'!$G19,$S24+J$52&gt;'Standard Settings'!$I19),-1,BS24*(($D24+J$52)/($D24+J$52+0.5)))</f>
        <v>-1</v>
      </c>
      <c r="CC24" s="35" t="n">
        <f aca="false">IF(OR($S24+B$52&lt;'Standard Settings'!$G19,$S24+B$52&gt;'Standard Settings'!$I19),-1,BK24*(($D24+B$52)/($D24+B$52-0.5)))</f>
        <v>-1</v>
      </c>
      <c r="CD24" s="35" t="n">
        <f aca="false">IF(OR($S24+C$52&lt;'Standard Settings'!$G19,$S24+C$52&gt;'Standard Settings'!$I19),-1,BL24*(($D24+C$52)/($D24+C$52-0.5)))</f>
        <v>4225.34625830485</v>
      </c>
      <c r="CE24" s="35" t="n">
        <f aca="false">IF(OR($S24+D$52&lt;'Standard Settings'!$G19,$S24+D$52&gt;'Standard Settings'!$I19),-1,BM24*(($D24+D$52)/($D24+D$52-0.5)))</f>
        <v>3937.73510158339</v>
      </c>
      <c r="CF24" s="35" t="n">
        <f aca="false">IF(OR($S24+E$52&lt;'Standard Settings'!$G19,$S24+E$52&gt;'Standard Settings'!$I19),-1,BN24*(($D24+E$52)/($D24+E$52-0.5)))</f>
        <v>3686.6447054298</v>
      </c>
      <c r="CG24" s="35" t="n">
        <f aca="false">IF(OR($S24+F$52&lt;'Standard Settings'!$G19,$S24+F$52&gt;'Standard Settings'!$I19),-1,BO24*(($D24+F$52)/($D24+F$52-0.5)))</f>
        <v>3465.55180917877</v>
      </c>
      <c r="CH24" s="35" t="n">
        <f aca="false">IF(OR($S24+G$52&lt;'Standard Settings'!$G19,$S24+G$52&gt;'Standard Settings'!$I19),-1,BP24*(($D24+G$52)/($D24+G$52-0.5)))</f>
        <v>3269.3965449703</v>
      </c>
      <c r="CI24" s="35" t="n">
        <f aca="false">IF(OR($S24+H$52&lt;'Standard Settings'!$G19,$S24+H$52&gt;'Standard Settings'!$I19),-1,BQ24*(($D24+H$52)/($D24+H$52-0.5)))</f>
        <v>3094.1944334695</v>
      </c>
      <c r="CJ24" s="35" t="n">
        <f aca="false">IF(OR($S24+I$52&lt;'Standard Settings'!$G19,$S24+I$52&gt;'Standard Settings'!$I19),-1,BR24*(($D24+I$52)/($D24+I$52-0.5)))</f>
        <v>2936.76548449557</v>
      </c>
      <c r="CK24" s="35" t="n">
        <f aca="false">IF(OR($S24+J$52&lt;'Standard Settings'!$G19,$S24+J$52&gt;'Standard Settings'!$I19),-1,BS24*(($D24+J$52)/($D24+J$52-0.5)))</f>
        <v>-1</v>
      </c>
      <c r="CL24" s="36" t="n">
        <f aca="false">IF(OR($S24+B$52&lt;'Standard Settings'!$G19,$S24+B$52&gt;'Standard Settings'!$I19),-1,(EchelleFPAparam!$S$3/('cpmcfgWVLEN_Table.csv'!$S24+B$52))*(SIN('Standard Settings'!$F19)+SIN('Standard Settings'!$F19+EchelleFPAparam!$M$3+EchelleFPAparam!$F$3)))</f>
        <v>-1</v>
      </c>
      <c r="CM24" s="36" t="n">
        <f aca="false">IF(OR($S24+C$52&lt;'Standard Settings'!$G19,$S24+C$52&gt;'Standard Settings'!$I19),-1,(EchelleFPAparam!$S$3/('cpmcfgWVLEN_Table.csv'!$S24+C$52))*(SIN('Standard Settings'!$F19)+SIN('Standard Settings'!$F19+EchelleFPAparam!$M$3+EchelleFPAparam!$F$3)))</f>
        <v>4118.12746018419</v>
      </c>
      <c r="CN24" s="36" t="n">
        <f aca="false">IF(OR($S24+D$52&lt;'Standard Settings'!$G19,$S24+D$52&gt;'Standard Settings'!$I19),-1,(EchelleFPAparam!$S$3/('cpmcfgWVLEN_Table.csv'!$S24+D$52))*(SIN('Standard Settings'!$F19)+SIN('Standard Settings'!$F19+EchelleFPAparam!$M$3+EchelleFPAparam!$F$3)))</f>
        <v>3843.58562950524</v>
      </c>
      <c r="CO24" s="36" t="n">
        <f aca="false">IF(OR($S24+E$52&lt;'Standard Settings'!$G19,$S24+E$52&gt;'Standard Settings'!$I19),-1,(EchelleFPAparam!$S$3/('cpmcfgWVLEN_Table.csv'!$S24+E$52))*(SIN('Standard Settings'!$F19)+SIN('Standard Settings'!$F19+EchelleFPAparam!$M$3+EchelleFPAparam!$F$3)))</f>
        <v>3603.36152766116</v>
      </c>
      <c r="CP24" s="36" t="n">
        <f aca="false">IF(OR($S24+F$52&lt;'Standard Settings'!$G19,$S24+F$52&gt;'Standard Settings'!$I19),-1,(EchelleFPAparam!$S$3/('cpmcfgWVLEN_Table.csv'!$S24+F$52))*(SIN('Standard Settings'!$F19)+SIN('Standard Settings'!$F19+EchelleFPAparam!$M$3+EchelleFPAparam!$F$3)))</f>
        <v>3391.39908485756</v>
      </c>
      <c r="CQ24" s="36" t="n">
        <f aca="false">IF(OR($S24+G$52&lt;'Standard Settings'!$G19,$S24+G$52&gt;'Standard Settings'!$I19),-1,(EchelleFPAparam!$S$3/('cpmcfgWVLEN_Table.csv'!$S24+G$52))*(SIN('Standard Settings'!$F19)+SIN('Standard Settings'!$F19+EchelleFPAparam!$M$3+EchelleFPAparam!$F$3)))</f>
        <v>3202.9880245877</v>
      </c>
      <c r="CR24" s="36" t="n">
        <f aca="false">IF(OR($S24+H$52&lt;'Standard Settings'!$G19,$S24+H$52&gt;'Standard Settings'!$I19),-1,(EchelleFPAparam!$S$3/('cpmcfgWVLEN_Table.csv'!$S24+H$52))*(SIN('Standard Settings'!$F19)+SIN('Standard Settings'!$F19+EchelleFPAparam!$M$3+EchelleFPAparam!$F$3)))</f>
        <v>3034.40970750414</v>
      </c>
      <c r="CS24" s="36" t="n">
        <f aca="false">IF(OR($S24+I$52&lt;'Standard Settings'!$G19,$S24+I$52&gt;'Standard Settings'!$I19),-1,(EchelleFPAparam!$S$3/('cpmcfgWVLEN_Table.csv'!$S24+I$52))*(SIN('Standard Settings'!$F19)+SIN('Standard Settings'!$F19+EchelleFPAparam!$M$3+EchelleFPAparam!$F$3)))</f>
        <v>2882.68922212893</v>
      </c>
      <c r="CT24" s="36" t="n">
        <f aca="false">IF(OR($S24+J$52&lt;'Standard Settings'!$G19,$S24+J$52&gt;'Standard Settings'!$I19),-1,(EchelleFPAparam!$S$3/('cpmcfgWVLEN_Table.csv'!$S24+J$52))*(SIN('Standard Settings'!$F19)+SIN('Standard Settings'!$F19+EchelleFPAparam!$M$3+EchelleFPAparam!$F$3)))</f>
        <v>-1</v>
      </c>
      <c r="CU24" s="36" t="n">
        <f aca="false">IF(OR($S24+B$52&lt;'Standard Settings'!$G19,$S24+B$52&gt;'Standard Settings'!$I19),-1,(EchelleFPAparam!$S$3/('cpmcfgWVLEN_Table.csv'!$S24+B$52))*(SIN('Standard Settings'!$F19)+SIN('Standard Settings'!$F19+EchelleFPAparam!$M$3+EchelleFPAparam!$G$3)))</f>
        <v>-1</v>
      </c>
      <c r="CV24" s="36" t="n">
        <f aca="false">IF(OR($S24+C$52&lt;'Standard Settings'!$G19,$S24+C$52&gt;'Standard Settings'!$I19),-1,(EchelleFPAparam!$S$3/('cpmcfgWVLEN_Table.csv'!$S24+C$52))*(SIN('Standard Settings'!$F19)+SIN('Standard Settings'!$F19+EchelleFPAparam!$M$3+EchelleFPAparam!$G$3)))</f>
        <v>4143.01538371336</v>
      </c>
      <c r="CW24" s="36" t="n">
        <f aca="false">IF(OR($S24+D$52&lt;'Standard Settings'!$G19,$S24+D$52&gt;'Standard Settings'!$I19),-1,(EchelleFPAparam!$S$3/('cpmcfgWVLEN_Table.csv'!$S24+D$52))*(SIN('Standard Settings'!$F19)+SIN('Standard Settings'!$F19+EchelleFPAparam!$M$3+EchelleFPAparam!$G$3)))</f>
        <v>3866.81435813247</v>
      </c>
      <c r="CX24" s="36" t="n">
        <f aca="false">IF(OR($S24+E$52&lt;'Standard Settings'!$G19,$S24+E$52&gt;'Standard Settings'!$I19),-1,(EchelleFPAparam!$S$3/('cpmcfgWVLEN_Table.csv'!$S24+E$52))*(SIN('Standard Settings'!$F19)+SIN('Standard Settings'!$F19+EchelleFPAparam!$M$3+EchelleFPAparam!$G$3)))</f>
        <v>3625.13846074919</v>
      </c>
      <c r="CY24" s="36" t="n">
        <f aca="false">IF(OR($S24+F$52&lt;'Standard Settings'!$G19,$S24+F$52&gt;'Standard Settings'!$I19),-1,(EchelleFPAparam!$S$3/('cpmcfgWVLEN_Table.csv'!$S24+F$52))*(SIN('Standard Settings'!$F19)+SIN('Standard Settings'!$F19+EchelleFPAparam!$M$3+EchelleFPAparam!$G$3)))</f>
        <v>3411.89502188159</v>
      </c>
      <c r="CZ24" s="36" t="n">
        <f aca="false">IF(OR($S24+G$52&lt;'Standard Settings'!$G19,$S24+G$52&gt;'Standard Settings'!$I19),-1,(EchelleFPAparam!$S$3/('cpmcfgWVLEN_Table.csv'!$S24+G$52))*(SIN('Standard Settings'!$F19)+SIN('Standard Settings'!$F19+EchelleFPAparam!$M$3+EchelleFPAparam!$G$3)))</f>
        <v>3222.34529844372</v>
      </c>
      <c r="DA24" s="36" t="n">
        <f aca="false">IF(OR($S24+H$52&lt;'Standard Settings'!$G19,$S24+H$52&gt;'Standard Settings'!$I19),-1,(EchelleFPAparam!$S$3/('cpmcfgWVLEN_Table.csv'!$S24+H$52))*(SIN('Standard Settings'!$F19)+SIN('Standard Settings'!$F19+EchelleFPAparam!$M$3+EchelleFPAparam!$G$3)))</f>
        <v>3052.748177473</v>
      </c>
      <c r="DB24" s="36" t="n">
        <f aca="false">IF(OR($S24+I$52&lt;'Standard Settings'!$G19,$S24+I$52&gt;'Standard Settings'!$I19),-1,(EchelleFPAparam!$S$3/('cpmcfgWVLEN_Table.csv'!$S24+I$52))*(SIN('Standard Settings'!$F19)+SIN('Standard Settings'!$F19+EchelleFPAparam!$M$3+EchelleFPAparam!$G$3)))</f>
        <v>2900.11076859935</v>
      </c>
      <c r="DC24" s="36" t="n">
        <f aca="false">IF(OR($S24+J$52&lt;'Standard Settings'!$G19,$S24+J$52&gt;'Standard Settings'!$I19),-1,(EchelleFPAparam!$S$3/('cpmcfgWVLEN_Table.csv'!$S24+J$52))*(SIN('Standard Settings'!$F19)+SIN('Standard Settings'!$F19+EchelleFPAparam!$M$3+EchelleFPAparam!$G$3)))</f>
        <v>-1</v>
      </c>
      <c r="DD24" s="36" t="n">
        <f aca="false">IF(OR($S24+B$52&lt;'Standard Settings'!$G19,$S24+B$52&gt;'Standard Settings'!$I19),-1,(EchelleFPAparam!$S$3/('cpmcfgWVLEN_Table.csv'!$S24+B$52))*(SIN('Standard Settings'!$F19)+SIN('Standard Settings'!$F19+EchelleFPAparam!$M$3+EchelleFPAparam!$H$3)))</f>
        <v>-1</v>
      </c>
      <c r="DE24" s="36" t="n">
        <f aca="false">IF(OR($S24+C$52&lt;'Standard Settings'!$G19,$S24+C$52&gt;'Standard Settings'!$I19),-1,(EchelleFPAparam!$S$3/('cpmcfgWVLEN_Table.csv'!$S24+C$52))*(SIN('Standard Settings'!$F19)+SIN('Standard Settings'!$F19+EchelleFPAparam!$M$3+EchelleFPAparam!$H$3)))</f>
        <v>4144.32958421933</v>
      </c>
      <c r="DF24" s="36" t="n">
        <f aca="false">IF(OR($S24+D$52&lt;'Standard Settings'!$G19,$S24+D$52&gt;'Standard Settings'!$I19),-1,(EchelleFPAparam!$S$3/('cpmcfgWVLEN_Table.csv'!$S24+D$52))*(SIN('Standard Settings'!$F19)+SIN('Standard Settings'!$F19+EchelleFPAparam!$M$3+EchelleFPAparam!$H$3)))</f>
        <v>3868.04094527137</v>
      </c>
      <c r="DG24" s="36" t="n">
        <f aca="false">IF(OR($S24+E$52&lt;'Standard Settings'!$G19,$S24+E$52&gt;'Standard Settings'!$I19),-1,(EchelleFPAparam!$S$3/('cpmcfgWVLEN_Table.csv'!$S24+E$52))*(SIN('Standard Settings'!$F19)+SIN('Standard Settings'!$F19+EchelleFPAparam!$M$3+EchelleFPAparam!$H$3)))</f>
        <v>3626.28838619191</v>
      </c>
      <c r="DH24" s="36" t="n">
        <f aca="false">IF(OR($S24+F$52&lt;'Standard Settings'!$G19,$S24+F$52&gt;'Standard Settings'!$I19),-1,(EchelleFPAparam!$S$3/('cpmcfgWVLEN_Table.csv'!$S24+F$52))*(SIN('Standard Settings'!$F19)+SIN('Standard Settings'!$F19+EchelleFPAparam!$M$3+EchelleFPAparam!$H$3)))</f>
        <v>3412.97730465121</v>
      </c>
      <c r="DI24" s="36" t="n">
        <f aca="false">IF(OR($S24+G$52&lt;'Standard Settings'!$G19,$S24+G$52&gt;'Standard Settings'!$I19),-1,(EchelleFPAparam!$S$3/('cpmcfgWVLEN_Table.csv'!$S24+G$52))*(SIN('Standard Settings'!$F19)+SIN('Standard Settings'!$F19+EchelleFPAparam!$M$3+EchelleFPAparam!$H$3)))</f>
        <v>3223.36745439281</v>
      </c>
      <c r="DJ24" s="36" t="n">
        <f aca="false">IF(OR($S24+H$52&lt;'Standard Settings'!$G19,$S24+H$52&gt;'Standard Settings'!$I19),-1,(EchelleFPAparam!$S$3/('cpmcfgWVLEN_Table.csv'!$S24+H$52))*(SIN('Standard Settings'!$F19)+SIN('Standard Settings'!$F19+EchelleFPAparam!$M$3+EchelleFPAparam!$H$3)))</f>
        <v>3053.71653574056</v>
      </c>
      <c r="DK24" s="36" t="n">
        <f aca="false">IF(OR($S24+I$52&lt;'Standard Settings'!$G19,$S24+I$52&gt;'Standard Settings'!$I19),-1,(EchelleFPAparam!$S$3/('cpmcfgWVLEN_Table.csv'!$S24+I$52))*(SIN('Standard Settings'!$F19)+SIN('Standard Settings'!$F19+EchelleFPAparam!$M$3+EchelleFPAparam!$H$3)))</f>
        <v>2901.03070895353</v>
      </c>
      <c r="DL24" s="36" t="n">
        <f aca="false">IF(OR($S24+J$52&lt;'Standard Settings'!$G19,$S24+J$52&gt;'Standard Settings'!$I19),-1,(EchelleFPAparam!$S$3/('cpmcfgWVLEN_Table.csv'!$S24+J$52))*(SIN('Standard Settings'!$F19)+SIN('Standard Settings'!$F19+EchelleFPAparam!$M$3+EchelleFPAparam!$H$3)))</f>
        <v>-1</v>
      </c>
      <c r="DM24" s="36" t="n">
        <f aca="false">IF(OR($S24+B$52&lt;'Standard Settings'!$G19,$S24+B$52&gt;'Standard Settings'!$I19),-1,(EchelleFPAparam!$S$3/('cpmcfgWVLEN_Table.csv'!$S24+B$52))*(SIN('Standard Settings'!$F19)+SIN('Standard Settings'!$F19+EchelleFPAparam!$M$3+EchelleFPAparam!$I$3)))</f>
        <v>-1</v>
      </c>
      <c r="DN24" s="36" t="n">
        <f aca="false">IF(OR($S24+C$52&lt;'Standard Settings'!$G19,$S24+C$52&gt;'Standard Settings'!$I19),-1,(EchelleFPAparam!$S$3/('cpmcfgWVLEN_Table.csv'!$S24+C$52))*(SIN('Standard Settings'!$F19)+SIN('Standard Settings'!$F19+EchelleFPAparam!$M$3+EchelleFPAparam!$I$3)))</f>
        <v>4167.88292377347</v>
      </c>
      <c r="DO24" s="36" t="n">
        <f aca="false">IF(OR($S24+D$52&lt;'Standard Settings'!$G19,$S24+D$52&gt;'Standard Settings'!$I19),-1,(EchelleFPAparam!$S$3/('cpmcfgWVLEN_Table.csv'!$S24+D$52))*(SIN('Standard Settings'!$F19)+SIN('Standard Settings'!$F19+EchelleFPAparam!$M$3+EchelleFPAparam!$I$3)))</f>
        <v>3890.02406218857</v>
      </c>
      <c r="DP24" s="36" t="n">
        <f aca="false">IF(OR($S24+E$52&lt;'Standard Settings'!$G19,$S24+E$52&gt;'Standard Settings'!$I19),-1,(EchelleFPAparam!$S$3/('cpmcfgWVLEN_Table.csv'!$S24+E$52))*(SIN('Standard Settings'!$F19)+SIN('Standard Settings'!$F19+EchelleFPAparam!$M$3+EchelleFPAparam!$I$3)))</f>
        <v>3646.89755830179</v>
      </c>
      <c r="DQ24" s="36" t="n">
        <f aca="false">IF(OR($S24+F$52&lt;'Standard Settings'!$G19,$S24+F$52&gt;'Standard Settings'!$I19),-1,(EchelleFPAparam!$S$3/('cpmcfgWVLEN_Table.csv'!$S24+F$52))*(SIN('Standard Settings'!$F19)+SIN('Standard Settings'!$F19+EchelleFPAparam!$M$3+EchelleFPAparam!$I$3)))</f>
        <v>3432.37417251933</v>
      </c>
      <c r="DR24" s="36" t="n">
        <f aca="false">IF(OR($S24+G$52&lt;'Standard Settings'!$G19,$S24+G$52&gt;'Standard Settings'!$I19),-1,(EchelleFPAparam!$S$3/('cpmcfgWVLEN_Table.csv'!$S24+G$52))*(SIN('Standard Settings'!$F19)+SIN('Standard Settings'!$F19+EchelleFPAparam!$M$3+EchelleFPAparam!$I$3)))</f>
        <v>3241.68671849048</v>
      </c>
      <c r="DS24" s="36" t="n">
        <f aca="false">IF(OR($S24+H$52&lt;'Standard Settings'!$G19,$S24+H$52&gt;'Standard Settings'!$I19),-1,(EchelleFPAparam!$S$3/('cpmcfgWVLEN_Table.csv'!$S24+H$52))*(SIN('Standard Settings'!$F19)+SIN('Standard Settings'!$F19+EchelleFPAparam!$M$3+EchelleFPAparam!$I$3)))</f>
        <v>3071.07162804361</v>
      </c>
      <c r="DT24" s="36" t="n">
        <f aca="false">IF(OR($S24+I$52&lt;'Standard Settings'!$G19,$S24+I$52&gt;'Standard Settings'!$I19),-1,(EchelleFPAparam!$S$3/('cpmcfgWVLEN_Table.csv'!$S24+I$52))*(SIN('Standard Settings'!$F19)+SIN('Standard Settings'!$F19+EchelleFPAparam!$M$3+EchelleFPAparam!$I$3)))</f>
        <v>2917.51804664143</v>
      </c>
      <c r="DU24" s="36" t="n">
        <f aca="false">IF(OR($S24+J$52&lt;'Standard Settings'!$G19,$S24+J$52&gt;'Standard Settings'!$I19),-1,(EchelleFPAparam!$S$3/('cpmcfgWVLEN_Table.csv'!$S24+J$52))*(SIN('Standard Settings'!$F19)+SIN('Standard Settings'!$F19+EchelleFPAparam!$M$3+EchelleFPAparam!$I$3)))</f>
        <v>-1</v>
      </c>
      <c r="DV24" s="36" t="n">
        <f aca="false">IF(OR($S24+B$52&lt;'Standard Settings'!$G19,$S24+B$52&gt;'Standard Settings'!$I19),-1,(EchelleFPAparam!$S$3/('cpmcfgWVLEN_Table.csv'!$S24+B$52))*(SIN('Standard Settings'!$F19)+SIN('Standard Settings'!$F19+EchelleFPAparam!$M$3+EchelleFPAparam!$J$3)))</f>
        <v>-1</v>
      </c>
      <c r="DW24" s="36" t="n">
        <f aca="false">IF(OR($S24+C$52&lt;'Standard Settings'!$G19,$S24+C$52&gt;'Standard Settings'!$I19),-1,(EchelleFPAparam!$S$3/('cpmcfgWVLEN_Table.csv'!$S24+C$52))*(SIN('Standard Settings'!$F19)+SIN('Standard Settings'!$F19+EchelleFPAparam!$M$3+EchelleFPAparam!$J$3)))</f>
        <v>4169.12426975615</v>
      </c>
      <c r="DX24" s="36" t="n">
        <f aca="false">IF(OR($S24+D$52&lt;'Standard Settings'!$G19,$S24+D$52&gt;'Standard Settings'!$I19),-1,(EchelleFPAparam!$S$3/('cpmcfgWVLEN_Table.csv'!$S24+D$52))*(SIN('Standard Settings'!$F19)+SIN('Standard Settings'!$F19+EchelleFPAparam!$M$3+EchelleFPAparam!$J$3)))</f>
        <v>3891.18265177241</v>
      </c>
      <c r="DY24" s="36" t="n">
        <f aca="false">IF(OR($S24+E$52&lt;'Standard Settings'!$G19,$S24+E$52&gt;'Standard Settings'!$I19),-1,(EchelleFPAparam!$S$3/('cpmcfgWVLEN_Table.csv'!$S24+E$52))*(SIN('Standard Settings'!$F19)+SIN('Standard Settings'!$F19+EchelleFPAparam!$M$3+EchelleFPAparam!$J$3)))</f>
        <v>3647.98373603663</v>
      </c>
      <c r="DZ24" s="36" t="n">
        <f aca="false">IF(OR($S24+F$52&lt;'Standard Settings'!$G19,$S24+F$52&gt;'Standard Settings'!$I19),-1,(EchelleFPAparam!$S$3/('cpmcfgWVLEN_Table.csv'!$S24+F$52))*(SIN('Standard Settings'!$F19)+SIN('Standard Settings'!$F19+EchelleFPAparam!$M$3+EchelleFPAparam!$J$3)))</f>
        <v>3433.39645744624</v>
      </c>
      <c r="EA24" s="36" t="n">
        <f aca="false">IF(OR($S24+G$52&lt;'Standard Settings'!$G19,$S24+G$52&gt;'Standard Settings'!$I19),-1,(EchelleFPAparam!$S$3/('cpmcfgWVLEN_Table.csv'!$S24+G$52))*(SIN('Standard Settings'!$F19)+SIN('Standard Settings'!$F19+EchelleFPAparam!$M$3+EchelleFPAparam!$J$3)))</f>
        <v>3242.65220981034</v>
      </c>
      <c r="EB24" s="36" t="n">
        <f aca="false">IF(OR($S24+H$52&lt;'Standard Settings'!$G19,$S24+H$52&gt;'Standard Settings'!$I19),-1,(EchelleFPAparam!$S$3/('cpmcfgWVLEN_Table.csv'!$S24+H$52))*(SIN('Standard Settings'!$F19)+SIN('Standard Settings'!$F19+EchelleFPAparam!$M$3+EchelleFPAparam!$J$3)))</f>
        <v>3071.98630403085</v>
      </c>
      <c r="EC24" s="36" t="n">
        <f aca="false">IF(OR($S24+I$52&lt;'Standard Settings'!$G19,$S24+I$52&gt;'Standard Settings'!$I19),-1,(EchelleFPAparam!$S$3/('cpmcfgWVLEN_Table.csv'!$S24+I$52))*(SIN('Standard Settings'!$F19)+SIN('Standard Settings'!$F19+EchelleFPAparam!$M$3+EchelleFPAparam!$J$3)))</f>
        <v>2918.38698882931</v>
      </c>
      <c r="ED24" s="36" t="n">
        <f aca="false">IF(OR($S24+J$52&lt;'Standard Settings'!$G19,$S24+J$52&gt;'Standard Settings'!$I19),-1,(EchelleFPAparam!$S$3/('cpmcfgWVLEN_Table.csv'!$S24+J$52))*(SIN('Standard Settings'!$F19)+SIN('Standard Settings'!$F19+EchelleFPAparam!$M$3+EchelleFPAparam!$J$3)))</f>
        <v>-1</v>
      </c>
      <c r="EE24" s="36" t="n">
        <f aca="false">IF(OR($S24+B$52&lt;$Q24,$S24+B$52&gt;$R24),-1,(EchelleFPAparam!$S$3/('cpmcfgWVLEN_Table.csv'!$S24+B$52))*(SIN('Standard Settings'!$F19)+SIN('Standard Settings'!$F19+EchelleFPAparam!$M$3+EchelleFPAparam!$K$3)))</f>
        <v>-1</v>
      </c>
      <c r="EF24" s="36" t="n">
        <f aca="false">IF(OR($S24+C$52&lt;$Q24,$S24+C$52&gt;$R24),-1,(EchelleFPAparam!$S$3/('cpmcfgWVLEN_Table.csv'!$S24+C$52))*(SIN('Standard Settings'!$F19)+SIN('Standard Settings'!$F19+EchelleFPAparam!$M$3+EchelleFPAparam!$K$3)))</f>
        <v>4191.32678484629</v>
      </c>
      <c r="EG24" s="36" t="n">
        <f aca="false">IF(OR($S24+D$52&lt;$Q24,$S24+D$52&gt;$R24),-1,(EchelleFPAparam!$S$3/('cpmcfgWVLEN_Table.csv'!$S24+D$52))*(SIN('Standard Settings'!$F19)+SIN('Standard Settings'!$F19+EchelleFPAparam!$M$3+EchelleFPAparam!$K$3)))</f>
        <v>3911.90499918987</v>
      </c>
      <c r="EH24" s="36" t="n">
        <f aca="false">IF(OR($S24+E$52&lt;$Q24,$S24+E$52&gt;$R24),-1,(EchelleFPAparam!$S$3/('cpmcfgWVLEN_Table.csv'!$S24+E$52))*(SIN('Standard Settings'!$F19)+SIN('Standard Settings'!$F19+EchelleFPAparam!$M$3+EchelleFPAparam!$K$3)))</f>
        <v>3667.4109367405</v>
      </c>
      <c r="EI24" s="36" t="n">
        <f aca="false">IF(OR($S24+F$52&lt;$Q24,$S24+F$52&gt;$R24),-1,(EchelleFPAparam!$S$3/('cpmcfgWVLEN_Table.csv'!$S24+F$52))*(SIN('Standard Settings'!$F19)+SIN('Standard Settings'!$F19+EchelleFPAparam!$M$3+EchelleFPAparam!$K$3)))</f>
        <v>3451.68088163812</v>
      </c>
      <c r="EJ24" s="36" t="n">
        <f aca="false">IF(OR($S24+G$52&lt;$Q24,$S24+G$52&gt;$R24),-1,(EchelleFPAparam!$S$3/('cpmcfgWVLEN_Table.csv'!$S24+G$52))*(SIN('Standard Settings'!$F19)+SIN('Standard Settings'!$F19+EchelleFPAparam!$M$3+EchelleFPAparam!$K$3)))</f>
        <v>3259.92083265822</v>
      </c>
      <c r="EK24" s="36" t="n">
        <f aca="false">IF(OR($S24+H$52&lt;$Q24,$S24+H$52&gt;$R24),-1,(EchelleFPAparam!$S$3/('cpmcfgWVLEN_Table.csv'!$S24+H$52))*(SIN('Standard Settings'!$F19)+SIN('Standard Settings'!$F19+EchelleFPAparam!$M$3+EchelleFPAparam!$K$3)))</f>
        <v>3088.346051992</v>
      </c>
      <c r="EL24" s="36" t="n">
        <f aca="false">IF(OR($S24+I$52&lt;$Q24,$S24+I$52&gt;$R24),-1,(EchelleFPAparam!$S$3/('cpmcfgWVLEN_Table.csv'!$S24+I$52))*(SIN('Standard Settings'!$F19)+SIN('Standard Settings'!$F19+EchelleFPAparam!$M$3+EchelleFPAparam!$K$3)))</f>
        <v>2933.9287493924</v>
      </c>
      <c r="EM24" s="36" t="n">
        <f aca="false">IF(OR($S24+J$52&lt;$Q24,$S24+J$52&gt;$R24),-1,(EchelleFPAparam!$S$3/('cpmcfgWVLEN_Table.csv'!$S24+J$52))*(SIN('Standard Settings'!$F19)+SIN('Standard Settings'!$F19+EchelleFPAparam!$M$3+EchelleFPAparam!$K$3)))</f>
        <v>-1</v>
      </c>
      <c r="EN24" s="37"/>
      <c r="EO24" s="37"/>
      <c r="EP24" s="37"/>
      <c r="EQ24" s="37"/>
      <c r="ER24" s="37"/>
      <c r="ES24" s="37"/>
      <c r="ET24" s="37"/>
      <c r="EU24" s="37"/>
      <c r="EV24" s="37"/>
      <c r="EW24" s="37"/>
      <c r="EX24" s="37"/>
      <c r="EY24" s="37"/>
      <c r="EZ24" s="37"/>
      <c r="FA24" s="37"/>
      <c r="FB24" s="37"/>
      <c r="FC24" s="37"/>
      <c r="FD24" s="37"/>
      <c r="FE24" s="37"/>
      <c r="FF24" s="37"/>
      <c r="FG24" s="37"/>
      <c r="FH24" s="37"/>
      <c r="FI24" s="37"/>
      <c r="FJ24" s="37"/>
      <c r="FK24" s="37"/>
      <c r="FL24" s="38" t="n">
        <f aca="false">1/(F24*EchelleFPAparam!$Q$3)</f>
        <v>1230.3233265712</v>
      </c>
      <c r="FM24" s="38" t="n">
        <f aca="false">E24*FL24</f>
        <v>11.6525483401191</v>
      </c>
      <c r="FN24" s="37"/>
      <c r="FO24" s="37"/>
      <c r="FP24" s="37"/>
      <c r="FQ24" s="37"/>
      <c r="FR24" s="37"/>
      <c r="FS24" s="37"/>
      <c r="FT24" s="37"/>
      <c r="FU24" s="37"/>
      <c r="FV24" s="37"/>
      <c r="FW24" s="37"/>
      <c r="FX24" s="37"/>
      <c r="FY24" s="37"/>
      <c r="FZ24" s="37"/>
      <c r="GA24" s="37"/>
      <c r="GB24" s="37"/>
      <c r="GC24" s="37"/>
      <c r="GD24" s="37"/>
      <c r="GE24" s="37"/>
      <c r="GF24" s="37"/>
      <c r="GG24" s="37"/>
      <c r="GH24" s="37"/>
      <c r="GI24" s="37"/>
      <c r="GJ24" s="37"/>
      <c r="GK24" s="37"/>
      <c r="GL24" s="37"/>
      <c r="GM24" s="37"/>
      <c r="GN24" s="37"/>
      <c r="GO24" s="37"/>
      <c r="GP24" s="37"/>
      <c r="GQ24" s="37"/>
      <c r="GR24" s="37"/>
      <c r="GS24" s="37"/>
      <c r="GT24" s="37"/>
      <c r="GU24" s="37"/>
      <c r="GV24" s="37"/>
      <c r="GW24" s="37"/>
      <c r="GX24" s="37"/>
      <c r="GY24" s="37"/>
      <c r="GZ24" s="37"/>
      <c r="HA24" s="37"/>
      <c r="HB24" s="37"/>
      <c r="HC24" s="37"/>
      <c r="HD24" s="37"/>
      <c r="HE24" s="37"/>
      <c r="HF24" s="37"/>
      <c r="HG24" s="37"/>
      <c r="HH24" s="37"/>
      <c r="HI24" s="37"/>
      <c r="HJ24" s="37"/>
      <c r="HK24" s="37"/>
      <c r="HL24" s="37"/>
      <c r="HM24" s="37"/>
      <c r="HN24" s="37"/>
      <c r="HO24" s="37"/>
      <c r="HP24" s="37"/>
      <c r="HQ24" s="37"/>
      <c r="HR24" s="37"/>
      <c r="HS24" s="37"/>
      <c r="HT24" s="37"/>
      <c r="HU24" s="37"/>
      <c r="HV24" s="37"/>
      <c r="HW24" s="37"/>
      <c r="HX24" s="37"/>
      <c r="HY24" s="37"/>
      <c r="HZ24" s="37"/>
      <c r="IA24" s="37"/>
      <c r="IB24" s="37"/>
      <c r="IC24" s="37"/>
      <c r="ID24" s="37"/>
      <c r="IE24" s="37"/>
      <c r="IF24" s="37"/>
      <c r="IG24" s="37"/>
      <c r="IH24" s="37"/>
      <c r="II24" s="37"/>
      <c r="IJ24" s="37"/>
      <c r="IK24" s="37"/>
      <c r="IL24" s="37"/>
      <c r="IM24" s="37"/>
      <c r="IN24" s="37"/>
      <c r="IO24" s="37"/>
      <c r="IP24" s="37"/>
      <c r="IQ24" s="37"/>
      <c r="IR24" s="37"/>
      <c r="IS24" s="37"/>
      <c r="IT24" s="37"/>
      <c r="IU24" s="37"/>
      <c r="IV24" s="37"/>
      <c r="IW24" s="37"/>
      <c r="IX24" s="37"/>
      <c r="IY24" s="37"/>
      <c r="IZ24" s="37"/>
      <c r="JA24" s="37"/>
      <c r="JB24" s="37"/>
      <c r="JC24" s="37"/>
      <c r="JD24" s="37"/>
      <c r="JE24" s="37"/>
      <c r="JF24" s="37"/>
      <c r="JG24" s="37"/>
      <c r="JH24" s="37"/>
      <c r="JI24" s="37"/>
      <c r="JJ24" s="37"/>
      <c r="JK24" s="37"/>
      <c r="JL24" s="37"/>
      <c r="JM24" s="37"/>
      <c r="JN24" s="37"/>
      <c r="JO24" s="37"/>
      <c r="JP24" s="37"/>
      <c r="JQ24" s="37"/>
      <c r="JR24" s="37"/>
      <c r="JS24" s="37"/>
    </row>
    <row r="25" customFormat="false" ht="13.75" hidden="false" customHeight="true" outlineLevel="0" collapsed="false">
      <c r="A25" s="24" t="n">
        <v>19</v>
      </c>
      <c r="B25" s="25" t="n">
        <f aca="false">Y25</f>
        <v>3435.42608784642</v>
      </c>
      <c r="C25" s="12" t="str">
        <f aca="false">'Standard Settings'!B20</f>
        <v>L/7/7</v>
      </c>
      <c r="D25" s="12" t="n">
        <f aca="false">'Standard Settings'!H20</f>
        <v>17</v>
      </c>
      <c r="E25" s="26" t="n">
        <f aca="false">(DQ25-DH25)/2048</f>
        <v>0.0092913195420572</v>
      </c>
      <c r="F25" s="23" t="n">
        <f aca="false">((EchelleFPAparam!$S$3/('cpmcfgWVLEN_Table.csv'!$S25+E$52))*(SIN('Standard Settings'!$F20+0.0005)+SIN('Standard Settings'!$F20+0.0005+EchelleFPAparam!$M$3))-(EchelleFPAparam!$S$3/('cpmcfgWVLEN_Table.csv'!$S25+E$52))*(SIN('Standard Settings'!$F20-0.0005)+SIN('Standard Settings'!$F20-0.0005+EchelleFPAparam!$M$3)))*1000*EchelleFPAparam!$O$3/180</f>
        <v>26.5382185138433</v>
      </c>
      <c r="G25" s="27" t="str">
        <f aca="false">'Standard Settings'!C20</f>
        <v>L</v>
      </c>
      <c r="H25" s="28"/>
      <c r="I25" s="12" t="str">
        <f aca="false">'Standard Settings'!$D20</f>
        <v>LM</v>
      </c>
      <c r="J25" s="28"/>
      <c r="K25" s="13" t="n">
        <v>0</v>
      </c>
      <c r="L25" s="13" t="n">
        <v>0</v>
      </c>
      <c r="M25" s="14" t="s">
        <v>307</v>
      </c>
      <c r="N25" s="14" t="s">
        <v>307</v>
      </c>
      <c r="O25" s="12" t="n">
        <f aca="false">'Standard Settings'!$E20</f>
        <v>69</v>
      </c>
      <c r="P25" s="29"/>
      <c r="Q25" s="30" t="n">
        <f aca="false">'Standard Settings'!$G20</f>
        <v>14</v>
      </c>
      <c r="R25" s="30" t="n">
        <f aca="false">'Standard Settings'!$I20</f>
        <v>20</v>
      </c>
      <c r="S25" s="31" t="n">
        <f aca="false">D25-4</f>
        <v>13</v>
      </c>
      <c r="T25" s="31" t="n">
        <f aca="false">D25+4</f>
        <v>21</v>
      </c>
      <c r="U25" s="32" t="n">
        <f aca="false">IF(OR($S25+B$52&lt;$Q25,$S25+B$52&gt;$R25),-1,(EchelleFPAparam!$S$3/('cpmcfgWVLEN_Table.csv'!$S25+B$52))*(SIN('Standard Settings'!$F20)+SIN('Standard Settings'!$F20+EchelleFPAparam!$M$3)))</f>
        <v>-1</v>
      </c>
      <c r="V25" s="32" t="n">
        <f aca="false">IF(OR($S25+C$52&lt;$Q25,$S25+C$52&gt;$R25),-1,(EchelleFPAparam!$S$3/('cpmcfgWVLEN_Table.csv'!$S25+C$52))*(SIN('Standard Settings'!$F20)+SIN('Standard Settings'!$F20+EchelleFPAparam!$M$3)))</f>
        <v>4171.58882095637</v>
      </c>
      <c r="W25" s="32" t="n">
        <f aca="false">IF(OR($S25+D$52&lt;$Q25,$S25+D$52&gt;$R25),-1,(EchelleFPAparam!$S$3/('cpmcfgWVLEN_Table.csv'!$S25+D$52))*(SIN('Standard Settings'!$F20)+SIN('Standard Settings'!$F20+EchelleFPAparam!$M$3)))</f>
        <v>3893.48289955928</v>
      </c>
      <c r="X25" s="32" t="n">
        <f aca="false">IF(OR($S25+E$52&lt;$Q25,$S25+E$52&gt;$R25),-1,(EchelleFPAparam!$S$3/('cpmcfgWVLEN_Table.csv'!$S25+E$52))*(SIN('Standard Settings'!$F20)+SIN('Standard Settings'!$F20+EchelleFPAparam!$M$3)))</f>
        <v>3650.14021833682</v>
      </c>
      <c r="Y25" s="32" t="n">
        <f aca="false">IF(OR($S25+F$52&lt;$Q25,$S25+F$52&gt;$R25),-1,(EchelleFPAparam!$S$3/('cpmcfgWVLEN_Table.csv'!$S25+F$52))*(SIN('Standard Settings'!$F20)+SIN('Standard Settings'!$F20+EchelleFPAparam!$M$3)))</f>
        <v>3435.42608784642</v>
      </c>
      <c r="Z25" s="32" t="n">
        <f aca="false">IF(OR($S25+G$52&lt;$Q25,$S25+G$52&gt;$R25),-1,(EchelleFPAparam!$S$3/('cpmcfgWVLEN_Table.csv'!$S25+G$52))*(SIN('Standard Settings'!$F20)+SIN('Standard Settings'!$F20+EchelleFPAparam!$M$3)))</f>
        <v>3244.56908296606</v>
      </c>
      <c r="AA25" s="32" t="n">
        <f aca="false">IF(OR($S25+H$52&lt;$Q25,$S25+H$52&gt;$R25),-1,(EchelleFPAparam!$S$3/('cpmcfgWVLEN_Table.csv'!$S25+H$52))*(SIN('Standard Settings'!$F20)+SIN('Standard Settings'!$F20+EchelleFPAparam!$M$3)))</f>
        <v>3073.80228912574</v>
      </c>
      <c r="AB25" s="32" t="n">
        <f aca="false">IF(OR($S25+I$52&lt;$Q25,$S25+I$52&gt;$R25),-1,(EchelleFPAparam!$S$3/('cpmcfgWVLEN_Table.csv'!$S25+I$52))*(SIN('Standard Settings'!$F20)+SIN('Standard Settings'!$F20+EchelleFPAparam!$M$3)))</f>
        <v>2920.11217466946</v>
      </c>
      <c r="AC25" s="32" t="n">
        <f aca="false">IF(OR($S25+J$52&lt;$Q25,$S25+J$52&gt;$R25),-1,(EchelleFPAparam!$S$3/('cpmcfgWVLEN_Table.csv'!$S25+J$52))*(SIN('Standard Settings'!$F20)+SIN('Standard Settings'!$F20+EchelleFPAparam!$M$3)))</f>
        <v>-1</v>
      </c>
      <c r="AD25" s="33" t="n">
        <v>2048.1</v>
      </c>
      <c r="AE25" s="33" t="n">
        <v>1871.34139194431</v>
      </c>
      <c r="AF25" s="33" t="n">
        <v>1494.42095809277</v>
      </c>
      <c r="AG25" s="33" t="n">
        <v>1164.67309876769</v>
      </c>
      <c r="AH25" s="33" t="n">
        <v>874.325774018449</v>
      </c>
      <c r="AI25" s="33" t="n">
        <v>616.418216391929</v>
      </c>
      <c r="AJ25" s="33" t="n">
        <v>385.606371373973</v>
      </c>
      <c r="AK25" s="33" t="n">
        <v>176.585124295817</v>
      </c>
      <c r="AL25" s="33"/>
      <c r="AM25" s="33"/>
      <c r="AN25" s="33" t="n">
        <v>0</v>
      </c>
      <c r="AO25" s="33" t="n">
        <v>2048.1</v>
      </c>
      <c r="AP25" s="33" t="n">
        <v>1885.21399992478</v>
      </c>
      <c r="AQ25" s="33" t="n">
        <v>1506.48456274307</v>
      </c>
      <c r="AR25" s="33" t="n">
        <v>1174.89267084326</v>
      </c>
      <c r="AS25" s="33" t="n">
        <v>882.977010397531</v>
      </c>
      <c r="AT25" s="33" t="n">
        <v>623.703743253238</v>
      </c>
      <c r="AU25" s="33" t="n">
        <v>391.681876624033</v>
      </c>
      <c r="AV25" s="33" t="n">
        <v>181.564151447987</v>
      </c>
      <c r="AW25" s="33"/>
      <c r="AX25" s="33"/>
      <c r="AY25" s="33" t="n">
        <v>0</v>
      </c>
      <c r="AZ25" s="33" t="n">
        <v>2048.1</v>
      </c>
      <c r="BA25" s="33" t="n">
        <v>1901.13101954083</v>
      </c>
      <c r="BB25" s="33" t="n">
        <v>1520.44804385767</v>
      </c>
      <c r="BC25" s="33" t="n">
        <v>1186.76922448505</v>
      </c>
      <c r="BD25" s="33" t="n">
        <v>893.006952038316</v>
      </c>
      <c r="BE25" s="33" t="n">
        <v>632.153834394535</v>
      </c>
      <c r="BF25" s="33" t="n">
        <v>398.647601420437</v>
      </c>
      <c r="BG25" s="33" t="n">
        <v>188.368707661947</v>
      </c>
      <c r="BH25" s="33"/>
      <c r="BI25" s="33"/>
      <c r="BJ25" s="33" t="n">
        <v>0</v>
      </c>
      <c r="BK25" s="34" t="n">
        <f aca="false">IF(OR($S25+B$52&lt;'Standard Settings'!$G20,$S25+B$52&gt;'Standard Settings'!$I20),-1,(EchelleFPAparam!$S$3/('cpmcfgWVLEN_Table.csv'!$S25+B$52))*(SIN(EchelleFPAparam!$T$3-EchelleFPAparam!$M$3/2)+SIN('Standard Settings'!$F20+EchelleFPAparam!$M$3)))</f>
        <v>-1</v>
      </c>
      <c r="BL25" s="34" t="n">
        <f aca="false">IF(OR($S25+C$52&lt;'Standard Settings'!$G20,$S25+C$52&gt;'Standard Settings'!$I20),-1,(EchelleFPAparam!$S$3/('cpmcfgWVLEN_Table.csv'!$S25+C$52))*(SIN(EchelleFPAparam!$T$3-EchelleFPAparam!$M$3/2)+SIN('Standard Settings'!$F20+EchelleFPAparam!$M$3)))</f>
        <v>4116.14945914713</v>
      </c>
      <c r="BM25" s="34" t="n">
        <f aca="false">IF(OR($S25+D$52&lt;'Standard Settings'!$G20,$S25+D$52&gt;'Standard Settings'!$I20),-1,(EchelleFPAparam!$S$3/('cpmcfgWVLEN_Table.csv'!$S25+D$52))*(SIN(EchelleFPAparam!$T$3-EchelleFPAparam!$M$3/2)+SIN('Standard Settings'!$F20+EchelleFPAparam!$M$3)))</f>
        <v>3841.73949520399</v>
      </c>
      <c r="BN25" s="34" t="n">
        <f aca="false">IF(OR($S25+E$52&lt;'Standard Settings'!$G20,$S25+E$52&gt;'Standard Settings'!$I20),-1,(EchelleFPAparam!$S$3/('cpmcfgWVLEN_Table.csv'!$S25+E$52))*(SIN(EchelleFPAparam!$T$3-EchelleFPAparam!$M$3/2)+SIN('Standard Settings'!$F20+EchelleFPAparam!$M$3)))</f>
        <v>3601.63077675374</v>
      </c>
      <c r="BO25" s="34" t="n">
        <f aca="false">IF(OR($S25+F$52&lt;'Standard Settings'!$G20,$S25+F$52&gt;'Standard Settings'!$I20),-1,(EchelleFPAparam!$S$3/('cpmcfgWVLEN_Table.csv'!$S25+F$52))*(SIN(EchelleFPAparam!$T$3-EchelleFPAparam!$M$3/2)+SIN('Standard Settings'!$F20+EchelleFPAparam!$M$3)))</f>
        <v>3389.77014282705</v>
      </c>
      <c r="BP25" s="34" t="n">
        <f aca="false">IF(OR($S25+G$52&lt;'Standard Settings'!$G20,$S25+G$52&gt;'Standard Settings'!$I20),-1,(EchelleFPAparam!$S$3/('cpmcfgWVLEN_Table.csv'!$S25+G$52))*(SIN(EchelleFPAparam!$T$3-EchelleFPAparam!$M$3/2)+SIN('Standard Settings'!$F20+EchelleFPAparam!$M$3)))</f>
        <v>3201.44957933666</v>
      </c>
      <c r="BQ25" s="34" t="n">
        <f aca="false">IF(OR($S25+H$52&lt;'Standard Settings'!$G20,$S25+H$52&gt;'Standard Settings'!$I20),-1,(EchelleFPAparam!$S$3/('cpmcfgWVLEN_Table.csv'!$S25+H$52))*(SIN(EchelleFPAparam!$T$3-EchelleFPAparam!$M$3/2)+SIN('Standard Settings'!$F20+EchelleFPAparam!$M$3)))</f>
        <v>3032.95223305578</v>
      </c>
      <c r="BR25" s="34" t="n">
        <f aca="false">IF(OR($S25+I$52&lt;'Standard Settings'!$G20,$S25+I$52&gt;'Standard Settings'!$I20),-1,(EchelleFPAparam!$S$3/('cpmcfgWVLEN_Table.csv'!$S25+I$52))*(SIN(EchelleFPAparam!$T$3-EchelleFPAparam!$M$3/2)+SIN('Standard Settings'!$F20+EchelleFPAparam!$M$3)))</f>
        <v>2881.30462140299</v>
      </c>
      <c r="BS25" s="34" t="n">
        <f aca="false">IF(OR($S25+J$52&lt;'Standard Settings'!$G20,$S25+J$52&gt;'Standard Settings'!$I20),-1,(EchelleFPAparam!$S$3/('cpmcfgWVLEN_Table.csv'!$S25+J$52))*(SIN(EchelleFPAparam!$T$3-EchelleFPAparam!$M$3/2)+SIN('Standard Settings'!$F20+EchelleFPAparam!$M$3)))</f>
        <v>-1</v>
      </c>
      <c r="BT25" s="35" t="n">
        <f aca="false">IF(OR($S25+B$52&lt;'Standard Settings'!$G20,$S25+B$52&gt;'Standard Settings'!$I20),-1,BK25*(($D25+B$52)/($D25+B$52+0.5)))</f>
        <v>-1</v>
      </c>
      <c r="BU25" s="35" t="n">
        <f aca="false">IF(OR($S25+C$52&lt;'Standard Settings'!$G20,$S25+C$52&gt;'Standard Settings'!$I20),-1,BL25*(($D25+C$52)/($D25+C$52+0.5)))</f>
        <v>4004.90217646748</v>
      </c>
      <c r="BV25" s="35" t="n">
        <f aca="false">IF(OR($S25+D$52&lt;'Standard Settings'!$G20,$S25+D$52&gt;'Standard Settings'!$I20),-1,BM25*(($D25+D$52)/($D25+D$52+0.5)))</f>
        <v>3743.23335430132</v>
      </c>
      <c r="BW25" s="35" t="n">
        <f aca="false">IF(OR($S25+E$52&lt;'Standard Settings'!$G20,$S25+E$52&gt;'Standard Settings'!$I20),-1,BN25*(($D25+E$52)/($D25+E$52+0.5)))</f>
        <v>3513.78612366218</v>
      </c>
      <c r="BX25" s="35" t="n">
        <f aca="false">IF(OR($S25+F$52&lt;'Standard Settings'!$G20,$S25+F$52&gt;'Standard Settings'!$I20),-1,BO25*(($D25+F$52)/($D25+F$52+0.5)))</f>
        <v>3310.93827904037</v>
      </c>
      <c r="BY25" s="35" t="n">
        <f aca="false">IF(OR($S25+G$52&lt;'Standard Settings'!$G20,$S25+G$52&gt;'Standard Settings'!$I20),-1,BP25*(($D25+G$52)/($D25+G$52+0.5)))</f>
        <v>3130.3062553514</v>
      </c>
      <c r="BZ25" s="35" t="n">
        <f aca="false">IF(OR($S25+H$52&lt;'Standard Settings'!$G20,$S25+H$52&gt;'Standard Settings'!$I20),-1,BQ25*(($D25+H$52)/($D25+H$52+0.5)))</f>
        <v>2968.42133448013</v>
      </c>
      <c r="CA25" s="35" t="n">
        <f aca="false">IF(OR($S25+I$52&lt;'Standard Settings'!$G20,$S25+I$52&gt;'Standard Settings'!$I20),-1,BR25*(($D25+I$52)/($D25+I$52+0.5)))</f>
        <v>2822.50248627232</v>
      </c>
      <c r="CB25" s="35" t="n">
        <f aca="false">IF(OR($S25+J$52&lt;'Standard Settings'!$G20,$S25+J$52&gt;'Standard Settings'!$I20),-1,BS25*(($D25+J$52)/($D25+J$52+0.5)))</f>
        <v>-1</v>
      </c>
      <c r="CC25" s="35" t="n">
        <f aca="false">IF(OR($S25+B$52&lt;'Standard Settings'!$G20,$S25+B$52&gt;'Standard Settings'!$I20),-1,BK25*(($D25+B$52)/($D25+B$52-0.5)))</f>
        <v>-1</v>
      </c>
      <c r="CD25" s="35" t="n">
        <f aca="false">IF(OR($S25+C$52&lt;'Standard Settings'!$G20,$S25+C$52&gt;'Standard Settings'!$I20),-1,BL25*(($D25+C$52)/($D25+C$52-0.5)))</f>
        <v>4233.75372940848</v>
      </c>
      <c r="CE25" s="35" t="n">
        <f aca="false">IF(OR($S25+D$52&lt;'Standard Settings'!$G20,$S25+D$52&gt;'Standard Settings'!$I20),-1,BM25*(($D25+D$52)/($D25+D$52-0.5)))</f>
        <v>3945.57029237166</v>
      </c>
      <c r="CF25" s="35" t="n">
        <f aca="false">IF(OR($S25+E$52&lt;'Standard Settings'!$G20,$S25+E$52&gt;'Standard Settings'!$I20),-1,BN25*(($D25+E$52)/($D25+E$52-0.5)))</f>
        <v>3693.98028384999</v>
      </c>
      <c r="CG25" s="35" t="n">
        <f aca="false">IF(OR($S25+F$52&lt;'Standard Settings'!$G20,$S25+F$52&gt;'Standard Settings'!$I20),-1,BO25*(($D25+F$52)/($D25+F$52-0.5)))</f>
        <v>3472.44746338381</v>
      </c>
      <c r="CH25" s="35" t="n">
        <f aca="false">IF(OR($S25+G$52&lt;'Standard Settings'!$G20,$S25+G$52&gt;'Standard Settings'!$I20),-1,BP25*(($D25+G$52)/($D25+G$52-0.5)))</f>
        <v>3275.90189513518</v>
      </c>
      <c r="CI25" s="35" t="n">
        <f aca="false">IF(OR($S25+H$52&lt;'Standard Settings'!$G20,$S25+H$52&gt;'Standard Settings'!$I20),-1,BQ25*(($D25+H$52)/($D25+H$52-0.5)))</f>
        <v>3100.35117156813</v>
      </c>
      <c r="CJ25" s="35" t="n">
        <f aca="false">IF(OR($S25+I$52&lt;'Standard Settings'!$G20,$S25+I$52&gt;'Standard Settings'!$I20),-1,BR25*(($D25+I$52)/($D25+I$52-0.5)))</f>
        <v>2942.60897504986</v>
      </c>
      <c r="CK25" s="35" t="n">
        <f aca="false">IF(OR($S25+J$52&lt;'Standard Settings'!$G20,$S25+J$52&gt;'Standard Settings'!$I20),-1,BS25*(($D25+J$52)/($D25+J$52-0.5)))</f>
        <v>-1</v>
      </c>
      <c r="CL25" s="36" t="n">
        <f aca="false">IF(OR($S25+B$52&lt;'Standard Settings'!$G20,$S25+B$52&gt;'Standard Settings'!$I20),-1,(EchelleFPAparam!$S$3/('cpmcfgWVLEN_Table.csv'!$S25+B$52))*(SIN('Standard Settings'!$F20)+SIN('Standard Settings'!$F20+EchelleFPAparam!$M$3+EchelleFPAparam!$F$3)))</f>
        <v>-1</v>
      </c>
      <c r="CM25" s="36" t="n">
        <f aca="false">IF(OR($S25+C$52&lt;'Standard Settings'!$G20,$S25+C$52&gt;'Standard Settings'!$I20),-1,(EchelleFPAparam!$S$3/('cpmcfgWVLEN_Table.csv'!$S25+C$52))*(SIN('Standard Settings'!$F20)+SIN('Standard Settings'!$F20+EchelleFPAparam!$M$3+EchelleFPAparam!$F$3)))</f>
        <v>4134.13951831241</v>
      </c>
      <c r="CN25" s="36" t="n">
        <f aca="false">IF(OR($S25+D$52&lt;'Standard Settings'!$G20,$S25+D$52&gt;'Standard Settings'!$I20),-1,(EchelleFPAparam!$S$3/('cpmcfgWVLEN_Table.csv'!$S25+D$52))*(SIN('Standard Settings'!$F20)+SIN('Standard Settings'!$F20+EchelleFPAparam!$M$3+EchelleFPAparam!$F$3)))</f>
        <v>3858.53021709158</v>
      </c>
      <c r="CO25" s="36" t="n">
        <f aca="false">IF(OR($S25+E$52&lt;'Standard Settings'!$G20,$S25+E$52&gt;'Standard Settings'!$I20),-1,(EchelleFPAparam!$S$3/('cpmcfgWVLEN_Table.csv'!$S25+E$52))*(SIN('Standard Settings'!$F20)+SIN('Standard Settings'!$F20+EchelleFPAparam!$M$3+EchelleFPAparam!$F$3)))</f>
        <v>3617.37207852336</v>
      </c>
      <c r="CP25" s="36" t="n">
        <f aca="false">IF(OR($S25+F$52&lt;'Standard Settings'!$G20,$S25+F$52&gt;'Standard Settings'!$I20),-1,(EchelleFPAparam!$S$3/('cpmcfgWVLEN_Table.csv'!$S25+F$52))*(SIN('Standard Settings'!$F20)+SIN('Standard Settings'!$F20+EchelleFPAparam!$M$3+EchelleFPAparam!$F$3)))</f>
        <v>3404.58548566904</v>
      </c>
      <c r="CQ25" s="36" t="n">
        <f aca="false">IF(OR($S25+G$52&lt;'Standard Settings'!$G20,$S25+G$52&gt;'Standard Settings'!$I20),-1,(EchelleFPAparam!$S$3/('cpmcfgWVLEN_Table.csv'!$S25+G$52))*(SIN('Standard Settings'!$F20)+SIN('Standard Settings'!$F20+EchelleFPAparam!$M$3+EchelleFPAparam!$F$3)))</f>
        <v>3215.44184757632</v>
      </c>
      <c r="CR25" s="36" t="n">
        <f aca="false">IF(OR($S25+H$52&lt;'Standard Settings'!$G20,$S25+H$52&gt;'Standard Settings'!$I20),-1,(EchelleFPAparam!$S$3/('cpmcfgWVLEN_Table.csv'!$S25+H$52))*(SIN('Standard Settings'!$F20)+SIN('Standard Settings'!$F20+EchelleFPAparam!$M$3+EchelleFPAparam!$F$3)))</f>
        <v>3046.20806612493</v>
      </c>
      <c r="CS25" s="36" t="n">
        <f aca="false">IF(OR($S25+I$52&lt;'Standard Settings'!$G20,$S25+I$52&gt;'Standard Settings'!$I20),-1,(EchelleFPAparam!$S$3/('cpmcfgWVLEN_Table.csv'!$S25+I$52))*(SIN('Standard Settings'!$F20)+SIN('Standard Settings'!$F20+EchelleFPAparam!$M$3+EchelleFPAparam!$F$3)))</f>
        <v>2893.89766281869</v>
      </c>
      <c r="CT25" s="36" t="n">
        <f aca="false">IF(OR($S25+J$52&lt;'Standard Settings'!$G20,$S25+J$52&gt;'Standard Settings'!$I20),-1,(EchelleFPAparam!$S$3/('cpmcfgWVLEN_Table.csv'!$S25+J$52))*(SIN('Standard Settings'!$F20)+SIN('Standard Settings'!$F20+EchelleFPAparam!$M$3+EchelleFPAparam!$F$3)))</f>
        <v>-1</v>
      </c>
      <c r="CU25" s="36" t="n">
        <f aca="false">IF(OR($S25+B$52&lt;'Standard Settings'!$G20,$S25+B$52&gt;'Standard Settings'!$I20),-1,(EchelleFPAparam!$S$3/('cpmcfgWVLEN_Table.csv'!$S25+B$52))*(SIN('Standard Settings'!$F20)+SIN('Standard Settings'!$F20+EchelleFPAparam!$M$3+EchelleFPAparam!$G$3)))</f>
        <v>-1</v>
      </c>
      <c r="CV25" s="36" t="n">
        <f aca="false">IF(OR($S25+C$52&lt;'Standard Settings'!$G20,$S25+C$52&gt;'Standard Settings'!$I20),-1,(EchelleFPAparam!$S$3/('cpmcfgWVLEN_Table.csv'!$S25+C$52))*(SIN('Standard Settings'!$F20)+SIN('Standard Settings'!$F20+EchelleFPAparam!$M$3+EchelleFPAparam!$G$3)))</f>
        <v>4158.58578641649</v>
      </c>
      <c r="CW25" s="36" t="n">
        <f aca="false">IF(OR($S25+D$52&lt;'Standard Settings'!$G20,$S25+D$52&gt;'Standard Settings'!$I20),-1,(EchelleFPAparam!$S$3/('cpmcfgWVLEN_Table.csv'!$S25+D$52))*(SIN('Standard Settings'!$F20)+SIN('Standard Settings'!$F20+EchelleFPAparam!$M$3+EchelleFPAparam!$G$3)))</f>
        <v>3881.34673398872</v>
      </c>
      <c r="CX25" s="36" t="n">
        <f aca="false">IF(OR($S25+E$52&lt;'Standard Settings'!$G20,$S25+E$52&gt;'Standard Settings'!$I20),-1,(EchelleFPAparam!$S$3/('cpmcfgWVLEN_Table.csv'!$S25+E$52))*(SIN('Standard Settings'!$F20)+SIN('Standard Settings'!$F20+EchelleFPAparam!$M$3+EchelleFPAparam!$G$3)))</f>
        <v>3638.76256311443</v>
      </c>
      <c r="CY25" s="36" t="n">
        <f aca="false">IF(OR($S25+F$52&lt;'Standard Settings'!$G20,$S25+F$52&gt;'Standard Settings'!$I20),-1,(EchelleFPAparam!$S$3/('cpmcfgWVLEN_Table.csv'!$S25+F$52))*(SIN('Standard Settings'!$F20)+SIN('Standard Settings'!$F20+EchelleFPAparam!$M$3+EchelleFPAparam!$G$3)))</f>
        <v>3424.71770646064</v>
      </c>
      <c r="CZ25" s="36" t="n">
        <f aca="false">IF(OR($S25+G$52&lt;'Standard Settings'!$G20,$S25+G$52&gt;'Standard Settings'!$I20),-1,(EchelleFPAparam!$S$3/('cpmcfgWVLEN_Table.csv'!$S25+G$52))*(SIN('Standard Settings'!$F20)+SIN('Standard Settings'!$F20+EchelleFPAparam!$M$3+EchelleFPAparam!$G$3)))</f>
        <v>3234.45561165727</v>
      </c>
      <c r="DA25" s="36" t="n">
        <f aca="false">IF(OR($S25+H$52&lt;'Standard Settings'!$G20,$S25+H$52&gt;'Standard Settings'!$I20),-1,(EchelleFPAparam!$S$3/('cpmcfgWVLEN_Table.csv'!$S25+H$52))*(SIN('Standard Settings'!$F20)+SIN('Standard Settings'!$F20+EchelleFPAparam!$M$3+EchelleFPAparam!$G$3)))</f>
        <v>3064.22110578057</v>
      </c>
      <c r="DB25" s="36" t="n">
        <f aca="false">IF(OR($S25+I$52&lt;'Standard Settings'!$G20,$S25+I$52&gt;'Standard Settings'!$I20),-1,(EchelleFPAparam!$S$3/('cpmcfgWVLEN_Table.csv'!$S25+I$52))*(SIN('Standard Settings'!$F20)+SIN('Standard Settings'!$F20+EchelleFPAparam!$M$3+EchelleFPAparam!$G$3)))</f>
        <v>2911.01005049154</v>
      </c>
      <c r="DC25" s="36" t="n">
        <f aca="false">IF(OR($S25+J$52&lt;'Standard Settings'!$G20,$S25+J$52&gt;'Standard Settings'!$I20),-1,(EchelleFPAparam!$S$3/('cpmcfgWVLEN_Table.csv'!$S25+J$52))*(SIN('Standard Settings'!$F20)+SIN('Standard Settings'!$F20+EchelleFPAparam!$M$3+EchelleFPAparam!$G$3)))</f>
        <v>-1</v>
      </c>
      <c r="DD25" s="36" t="n">
        <f aca="false">IF(OR($S25+B$52&lt;'Standard Settings'!$G20,$S25+B$52&gt;'Standard Settings'!$I20),-1,(EchelleFPAparam!$S$3/('cpmcfgWVLEN_Table.csv'!$S25+B$52))*(SIN('Standard Settings'!$F20)+SIN('Standard Settings'!$F20+EchelleFPAparam!$M$3+EchelleFPAparam!$H$3)))</f>
        <v>-1</v>
      </c>
      <c r="DE25" s="36" t="n">
        <f aca="false">IF(OR($S25+C$52&lt;'Standard Settings'!$G20,$S25+C$52&gt;'Standard Settings'!$I20),-1,(EchelleFPAparam!$S$3/('cpmcfgWVLEN_Table.csv'!$S25+C$52))*(SIN('Standard Settings'!$F20)+SIN('Standard Settings'!$F20+EchelleFPAparam!$M$3+EchelleFPAparam!$H$3)))</f>
        <v>4159.87587369175</v>
      </c>
      <c r="DF25" s="36" t="n">
        <f aca="false">IF(OR($S25+D$52&lt;'Standard Settings'!$G20,$S25+D$52&gt;'Standard Settings'!$I20),-1,(EchelleFPAparam!$S$3/('cpmcfgWVLEN_Table.csv'!$S25+D$52))*(SIN('Standard Settings'!$F20)+SIN('Standard Settings'!$F20+EchelleFPAparam!$M$3+EchelleFPAparam!$H$3)))</f>
        <v>3882.55081544563</v>
      </c>
      <c r="DG25" s="36" t="n">
        <f aca="false">IF(OR($S25+E$52&lt;'Standard Settings'!$G20,$S25+E$52&gt;'Standard Settings'!$I20),-1,(EchelleFPAparam!$S$3/('cpmcfgWVLEN_Table.csv'!$S25+E$52))*(SIN('Standard Settings'!$F20)+SIN('Standard Settings'!$F20+EchelleFPAparam!$M$3+EchelleFPAparam!$H$3)))</f>
        <v>3639.89138948028</v>
      </c>
      <c r="DH25" s="36" t="n">
        <f aca="false">IF(OR($S25+F$52&lt;'Standard Settings'!$G20,$S25+F$52&gt;'Standard Settings'!$I20),-1,(EchelleFPAparam!$S$3/('cpmcfgWVLEN_Table.csv'!$S25+F$52))*(SIN('Standard Settings'!$F20)+SIN('Standard Settings'!$F20+EchelleFPAparam!$M$3+EchelleFPAparam!$H$3)))</f>
        <v>3425.78013127556</v>
      </c>
      <c r="DI25" s="36" t="n">
        <f aca="false">IF(OR($S25+G$52&lt;'Standard Settings'!$G20,$S25+G$52&gt;'Standard Settings'!$I20),-1,(EchelleFPAparam!$S$3/('cpmcfgWVLEN_Table.csv'!$S25+G$52))*(SIN('Standard Settings'!$F20)+SIN('Standard Settings'!$F20+EchelleFPAparam!$M$3+EchelleFPAparam!$H$3)))</f>
        <v>3235.45901287136</v>
      </c>
      <c r="DJ25" s="36" t="n">
        <f aca="false">IF(OR($S25+H$52&lt;'Standard Settings'!$G20,$S25+H$52&gt;'Standard Settings'!$I20),-1,(EchelleFPAparam!$S$3/('cpmcfgWVLEN_Table.csv'!$S25+H$52))*(SIN('Standard Settings'!$F20)+SIN('Standard Settings'!$F20+EchelleFPAparam!$M$3+EchelleFPAparam!$H$3)))</f>
        <v>3065.17169640444</v>
      </c>
      <c r="DK25" s="36" t="n">
        <f aca="false">IF(OR($S25+I$52&lt;'Standard Settings'!$G20,$S25+I$52&gt;'Standard Settings'!$I20),-1,(EchelleFPAparam!$S$3/('cpmcfgWVLEN_Table.csv'!$S25+I$52))*(SIN('Standard Settings'!$F20)+SIN('Standard Settings'!$F20+EchelleFPAparam!$M$3+EchelleFPAparam!$H$3)))</f>
        <v>2911.91311158422</v>
      </c>
      <c r="DL25" s="36" t="n">
        <f aca="false">IF(OR($S25+J$52&lt;'Standard Settings'!$G20,$S25+J$52&gt;'Standard Settings'!$I20),-1,(EchelleFPAparam!$S$3/('cpmcfgWVLEN_Table.csv'!$S25+J$52))*(SIN('Standard Settings'!$F20)+SIN('Standard Settings'!$F20+EchelleFPAparam!$M$3+EchelleFPAparam!$H$3)))</f>
        <v>-1</v>
      </c>
      <c r="DM25" s="36" t="n">
        <f aca="false">IF(OR($S25+B$52&lt;'Standard Settings'!$G20,$S25+B$52&gt;'Standard Settings'!$I20),-1,(EchelleFPAparam!$S$3/('cpmcfgWVLEN_Table.csv'!$S25+B$52))*(SIN('Standard Settings'!$F20)+SIN('Standard Settings'!$F20+EchelleFPAparam!$M$3+EchelleFPAparam!$I$3)))</f>
        <v>-1</v>
      </c>
      <c r="DN25" s="36" t="n">
        <f aca="false">IF(OR($S25+C$52&lt;'Standard Settings'!$G20,$S25+C$52&gt;'Standard Settings'!$I20),-1,(EchelleFPAparam!$S$3/('cpmcfgWVLEN_Table.csv'!$S25+C$52))*(SIN('Standard Settings'!$F20)+SIN('Standard Settings'!$F20+EchelleFPAparam!$M$3+EchelleFPAparam!$I$3)))</f>
        <v>4182.98205806148</v>
      </c>
      <c r="DO25" s="36" t="n">
        <f aca="false">IF(OR($S25+D$52&lt;'Standard Settings'!$G20,$S25+D$52&gt;'Standard Settings'!$I20),-1,(EchelleFPAparam!$S$3/('cpmcfgWVLEN_Table.csv'!$S25+D$52))*(SIN('Standard Settings'!$F20)+SIN('Standard Settings'!$F20+EchelleFPAparam!$M$3+EchelleFPAparam!$I$3)))</f>
        <v>3904.11658752405</v>
      </c>
      <c r="DP25" s="36" t="n">
        <f aca="false">IF(OR($S25+E$52&lt;'Standard Settings'!$G20,$S25+E$52&gt;'Standard Settings'!$I20),-1,(EchelleFPAparam!$S$3/('cpmcfgWVLEN_Table.csv'!$S25+E$52))*(SIN('Standard Settings'!$F20)+SIN('Standard Settings'!$F20+EchelleFPAparam!$M$3+EchelleFPAparam!$I$3)))</f>
        <v>3660.10930080379</v>
      </c>
      <c r="DQ25" s="36" t="n">
        <f aca="false">IF(OR($S25+F$52&lt;'Standard Settings'!$G20,$S25+F$52&gt;'Standard Settings'!$I20),-1,(EchelleFPAparam!$S$3/('cpmcfgWVLEN_Table.csv'!$S25+F$52))*(SIN('Standard Settings'!$F20)+SIN('Standard Settings'!$F20+EchelleFPAparam!$M$3+EchelleFPAparam!$I$3)))</f>
        <v>3444.80875369769</v>
      </c>
      <c r="DR25" s="36" t="n">
        <f aca="false">IF(OR($S25+G$52&lt;'Standard Settings'!$G20,$S25+G$52&gt;'Standard Settings'!$I20),-1,(EchelleFPAparam!$S$3/('cpmcfgWVLEN_Table.csv'!$S25+G$52))*(SIN('Standard Settings'!$F20)+SIN('Standard Settings'!$F20+EchelleFPAparam!$M$3+EchelleFPAparam!$I$3)))</f>
        <v>3253.43048960337</v>
      </c>
      <c r="DS25" s="36" t="n">
        <f aca="false">IF(OR($S25+H$52&lt;'Standard Settings'!$G20,$S25+H$52&gt;'Standard Settings'!$I20),-1,(EchelleFPAparam!$S$3/('cpmcfgWVLEN_Table.csv'!$S25+H$52))*(SIN('Standard Settings'!$F20)+SIN('Standard Settings'!$F20+EchelleFPAparam!$M$3+EchelleFPAparam!$I$3)))</f>
        <v>3082.19730594004</v>
      </c>
      <c r="DT25" s="36" t="n">
        <f aca="false">IF(OR($S25+I$52&lt;'Standard Settings'!$G20,$S25+I$52&gt;'Standard Settings'!$I20),-1,(EchelleFPAparam!$S$3/('cpmcfgWVLEN_Table.csv'!$S25+I$52))*(SIN('Standard Settings'!$F20)+SIN('Standard Settings'!$F20+EchelleFPAparam!$M$3+EchelleFPAparam!$I$3)))</f>
        <v>2928.08744064304</v>
      </c>
      <c r="DU25" s="36" t="n">
        <f aca="false">IF(OR($S25+J$52&lt;'Standard Settings'!$G20,$S25+J$52&gt;'Standard Settings'!$I20),-1,(EchelleFPAparam!$S$3/('cpmcfgWVLEN_Table.csv'!$S25+J$52))*(SIN('Standard Settings'!$F20)+SIN('Standard Settings'!$F20+EchelleFPAparam!$M$3+EchelleFPAparam!$I$3)))</f>
        <v>-1</v>
      </c>
      <c r="DV25" s="36" t="n">
        <f aca="false">IF(OR($S25+B$52&lt;'Standard Settings'!$G20,$S25+B$52&gt;'Standard Settings'!$I20),-1,(EchelleFPAparam!$S$3/('cpmcfgWVLEN_Table.csv'!$S25+B$52))*(SIN('Standard Settings'!$F20)+SIN('Standard Settings'!$F20+EchelleFPAparam!$M$3+EchelleFPAparam!$J$3)))</f>
        <v>-1</v>
      </c>
      <c r="DW25" s="36" t="n">
        <f aca="false">IF(OR($S25+C$52&lt;'Standard Settings'!$G20,$S25+C$52&gt;'Standard Settings'!$I20),-1,(EchelleFPAparam!$S$3/('cpmcfgWVLEN_Table.csv'!$S25+C$52))*(SIN('Standard Settings'!$F20)+SIN('Standard Settings'!$F20+EchelleFPAparam!$M$3+EchelleFPAparam!$J$3)))</f>
        <v>4184.19900076371</v>
      </c>
      <c r="DX25" s="36" t="n">
        <f aca="false">IF(OR($S25+D$52&lt;'Standard Settings'!$G20,$S25+D$52&gt;'Standard Settings'!$I20),-1,(EchelleFPAparam!$S$3/('cpmcfgWVLEN_Table.csv'!$S25+D$52))*(SIN('Standard Settings'!$F20)+SIN('Standard Settings'!$F20+EchelleFPAparam!$M$3+EchelleFPAparam!$J$3)))</f>
        <v>3905.2524007128</v>
      </c>
      <c r="DY25" s="36" t="n">
        <f aca="false">IF(OR($S25+E$52&lt;'Standard Settings'!$G20,$S25+E$52&gt;'Standard Settings'!$I20),-1,(EchelleFPAparam!$S$3/('cpmcfgWVLEN_Table.csv'!$S25+E$52))*(SIN('Standard Settings'!$F20)+SIN('Standard Settings'!$F20+EchelleFPAparam!$M$3+EchelleFPAparam!$J$3)))</f>
        <v>3661.17412566825</v>
      </c>
      <c r="DZ25" s="36" t="n">
        <f aca="false">IF(OR($S25+F$52&lt;'Standard Settings'!$G20,$S25+F$52&gt;'Standard Settings'!$I20),-1,(EchelleFPAparam!$S$3/('cpmcfgWVLEN_Table.csv'!$S25+F$52))*(SIN('Standard Settings'!$F20)+SIN('Standard Settings'!$F20+EchelleFPAparam!$M$3+EchelleFPAparam!$J$3)))</f>
        <v>3445.81094180541</v>
      </c>
      <c r="EA25" s="36" t="n">
        <f aca="false">IF(OR($S25+G$52&lt;'Standard Settings'!$G20,$S25+G$52&gt;'Standard Settings'!$I20),-1,(EchelleFPAparam!$S$3/('cpmcfgWVLEN_Table.csv'!$S25+G$52))*(SIN('Standard Settings'!$F20)+SIN('Standard Settings'!$F20+EchelleFPAparam!$M$3+EchelleFPAparam!$J$3)))</f>
        <v>3254.377000594</v>
      </c>
      <c r="EB25" s="36" t="n">
        <f aca="false">IF(OR($S25+H$52&lt;'Standard Settings'!$G20,$S25+H$52&gt;'Standard Settings'!$I20),-1,(EchelleFPAparam!$S$3/('cpmcfgWVLEN_Table.csv'!$S25+H$52))*(SIN('Standard Settings'!$F20)+SIN('Standard Settings'!$F20+EchelleFPAparam!$M$3+EchelleFPAparam!$J$3)))</f>
        <v>3083.09400056274</v>
      </c>
      <c r="EC25" s="36" t="n">
        <f aca="false">IF(OR($S25+I$52&lt;'Standard Settings'!$G20,$S25+I$52&gt;'Standard Settings'!$I20),-1,(EchelleFPAparam!$S$3/('cpmcfgWVLEN_Table.csv'!$S25+I$52))*(SIN('Standard Settings'!$F20)+SIN('Standard Settings'!$F20+EchelleFPAparam!$M$3+EchelleFPAparam!$J$3)))</f>
        <v>2928.9393005346</v>
      </c>
      <c r="ED25" s="36" t="n">
        <f aca="false">IF(OR($S25+J$52&lt;'Standard Settings'!$G20,$S25+J$52&gt;'Standard Settings'!$I20),-1,(EchelleFPAparam!$S$3/('cpmcfgWVLEN_Table.csv'!$S25+J$52))*(SIN('Standard Settings'!$F20)+SIN('Standard Settings'!$F20+EchelleFPAparam!$M$3+EchelleFPAparam!$J$3)))</f>
        <v>-1</v>
      </c>
      <c r="EE25" s="36" t="n">
        <f aca="false">IF(OR($S25+B$52&lt;$Q25,$S25+B$52&gt;$R25),-1,(EchelleFPAparam!$S$3/('cpmcfgWVLEN_Table.csv'!$S25+B$52))*(SIN('Standard Settings'!$F20)+SIN('Standard Settings'!$F20+EchelleFPAparam!$M$3+EchelleFPAparam!$K$3)))</f>
        <v>-1</v>
      </c>
      <c r="EF25" s="36" t="n">
        <f aca="false">IF(OR($S25+C$52&lt;$Q25,$S25+C$52&gt;$R25),-1,(EchelleFPAparam!$S$3/('cpmcfgWVLEN_Table.csv'!$S25+C$52))*(SIN('Standard Settings'!$F20)+SIN('Standard Settings'!$F20+EchelleFPAparam!$M$3+EchelleFPAparam!$K$3)))</f>
        <v>4205.94916923238</v>
      </c>
      <c r="EG25" s="36" t="n">
        <f aca="false">IF(OR($S25+D$52&lt;$Q25,$S25+D$52&gt;$R25),-1,(EchelleFPAparam!$S$3/('cpmcfgWVLEN_Table.csv'!$S25+D$52))*(SIN('Standard Settings'!$F20)+SIN('Standard Settings'!$F20+EchelleFPAparam!$M$3+EchelleFPAparam!$K$3)))</f>
        <v>3925.55255795022</v>
      </c>
      <c r="EH25" s="36" t="n">
        <f aca="false">IF(OR($S25+E$52&lt;$Q25,$S25+E$52&gt;$R25),-1,(EchelleFPAparam!$S$3/('cpmcfgWVLEN_Table.csv'!$S25+E$52))*(SIN('Standard Settings'!$F20)+SIN('Standard Settings'!$F20+EchelleFPAparam!$M$3+EchelleFPAparam!$K$3)))</f>
        <v>3680.20552307833</v>
      </c>
      <c r="EI25" s="36" t="n">
        <f aca="false">IF(OR($S25+F$52&lt;$Q25,$S25+F$52&gt;$R25),-1,(EchelleFPAparam!$S$3/('cpmcfgWVLEN_Table.csv'!$S25+F$52))*(SIN('Standard Settings'!$F20)+SIN('Standard Settings'!$F20+EchelleFPAparam!$M$3+EchelleFPAparam!$K$3)))</f>
        <v>3463.72284525019</v>
      </c>
      <c r="EJ25" s="36" t="n">
        <f aca="false">IF(OR($S25+G$52&lt;$Q25,$S25+G$52&gt;$R25),-1,(EchelleFPAparam!$S$3/('cpmcfgWVLEN_Table.csv'!$S25+G$52))*(SIN('Standard Settings'!$F20)+SIN('Standard Settings'!$F20+EchelleFPAparam!$M$3+EchelleFPAparam!$K$3)))</f>
        <v>3271.29379829185</v>
      </c>
      <c r="EK25" s="36" t="n">
        <f aca="false">IF(OR($S25+H$52&lt;$Q25,$S25+H$52&gt;$R25),-1,(EchelleFPAparam!$S$3/('cpmcfgWVLEN_Table.csv'!$S25+H$52))*(SIN('Standard Settings'!$F20)+SIN('Standard Settings'!$F20+EchelleFPAparam!$M$3+EchelleFPAparam!$K$3)))</f>
        <v>3099.12044048702</v>
      </c>
      <c r="EL25" s="36" t="n">
        <f aca="false">IF(OR($S25+I$52&lt;$Q25,$S25+I$52&gt;$R25),-1,(EchelleFPAparam!$S$3/('cpmcfgWVLEN_Table.csv'!$S25+I$52))*(SIN('Standard Settings'!$F20)+SIN('Standard Settings'!$F20+EchelleFPAparam!$M$3+EchelleFPAparam!$K$3)))</f>
        <v>2944.16441846266</v>
      </c>
      <c r="EM25" s="36" t="n">
        <f aca="false">IF(OR($S25+J$52&lt;$Q25,$S25+J$52&gt;$R25),-1,(EchelleFPAparam!$S$3/('cpmcfgWVLEN_Table.csv'!$S25+J$52))*(SIN('Standard Settings'!$F20)+SIN('Standard Settings'!$F20+EchelleFPAparam!$M$3+EchelleFPAparam!$K$3)))</f>
        <v>-1</v>
      </c>
      <c r="EN25" s="37"/>
      <c r="EO25" s="37"/>
      <c r="EP25" s="37"/>
      <c r="EQ25" s="37"/>
      <c r="ER25" s="37"/>
      <c r="ES25" s="37"/>
      <c r="ET25" s="37"/>
      <c r="EU25" s="37"/>
      <c r="EV25" s="37"/>
      <c r="EW25" s="37"/>
      <c r="EX25" s="37"/>
      <c r="EY25" s="37"/>
      <c r="EZ25" s="37"/>
      <c r="FA25" s="37"/>
      <c r="FB25" s="37"/>
      <c r="FC25" s="37"/>
      <c r="FD25" s="37"/>
      <c r="FE25" s="37"/>
      <c r="FF25" s="37"/>
      <c r="FG25" s="37"/>
      <c r="FH25" s="37"/>
      <c r="FI25" s="37"/>
      <c r="FJ25" s="37"/>
      <c r="FK25" s="37"/>
      <c r="FL25" s="38" t="n">
        <f aca="false">1/(F25*EchelleFPAparam!$Q$3)</f>
        <v>1256.05014955866</v>
      </c>
      <c r="FM25" s="38" t="n">
        <f aca="false">E25*FL25</f>
        <v>11.6703633003983</v>
      </c>
      <c r="FN25" s="37"/>
      <c r="FO25" s="37"/>
      <c r="FP25" s="37"/>
      <c r="FQ25" s="37"/>
      <c r="FR25" s="37"/>
      <c r="FS25" s="37"/>
      <c r="FT25" s="37"/>
      <c r="FU25" s="37"/>
      <c r="FV25" s="37"/>
      <c r="FW25" s="37"/>
      <c r="FX25" s="37"/>
      <c r="FY25" s="37"/>
      <c r="FZ25" s="37"/>
      <c r="GA25" s="37"/>
      <c r="GB25" s="37"/>
      <c r="GC25" s="37"/>
      <c r="GD25" s="37"/>
      <c r="GE25" s="37"/>
      <c r="GF25" s="37"/>
      <c r="GG25" s="37"/>
      <c r="GH25" s="37"/>
      <c r="GI25" s="37"/>
      <c r="GJ25" s="37"/>
      <c r="GK25" s="37"/>
      <c r="GL25" s="37"/>
      <c r="GM25" s="37"/>
      <c r="GN25" s="37"/>
      <c r="GO25" s="37"/>
      <c r="GP25" s="37"/>
      <c r="GQ25" s="37"/>
      <c r="GR25" s="37"/>
      <c r="GS25" s="37"/>
      <c r="GT25" s="37"/>
      <c r="GU25" s="37"/>
      <c r="GV25" s="37"/>
      <c r="GW25" s="37"/>
      <c r="GX25" s="37"/>
      <c r="GY25" s="37"/>
      <c r="GZ25" s="37"/>
      <c r="HA25" s="37"/>
      <c r="HB25" s="37"/>
      <c r="HC25" s="37"/>
      <c r="HD25" s="37"/>
      <c r="HE25" s="37"/>
      <c r="HF25" s="37"/>
      <c r="HG25" s="37"/>
      <c r="HH25" s="37"/>
      <c r="HI25" s="37"/>
      <c r="HJ25" s="37"/>
      <c r="HK25" s="37"/>
      <c r="HL25" s="37"/>
      <c r="HM25" s="37"/>
      <c r="HN25" s="37"/>
      <c r="HO25" s="37"/>
      <c r="HP25" s="37"/>
      <c r="HQ25" s="37"/>
      <c r="HR25" s="37"/>
      <c r="HS25" s="37"/>
      <c r="HT25" s="37"/>
      <c r="HU25" s="37"/>
      <c r="HV25" s="37"/>
      <c r="HW25" s="37"/>
      <c r="HX25" s="37"/>
      <c r="HY25" s="37"/>
      <c r="HZ25" s="37"/>
      <c r="IA25" s="37"/>
      <c r="IB25" s="37"/>
      <c r="IC25" s="37"/>
      <c r="ID25" s="37"/>
      <c r="IE25" s="37"/>
      <c r="IF25" s="37"/>
      <c r="IG25" s="37"/>
      <c r="IH25" s="37"/>
      <c r="II25" s="37"/>
      <c r="IJ25" s="37"/>
      <c r="IK25" s="37"/>
      <c r="IL25" s="37"/>
      <c r="IM25" s="37"/>
      <c r="IN25" s="37"/>
      <c r="IO25" s="37"/>
      <c r="IP25" s="37"/>
      <c r="IQ25" s="37"/>
      <c r="IR25" s="37"/>
      <c r="IS25" s="37"/>
      <c r="IT25" s="37"/>
      <c r="IU25" s="37"/>
      <c r="IV25" s="37"/>
      <c r="IW25" s="37"/>
      <c r="IX25" s="37"/>
      <c r="IY25" s="37"/>
      <c r="IZ25" s="37"/>
      <c r="JA25" s="37"/>
      <c r="JB25" s="37"/>
      <c r="JC25" s="37"/>
      <c r="JD25" s="37"/>
      <c r="JE25" s="37"/>
      <c r="JF25" s="37"/>
      <c r="JG25" s="37"/>
      <c r="JH25" s="37"/>
      <c r="JI25" s="37"/>
      <c r="JJ25" s="37"/>
      <c r="JK25" s="37"/>
      <c r="JL25" s="37"/>
      <c r="JM25" s="37"/>
      <c r="JN25" s="37"/>
      <c r="JO25" s="37"/>
      <c r="JP25" s="37"/>
      <c r="JQ25" s="37"/>
      <c r="JR25" s="37"/>
      <c r="JS25" s="37"/>
    </row>
    <row r="26" customFormat="false" ht="13.75" hidden="false" customHeight="true" outlineLevel="0" collapsed="false">
      <c r="A26" s="24" t="n">
        <v>20</v>
      </c>
      <c r="B26" s="25" t="n">
        <f aca="false">Y26</f>
        <v>4209.7772731897</v>
      </c>
      <c r="C26" s="12" t="str">
        <f aca="false">'Standard Settings'!B21</f>
        <v>M/1/9</v>
      </c>
      <c r="D26" s="12" t="n">
        <f aca="false">'Standard Settings'!H21</f>
        <v>13</v>
      </c>
      <c r="E26" s="26" t="n">
        <f aca="false">(DQ26-DH26)/2048</f>
        <v>0.015570131658996</v>
      </c>
      <c r="F26" s="23" t="n">
        <f aca="false">((EchelleFPAparam!$S$3/('cpmcfgWVLEN_Table.csv'!$S26+E$52))*(SIN('Standard Settings'!$F21+0.0005)+SIN('Standard Settings'!$F21+0.0005+EchelleFPAparam!$M$3))-(EchelleFPAparam!$S$3/('cpmcfgWVLEN_Table.csv'!$S26+E$52))*(SIN('Standard Settings'!$F21-0.0005)+SIN('Standard Settings'!$F21-0.0005+EchelleFPAparam!$M$3)))*1000*EchelleFPAparam!$O$3/180</f>
        <v>46.168810430303</v>
      </c>
      <c r="G26" s="27" t="str">
        <f aca="false">'Standard Settings'!C21</f>
        <v>M</v>
      </c>
      <c r="H26" s="28"/>
      <c r="I26" s="12" t="str">
        <f aca="false">'Standard Settings'!$D21</f>
        <v>LM</v>
      </c>
      <c r="J26" s="28"/>
      <c r="K26" s="13" t="n">
        <v>0</v>
      </c>
      <c r="L26" s="13" t="n">
        <v>0</v>
      </c>
      <c r="M26" s="14" t="s">
        <v>307</v>
      </c>
      <c r="N26" s="14" t="s">
        <v>307</v>
      </c>
      <c r="O26" s="12" t="n">
        <f aca="false">'Standard Settings'!$E21</f>
        <v>61.5</v>
      </c>
      <c r="P26" s="29"/>
      <c r="Q26" s="30" t="n">
        <f aca="false">'Standard Settings'!$G21</f>
        <v>10</v>
      </c>
      <c r="R26" s="30" t="n">
        <f aca="false">'Standard Settings'!$I21</f>
        <v>16</v>
      </c>
      <c r="S26" s="31" t="n">
        <f aca="false">D26-4</f>
        <v>9</v>
      </c>
      <c r="T26" s="31" t="n">
        <f aca="false">D26+4</f>
        <v>17</v>
      </c>
      <c r="U26" s="32" t="n">
        <f aca="false">IF(OR($S26+B$52&lt;$Q26,$S26+B$52&gt;$R26),-1,(EchelleFPAparam!$S$3/('cpmcfgWVLEN_Table.csv'!$S26+B$52))*(SIN('Standard Settings'!$F21)+SIN('Standard Settings'!$F21+EchelleFPAparam!$M$3)))</f>
        <v>-1</v>
      </c>
      <c r="V26" s="32" t="n">
        <f aca="false">IF(OR($S26+C$52&lt;$Q26,$S26+C$52&gt;$R26),-1,(EchelleFPAparam!$S$3/('cpmcfgWVLEN_Table.csv'!$S26+C$52))*(SIN('Standard Settings'!$F21)+SIN('Standard Settings'!$F21+EchelleFPAparam!$M$3)))</f>
        <v>5472.7104551466</v>
      </c>
      <c r="W26" s="32" t="n">
        <f aca="false">IF(OR($S26+D$52&lt;$Q26,$S26+D$52&gt;$R26),-1,(EchelleFPAparam!$S$3/('cpmcfgWVLEN_Table.csv'!$S26+D$52))*(SIN('Standard Settings'!$F21)+SIN('Standard Settings'!$F21+EchelleFPAparam!$M$3)))</f>
        <v>4975.19132286055</v>
      </c>
      <c r="X26" s="32" t="n">
        <f aca="false">IF(OR($S26+E$52&lt;$Q26,$S26+E$52&gt;$R26),-1,(EchelleFPAparam!$S$3/('cpmcfgWVLEN_Table.csv'!$S26+E$52))*(SIN('Standard Settings'!$F21)+SIN('Standard Settings'!$F21+EchelleFPAparam!$M$3)))</f>
        <v>4560.5920459555</v>
      </c>
      <c r="Y26" s="32" t="n">
        <f aca="false">IF(OR($S26+F$52&lt;$Q26,$S26+F$52&gt;$R26),-1,(EchelleFPAparam!$S$3/('cpmcfgWVLEN_Table.csv'!$S26+F$52))*(SIN('Standard Settings'!$F21)+SIN('Standard Settings'!$F21+EchelleFPAparam!$M$3)))</f>
        <v>4209.7772731897</v>
      </c>
      <c r="Z26" s="32" t="n">
        <f aca="false">IF(OR($S26+G$52&lt;$Q26,$S26+G$52&gt;$R26),-1,(EchelleFPAparam!$S$3/('cpmcfgWVLEN_Table.csv'!$S26+G$52))*(SIN('Standard Settings'!$F21)+SIN('Standard Settings'!$F21+EchelleFPAparam!$M$3)))</f>
        <v>3909.07889653329</v>
      </c>
      <c r="AA26" s="32" t="n">
        <f aca="false">IF(OR($S26+H$52&lt;$Q26,$S26+H$52&gt;$R26),-1,(EchelleFPAparam!$S$3/('cpmcfgWVLEN_Table.csv'!$S26+H$52))*(SIN('Standard Settings'!$F21)+SIN('Standard Settings'!$F21+EchelleFPAparam!$M$3)))</f>
        <v>3648.4736367644</v>
      </c>
      <c r="AB26" s="32" t="n">
        <f aca="false">IF(OR($S26+I$52&lt;$Q26,$S26+I$52&gt;$R26),-1,(EchelleFPAparam!$S$3/('cpmcfgWVLEN_Table.csv'!$S26+I$52))*(SIN('Standard Settings'!$F21)+SIN('Standard Settings'!$F21+EchelleFPAparam!$M$3)))</f>
        <v>3420.44403446663</v>
      </c>
      <c r="AC26" s="32" t="n">
        <f aca="false">IF(OR($S26+J$52&lt;$Q26,$S26+J$52&gt;$R26),-1,(EchelleFPAparam!$S$3/('cpmcfgWVLEN_Table.csv'!$S26+J$52))*(SIN('Standard Settings'!$F21)+SIN('Standard Settings'!$F21+EchelleFPAparam!$M$3)))</f>
        <v>-1</v>
      </c>
      <c r="AD26" s="33" t="n">
        <v>2048.1</v>
      </c>
      <c r="AE26" s="33" t="n">
        <v>2038.44993367357</v>
      </c>
      <c r="AF26" s="33" t="n">
        <v>1764.47870837597</v>
      </c>
      <c r="AG26" s="33" t="n">
        <v>1322.65404723085</v>
      </c>
      <c r="AH26" s="33" t="n">
        <v>953.612884035258</v>
      </c>
      <c r="AI26" s="33" t="n">
        <v>640.189281319994</v>
      </c>
      <c r="AJ26" s="33" t="n">
        <v>370.759761847412</v>
      </c>
      <c r="AK26" s="33" t="n">
        <v>123.510776171127</v>
      </c>
      <c r="AL26" s="33"/>
      <c r="AM26" s="33"/>
      <c r="AN26" s="33" t="n">
        <v>0</v>
      </c>
      <c r="AO26" s="33" t="n">
        <v>2048.1</v>
      </c>
      <c r="AP26" s="33" t="n">
        <v>1783.98558059534</v>
      </c>
      <c r="AQ26" s="33" t="n">
        <v>1339.14444922521</v>
      </c>
      <c r="AR26" s="33" t="n">
        <v>967.490877168019</v>
      </c>
      <c r="AS26" s="33" t="n">
        <v>651.915637955208</v>
      </c>
      <c r="AT26" s="33" t="n">
        <v>380.64777076564</v>
      </c>
      <c r="AU26" s="33" t="n">
        <v>144.986155227052</v>
      </c>
      <c r="AV26" s="33" t="n">
        <v>13.1951674849015</v>
      </c>
      <c r="AW26" s="33"/>
      <c r="AX26" s="33"/>
      <c r="AY26" s="33" t="n">
        <v>0</v>
      </c>
      <c r="AZ26" s="33" t="n">
        <v>2048.1</v>
      </c>
      <c r="BA26" s="33" t="n">
        <v>1805.76108168504</v>
      </c>
      <c r="BB26" s="33" t="n">
        <v>1357.55445506519</v>
      </c>
      <c r="BC26" s="33" t="n">
        <v>983.024888775377</v>
      </c>
      <c r="BD26" s="33" t="n">
        <v>665.020319402217</v>
      </c>
      <c r="BE26" s="33" t="n">
        <v>391.748148817053</v>
      </c>
      <c r="BF26" s="33" t="n">
        <v>154.203932693415</v>
      </c>
      <c r="BG26" s="33" t="n">
        <v>16.6701150098855</v>
      </c>
      <c r="BH26" s="33"/>
      <c r="BI26" s="33"/>
      <c r="BJ26" s="33" t="n">
        <v>0</v>
      </c>
      <c r="BK26" s="34" t="n">
        <f aca="false">IF(OR($S26+B$52&lt;'Standard Settings'!$G21,$S26+B$52&gt;'Standard Settings'!$I21),-1,(EchelleFPAparam!$S$3/('cpmcfgWVLEN_Table.csv'!$S26+B$52))*(SIN(EchelleFPAparam!$T$3-EchelleFPAparam!$M$3/2)+SIN('Standard Settings'!$F21+EchelleFPAparam!$M$3)))</f>
        <v>-1</v>
      </c>
      <c r="BL26" s="34" t="n">
        <f aca="false">IF(OR($S26+C$52&lt;'Standard Settings'!$G21,$S26+C$52&gt;'Standard Settings'!$I21),-1,(EchelleFPAparam!$S$3/('cpmcfgWVLEN_Table.csv'!$S26+C$52))*(SIN(EchelleFPAparam!$T$3-EchelleFPAparam!$M$3/2)+SIN('Standard Settings'!$F21+EchelleFPAparam!$M$3)))</f>
        <v>5568.39932780874</v>
      </c>
      <c r="BM26" s="34" t="n">
        <f aca="false">IF(OR($S26+D$52&lt;'Standard Settings'!$G21,$S26+D$52&gt;'Standard Settings'!$I21),-1,(EchelleFPAparam!$S$3/('cpmcfgWVLEN_Table.csv'!$S26+D$52))*(SIN(EchelleFPAparam!$T$3-EchelleFPAparam!$M$3/2)+SIN('Standard Settings'!$F21+EchelleFPAparam!$M$3)))</f>
        <v>5062.18120709885</v>
      </c>
      <c r="BN26" s="34" t="n">
        <f aca="false">IF(OR($S26+E$52&lt;'Standard Settings'!$G21,$S26+E$52&gt;'Standard Settings'!$I21),-1,(EchelleFPAparam!$S$3/('cpmcfgWVLEN_Table.csv'!$S26+E$52))*(SIN(EchelleFPAparam!$T$3-EchelleFPAparam!$M$3/2)+SIN('Standard Settings'!$F21+EchelleFPAparam!$M$3)))</f>
        <v>4640.33277317395</v>
      </c>
      <c r="BO26" s="34" t="n">
        <f aca="false">IF(OR($S26+F$52&lt;'Standard Settings'!$G21,$S26+F$52&gt;'Standard Settings'!$I21),-1,(EchelleFPAparam!$S$3/('cpmcfgWVLEN_Table.csv'!$S26+F$52))*(SIN(EchelleFPAparam!$T$3-EchelleFPAparam!$M$3/2)+SIN('Standard Settings'!$F21+EchelleFPAparam!$M$3)))</f>
        <v>4283.38409831441</v>
      </c>
      <c r="BP26" s="34" t="n">
        <f aca="false">IF(OR($S26+G$52&lt;'Standard Settings'!$G21,$S26+G$52&gt;'Standard Settings'!$I21),-1,(EchelleFPAparam!$S$3/('cpmcfgWVLEN_Table.csv'!$S26+G$52))*(SIN(EchelleFPAparam!$T$3-EchelleFPAparam!$M$3/2)+SIN('Standard Settings'!$F21+EchelleFPAparam!$M$3)))</f>
        <v>3977.42809129196</v>
      </c>
      <c r="BQ26" s="34" t="n">
        <f aca="false">IF(OR($S26+H$52&lt;'Standard Settings'!$G21,$S26+H$52&gt;'Standard Settings'!$I21),-1,(EchelleFPAparam!$S$3/('cpmcfgWVLEN_Table.csv'!$S26+H$52))*(SIN(EchelleFPAparam!$T$3-EchelleFPAparam!$M$3/2)+SIN('Standard Settings'!$F21+EchelleFPAparam!$M$3)))</f>
        <v>3712.26621853916</v>
      </c>
      <c r="BR26" s="34" t="n">
        <f aca="false">IF(OR($S26+I$52&lt;'Standard Settings'!$G21,$S26+I$52&gt;'Standard Settings'!$I21),-1,(EchelleFPAparam!$S$3/('cpmcfgWVLEN_Table.csv'!$S26+I$52))*(SIN(EchelleFPAparam!$T$3-EchelleFPAparam!$M$3/2)+SIN('Standard Settings'!$F21+EchelleFPAparam!$M$3)))</f>
        <v>3480.24957988046</v>
      </c>
      <c r="BS26" s="34" t="n">
        <f aca="false">IF(OR($S26+J$52&lt;'Standard Settings'!$G21,$S26+J$52&gt;'Standard Settings'!$I21),-1,(EchelleFPAparam!$S$3/('cpmcfgWVLEN_Table.csv'!$S26+J$52))*(SIN(EchelleFPAparam!$T$3-EchelleFPAparam!$M$3/2)+SIN('Standard Settings'!$F21+EchelleFPAparam!$M$3)))</f>
        <v>-1</v>
      </c>
      <c r="BT26" s="35" t="n">
        <f aca="false">IF(OR($S26+B$52&lt;'Standard Settings'!$G21,$S26+B$52&gt;'Standard Settings'!$I21),-1,BK26*(($D26+B$52)/($D26+B$52+0.5)))</f>
        <v>-1</v>
      </c>
      <c r="BU26" s="35" t="n">
        <f aca="false">IF(OR($S26+C$52&lt;'Standard Settings'!$G21,$S26+C$52&gt;'Standard Settings'!$I21),-1,BL26*(($D26+C$52)/($D26+C$52+0.5)))</f>
        <v>5376.3855578843</v>
      </c>
      <c r="BV26" s="35" t="n">
        <f aca="false">IF(OR($S26+D$52&lt;'Standard Settings'!$G21,$S26+D$52&gt;'Standard Settings'!$I21),-1,BM26*(($D26+D$52)/($D26+D$52+0.5)))</f>
        <v>4898.88503912792</v>
      </c>
      <c r="BW26" s="35" t="n">
        <f aca="false">IF(OR($S26+E$52&lt;'Standard Settings'!$G21,$S26+E$52&gt;'Standard Settings'!$I21),-1,BN26*(($D26+E$52)/($D26+E$52+0.5)))</f>
        <v>4499.71662853231</v>
      </c>
      <c r="BX26" s="35" t="n">
        <f aca="false">IF(OR($S26+F$52&lt;'Standard Settings'!$G21,$S26+F$52&gt;'Standard Settings'!$I21),-1,BO26*(($D26+F$52)/($D26+F$52+0.5)))</f>
        <v>4161.00169550543</v>
      </c>
      <c r="BY26" s="35" t="n">
        <f aca="false">IF(OR($S26+G$52&lt;'Standard Settings'!$G21,$S26+G$52&gt;'Standard Settings'!$I21),-1,BP26*(($D26+G$52)/($D26+G$52+0.5)))</f>
        <v>3869.93003477055</v>
      </c>
      <c r="BZ26" s="35" t="n">
        <f aca="false">IF(OR($S26+H$52&lt;'Standard Settings'!$G21,$S26+H$52&gt;'Standard Settings'!$I21),-1,BQ26*(($D26+H$52)/($D26+H$52+0.5)))</f>
        <v>3617.07990524328</v>
      </c>
      <c r="CA26" s="35" t="n">
        <f aca="false">IF(OR($S26+I$52&lt;'Standard Settings'!$G21,$S26+I$52&gt;'Standard Settings'!$I21),-1,BR26*(($D26+I$52)/($D26+I$52+0.5)))</f>
        <v>3395.36544378582</v>
      </c>
      <c r="CB26" s="35" t="n">
        <f aca="false">IF(OR($S26+J$52&lt;'Standard Settings'!$G21,$S26+J$52&gt;'Standard Settings'!$I21),-1,BS26*(($D26+J$52)/($D26+J$52+0.5)))</f>
        <v>-1</v>
      </c>
      <c r="CC26" s="35" t="n">
        <f aca="false">IF(OR($S26+B$52&lt;'Standard Settings'!$G21,$S26+B$52&gt;'Standard Settings'!$I21),-1,BK26*(($D26+B$52)/($D26+B$52-0.5)))</f>
        <v>-1</v>
      </c>
      <c r="CD26" s="35" t="n">
        <f aca="false">IF(OR($S26+C$52&lt;'Standard Settings'!$G21,$S26+C$52&gt;'Standard Settings'!$I21),-1,BL26*(($D26+C$52)/($D26+C$52-0.5)))</f>
        <v>5774.6363399498</v>
      </c>
      <c r="CE26" s="35" t="n">
        <f aca="false">IF(OR($S26+D$52&lt;'Standard Settings'!$G21,$S26+D$52&gt;'Standard Settings'!$I21),-1,BM26*(($D26+D$52)/($D26+D$52-0.5)))</f>
        <v>5236.73917975744</v>
      </c>
      <c r="CF26" s="35" t="n">
        <f aca="false">IF(OR($S26+E$52&lt;'Standard Settings'!$G21,$S26+E$52&gt;'Standard Settings'!$I21),-1,BN26*(($D26+E$52)/($D26+E$52-0.5)))</f>
        <v>4790.0209271473</v>
      </c>
      <c r="CG26" s="35" t="n">
        <f aca="false">IF(OR($S26+F$52&lt;'Standard Settings'!$G21,$S26+F$52&gt;'Standard Settings'!$I21),-1,BO26*(($D26+F$52)/($D26+F$52-0.5)))</f>
        <v>4413.18361644515</v>
      </c>
      <c r="CH26" s="35" t="n">
        <f aca="false">IF(OR($S26+G$52&lt;'Standard Settings'!$G21,$S26+G$52&gt;'Standard Settings'!$I21),-1,BP26*(($D26+G$52)/($D26+G$52-0.5)))</f>
        <v>4091.0688939003</v>
      </c>
      <c r="CI26" s="35" t="n">
        <f aca="false">IF(OR($S26+H$52&lt;'Standard Settings'!$G21,$S26+H$52&gt;'Standard Settings'!$I21),-1,BQ26*(($D26+H$52)/($D26+H$52-0.5)))</f>
        <v>3812.59773795914</v>
      </c>
      <c r="CJ26" s="35" t="n">
        <f aca="false">IF(OR($S26+I$52&lt;'Standard Settings'!$G21,$S26+I$52&gt;'Standard Settings'!$I21),-1,BR26*(($D26+I$52)/($D26+I$52-0.5)))</f>
        <v>3569.48674859535</v>
      </c>
      <c r="CK26" s="35" t="n">
        <f aca="false">IF(OR($S26+J$52&lt;'Standard Settings'!$G21,$S26+J$52&gt;'Standard Settings'!$I21),-1,BS26*(($D26+J$52)/($D26+J$52-0.5)))</f>
        <v>-1</v>
      </c>
      <c r="CL26" s="36" t="n">
        <f aca="false">IF(OR($S26+B$52&lt;'Standard Settings'!$G21,$S26+B$52&gt;'Standard Settings'!$I21),-1,(EchelleFPAparam!$S$3/('cpmcfgWVLEN_Table.csv'!$S26+B$52))*(SIN('Standard Settings'!$F21)+SIN('Standard Settings'!$F21+EchelleFPAparam!$M$3+EchelleFPAparam!$F$3)))</f>
        <v>-1</v>
      </c>
      <c r="CM26" s="36" t="n">
        <f aca="false">IF(OR($S26+C$52&lt;'Standard Settings'!$G21,$S26+C$52&gt;'Standard Settings'!$I21),-1,(EchelleFPAparam!$S$3/('cpmcfgWVLEN_Table.csv'!$S26+C$52))*(SIN('Standard Settings'!$F21)+SIN('Standard Settings'!$F21+EchelleFPAparam!$M$3+EchelleFPAparam!$F$3)))</f>
        <v>5406.27823434296</v>
      </c>
      <c r="CN26" s="36" t="n">
        <f aca="false">IF(OR($S26+D$52&lt;'Standard Settings'!$G21,$S26+D$52&gt;'Standard Settings'!$I21),-1,(EchelleFPAparam!$S$3/('cpmcfgWVLEN_Table.csv'!$S26+D$52))*(SIN('Standard Settings'!$F21)+SIN('Standard Settings'!$F21+EchelleFPAparam!$M$3+EchelleFPAparam!$F$3)))</f>
        <v>4914.79839485723</v>
      </c>
      <c r="CO26" s="36" t="n">
        <f aca="false">IF(OR($S26+E$52&lt;'Standard Settings'!$G21,$S26+E$52&gt;'Standard Settings'!$I21),-1,(EchelleFPAparam!$S$3/('cpmcfgWVLEN_Table.csv'!$S26+E$52))*(SIN('Standard Settings'!$F21)+SIN('Standard Settings'!$F21+EchelleFPAparam!$M$3+EchelleFPAparam!$F$3)))</f>
        <v>4505.23186195246</v>
      </c>
      <c r="CP26" s="36" t="n">
        <f aca="false">IF(OR($S26+F$52&lt;'Standard Settings'!$G21,$S26+F$52&gt;'Standard Settings'!$I21),-1,(EchelleFPAparam!$S$3/('cpmcfgWVLEN_Table.csv'!$S26+F$52))*(SIN('Standard Settings'!$F21)+SIN('Standard Settings'!$F21+EchelleFPAparam!$M$3+EchelleFPAparam!$F$3)))</f>
        <v>4158.6755648792</v>
      </c>
      <c r="CQ26" s="36" t="n">
        <f aca="false">IF(OR($S26+G$52&lt;'Standard Settings'!$G21,$S26+G$52&gt;'Standard Settings'!$I21),-1,(EchelleFPAparam!$S$3/('cpmcfgWVLEN_Table.csv'!$S26+G$52))*(SIN('Standard Settings'!$F21)+SIN('Standard Settings'!$F21+EchelleFPAparam!$M$3+EchelleFPAparam!$F$3)))</f>
        <v>3861.62731024497</v>
      </c>
      <c r="CR26" s="36" t="n">
        <f aca="false">IF(OR($S26+H$52&lt;'Standard Settings'!$G21,$S26+H$52&gt;'Standard Settings'!$I21),-1,(EchelleFPAparam!$S$3/('cpmcfgWVLEN_Table.csv'!$S26+H$52))*(SIN('Standard Settings'!$F21)+SIN('Standard Settings'!$F21+EchelleFPAparam!$M$3+EchelleFPAparam!$F$3)))</f>
        <v>3604.18548956197</v>
      </c>
      <c r="CS26" s="36" t="n">
        <f aca="false">IF(OR($S26+I$52&lt;'Standard Settings'!$G21,$S26+I$52&gt;'Standard Settings'!$I21),-1,(EchelleFPAparam!$S$3/('cpmcfgWVLEN_Table.csv'!$S26+I$52))*(SIN('Standard Settings'!$F21)+SIN('Standard Settings'!$F21+EchelleFPAparam!$M$3+EchelleFPAparam!$F$3)))</f>
        <v>3378.92389646435</v>
      </c>
      <c r="CT26" s="36" t="n">
        <f aca="false">IF(OR($S26+J$52&lt;'Standard Settings'!$G21,$S26+J$52&gt;'Standard Settings'!$I21),-1,(EchelleFPAparam!$S$3/('cpmcfgWVLEN_Table.csv'!$S26+J$52))*(SIN('Standard Settings'!$F21)+SIN('Standard Settings'!$F21+EchelleFPAparam!$M$3+EchelleFPAparam!$F$3)))</f>
        <v>-1</v>
      </c>
      <c r="CU26" s="36" t="n">
        <f aca="false">IF(OR($S26+B$52&lt;'Standard Settings'!$G21,$S26+B$52&gt;'Standard Settings'!$I21),-1,(EchelleFPAparam!$S$3/('cpmcfgWVLEN_Table.csv'!$S26+B$52))*(SIN('Standard Settings'!$F21)+SIN('Standard Settings'!$F21+EchelleFPAparam!$M$3+EchelleFPAparam!$G$3)))</f>
        <v>-1</v>
      </c>
      <c r="CV26" s="36" t="n">
        <f aca="false">IF(OR($S26+C$52&lt;'Standard Settings'!$G21,$S26+C$52&gt;'Standard Settings'!$I21),-1,(EchelleFPAparam!$S$3/('cpmcfgWVLEN_Table.csv'!$S26+C$52))*(SIN('Standard Settings'!$F21)+SIN('Standard Settings'!$F21+EchelleFPAparam!$M$3+EchelleFPAparam!$G$3)))</f>
        <v>5449.4781213038</v>
      </c>
      <c r="CW26" s="36" t="n">
        <f aca="false">IF(OR($S26+D$52&lt;'Standard Settings'!$G21,$S26+D$52&gt;'Standard Settings'!$I21),-1,(EchelleFPAparam!$S$3/('cpmcfgWVLEN_Table.csv'!$S26+D$52))*(SIN('Standard Settings'!$F21)+SIN('Standard Settings'!$F21+EchelleFPAparam!$M$3+EchelleFPAparam!$G$3)))</f>
        <v>4954.07101936709</v>
      </c>
      <c r="CX26" s="36" t="n">
        <f aca="false">IF(OR($S26+E$52&lt;'Standard Settings'!$G21,$S26+E$52&gt;'Standard Settings'!$I21),-1,(EchelleFPAparam!$S$3/('cpmcfgWVLEN_Table.csv'!$S26+E$52))*(SIN('Standard Settings'!$F21)+SIN('Standard Settings'!$F21+EchelleFPAparam!$M$3+EchelleFPAparam!$G$3)))</f>
        <v>4541.23176775317</v>
      </c>
      <c r="CY26" s="36" t="n">
        <f aca="false">IF(OR($S26+F$52&lt;'Standard Settings'!$G21,$S26+F$52&gt;'Standard Settings'!$I21),-1,(EchelleFPAparam!$S$3/('cpmcfgWVLEN_Table.csv'!$S26+F$52))*(SIN('Standard Settings'!$F21)+SIN('Standard Settings'!$F21+EchelleFPAparam!$M$3+EchelleFPAparam!$G$3)))</f>
        <v>4191.90624715677</v>
      </c>
      <c r="CZ26" s="36" t="n">
        <f aca="false">IF(OR($S26+G$52&lt;'Standard Settings'!$G21,$S26+G$52&gt;'Standard Settings'!$I21),-1,(EchelleFPAparam!$S$3/('cpmcfgWVLEN_Table.csv'!$S26+G$52))*(SIN('Standard Settings'!$F21)+SIN('Standard Settings'!$F21+EchelleFPAparam!$M$3+EchelleFPAparam!$G$3)))</f>
        <v>3892.48437235986</v>
      </c>
      <c r="DA26" s="36" t="n">
        <f aca="false">IF(OR($S26+H$52&lt;'Standard Settings'!$G21,$S26+H$52&gt;'Standard Settings'!$I21),-1,(EchelleFPAparam!$S$3/('cpmcfgWVLEN_Table.csv'!$S26+H$52))*(SIN('Standard Settings'!$F21)+SIN('Standard Settings'!$F21+EchelleFPAparam!$M$3+EchelleFPAparam!$G$3)))</f>
        <v>3632.98541420254</v>
      </c>
      <c r="DB26" s="36" t="n">
        <f aca="false">IF(OR($S26+I$52&lt;'Standard Settings'!$G21,$S26+I$52&gt;'Standard Settings'!$I21),-1,(EchelleFPAparam!$S$3/('cpmcfgWVLEN_Table.csv'!$S26+I$52))*(SIN('Standard Settings'!$F21)+SIN('Standard Settings'!$F21+EchelleFPAparam!$M$3+EchelleFPAparam!$G$3)))</f>
        <v>3405.92382581488</v>
      </c>
      <c r="DC26" s="36" t="n">
        <f aca="false">IF(OR($S26+J$52&lt;'Standard Settings'!$G21,$S26+J$52&gt;'Standard Settings'!$I21),-1,(EchelleFPAparam!$S$3/('cpmcfgWVLEN_Table.csv'!$S26+J$52))*(SIN('Standard Settings'!$F21)+SIN('Standard Settings'!$F21+EchelleFPAparam!$M$3+EchelleFPAparam!$G$3)))</f>
        <v>-1</v>
      </c>
      <c r="DD26" s="36" t="n">
        <f aca="false">IF(OR($S26+B$52&lt;'Standard Settings'!$G21,$S26+B$52&gt;'Standard Settings'!$I21),-1,(EchelleFPAparam!$S$3/('cpmcfgWVLEN_Table.csv'!$S26+B$52))*(SIN('Standard Settings'!$F21)+SIN('Standard Settings'!$F21+EchelleFPAparam!$M$3+EchelleFPAparam!$H$3)))</f>
        <v>-1</v>
      </c>
      <c r="DE26" s="36" t="n">
        <f aca="false">IF(OR($S26+C$52&lt;'Standard Settings'!$G21,$S26+C$52&gt;'Standard Settings'!$I21),-1,(EchelleFPAparam!$S$3/('cpmcfgWVLEN_Table.csv'!$S26+C$52))*(SIN('Standard Settings'!$F21)+SIN('Standard Settings'!$F21+EchelleFPAparam!$M$3+EchelleFPAparam!$H$3)))</f>
        <v>5451.77475989094</v>
      </c>
      <c r="DF26" s="36" t="n">
        <f aca="false">IF(OR($S26+D$52&lt;'Standard Settings'!$G21,$S26+D$52&gt;'Standard Settings'!$I21),-1,(EchelleFPAparam!$S$3/('cpmcfgWVLEN_Table.csv'!$S26+D$52))*(SIN('Standard Settings'!$F21)+SIN('Standard Settings'!$F21+EchelleFPAparam!$M$3+EchelleFPAparam!$H$3)))</f>
        <v>4956.15887262813</v>
      </c>
      <c r="DG26" s="36" t="n">
        <f aca="false">IF(OR($S26+E$52&lt;'Standard Settings'!$G21,$S26+E$52&gt;'Standard Settings'!$I21),-1,(EchelleFPAparam!$S$3/('cpmcfgWVLEN_Table.csv'!$S26+E$52))*(SIN('Standard Settings'!$F21)+SIN('Standard Settings'!$F21+EchelleFPAparam!$M$3+EchelleFPAparam!$H$3)))</f>
        <v>4543.14563324245</v>
      </c>
      <c r="DH26" s="36" t="n">
        <f aca="false">IF(OR($S26+F$52&lt;'Standard Settings'!$G21,$S26+F$52&gt;'Standard Settings'!$I21),-1,(EchelleFPAparam!$S$3/('cpmcfgWVLEN_Table.csv'!$S26+F$52))*(SIN('Standard Settings'!$F21)+SIN('Standard Settings'!$F21+EchelleFPAparam!$M$3+EchelleFPAparam!$H$3)))</f>
        <v>4193.6728922238</v>
      </c>
      <c r="DI26" s="36" t="n">
        <f aca="false">IF(OR($S26+G$52&lt;'Standard Settings'!$G21,$S26+G$52&gt;'Standard Settings'!$I21),-1,(EchelleFPAparam!$S$3/('cpmcfgWVLEN_Table.csv'!$S26+G$52))*(SIN('Standard Settings'!$F21)+SIN('Standard Settings'!$F21+EchelleFPAparam!$M$3+EchelleFPAparam!$H$3)))</f>
        <v>3894.12482849353</v>
      </c>
      <c r="DJ26" s="36" t="n">
        <f aca="false">IF(OR($S26+H$52&lt;'Standard Settings'!$G21,$S26+H$52&gt;'Standard Settings'!$I21),-1,(EchelleFPAparam!$S$3/('cpmcfgWVLEN_Table.csv'!$S26+H$52))*(SIN('Standard Settings'!$F21)+SIN('Standard Settings'!$F21+EchelleFPAparam!$M$3+EchelleFPAparam!$H$3)))</f>
        <v>3634.51650659396</v>
      </c>
      <c r="DK26" s="36" t="n">
        <f aca="false">IF(OR($S26+I$52&lt;'Standard Settings'!$G21,$S26+I$52&gt;'Standard Settings'!$I21),-1,(EchelleFPAparam!$S$3/('cpmcfgWVLEN_Table.csv'!$S26+I$52))*(SIN('Standard Settings'!$F21)+SIN('Standard Settings'!$F21+EchelleFPAparam!$M$3+EchelleFPAparam!$H$3)))</f>
        <v>3407.35922493184</v>
      </c>
      <c r="DL26" s="36" t="n">
        <f aca="false">IF(OR($S26+J$52&lt;'Standard Settings'!$G21,$S26+J$52&gt;'Standard Settings'!$I21),-1,(EchelleFPAparam!$S$3/('cpmcfgWVLEN_Table.csv'!$S26+J$52))*(SIN('Standard Settings'!$F21)+SIN('Standard Settings'!$F21+EchelleFPAparam!$M$3+EchelleFPAparam!$H$3)))</f>
        <v>-1</v>
      </c>
      <c r="DM26" s="36" t="n">
        <f aca="false">IF(OR($S26+B$52&lt;'Standard Settings'!$G21,$S26+B$52&gt;'Standard Settings'!$I21),-1,(EchelleFPAparam!$S$3/('cpmcfgWVLEN_Table.csv'!$S26+B$52))*(SIN('Standard Settings'!$F21)+SIN('Standard Settings'!$F21+EchelleFPAparam!$M$3+EchelleFPAparam!$I$3)))</f>
        <v>-1</v>
      </c>
      <c r="DN26" s="36" t="n">
        <f aca="false">IF(OR($S26+C$52&lt;'Standard Settings'!$G21,$S26+C$52&gt;'Standard Settings'!$I21),-1,(EchelleFPAparam!$S$3/('cpmcfgWVLEN_Table.csv'!$S26+C$52))*(SIN('Standard Settings'!$F21)+SIN('Standard Settings'!$F21+EchelleFPAparam!$M$3+EchelleFPAparam!$I$3)))</f>
        <v>5493.22867841986</v>
      </c>
      <c r="DO26" s="36" t="n">
        <f aca="false">IF(OR($S26+D$52&lt;'Standard Settings'!$G21,$S26+D$52&gt;'Standard Settings'!$I21),-1,(EchelleFPAparam!$S$3/('cpmcfgWVLEN_Table.csv'!$S26+D$52))*(SIN('Standard Settings'!$F21)+SIN('Standard Settings'!$F21+EchelleFPAparam!$M$3+EchelleFPAparam!$I$3)))</f>
        <v>4993.84425310896</v>
      </c>
      <c r="DP26" s="36" t="n">
        <f aca="false">IF(OR($S26+E$52&lt;'Standard Settings'!$G21,$S26+E$52&gt;'Standard Settings'!$I21),-1,(EchelleFPAparam!$S$3/('cpmcfgWVLEN_Table.csv'!$S26+E$52))*(SIN('Standard Settings'!$F21)+SIN('Standard Settings'!$F21+EchelleFPAparam!$M$3+EchelleFPAparam!$I$3)))</f>
        <v>4577.69056534988</v>
      </c>
      <c r="DQ26" s="36" t="n">
        <f aca="false">IF(OR($S26+F$52&lt;'Standard Settings'!$G21,$S26+F$52&gt;'Standard Settings'!$I21),-1,(EchelleFPAparam!$S$3/('cpmcfgWVLEN_Table.csv'!$S26+F$52))*(SIN('Standard Settings'!$F21)+SIN('Standard Settings'!$F21+EchelleFPAparam!$M$3+EchelleFPAparam!$I$3)))</f>
        <v>4225.56052186143</v>
      </c>
      <c r="DR26" s="36" t="n">
        <f aca="false">IF(OR($S26+G$52&lt;'Standard Settings'!$G21,$S26+G$52&gt;'Standard Settings'!$I21),-1,(EchelleFPAparam!$S$3/('cpmcfgWVLEN_Table.csv'!$S26+G$52))*(SIN('Standard Settings'!$F21)+SIN('Standard Settings'!$F21+EchelleFPAparam!$M$3+EchelleFPAparam!$I$3)))</f>
        <v>3923.7347702999</v>
      </c>
      <c r="DS26" s="36" t="n">
        <f aca="false">IF(OR($S26+H$52&lt;'Standard Settings'!$G21,$S26+H$52&gt;'Standard Settings'!$I21),-1,(EchelleFPAparam!$S$3/('cpmcfgWVLEN_Table.csv'!$S26+H$52))*(SIN('Standard Settings'!$F21)+SIN('Standard Settings'!$F21+EchelleFPAparam!$M$3+EchelleFPAparam!$I$3)))</f>
        <v>3662.1524522799</v>
      </c>
      <c r="DT26" s="36" t="n">
        <f aca="false">IF(OR($S26+I$52&lt;'Standard Settings'!$G21,$S26+I$52&gt;'Standard Settings'!$I21),-1,(EchelleFPAparam!$S$3/('cpmcfgWVLEN_Table.csv'!$S26+I$52))*(SIN('Standard Settings'!$F21)+SIN('Standard Settings'!$F21+EchelleFPAparam!$M$3+EchelleFPAparam!$I$3)))</f>
        <v>3433.26792401241</v>
      </c>
      <c r="DU26" s="36" t="n">
        <f aca="false">IF(OR($S26+J$52&lt;'Standard Settings'!$G21,$S26+J$52&gt;'Standard Settings'!$I21),-1,(EchelleFPAparam!$S$3/('cpmcfgWVLEN_Table.csv'!$S26+J$52))*(SIN('Standard Settings'!$F21)+SIN('Standard Settings'!$F21+EchelleFPAparam!$M$3+EchelleFPAparam!$I$3)))</f>
        <v>-1</v>
      </c>
      <c r="DV26" s="36" t="n">
        <f aca="false">IF(OR($S26+B$52&lt;'Standard Settings'!$G21,$S26+B$52&gt;'Standard Settings'!$I21),-1,(EchelleFPAparam!$S$3/('cpmcfgWVLEN_Table.csv'!$S26+B$52))*(SIN('Standard Settings'!$F21)+SIN('Standard Settings'!$F21+EchelleFPAparam!$M$3+EchelleFPAparam!$J$3)))</f>
        <v>-1</v>
      </c>
      <c r="DW26" s="36" t="n">
        <f aca="false">IF(OR($S26+C$52&lt;'Standard Settings'!$G21,$S26+C$52&gt;'Standard Settings'!$I21),-1,(EchelleFPAparam!$S$3/('cpmcfgWVLEN_Table.csv'!$S26+C$52))*(SIN('Standard Settings'!$F21)+SIN('Standard Settings'!$F21+EchelleFPAparam!$M$3+EchelleFPAparam!$J$3)))</f>
        <v>5495.42980609189</v>
      </c>
      <c r="DX26" s="36" t="n">
        <f aca="false">IF(OR($S26+D$52&lt;'Standard Settings'!$G21,$S26+D$52&gt;'Standard Settings'!$I21),-1,(EchelleFPAparam!$S$3/('cpmcfgWVLEN_Table.csv'!$S26+D$52))*(SIN('Standard Settings'!$F21)+SIN('Standard Settings'!$F21+EchelleFPAparam!$M$3+EchelleFPAparam!$J$3)))</f>
        <v>4995.84527826535</v>
      </c>
      <c r="DY26" s="36" t="n">
        <f aca="false">IF(OR($S26+E$52&lt;'Standard Settings'!$G21,$S26+E$52&gt;'Standard Settings'!$I21),-1,(EchelleFPAparam!$S$3/('cpmcfgWVLEN_Table.csv'!$S26+E$52))*(SIN('Standard Settings'!$F21)+SIN('Standard Settings'!$F21+EchelleFPAparam!$M$3+EchelleFPAparam!$J$3)))</f>
        <v>4579.52483840991</v>
      </c>
      <c r="DZ26" s="36" t="n">
        <f aca="false">IF(OR($S26+F$52&lt;'Standard Settings'!$G21,$S26+F$52&gt;'Standard Settings'!$I21),-1,(EchelleFPAparam!$S$3/('cpmcfgWVLEN_Table.csv'!$S26+F$52))*(SIN('Standard Settings'!$F21)+SIN('Standard Settings'!$F21+EchelleFPAparam!$M$3+EchelleFPAparam!$J$3)))</f>
        <v>4227.25369699376</v>
      </c>
      <c r="EA26" s="36" t="n">
        <f aca="false">IF(OR($S26+G$52&lt;'Standard Settings'!$G21,$S26+G$52&gt;'Standard Settings'!$I21),-1,(EchelleFPAparam!$S$3/('cpmcfgWVLEN_Table.csv'!$S26+G$52))*(SIN('Standard Settings'!$F21)+SIN('Standard Settings'!$F21+EchelleFPAparam!$M$3+EchelleFPAparam!$J$3)))</f>
        <v>3925.30700435135</v>
      </c>
      <c r="EB26" s="36" t="n">
        <f aca="false">IF(OR($S26+H$52&lt;'Standard Settings'!$G21,$S26+H$52&gt;'Standard Settings'!$I21),-1,(EchelleFPAparam!$S$3/('cpmcfgWVLEN_Table.csv'!$S26+H$52))*(SIN('Standard Settings'!$F21)+SIN('Standard Settings'!$F21+EchelleFPAparam!$M$3+EchelleFPAparam!$J$3)))</f>
        <v>3663.61987072793</v>
      </c>
      <c r="EC26" s="36" t="n">
        <f aca="false">IF(OR($S26+I$52&lt;'Standard Settings'!$G21,$S26+I$52&gt;'Standard Settings'!$I21),-1,(EchelleFPAparam!$S$3/('cpmcfgWVLEN_Table.csv'!$S26+I$52))*(SIN('Standard Settings'!$F21)+SIN('Standard Settings'!$F21+EchelleFPAparam!$M$3+EchelleFPAparam!$J$3)))</f>
        <v>3434.64362880743</v>
      </c>
      <c r="ED26" s="36" t="n">
        <f aca="false">IF(OR($S26+J$52&lt;'Standard Settings'!$G21,$S26+J$52&gt;'Standard Settings'!$I21),-1,(EchelleFPAparam!$S$3/('cpmcfgWVLEN_Table.csv'!$S26+J$52))*(SIN('Standard Settings'!$F21)+SIN('Standard Settings'!$F21+EchelleFPAparam!$M$3+EchelleFPAparam!$J$3)))</f>
        <v>-1</v>
      </c>
      <c r="EE26" s="36" t="n">
        <f aca="false">IF(OR($S26+B$52&lt;$Q26,$S26+B$52&gt;$R26),-1,(EchelleFPAparam!$S$3/('cpmcfgWVLEN_Table.csv'!$S26+B$52))*(SIN('Standard Settings'!$F21)+SIN('Standard Settings'!$F21+EchelleFPAparam!$M$3+EchelleFPAparam!$K$3)))</f>
        <v>-1</v>
      </c>
      <c r="EF26" s="36" t="n">
        <f aca="false">IF(OR($S26+C$52&lt;$Q26,$S26+C$52&gt;$R26),-1,(EchelleFPAparam!$S$3/('cpmcfgWVLEN_Table.csv'!$S26+C$52))*(SIN('Standard Settings'!$F21)+SIN('Standard Settings'!$F21+EchelleFPAparam!$M$3+EchelleFPAparam!$K$3)))</f>
        <v>5535.10917290005</v>
      </c>
      <c r="EG26" s="36" t="n">
        <f aca="false">IF(OR($S26+D$52&lt;$Q26,$S26+D$52&gt;$R26),-1,(EchelleFPAparam!$S$3/('cpmcfgWVLEN_Table.csv'!$S26+D$52))*(SIN('Standard Settings'!$F21)+SIN('Standard Settings'!$F21+EchelleFPAparam!$M$3+EchelleFPAparam!$K$3)))</f>
        <v>5031.91742990914</v>
      </c>
      <c r="EH26" s="36" t="n">
        <f aca="false">IF(OR($S26+E$52&lt;$Q26,$S26+E$52&gt;$R26),-1,(EchelleFPAparam!$S$3/('cpmcfgWVLEN_Table.csv'!$S26+E$52))*(SIN('Standard Settings'!$F21)+SIN('Standard Settings'!$F21+EchelleFPAparam!$M$3+EchelleFPAparam!$K$3)))</f>
        <v>4612.59097741671</v>
      </c>
      <c r="EI26" s="36" t="n">
        <f aca="false">IF(OR($S26+F$52&lt;$Q26,$S26+F$52&gt;$R26),-1,(EchelleFPAparam!$S$3/('cpmcfgWVLEN_Table.csv'!$S26+F$52))*(SIN('Standard Settings'!$F21)+SIN('Standard Settings'!$F21+EchelleFPAparam!$M$3+EchelleFPAparam!$K$3)))</f>
        <v>4257.77628684619</v>
      </c>
      <c r="EJ26" s="36" t="n">
        <f aca="false">IF(OR($S26+G$52&lt;$Q26,$S26+G$52&gt;$R26),-1,(EchelleFPAparam!$S$3/('cpmcfgWVLEN_Table.csv'!$S26+G$52))*(SIN('Standard Settings'!$F21)+SIN('Standard Settings'!$F21+EchelleFPAparam!$M$3+EchelleFPAparam!$K$3)))</f>
        <v>3953.64940921432</v>
      </c>
      <c r="EK26" s="36" t="n">
        <f aca="false">IF(OR($S26+H$52&lt;$Q26,$S26+H$52&gt;$R26),-1,(EchelleFPAparam!$S$3/('cpmcfgWVLEN_Table.csv'!$S26+H$52))*(SIN('Standard Settings'!$F21)+SIN('Standard Settings'!$F21+EchelleFPAparam!$M$3+EchelleFPAparam!$K$3)))</f>
        <v>3690.07278193337</v>
      </c>
      <c r="EL26" s="36" t="n">
        <f aca="false">IF(OR($S26+I$52&lt;$Q26,$S26+I$52&gt;$R26),-1,(EchelleFPAparam!$S$3/('cpmcfgWVLEN_Table.csv'!$S26+I$52))*(SIN('Standard Settings'!$F21)+SIN('Standard Settings'!$F21+EchelleFPAparam!$M$3+EchelleFPAparam!$K$3)))</f>
        <v>3459.44323306253</v>
      </c>
      <c r="EM26" s="36" t="n">
        <f aca="false">IF(OR($S26+J$52&lt;$Q26,$S26+J$52&gt;$R26),-1,(EchelleFPAparam!$S$3/('cpmcfgWVLEN_Table.csv'!$S26+J$52))*(SIN('Standard Settings'!$F21)+SIN('Standard Settings'!$F21+EchelleFPAparam!$M$3+EchelleFPAparam!$K$3)))</f>
        <v>-1</v>
      </c>
      <c r="EN26" s="37"/>
      <c r="EO26" s="37"/>
      <c r="EP26" s="37"/>
      <c r="EQ26" s="37"/>
      <c r="ER26" s="37"/>
      <c r="ES26" s="37"/>
      <c r="ET26" s="37"/>
      <c r="EU26" s="37"/>
      <c r="EV26" s="37"/>
      <c r="EW26" s="37"/>
      <c r="EX26" s="37"/>
      <c r="EY26" s="37"/>
      <c r="EZ26" s="37"/>
      <c r="FA26" s="37"/>
      <c r="FB26" s="37"/>
      <c r="FC26" s="37"/>
      <c r="FD26" s="37"/>
      <c r="FE26" s="37"/>
      <c r="FF26" s="37"/>
      <c r="FG26" s="37"/>
      <c r="FH26" s="37"/>
      <c r="FI26" s="37"/>
      <c r="FJ26" s="37"/>
      <c r="FK26" s="37"/>
      <c r="FL26" s="38" t="n">
        <f aca="false">1/(F26*EchelleFPAparam!$Q$3)</f>
        <v>721.988134904488</v>
      </c>
      <c r="FM26" s="38" t="n">
        <f aca="false">E26*FL26</f>
        <v>11.2414503166959</v>
      </c>
      <c r="FN26" s="37"/>
      <c r="FO26" s="37"/>
      <c r="FP26" s="37"/>
      <c r="FQ26" s="37"/>
      <c r="FR26" s="37"/>
      <c r="FS26" s="37"/>
      <c r="FT26" s="37"/>
      <c r="FU26" s="37"/>
      <c r="FV26" s="37"/>
      <c r="FW26" s="37"/>
      <c r="FX26" s="37"/>
      <c r="FY26" s="37"/>
      <c r="FZ26" s="37"/>
      <c r="GA26" s="37"/>
      <c r="GB26" s="37"/>
      <c r="GC26" s="37"/>
      <c r="GD26" s="37"/>
      <c r="GE26" s="37"/>
      <c r="GF26" s="37"/>
      <c r="GG26" s="37"/>
      <c r="GH26" s="37"/>
      <c r="GI26" s="37"/>
      <c r="GJ26" s="37"/>
      <c r="GK26" s="37"/>
      <c r="GL26" s="37"/>
      <c r="GM26" s="37"/>
      <c r="GN26" s="37"/>
      <c r="GO26" s="37"/>
      <c r="GP26" s="37"/>
      <c r="GQ26" s="37"/>
      <c r="GR26" s="37"/>
      <c r="GS26" s="37"/>
      <c r="GT26" s="37"/>
      <c r="GU26" s="37"/>
      <c r="GV26" s="37"/>
      <c r="GW26" s="37"/>
      <c r="GX26" s="37"/>
      <c r="GY26" s="37"/>
      <c r="GZ26" s="37"/>
      <c r="HA26" s="37"/>
      <c r="HB26" s="37"/>
      <c r="HC26" s="37"/>
      <c r="HD26" s="37"/>
      <c r="HE26" s="37"/>
      <c r="HF26" s="37"/>
      <c r="HG26" s="37"/>
      <c r="HH26" s="37"/>
      <c r="HI26" s="37"/>
      <c r="HJ26" s="37"/>
      <c r="HK26" s="37"/>
      <c r="HL26" s="37"/>
      <c r="HM26" s="37"/>
      <c r="HN26" s="37"/>
      <c r="HO26" s="37"/>
      <c r="HP26" s="37"/>
      <c r="HQ26" s="37"/>
      <c r="HR26" s="37"/>
      <c r="HS26" s="37"/>
      <c r="HT26" s="37"/>
      <c r="HU26" s="37"/>
      <c r="HV26" s="37"/>
      <c r="HW26" s="37"/>
      <c r="HX26" s="37"/>
      <c r="HY26" s="37"/>
      <c r="HZ26" s="37"/>
      <c r="IA26" s="37"/>
      <c r="IB26" s="37"/>
      <c r="IC26" s="37"/>
      <c r="ID26" s="37"/>
      <c r="IE26" s="37"/>
      <c r="IF26" s="37"/>
      <c r="IG26" s="37"/>
      <c r="IH26" s="37"/>
      <c r="II26" s="37"/>
      <c r="IJ26" s="37"/>
      <c r="IK26" s="37"/>
      <c r="IL26" s="37"/>
      <c r="IM26" s="37"/>
      <c r="IN26" s="37"/>
      <c r="IO26" s="37"/>
      <c r="IP26" s="37"/>
      <c r="IQ26" s="37"/>
      <c r="IR26" s="37"/>
      <c r="IS26" s="37"/>
      <c r="IT26" s="37"/>
      <c r="IU26" s="37"/>
      <c r="IV26" s="37"/>
      <c r="IW26" s="37"/>
      <c r="IX26" s="37"/>
      <c r="IY26" s="37"/>
      <c r="IZ26" s="37"/>
      <c r="JA26" s="37"/>
      <c r="JB26" s="37"/>
      <c r="JC26" s="37"/>
      <c r="JD26" s="37"/>
      <c r="JE26" s="37"/>
      <c r="JF26" s="37"/>
      <c r="JG26" s="37"/>
      <c r="JH26" s="37"/>
      <c r="JI26" s="37"/>
      <c r="JJ26" s="37"/>
      <c r="JK26" s="37"/>
      <c r="JL26" s="37"/>
      <c r="JM26" s="37"/>
      <c r="JN26" s="37"/>
      <c r="JO26" s="37"/>
      <c r="JP26" s="37"/>
      <c r="JQ26" s="37"/>
      <c r="JR26" s="37"/>
      <c r="JS26" s="37"/>
    </row>
    <row r="27" customFormat="false" ht="13.75" hidden="false" customHeight="true" outlineLevel="0" collapsed="false">
      <c r="A27" s="24" t="n">
        <v>21</v>
      </c>
      <c r="B27" s="25" t="n">
        <f aca="false">Y27</f>
        <v>4230.92538993366</v>
      </c>
      <c r="C27" s="12" t="str">
        <f aca="false">'Standard Settings'!B22</f>
        <v>M/2/9</v>
      </c>
      <c r="D27" s="12" t="n">
        <f aca="false">'Standard Settings'!H22</f>
        <v>13</v>
      </c>
      <c r="E27" s="26" t="n">
        <f aca="false">(DQ27-DH27)/2048</f>
        <v>0.0153497985879216</v>
      </c>
      <c r="F27" s="23" t="n">
        <f aca="false">((EchelleFPAparam!$S$3/('cpmcfgWVLEN_Table.csv'!$S27+E$52))*(SIN('Standard Settings'!$F22+0.0005)+SIN('Standard Settings'!$F22+0.0005+EchelleFPAparam!$M$3))-(EchelleFPAparam!$S$3/('cpmcfgWVLEN_Table.csv'!$S27+E$52))*(SIN('Standard Settings'!$F22-0.0005)+SIN('Standard Settings'!$F22-0.0005+EchelleFPAparam!$M$3)))*1000*EchelleFPAparam!$O$3/180</f>
        <v>45.472443397296</v>
      </c>
      <c r="G27" s="27" t="str">
        <f aca="false">'Standard Settings'!C22</f>
        <v>M</v>
      </c>
      <c r="H27" s="28"/>
      <c r="I27" s="12" t="str">
        <f aca="false">'Standard Settings'!$D22</f>
        <v>LM</v>
      </c>
      <c r="J27" s="28"/>
      <c r="K27" s="13" t="n">
        <v>0</v>
      </c>
      <c r="L27" s="13" t="n">
        <v>0</v>
      </c>
      <c r="M27" s="14" t="s">
        <v>307</v>
      </c>
      <c r="N27" s="14" t="s">
        <v>307</v>
      </c>
      <c r="O27" s="12" t="n">
        <f aca="false">'Standard Settings'!$E22</f>
        <v>62</v>
      </c>
      <c r="P27" s="29"/>
      <c r="Q27" s="30" t="n">
        <f aca="false">'Standard Settings'!$G22</f>
        <v>10</v>
      </c>
      <c r="R27" s="30" t="n">
        <f aca="false">'Standard Settings'!$I22</f>
        <v>16</v>
      </c>
      <c r="S27" s="31" t="n">
        <f aca="false">D27-4</f>
        <v>9</v>
      </c>
      <c r="T27" s="31" t="n">
        <f aca="false">D27+4</f>
        <v>17</v>
      </c>
      <c r="U27" s="32" t="n">
        <f aca="false">IF(OR($S27+B$52&lt;$Q27,$S27+B$52&gt;$R27),-1,(EchelleFPAparam!$S$3/('cpmcfgWVLEN_Table.csv'!$S27+B$52))*(SIN('Standard Settings'!$F22)+SIN('Standard Settings'!$F22+EchelleFPAparam!$M$3)))</f>
        <v>-1</v>
      </c>
      <c r="V27" s="32" t="n">
        <f aca="false">IF(OR($S27+C$52&lt;$Q27,$S27+C$52&gt;$R27),-1,(EchelleFPAparam!$S$3/('cpmcfgWVLEN_Table.csv'!$S27+C$52))*(SIN('Standard Settings'!$F22)+SIN('Standard Settings'!$F22+EchelleFPAparam!$M$3)))</f>
        <v>5500.20300691376</v>
      </c>
      <c r="W27" s="32" t="n">
        <f aca="false">IF(OR($S27+D$52&lt;$Q27,$S27+D$52&gt;$R27),-1,(EchelleFPAparam!$S$3/('cpmcfgWVLEN_Table.csv'!$S27+D$52))*(SIN('Standard Settings'!$F22)+SIN('Standard Settings'!$F22+EchelleFPAparam!$M$3)))</f>
        <v>5000.18455173978</v>
      </c>
      <c r="X27" s="32" t="n">
        <f aca="false">IF(OR($S27+E$52&lt;$Q27,$S27+E$52&gt;$R27),-1,(EchelleFPAparam!$S$3/('cpmcfgWVLEN_Table.csv'!$S27+E$52))*(SIN('Standard Settings'!$F22)+SIN('Standard Settings'!$F22+EchelleFPAparam!$M$3)))</f>
        <v>4583.50250576147</v>
      </c>
      <c r="Y27" s="32" t="n">
        <f aca="false">IF(OR($S27+F$52&lt;$Q27,$S27+F$52&gt;$R27),-1,(EchelleFPAparam!$S$3/('cpmcfgWVLEN_Table.csv'!$S27+F$52))*(SIN('Standard Settings'!$F22)+SIN('Standard Settings'!$F22+EchelleFPAparam!$M$3)))</f>
        <v>4230.92538993366</v>
      </c>
      <c r="Z27" s="32" t="n">
        <f aca="false">IF(OR($S27+G$52&lt;$Q27,$S27+G$52&gt;$R27),-1,(EchelleFPAparam!$S$3/('cpmcfgWVLEN_Table.csv'!$S27+G$52))*(SIN('Standard Settings'!$F22)+SIN('Standard Settings'!$F22+EchelleFPAparam!$M$3)))</f>
        <v>3928.71643350983</v>
      </c>
      <c r="AA27" s="32" t="n">
        <f aca="false">IF(OR($S27+H$52&lt;$Q27,$S27+H$52&gt;$R27),-1,(EchelleFPAparam!$S$3/('cpmcfgWVLEN_Table.csv'!$S27+H$52))*(SIN('Standard Settings'!$F22)+SIN('Standard Settings'!$F22+EchelleFPAparam!$M$3)))</f>
        <v>3666.80200460917</v>
      </c>
      <c r="AB27" s="32" t="n">
        <f aca="false">IF(OR($S27+I$52&lt;$Q27,$S27+I$52&gt;$R27),-1,(EchelleFPAparam!$S$3/('cpmcfgWVLEN_Table.csv'!$S27+I$52))*(SIN('Standard Settings'!$F22)+SIN('Standard Settings'!$F22+EchelleFPAparam!$M$3)))</f>
        <v>3437.6268793211</v>
      </c>
      <c r="AC27" s="32" t="n">
        <f aca="false">IF(OR($S27+J$52&lt;$Q27,$S27+J$52&gt;$R27),-1,(EchelleFPAparam!$S$3/('cpmcfgWVLEN_Table.csv'!$S27+J$52))*(SIN('Standard Settings'!$F22)+SIN('Standard Settings'!$F22+EchelleFPAparam!$M$3)))</f>
        <v>-1</v>
      </c>
      <c r="AD27" s="33" t="n">
        <v>2048.1</v>
      </c>
      <c r="AE27" s="33" t="n">
        <v>1789.63925775545</v>
      </c>
      <c r="AF27" s="33" t="n">
        <v>1345.69121972059</v>
      </c>
      <c r="AG27" s="33" t="n">
        <v>974.815698428639</v>
      </c>
      <c r="AH27" s="33" t="n">
        <v>659.848367637698</v>
      </c>
      <c r="AI27" s="33" t="n">
        <v>389.148027651629</v>
      </c>
      <c r="AJ27" s="33" t="n">
        <v>153.90263827104</v>
      </c>
      <c r="AK27" s="33" t="n">
        <v>18.0072265306445</v>
      </c>
      <c r="AL27" s="33"/>
      <c r="AM27" s="33"/>
      <c r="AN27" s="33" t="n">
        <v>0</v>
      </c>
      <c r="AO27" s="33" t="n">
        <v>2048.1</v>
      </c>
      <c r="AP27" s="33" t="n">
        <v>1808.55235571867</v>
      </c>
      <c r="AQ27" s="33" t="n">
        <v>1361.69027729987</v>
      </c>
      <c r="AR27" s="33" t="n">
        <v>988.211094759343</v>
      </c>
      <c r="AS27" s="33" t="n">
        <v>671.128212344599</v>
      </c>
      <c r="AT27" s="33" t="n">
        <v>398.640434674971</v>
      </c>
      <c r="AU27" s="33" t="n">
        <v>161.816181495064</v>
      </c>
      <c r="AV27" s="33" t="n">
        <v>20.704665932013</v>
      </c>
      <c r="AW27" s="33"/>
      <c r="AX27" s="33"/>
      <c r="AY27" s="33" t="n">
        <v>0</v>
      </c>
      <c r="AZ27" s="33" t="n">
        <v>2048.1</v>
      </c>
      <c r="BA27" s="33" t="n">
        <v>1829.77539994624</v>
      </c>
      <c r="BB27" s="33" t="n">
        <v>1379.59313958574</v>
      </c>
      <c r="BC27" s="33" t="n">
        <v>1003.31709124177</v>
      </c>
      <c r="BD27" s="33" t="n">
        <v>683.783705088333</v>
      </c>
      <c r="BE27" s="33" t="n">
        <v>409.237476384489</v>
      </c>
      <c r="BF27" s="33" t="n">
        <v>170.596773792356</v>
      </c>
      <c r="BG27" s="33" t="n">
        <v>24.2480457200328</v>
      </c>
      <c r="BH27" s="33"/>
      <c r="BI27" s="33"/>
      <c r="BJ27" s="33" t="n">
        <v>0</v>
      </c>
      <c r="BK27" s="34" t="n">
        <f aca="false">IF(OR($S27+B$52&lt;'Standard Settings'!$G22,$S27+B$52&gt;'Standard Settings'!$I22),-1,(EchelleFPAparam!$S$3/('cpmcfgWVLEN_Table.csv'!$S27+B$52))*(SIN(EchelleFPAparam!$T$3-EchelleFPAparam!$M$3/2)+SIN('Standard Settings'!$F22+EchelleFPAparam!$M$3)))</f>
        <v>-1</v>
      </c>
      <c r="BL27" s="34" t="n">
        <f aca="false">IF(OR($S27+C$52&lt;'Standard Settings'!$G22,$S27+C$52&gt;'Standard Settings'!$I22),-1,(EchelleFPAparam!$S$3/('cpmcfgWVLEN_Table.csv'!$S27+C$52))*(SIN(EchelleFPAparam!$T$3-EchelleFPAparam!$M$3/2)+SIN('Standard Settings'!$F22+EchelleFPAparam!$M$3)))</f>
        <v>5582.82056213881</v>
      </c>
      <c r="BM27" s="34" t="n">
        <f aca="false">IF(OR($S27+D$52&lt;'Standard Settings'!$G22,$S27+D$52&gt;'Standard Settings'!$I22),-1,(EchelleFPAparam!$S$3/('cpmcfgWVLEN_Table.csv'!$S27+D$52))*(SIN(EchelleFPAparam!$T$3-EchelleFPAparam!$M$3/2)+SIN('Standard Settings'!$F22+EchelleFPAparam!$M$3)))</f>
        <v>5075.29142012619</v>
      </c>
      <c r="BN27" s="34" t="n">
        <f aca="false">IF(OR($S27+E$52&lt;'Standard Settings'!$G22,$S27+E$52&gt;'Standard Settings'!$I22),-1,(EchelleFPAparam!$S$3/('cpmcfgWVLEN_Table.csv'!$S27+E$52))*(SIN(EchelleFPAparam!$T$3-EchelleFPAparam!$M$3/2)+SIN('Standard Settings'!$F22+EchelleFPAparam!$M$3)))</f>
        <v>4652.35046844901</v>
      </c>
      <c r="BO27" s="34" t="n">
        <f aca="false">IF(OR($S27+F$52&lt;'Standard Settings'!$G22,$S27+F$52&gt;'Standard Settings'!$I22),-1,(EchelleFPAparam!$S$3/('cpmcfgWVLEN_Table.csv'!$S27+F$52))*(SIN(EchelleFPAparam!$T$3-EchelleFPAparam!$M$3/2)+SIN('Standard Settings'!$F22+EchelleFPAparam!$M$3)))</f>
        <v>4294.47735549139</v>
      </c>
      <c r="BP27" s="34" t="n">
        <f aca="false">IF(OR($S27+G$52&lt;'Standard Settings'!$G22,$S27+G$52&gt;'Standard Settings'!$I22),-1,(EchelleFPAparam!$S$3/('cpmcfgWVLEN_Table.csv'!$S27+G$52))*(SIN(EchelleFPAparam!$T$3-EchelleFPAparam!$M$3/2)+SIN('Standard Settings'!$F22+EchelleFPAparam!$M$3)))</f>
        <v>3987.72897295629</v>
      </c>
      <c r="BQ27" s="34" t="n">
        <f aca="false">IF(OR($S27+H$52&lt;'Standard Settings'!$G22,$S27+H$52&gt;'Standard Settings'!$I22),-1,(EchelleFPAparam!$S$3/('cpmcfgWVLEN_Table.csv'!$S27+H$52))*(SIN(EchelleFPAparam!$T$3-EchelleFPAparam!$M$3/2)+SIN('Standard Settings'!$F22+EchelleFPAparam!$M$3)))</f>
        <v>3721.8803747592</v>
      </c>
      <c r="BR27" s="34" t="n">
        <f aca="false">IF(OR($S27+I$52&lt;'Standard Settings'!$G22,$S27+I$52&gt;'Standard Settings'!$I22),-1,(EchelleFPAparam!$S$3/('cpmcfgWVLEN_Table.csv'!$S27+I$52))*(SIN(EchelleFPAparam!$T$3-EchelleFPAparam!$M$3/2)+SIN('Standard Settings'!$F22+EchelleFPAparam!$M$3)))</f>
        <v>3489.26285133675</v>
      </c>
      <c r="BS27" s="34" t="n">
        <f aca="false">IF(OR($S27+J$52&lt;'Standard Settings'!$G22,$S27+J$52&gt;'Standard Settings'!$I22),-1,(EchelleFPAparam!$S$3/('cpmcfgWVLEN_Table.csv'!$S27+J$52))*(SIN(EchelleFPAparam!$T$3-EchelleFPAparam!$M$3/2)+SIN('Standard Settings'!$F22+EchelleFPAparam!$M$3)))</f>
        <v>-1</v>
      </c>
      <c r="BT27" s="35" t="n">
        <f aca="false">IF(OR($S27+B$52&lt;'Standard Settings'!$G22,$S27+B$52&gt;'Standard Settings'!$I22),-1,BK27*(($D27+B$52)/($D27+B$52+0.5)))</f>
        <v>-1</v>
      </c>
      <c r="BU27" s="35" t="n">
        <f aca="false">IF(OR($S27+C$52&lt;'Standard Settings'!$G22,$S27+C$52&gt;'Standard Settings'!$I22),-1,BL27*(($D27+C$52)/($D27+C$52+0.5)))</f>
        <v>5390.30950827195</v>
      </c>
      <c r="BV27" s="35" t="n">
        <f aca="false">IF(OR($S27+D$52&lt;'Standard Settings'!$G22,$S27+D$52&gt;'Standard Settings'!$I22),-1,BM27*(($D27+D$52)/($D27+D$52+0.5)))</f>
        <v>4911.5723420576</v>
      </c>
      <c r="BW27" s="35" t="n">
        <f aca="false">IF(OR($S27+E$52&lt;'Standard Settings'!$G22,$S27+E$52&gt;'Standard Settings'!$I22),-1,BN27*(($D27+E$52)/($D27+E$52+0.5)))</f>
        <v>4511.37015122328</v>
      </c>
      <c r="BX27" s="35" t="n">
        <f aca="false">IF(OR($S27+F$52&lt;'Standard Settings'!$G22,$S27+F$52&gt;'Standard Settings'!$I22),-1,BO27*(($D27+F$52)/($D27+F$52+0.5)))</f>
        <v>4171.77800247735</v>
      </c>
      <c r="BY27" s="35" t="n">
        <f aca="false">IF(OR($S27+G$52&lt;'Standard Settings'!$G22,$S27+G$52&gt;'Standard Settings'!$I22),-1,BP27*(($D27+G$52)/($D27+G$52+0.5)))</f>
        <v>3879.95251422774</v>
      </c>
      <c r="BZ27" s="35" t="n">
        <f aca="false">IF(OR($S27+H$52&lt;'Standard Settings'!$G22,$S27+H$52&gt;'Standard Settings'!$I22),-1,BQ27*(($D27+H$52)/($D27+H$52+0.5)))</f>
        <v>3626.44754463717</v>
      </c>
      <c r="CA27" s="35" t="n">
        <f aca="false">IF(OR($S27+I$52&lt;'Standard Settings'!$G22,$S27+I$52&gt;'Standard Settings'!$I22),-1,BR27*(($D27+I$52)/($D27+I$52+0.5)))</f>
        <v>3404.15887935293</v>
      </c>
      <c r="CB27" s="35" t="n">
        <f aca="false">IF(OR($S27+J$52&lt;'Standard Settings'!$G22,$S27+J$52&gt;'Standard Settings'!$I22),-1,BS27*(($D27+J$52)/($D27+J$52+0.5)))</f>
        <v>-1</v>
      </c>
      <c r="CC27" s="35" t="n">
        <f aca="false">IF(OR($S27+B$52&lt;'Standard Settings'!$G22,$S27+B$52&gt;'Standard Settings'!$I22),-1,BK27*(($D27+B$52)/($D27+B$52-0.5)))</f>
        <v>-1</v>
      </c>
      <c r="CD27" s="35" t="n">
        <f aca="false">IF(OR($S27+C$52&lt;'Standard Settings'!$G22,$S27+C$52&gt;'Standard Settings'!$I22),-1,BL27*(($D27+C$52)/($D27+C$52-0.5)))</f>
        <v>5789.59169406987</v>
      </c>
      <c r="CE27" s="35" t="n">
        <f aca="false">IF(OR($S27+D$52&lt;'Standard Settings'!$G22,$S27+D$52&gt;'Standard Settings'!$I22),-1,BM27*(($D27+D$52)/($D27+D$52-0.5)))</f>
        <v>5250.30146909606</v>
      </c>
      <c r="CF27" s="35" t="n">
        <f aca="false">IF(OR($S27+E$52&lt;'Standard Settings'!$G22,$S27+E$52&gt;'Standard Settings'!$I22),-1,BN27*(($D27+E$52)/($D27+E$52-0.5)))</f>
        <v>4802.42629001188</v>
      </c>
      <c r="CG27" s="35" t="n">
        <f aca="false">IF(OR($S27+F$52&lt;'Standard Settings'!$G22,$S27+F$52&gt;'Standard Settings'!$I22),-1,BO27*(($D27+F$52)/($D27+F$52-0.5)))</f>
        <v>4424.61303293052</v>
      </c>
      <c r="CH27" s="35" t="n">
        <f aca="false">IF(OR($S27+G$52&lt;'Standard Settings'!$G22,$S27+G$52&gt;'Standard Settings'!$I22),-1,BP27*(($D27+G$52)/($D27+G$52-0.5)))</f>
        <v>4101.66408646933</v>
      </c>
      <c r="CI27" s="35" t="n">
        <f aca="false">IF(OR($S27+H$52&lt;'Standard Settings'!$G22,$S27+H$52&gt;'Standard Settings'!$I22),-1,BQ27*(($D27+H$52)/($D27+H$52-0.5)))</f>
        <v>3822.47173623918</v>
      </c>
      <c r="CJ27" s="35" t="n">
        <f aca="false">IF(OR($S27+I$52&lt;'Standard Settings'!$G22,$S27+I$52&gt;'Standard Settings'!$I22),-1,BR27*(($D27+I$52)/($D27+I$52-0.5)))</f>
        <v>3578.73112957616</v>
      </c>
      <c r="CK27" s="35" t="n">
        <f aca="false">IF(OR($S27+J$52&lt;'Standard Settings'!$G22,$S27+J$52&gt;'Standard Settings'!$I22),-1,BS27*(($D27+J$52)/($D27+J$52-0.5)))</f>
        <v>-1</v>
      </c>
      <c r="CL27" s="36" t="n">
        <f aca="false">IF(OR($S27+B$52&lt;'Standard Settings'!$G22,$S27+B$52&gt;'Standard Settings'!$I22),-1,(EchelleFPAparam!$S$3/('cpmcfgWVLEN_Table.csv'!$S27+B$52))*(SIN('Standard Settings'!$F22)+SIN('Standard Settings'!$F22+EchelleFPAparam!$M$3+EchelleFPAparam!$F$3)))</f>
        <v>-1</v>
      </c>
      <c r="CM27" s="36" t="n">
        <f aca="false">IF(OR($S27+C$52&lt;'Standard Settings'!$G22,$S27+C$52&gt;'Standard Settings'!$I22),-1,(EchelleFPAparam!$S$3/('cpmcfgWVLEN_Table.csv'!$S27+C$52))*(SIN('Standard Settings'!$F22)+SIN('Standard Settings'!$F22+EchelleFPAparam!$M$3+EchelleFPAparam!$F$3)))</f>
        <v>5434.67152452385</v>
      </c>
      <c r="CN27" s="36" t="n">
        <f aca="false">IF(OR($S27+D$52&lt;'Standard Settings'!$G22,$S27+D$52&gt;'Standard Settings'!$I22),-1,(EchelleFPAparam!$S$3/('cpmcfgWVLEN_Table.csv'!$S27+D$52))*(SIN('Standard Settings'!$F22)+SIN('Standard Settings'!$F22+EchelleFPAparam!$M$3+EchelleFPAparam!$F$3)))</f>
        <v>4940.61047683987</v>
      </c>
      <c r="CO27" s="36" t="n">
        <f aca="false">IF(OR($S27+E$52&lt;'Standard Settings'!$G22,$S27+E$52&gt;'Standard Settings'!$I22),-1,(EchelleFPAparam!$S$3/('cpmcfgWVLEN_Table.csv'!$S27+E$52))*(SIN('Standard Settings'!$F22)+SIN('Standard Settings'!$F22+EchelleFPAparam!$M$3+EchelleFPAparam!$F$3)))</f>
        <v>4528.89293710321</v>
      </c>
      <c r="CP27" s="36" t="n">
        <f aca="false">IF(OR($S27+F$52&lt;'Standard Settings'!$G22,$S27+F$52&gt;'Standard Settings'!$I22),-1,(EchelleFPAparam!$S$3/('cpmcfgWVLEN_Table.csv'!$S27+F$52))*(SIN('Standard Settings'!$F22)+SIN('Standard Settings'!$F22+EchelleFPAparam!$M$3+EchelleFPAparam!$F$3)))</f>
        <v>4180.51655732604</v>
      </c>
      <c r="CQ27" s="36" t="n">
        <f aca="false">IF(OR($S27+G$52&lt;'Standard Settings'!$G22,$S27+G$52&gt;'Standard Settings'!$I22),-1,(EchelleFPAparam!$S$3/('cpmcfgWVLEN_Table.csv'!$S27+G$52))*(SIN('Standard Settings'!$F22)+SIN('Standard Settings'!$F22+EchelleFPAparam!$M$3+EchelleFPAparam!$F$3)))</f>
        <v>3881.90823180275</v>
      </c>
      <c r="CR27" s="36" t="n">
        <f aca="false">IF(OR($S27+H$52&lt;'Standard Settings'!$G22,$S27+H$52&gt;'Standard Settings'!$I22),-1,(EchelleFPAparam!$S$3/('cpmcfgWVLEN_Table.csv'!$S27+H$52))*(SIN('Standard Settings'!$F22)+SIN('Standard Settings'!$F22+EchelleFPAparam!$M$3+EchelleFPAparam!$F$3)))</f>
        <v>3623.11434968257</v>
      </c>
      <c r="CS27" s="36" t="n">
        <f aca="false">IF(OR($S27+I$52&lt;'Standard Settings'!$G22,$S27+I$52&gt;'Standard Settings'!$I22),-1,(EchelleFPAparam!$S$3/('cpmcfgWVLEN_Table.csv'!$S27+I$52))*(SIN('Standard Settings'!$F22)+SIN('Standard Settings'!$F22+EchelleFPAparam!$M$3+EchelleFPAparam!$F$3)))</f>
        <v>3396.66970282741</v>
      </c>
      <c r="CT27" s="36" t="n">
        <f aca="false">IF(OR($S27+J$52&lt;'Standard Settings'!$G22,$S27+J$52&gt;'Standard Settings'!$I22),-1,(EchelleFPAparam!$S$3/('cpmcfgWVLEN_Table.csv'!$S27+J$52))*(SIN('Standard Settings'!$F22)+SIN('Standard Settings'!$F22+EchelleFPAparam!$M$3+EchelleFPAparam!$F$3)))</f>
        <v>-1</v>
      </c>
      <c r="CU27" s="36" t="n">
        <f aca="false">IF(OR($S27+B$52&lt;'Standard Settings'!$G22,$S27+B$52&gt;'Standard Settings'!$I22),-1,(EchelleFPAparam!$S$3/('cpmcfgWVLEN_Table.csv'!$S27+B$52))*(SIN('Standard Settings'!$F22)+SIN('Standard Settings'!$F22+EchelleFPAparam!$M$3+EchelleFPAparam!$G$3)))</f>
        <v>-1</v>
      </c>
      <c r="CV27" s="36" t="n">
        <f aca="false">IF(OR($S27+C$52&lt;'Standard Settings'!$G22,$S27+C$52&gt;'Standard Settings'!$I22),-1,(EchelleFPAparam!$S$3/('cpmcfgWVLEN_Table.csv'!$S27+C$52))*(SIN('Standard Settings'!$F22)+SIN('Standard Settings'!$F22+EchelleFPAparam!$M$3+EchelleFPAparam!$G$3)))</f>
        <v>5477.29443017621</v>
      </c>
      <c r="CW27" s="36" t="n">
        <f aca="false">IF(OR($S27+D$52&lt;'Standard Settings'!$G22,$S27+D$52&gt;'Standard Settings'!$I22),-1,(EchelleFPAparam!$S$3/('cpmcfgWVLEN_Table.csv'!$S27+D$52))*(SIN('Standard Settings'!$F22)+SIN('Standard Settings'!$F22+EchelleFPAparam!$M$3+EchelleFPAparam!$G$3)))</f>
        <v>4979.35857288746</v>
      </c>
      <c r="CX27" s="36" t="n">
        <f aca="false">IF(OR($S27+E$52&lt;'Standard Settings'!$G22,$S27+E$52&gt;'Standard Settings'!$I22),-1,(EchelleFPAparam!$S$3/('cpmcfgWVLEN_Table.csv'!$S27+E$52))*(SIN('Standard Settings'!$F22)+SIN('Standard Settings'!$F22+EchelleFPAparam!$M$3+EchelleFPAparam!$G$3)))</f>
        <v>4564.41202514684</v>
      </c>
      <c r="CY27" s="36" t="n">
        <f aca="false">IF(OR($S27+F$52&lt;'Standard Settings'!$G22,$S27+F$52&gt;'Standard Settings'!$I22),-1,(EchelleFPAparam!$S$3/('cpmcfgWVLEN_Table.csv'!$S27+F$52))*(SIN('Standard Settings'!$F22)+SIN('Standard Settings'!$F22+EchelleFPAparam!$M$3+EchelleFPAparam!$G$3)))</f>
        <v>4213.30340782785</v>
      </c>
      <c r="CZ27" s="36" t="n">
        <f aca="false">IF(OR($S27+G$52&lt;'Standard Settings'!$G22,$S27+G$52&gt;'Standard Settings'!$I22),-1,(EchelleFPAparam!$S$3/('cpmcfgWVLEN_Table.csv'!$S27+G$52))*(SIN('Standard Settings'!$F22)+SIN('Standard Settings'!$F22+EchelleFPAparam!$M$3+EchelleFPAparam!$G$3)))</f>
        <v>3912.35316441158</v>
      </c>
      <c r="DA27" s="36" t="n">
        <f aca="false">IF(OR($S27+H$52&lt;'Standard Settings'!$G22,$S27+H$52&gt;'Standard Settings'!$I22),-1,(EchelleFPAparam!$S$3/('cpmcfgWVLEN_Table.csv'!$S27+H$52))*(SIN('Standard Settings'!$F22)+SIN('Standard Settings'!$F22+EchelleFPAparam!$M$3+EchelleFPAparam!$G$3)))</f>
        <v>3651.52962011747</v>
      </c>
      <c r="DB27" s="36" t="n">
        <f aca="false">IF(OR($S27+I$52&lt;'Standard Settings'!$G22,$S27+I$52&gt;'Standard Settings'!$I22),-1,(EchelleFPAparam!$S$3/('cpmcfgWVLEN_Table.csv'!$S27+I$52))*(SIN('Standard Settings'!$F22)+SIN('Standard Settings'!$F22+EchelleFPAparam!$M$3+EchelleFPAparam!$G$3)))</f>
        <v>3423.30901886013</v>
      </c>
      <c r="DC27" s="36" t="n">
        <f aca="false">IF(OR($S27+J$52&lt;'Standard Settings'!$G22,$S27+J$52&gt;'Standard Settings'!$I22),-1,(EchelleFPAparam!$S$3/('cpmcfgWVLEN_Table.csv'!$S27+J$52))*(SIN('Standard Settings'!$F22)+SIN('Standard Settings'!$F22+EchelleFPAparam!$M$3+EchelleFPAparam!$G$3)))</f>
        <v>-1</v>
      </c>
      <c r="DD27" s="36" t="n">
        <f aca="false">IF(OR($S27+B$52&lt;'Standard Settings'!$G22,$S27+B$52&gt;'Standard Settings'!$I22),-1,(EchelleFPAparam!$S$3/('cpmcfgWVLEN_Table.csv'!$S27+B$52))*(SIN('Standard Settings'!$F22)+SIN('Standard Settings'!$F22+EchelleFPAparam!$M$3+EchelleFPAparam!$H$3)))</f>
        <v>-1</v>
      </c>
      <c r="DE27" s="36" t="n">
        <f aca="false">IF(OR($S27+C$52&lt;'Standard Settings'!$G22,$S27+C$52&gt;'Standard Settings'!$I22),-1,(EchelleFPAparam!$S$3/('cpmcfgWVLEN_Table.csv'!$S27+C$52))*(SIN('Standard Settings'!$F22)+SIN('Standard Settings'!$F22+EchelleFPAparam!$M$3+EchelleFPAparam!$H$3)))</f>
        <v>5479.55950066508</v>
      </c>
      <c r="DF27" s="36" t="n">
        <f aca="false">IF(OR($S27+D$52&lt;'Standard Settings'!$G22,$S27+D$52&gt;'Standard Settings'!$I22),-1,(EchelleFPAparam!$S$3/('cpmcfgWVLEN_Table.csv'!$S27+D$52))*(SIN('Standard Settings'!$F22)+SIN('Standard Settings'!$F22+EchelleFPAparam!$M$3+EchelleFPAparam!$H$3)))</f>
        <v>4981.41772787735</v>
      </c>
      <c r="DG27" s="36" t="n">
        <f aca="false">IF(OR($S27+E$52&lt;'Standard Settings'!$G22,$S27+E$52&gt;'Standard Settings'!$I22),-1,(EchelleFPAparam!$S$3/('cpmcfgWVLEN_Table.csv'!$S27+E$52))*(SIN('Standard Settings'!$F22)+SIN('Standard Settings'!$F22+EchelleFPAparam!$M$3+EchelleFPAparam!$H$3)))</f>
        <v>4566.29958388757</v>
      </c>
      <c r="DH27" s="36" t="n">
        <f aca="false">IF(OR($S27+F$52&lt;'Standard Settings'!$G22,$S27+F$52&gt;'Standard Settings'!$I22),-1,(EchelleFPAparam!$S$3/('cpmcfgWVLEN_Table.csv'!$S27+F$52))*(SIN('Standard Settings'!$F22)+SIN('Standard Settings'!$F22+EchelleFPAparam!$M$3+EchelleFPAparam!$H$3)))</f>
        <v>4215.04576974237</v>
      </c>
      <c r="DI27" s="36" t="n">
        <f aca="false">IF(OR($S27+G$52&lt;'Standard Settings'!$G22,$S27+G$52&gt;'Standard Settings'!$I22),-1,(EchelleFPAparam!$S$3/('cpmcfgWVLEN_Table.csv'!$S27+G$52))*(SIN('Standard Settings'!$F22)+SIN('Standard Settings'!$F22+EchelleFPAparam!$M$3+EchelleFPAparam!$H$3)))</f>
        <v>3913.97107190363</v>
      </c>
      <c r="DJ27" s="36" t="n">
        <f aca="false">IF(OR($S27+H$52&lt;'Standard Settings'!$G22,$S27+H$52&gt;'Standard Settings'!$I22),-1,(EchelleFPAparam!$S$3/('cpmcfgWVLEN_Table.csv'!$S27+H$52))*(SIN('Standard Settings'!$F22)+SIN('Standard Settings'!$F22+EchelleFPAparam!$M$3+EchelleFPAparam!$H$3)))</f>
        <v>3653.03966711005</v>
      </c>
      <c r="DK27" s="36" t="n">
        <f aca="false">IF(OR($S27+I$52&lt;'Standard Settings'!$G22,$S27+I$52&gt;'Standard Settings'!$I22),-1,(EchelleFPAparam!$S$3/('cpmcfgWVLEN_Table.csv'!$S27+I$52))*(SIN('Standard Settings'!$F22)+SIN('Standard Settings'!$F22+EchelleFPAparam!$M$3+EchelleFPAparam!$H$3)))</f>
        <v>3424.72468791568</v>
      </c>
      <c r="DL27" s="36" t="n">
        <f aca="false">IF(OR($S27+J$52&lt;'Standard Settings'!$G22,$S27+J$52&gt;'Standard Settings'!$I22),-1,(EchelleFPAparam!$S$3/('cpmcfgWVLEN_Table.csv'!$S27+J$52))*(SIN('Standard Settings'!$F22)+SIN('Standard Settings'!$F22+EchelleFPAparam!$M$3+EchelleFPAparam!$H$3)))</f>
        <v>-1</v>
      </c>
      <c r="DM27" s="36" t="n">
        <f aca="false">IF(OR($S27+B$52&lt;'Standard Settings'!$G22,$S27+B$52&gt;'Standard Settings'!$I22),-1,(EchelleFPAparam!$S$3/('cpmcfgWVLEN_Table.csv'!$S27+B$52))*(SIN('Standard Settings'!$F22)+SIN('Standard Settings'!$F22+EchelleFPAparam!$M$3+EchelleFPAparam!$I$3)))</f>
        <v>-1</v>
      </c>
      <c r="DN27" s="36" t="n">
        <f aca="false">IF(OR($S27+C$52&lt;'Standard Settings'!$G22,$S27+C$52&gt;'Standard Settings'!$I22),-1,(EchelleFPAparam!$S$3/('cpmcfgWVLEN_Table.csv'!$S27+C$52))*(SIN('Standard Settings'!$F22)+SIN('Standard Settings'!$F22+EchelleFPAparam!$M$3+EchelleFPAparam!$I$3)))</f>
        <v>5520.42680442556</v>
      </c>
      <c r="DO27" s="36" t="n">
        <f aca="false">IF(OR($S27+D$52&lt;'Standard Settings'!$G22,$S27+D$52&gt;'Standard Settings'!$I22),-1,(EchelleFPAparam!$S$3/('cpmcfgWVLEN_Table.csv'!$S27+D$52))*(SIN('Standard Settings'!$F22)+SIN('Standard Settings'!$F22+EchelleFPAparam!$M$3+EchelleFPAparam!$I$3)))</f>
        <v>5018.56982220506</v>
      </c>
      <c r="DP27" s="36" t="n">
        <f aca="false">IF(OR($S27+E$52&lt;'Standard Settings'!$G22,$S27+E$52&gt;'Standard Settings'!$I22),-1,(EchelleFPAparam!$S$3/('cpmcfgWVLEN_Table.csv'!$S27+E$52))*(SIN('Standard Settings'!$F22)+SIN('Standard Settings'!$F22+EchelleFPAparam!$M$3+EchelleFPAparam!$I$3)))</f>
        <v>4600.35567035464</v>
      </c>
      <c r="DQ27" s="36" t="n">
        <f aca="false">IF(OR($S27+F$52&lt;'Standard Settings'!$G22,$S27+F$52&gt;'Standard Settings'!$I22),-1,(EchelleFPAparam!$S$3/('cpmcfgWVLEN_Table.csv'!$S27+F$52))*(SIN('Standard Settings'!$F22)+SIN('Standard Settings'!$F22+EchelleFPAparam!$M$3+EchelleFPAparam!$I$3)))</f>
        <v>4246.48215725043</v>
      </c>
      <c r="DR27" s="36" t="n">
        <f aca="false">IF(OR($S27+G$52&lt;'Standard Settings'!$G22,$S27+G$52&gt;'Standard Settings'!$I22),-1,(EchelleFPAparam!$S$3/('cpmcfgWVLEN_Table.csv'!$S27+G$52))*(SIN('Standard Settings'!$F22)+SIN('Standard Settings'!$F22+EchelleFPAparam!$M$3+EchelleFPAparam!$I$3)))</f>
        <v>3943.16200316112</v>
      </c>
      <c r="DS27" s="36" t="n">
        <f aca="false">IF(OR($S27+H$52&lt;'Standard Settings'!$G22,$S27+H$52&gt;'Standard Settings'!$I22),-1,(EchelleFPAparam!$S$3/('cpmcfgWVLEN_Table.csv'!$S27+H$52))*(SIN('Standard Settings'!$F22)+SIN('Standard Settings'!$F22+EchelleFPAparam!$M$3+EchelleFPAparam!$I$3)))</f>
        <v>3680.28453628371</v>
      </c>
      <c r="DT27" s="36" t="n">
        <f aca="false">IF(OR($S27+I$52&lt;'Standard Settings'!$G22,$S27+I$52&gt;'Standard Settings'!$I22),-1,(EchelleFPAparam!$S$3/('cpmcfgWVLEN_Table.csv'!$S27+I$52))*(SIN('Standard Settings'!$F22)+SIN('Standard Settings'!$F22+EchelleFPAparam!$M$3+EchelleFPAparam!$I$3)))</f>
        <v>3450.26675276598</v>
      </c>
      <c r="DU27" s="36" t="n">
        <f aca="false">IF(OR($S27+J$52&lt;'Standard Settings'!$G22,$S27+J$52&gt;'Standard Settings'!$I22),-1,(EchelleFPAparam!$S$3/('cpmcfgWVLEN_Table.csv'!$S27+J$52))*(SIN('Standard Settings'!$F22)+SIN('Standard Settings'!$F22+EchelleFPAparam!$M$3+EchelleFPAparam!$I$3)))</f>
        <v>-1</v>
      </c>
      <c r="DV27" s="36" t="n">
        <f aca="false">IF(OR($S27+B$52&lt;'Standard Settings'!$G22,$S27+B$52&gt;'Standard Settings'!$I22),-1,(EchelleFPAparam!$S$3/('cpmcfgWVLEN_Table.csv'!$S27+B$52))*(SIN('Standard Settings'!$F22)+SIN('Standard Settings'!$F22+EchelleFPAparam!$M$3+EchelleFPAparam!$J$3)))</f>
        <v>-1</v>
      </c>
      <c r="DW27" s="36" t="n">
        <f aca="false">IF(OR($S27+C$52&lt;'Standard Settings'!$G22,$S27+C$52&gt;'Standard Settings'!$I22),-1,(EchelleFPAparam!$S$3/('cpmcfgWVLEN_Table.csv'!$S27+C$52))*(SIN('Standard Settings'!$F22)+SIN('Standard Settings'!$F22+EchelleFPAparam!$M$3+EchelleFPAparam!$J$3)))</f>
        <v>5522.59585226567</v>
      </c>
      <c r="DX27" s="36" t="n">
        <f aca="false">IF(OR($S27+D$52&lt;'Standard Settings'!$G22,$S27+D$52&gt;'Standard Settings'!$I22),-1,(EchelleFPAparam!$S$3/('cpmcfgWVLEN_Table.csv'!$S27+D$52))*(SIN('Standard Settings'!$F22)+SIN('Standard Settings'!$F22+EchelleFPAparam!$M$3+EchelleFPAparam!$J$3)))</f>
        <v>5020.54168387789</v>
      </c>
      <c r="DY27" s="36" t="n">
        <f aca="false">IF(OR($S27+E$52&lt;'Standard Settings'!$G22,$S27+E$52&gt;'Standard Settings'!$I22),-1,(EchelleFPAparam!$S$3/('cpmcfgWVLEN_Table.csv'!$S27+E$52))*(SIN('Standard Settings'!$F22)+SIN('Standard Settings'!$F22+EchelleFPAparam!$M$3+EchelleFPAparam!$J$3)))</f>
        <v>4602.16321022139</v>
      </c>
      <c r="DZ27" s="36" t="n">
        <f aca="false">IF(OR($S27+F$52&lt;'Standard Settings'!$G22,$S27+F$52&gt;'Standard Settings'!$I22),-1,(EchelleFPAparam!$S$3/('cpmcfgWVLEN_Table.csv'!$S27+F$52))*(SIN('Standard Settings'!$F22)+SIN('Standard Settings'!$F22+EchelleFPAparam!$M$3+EchelleFPAparam!$J$3)))</f>
        <v>4248.15065558898</v>
      </c>
      <c r="EA27" s="36" t="n">
        <f aca="false">IF(OR($S27+G$52&lt;'Standard Settings'!$G22,$S27+G$52&gt;'Standard Settings'!$I22),-1,(EchelleFPAparam!$S$3/('cpmcfgWVLEN_Table.csv'!$S27+G$52))*(SIN('Standard Settings'!$F22)+SIN('Standard Settings'!$F22+EchelleFPAparam!$M$3+EchelleFPAparam!$J$3)))</f>
        <v>3944.71132304691</v>
      </c>
      <c r="EB27" s="36" t="n">
        <f aca="false">IF(OR($S27+H$52&lt;'Standard Settings'!$G22,$S27+H$52&gt;'Standard Settings'!$I22),-1,(EchelleFPAparam!$S$3/('cpmcfgWVLEN_Table.csv'!$S27+H$52))*(SIN('Standard Settings'!$F22)+SIN('Standard Settings'!$F22+EchelleFPAparam!$M$3+EchelleFPAparam!$J$3)))</f>
        <v>3681.73056817711</v>
      </c>
      <c r="EC27" s="36" t="n">
        <f aca="false">IF(OR($S27+I$52&lt;'Standard Settings'!$G22,$S27+I$52&gt;'Standard Settings'!$I22),-1,(EchelleFPAparam!$S$3/('cpmcfgWVLEN_Table.csv'!$S27+I$52))*(SIN('Standard Settings'!$F22)+SIN('Standard Settings'!$F22+EchelleFPAparam!$M$3+EchelleFPAparam!$J$3)))</f>
        <v>3451.62240766605</v>
      </c>
      <c r="ED27" s="36" t="n">
        <f aca="false">IF(OR($S27+J$52&lt;'Standard Settings'!$G22,$S27+J$52&gt;'Standard Settings'!$I22),-1,(EchelleFPAparam!$S$3/('cpmcfgWVLEN_Table.csv'!$S27+J$52))*(SIN('Standard Settings'!$F22)+SIN('Standard Settings'!$F22+EchelleFPAparam!$M$3+EchelleFPAparam!$J$3)))</f>
        <v>-1</v>
      </c>
      <c r="EE27" s="36" t="n">
        <f aca="false">IF(OR($S27+B$52&lt;$Q27,$S27+B$52&gt;$R27),-1,(EchelleFPAparam!$S$3/('cpmcfgWVLEN_Table.csv'!$S27+B$52))*(SIN('Standard Settings'!$F22)+SIN('Standard Settings'!$F22+EchelleFPAparam!$M$3+EchelleFPAparam!$K$3)))</f>
        <v>-1</v>
      </c>
      <c r="EF27" s="36" t="n">
        <f aca="false">IF(OR($S27+C$52&lt;$Q27,$S27+C$52&gt;$R27),-1,(EchelleFPAparam!$S$3/('cpmcfgWVLEN_Table.csv'!$S27+C$52))*(SIN('Standard Settings'!$F22)+SIN('Standard Settings'!$F22+EchelleFPAparam!$M$3+EchelleFPAparam!$K$3)))</f>
        <v>5561.67937532785</v>
      </c>
      <c r="EG27" s="36" t="n">
        <f aca="false">IF(OR($S27+D$52&lt;$Q27,$S27+D$52&gt;$R27),-1,(EchelleFPAparam!$S$3/('cpmcfgWVLEN_Table.csv'!$S27+D$52))*(SIN('Standard Settings'!$F22)+SIN('Standard Settings'!$F22+EchelleFPAparam!$M$3+EchelleFPAparam!$K$3)))</f>
        <v>5056.07215938895</v>
      </c>
      <c r="EH27" s="36" t="n">
        <f aca="false">IF(OR($S27+E$52&lt;$Q27,$S27+E$52&gt;$R27),-1,(EchelleFPAparam!$S$3/('cpmcfgWVLEN_Table.csv'!$S27+E$52))*(SIN('Standard Settings'!$F22)+SIN('Standard Settings'!$F22+EchelleFPAparam!$M$3+EchelleFPAparam!$K$3)))</f>
        <v>4634.73281277321</v>
      </c>
      <c r="EI27" s="36" t="n">
        <f aca="false">IF(OR($S27+F$52&lt;$Q27,$S27+F$52&gt;$R27),-1,(EchelleFPAparam!$S$3/('cpmcfgWVLEN_Table.csv'!$S27+F$52))*(SIN('Standard Settings'!$F22)+SIN('Standard Settings'!$F22+EchelleFPAparam!$M$3+EchelleFPAparam!$K$3)))</f>
        <v>4278.21490409834</v>
      </c>
      <c r="EJ27" s="36" t="n">
        <f aca="false">IF(OR($S27+G$52&lt;$Q27,$S27+G$52&gt;$R27),-1,(EchelleFPAparam!$S$3/('cpmcfgWVLEN_Table.csv'!$S27+G$52))*(SIN('Standard Settings'!$F22)+SIN('Standard Settings'!$F22+EchelleFPAparam!$M$3+EchelleFPAparam!$K$3)))</f>
        <v>3972.62812523418</v>
      </c>
      <c r="EK27" s="36" t="n">
        <f aca="false">IF(OR($S27+H$52&lt;$Q27,$S27+H$52&gt;$R27),-1,(EchelleFPAparam!$S$3/('cpmcfgWVLEN_Table.csv'!$S27+H$52))*(SIN('Standard Settings'!$F22)+SIN('Standard Settings'!$F22+EchelleFPAparam!$M$3+EchelleFPAparam!$K$3)))</f>
        <v>3707.78625021856</v>
      </c>
      <c r="EL27" s="36" t="n">
        <f aca="false">IF(OR($S27+I$52&lt;$Q27,$S27+I$52&gt;$R27),-1,(EchelleFPAparam!$S$3/('cpmcfgWVLEN_Table.csv'!$S27+I$52))*(SIN('Standard Settings'!$F22)+SIN('Standard Settings'!$F22+EchelleFPAparam!$M$3+EchelleFPAparam!$K$3)))</f>
        <v>3476.0496095799</v>
      </c>
      <c r="EM27" s="36" t="n">
        <f aca="false">IF(OR($S27+J$52&lt;$Q27,$S27+J$52&gt;$R27),-1,(EchelleFPAparam!$S$3/('cpmcfgWVLEN_Table.csv'!$S27+J$52))*(SIN('Standard Settings'!$F22)+SIN('Standard Settings'!$F22+EchelleFPAparam!$M$3+EchelleFPAparam!$K$3)))</f>
        <v>-1</v>
      </c>
      <c r="EN27" s="37"/>
      <c r="EO27" s="37"/>
      <c r="EP27" s="37"/>
      <c r="EQ27" s="37"/>
      <c r="ER27" s="37"/>
      <c r="ES27" s="37"/>
      <c r="ET27" s="37"/>
      <c r="EU27" s="37"/>
      <c r="EV27" s="37"/>
      <c r="EW27" s="37"/>
      <c r="EX27" s="37"/>
      <c r="EY27" s="37"/>
      <c r="EZ27" s="37"/>
      <c r="FA27" s="37"/>
      <c r="FB27" s="37"/>
      <c r="FC27" s="37"/>
      <c r="FD27" s="37"/>
      <c r="FE27" s="37"/>
      <c r="FF27" s="37"/>
      <c r="FG27" s="37"/>
      <c r="FH27" s="37"/>
      <c r="FI27" s="37"/>
      <c r="FJ27" s="37"/>
      <c r="FK27" s="37"/>
      <c r="FL27" s="38" t="n">
        <f aca="false">1/(F27*EchelleFPAparam!$Q$3)</f>
        <v>733.044693510257</v>
      </c>
      <c r="FM27" s="38" t="n">
        <f aca="false">E27*FL27</f>
        <v>11.2520884013272</v>
      </c>
      <c r="FN27" s="37"/>
      <c r="FO27" s="37"/>
      <c r="FP27" s="37"/>
      <c r="FQ27" s="37"/>
      <c r="FR27" s="37"/>
      <c r="FS27" s="37"/>
      <c r="FT27" s="37"/>
      <c r="FU27" s="37"/>
      <c r="FV27" s="37"/>
      <c r="FW27" s="37"/>
      <c r="FX27" s="37"/>
      <c r="FY27" s="37"/>
      <c r="FZ27" s="37"/>
      <c r="GA27" s="37"/>
      <c r="GB27" s="37"/>
      <c r="GC27" s="37"/>
      <c r="GD27" s="37"/>
      <c r="GE27" s="37"/>
      <c r="GF27" s="37"/>
      <c r="GG27" s="37"/>
      <c r="GH27" s="37"/>
      <c r="GI27" s="37"/>
      <c r="GJ27" s="37"/>
      <c r="GK27" s="37"/>
      <c r="GL27" s="37"/>
      <c r="GM27" s="37"/>
      <c r="GN27" s="37"/>
      <c r="GO27" s="37"/>
      <c r="GP27" s="37"/>
      <c r="GQ27" s="37"/>
      <c r="GR27" s="37"/>
      <c r="GS27" s="37"/>
      <c r="GT27" s="37"/>
      <c r="GU27" s="37"/>
      <c r="GV27" s="37"/>
      <c r="GW27" s="37"/>
      <c r="GX27" s="37"/>
      <c r="GY27" s="37"/>
      <c r="GZ27" s="37"/>
      <c r="HA27" s="37"/>
      <c r="HB27" s="37"/>
      <c r="HC27" s="37"/>
      <c r="HD27" s="37"/>
      <c r="HE27" s="37"/>
      <c r="HF27" s="37"/>
      <c r="HG27" s="37"/>
      <c r="HH27" s="37"/>
      <c r="HI27" s="37"/>
      <c r="HJ27" s="37"/>
      <c r="HK27" s="37"/>
      <c r="HL27" s="37"/>
      <c r="HM27" s="37"/>
      <c r="HN27" s="37"/>
      <c r="HO27" s="37"/>
      <c r="HP27" s="37"/>
      <c r="HQ27" s="37"/>
      <c r="HR27" s="37"/>
      <c r="HS27" s="37"/>
      <c r="HT27" s="37"/>
      <c r="HU27" s="37"/>
      <c r="HV27" s="37"/>
      <c r="HW27" s="37"/>
      <c r="HX27" s="37"/>
      <c r="HY27" s="37"/>
      <c r="HZ27" s="37"/>
      <c r="IA27" s="37"/>
      <c r="IB27" s="37"/>
      <c r="IC27" s="37"/>
      <c r="ID27" s="37"/>
      <c r="IE27" s="37"/>
      <c r="IF27" s="37"/>
      <c r="IG27" s="37"/>
      <c r="IH27" s="37"/>
      <c r="II27" s="37"/>
      <c r="IJ27" s="37"/>
      <c r="IK27" s="37"/>
      <c r="IL27" s="37"/>
      <c r="IM27" s="37"/>
      <c r="IN27" s="37"/>
      <c r="IO27" s="37"/>
      <c r="IP27" s="37"/>
      <c r="IQ27" s="37"/>
      <c r="IR27" s="37"/>
      <c r="IS27" s="37"/>
      <c r="IT27" s="37"/>
      <c r="IU27" s="37"/>
      <c r="IV27" s="37"/>
      <c r="IW27" s="37"/>
      <c r="IX27" s="37"/>
      <c r="IY27" s="37"/>
      <c r="IZ27" s="37"/>
      <c r="JA27" s="37"/>
      <c r="JB27" s="37"/>
      <c r="JC27" s="37"/>
      <c r="JD27" s="37"/>
      <c r="JE27" s="37"/>
      <c r="JF27" s="37"/>
      <c r="JG27" s="37"/>
      <c r="JH27" s="37"/>
      <c r="JI27" s="37"/>
      <c r="JJ27" s="37"/>
      <c r="JK27" s="37"/>
      <c r="JL27" s="37"/>
      <c r="JM27" s="37"/>
      <c r="JN27" s="37"/>
      <c r="JO27" s="37"/>
      <c r="JP27" s="37"/>
      <c r="JQ27" s="37"/>
      <c r="JR27" s="37"/>
      <c r="JS27" s="37"/>
    </row>
    <row r="28" customFormat="false" ht="13.75" hidden="false" customHeight="true" outlineLevel="0" collapsed="false">
      <c r="A28" s="24" t="n">
        <v>22</v>
      </c>
      <c r="B28" s="25" t="n">
        <f aca="false">Y28</f>
        <v>4292.43021277474</v>
      </c>
      <c r="C28" s="12" t="str">
        <f aca="false">'Standard Settings'!B23</f>
        <v>M/3/9</v>
      </c>
      <c r="D28" s="12" t="n">
        <f aca="false">'Standard Settings'!H23</f>
        <v>13</v>
      </c>
      <c r="E28" s="26" t="n">
        <f aca="false">(DQ28-DH28)/2048</f>
        <v>0.0146818532556225</v>
      </c>
      <c r="F28" s="23" t="n">
        <f aca="false">((EchelleFPAparam!$S$3/('cpmcfgWVLEN_Table.csv'!$S28+E$52))*(SIN('Standard Settings'!$F23+0.0005)+SIN('Standard Settings'!$F23+0.0005+EchelleFPAparam!$M$3))-(EchelleFPAparam!$S$3/('cpmcfgWVLEN_Table.csv'!$S28+E$52))*(SIN('Standard Settings'!$F23-0.0005)+SIN('Standard Settings'!$F23-0.0005+EchelleFPAparam!$M$3)))*1000*EchelleFPAparam!$O$3/180</f>
        <v>43.3627783206687</v>
      </c>
      <c r="G28" s="27" t="str">
        <f aca="false">'Standard Settings'!C23</f>
        <v>M</v>
      </c>
      <c r="H28" s="28"/>
      <c r="I28" s="12" t="str">
        <f aca="false">'Standard Settings'!$D23</f>
        <v>LM</v>
      </c>
      <c r="J28" s="28"/>
      <c r="K28" s="13" t="n">
        <v>0</v>
      </c>
      <c r="L28" s="13" t="n">
        <v>0</v>
      </c>
      <c r="M28" s="14" t="s">
        <v>307</v>
      </c>
      <c r="N28" s="14" t="s">
        <v>307</v>
      </c>
      <c r="O28" s="12" t="n">
        <f aca="false">'Standard Settings'!$E23</f>
        <v>63.5</v>
      </c>
      <c r="P28" s="29"/>
      <c r="Q28" s="30" t="n">
        <f aca="false">'Standard Settings'!$G23</f>
        <v>10</v>
      </c>
      <c r="R28" s="30" t="n">
        <f aca="false">'Standard Settings'!$I23</f>
        <v>16</v>
      </c>
      <c r="S28" s="31" t="n">
        <f aca="false">D28-4</f>
        <v>9</v>
      </c>
      <c r="T28" s="31" t="n">
        <f aca="false">D28+4</f>
        <v>17</v>
      </c>
      <c r="U28" s="32" t="n">
        <f aca="false">IF(OR($S28+B$52&lt;$Q28,$S28+B$52&gt;$R28),-1,(EchelleFPAparam!$S$3/('cpmcfgWVLEN_Table.csv'!$S28+B$52))*(SIN('Standard Settings'!$F23)+SIN('Standard Settings'!$F23+EchelleFPAparam!$M$3)))</f>
        <v>-1</v>
      </c>
      <c r="V28" s="32" t="n">
        <f aca="false">IF(OR($S28+C$52&lt;$Q28,$S28+C$52&gt;$R28),-1,(EchelleFPAparam!$S$3/('cpmcfgWVLEN_Table.csv'!$S28+C$52))*(SIN('Standard Settings'!$F23)+SIN('Standard Settings'!$F23+EchelleFPAparam!$M$3)))</f>
        <v>5580.15927660716</v>
      </c>
      <c r="W28" s="32" t="n">
        <f aca="false">IF(OR($S28+D$52&lt;$Q28,$S28+D$52&gt;$R28),-1,(EchelleFPAparam!$S$3/('cpmcfgWVLEN_Table.csv'!$S28+D$52))*(SIN('Standard Settings'!$F23)+SIN('Standard Settings'!$F23+EchelleFPAparam!$M$3)))</f>
        <v>5072.87206964288</v>
      </c>
      <c r="X28" s="32" t="n">
        <f aca="false">IF(OR($S28+E$52&lt;$Q28,$S28+E$52&gt;$R28),-1,(EchelleFPAparam!$S$3/('cpmcfgWVLEN_Table.csv'!$S28+E$52))*(SIN('Standard Settings'!$F23)+SIN('Standard Settings'!$F23+EchelleFPAparam!$M$3)))</f>
        <v>4650.13273050597</v>
      </c>
      <c r="Y28" s="32" t="n">
        <f aca="false">IF(OR($S28+F$52&lt;$Q28,$S28+F$52&gt;$R28),-1,(EchelleFPAparam!$S$3/('cpmcfgWVLEN_Table.csv'!$S28+F$52))*(SIN('Standard Settings'!$F23)+SIN('Standard Settings'!$F23+EchelleFPAparam!$M$3)))</f>
        <v>4292.43021277474</v>
      </c>
      <c r="Z28" s="32" t="n">
        <f aca="false">IF(OR($S28+G$52&lt;$Q28,$S28+G$52&gt;$R28),-1,(EchelleFPAparam!$S$3/('cpmcfgWVLEN_Table.csv'!$S28+G$52))*(SIN('Standard Settings'!$F23)+SIN('Standard Settings'!$F23+EchelleFPAparam!$M$3)))</f>
        <v>3985.8280547194</v>
      </c>
      <c r="AA28" s="32" t="n">
        <f aca="false">IF(OR($S28+H$52&lt;$Q28,$S28+H$52&gt;$R28),-1,(EchelleFPAparam!$S$3/('cpmcfgWVLEN_Table.csv'!$S28+H$52))*(SIN('Standard Settings'!$F23)+SIN('Standard Settings'!$F23+EchelleFPAparam!$M$3)))</f>
        <v>3720.10618440478</v>
      </c>
      <c r="AB28" s="32" t="n">
        <f aca="false">IF(OR($S28+I$52&lt;$Q28,$S28+I$52&gt;$R28),-1,(EchelleFPAparam!$S$3/('cpmcfgWVLEN_Table.csv'!$S28+I$52))*(SIN('Standard Settings'!$F23)+SIN('Standard Settings'!$F23+EchelleFPAparam!$M$3)))</f>
        <v>3487.59954787948</v>
      </c>
      <c r="AC28" s="32" t="n">
        <f aca="false">IF(OR($S28+J$52&lt;$Q28,$S28+J$52&gt;$R28),-1,(EchelleFPAparam!$S$3/('cpmcfgWVLEN_Table.csv'!$S28+J$52))*(SIN('Standard Settings'!$F23)+SIN('Standard Settings'!$F23+EchelleFPAparam!$M$3)))</f>
        <v>-1</v>
      </c>
      <c r="AD28" s="33" t="n">
        <v>2048.1</v>
      </c>
      <c r="AE28" s="33" t="n">
        <v>1862.80240719271</v>
      </c>
      <c r="AF28" s="33" t="n">
        <v>1412.76624605882</v>
      </c>
      <c r="AG28" s="33" t="n">
        <v>1036.47311350769</v>
      </c>
      <c r="AH28" s="33" t="n">
        <v>716.981467917863</v>
      </c>
      <c r="AI28" s="33" t="n">
        <v>442.512913942126</v>
      </c>
      <c r="AJ28" s="33" t="n">
        <v>203.939661572306</v>
      </c>
      <c r="AK28" s="33" t="n">
        <v>40.7530182520216</v>
      </c>
      <c r="AL28" s="33"/>
      <c r="AM28" s="33"/>
      <c r="AN28" s="33" t="n">
        <v>0</v>
      </c>
      <c r="AO28" s="33" t="n">
        <v>2048.1</v>
      </c>
      <c r="AP28" s="33" t="n">
        <v>1879.89404974498</v>
      </c>
      <c r="AQ28" s="33" t="n">
        <v>1427.12756826976</v>
      </c>
      <c r="AR28" s="33" t="n">
        <v>1048.45094207532</v>
      </c>
      <c r="AS28" s="33" t="n">
        <v>726.921964089183</v>
      </c>
      <c r="AT28" s="33" t="n">
        <v>450.640786129284</v>
      </c>
      <c r="AU28" s="33" t="n">
        <v>210.542364422536</v>
      </c>
      <c r="AV28" s="33" t="n">
        <v>43.3266117659274</v>
      </c>
      <c r="AW28" s="33"/>
      <c r="AX28" s="33"/>
      <c r="AY28" s="33" t="n">
        <v>0</v>
      </c>
      <c r="AZ28" s="33" t="n">
        <v>2048.1</v>
      </c>
      <c r="BA28" s="33" t="n">
        <v>1899.27096950364</v>
      </c>
      <c r="BB28" s="33" t="n">
        <v>1443.59455815598</v>
      </c>
      <c r="BC28" s="33" t="n">
        <v>1062.12765868588</v>
      </c>
      <c r="BD28" s="33" t="n">
        <v>738.266837540078</v>
      </c>
      <c r="BE28" s="33" t="n">
        <v>459.973654776065</v>
      </c>
      <c r="BF28" s="33" t="n">
        <v>218.218321919665</v>
      </c>
      <c r="BG28" s="33" t="n">
        <v>46.4137163930114</v>
      </c>
      <c r="BH28" s="33"/>
      <c r="BI28" s="33"/>
      <c r="BJ28" s="33" t="n">
        <v>0</v>
      </c>
      <c r="BK28" s="34" t="n">
        <f aca="false">IF(OR($S28+B$52&lt;'Standard Settings'!$G23,$S28+B$52&gt;'Standard Settings'!$I23),-1,(EchelleFPAparam!$S$3/('cpmcfgWVLEN_Table.csv'!$S28+B$52))*(SIN(EchelleFPAparam!$T$3-EchelleFPAparam!$M$3/2)+SIN('Standard Settings'!$F23+EchelleFPAparam!$M$3)))</f>
        <v>-1</v>
      </c>
      <c r="BL28" s="34" t="n">
        <f aca="false">IF(OR($S28+C$52&lt;'Standard Settings'!$G23,$S28+C$52&gt;'Standard Settings'!$I23),-1,(EchelleFPAparam!$S$3/('cpmcfgWVLEN_Table.csv'!$S28+C$52))*(SIN(EchelleFPAparam!$T$3-EchelleFPAparam!$M$3/2)+SIN('Standard Settings'!$F23+EchelleFPAparam!$M$3)))</f>
        <v>5624.84350409908</v>
      </c>
      <c r="BM28" s="34" t="n">
        <f aca="false">IF(OR($S28+D$52&lt;'Standard Settings'!$G23,$S28+D$52&gt;'Standard Settings'!$I23),-1,(EchelleFPAparam!$S$3/('cpmcfgWVLEN_Table.csv'!$S28+D$52))*(SIN(EchelleFPAparam!$T$3-EchelleFPAparam!$M$3/2)+SIN('Standard Settings'!$F23+EchelleFPAparam!$M$3)))</f>
        <v>5113.49409463552</v>
      </c>
      <c r="BN28" s="34" t="n">
        <f aca="false">IF(OR($S28+E$52&lt;'Standard Settings'!$G23,$S28+E$52&gt;'Standard Settings'!$I23),-1,(EchelleFPAparam!$S$3/('cpmcfgWVLEN_Table.csv'!$S28+E$52))*(SIN(EchelleFPAparam!$T$3-EchelleFPAparam!$M$3/2)+SIN('Standard Settings'!$F23+EchelleFPAparam!$M$3)))</f>
        <v>4687.36958674923</v>
      </c>
      <c r="BO28" s="34" t="n">
        <f aca="false">IF(OR($S28+F$52&lt;'Standard Settings'!$G23,$S28+F$52&gt;'Standard Settings'!$I23),-1,(EchelleFPAparam!$S$3/('cpmcfgWVLEN_Table.csv'!$S28+F$52))*(SIN(EchelleFPAparam!$T$3-EchelleFPAparam!$M$3/2)+SIN('Standard Settings'!$F23+EchelleFPAparam!$M$3)))</f>
        <v>4326.80269546083</v>
      </c>
      <c r="BP28" s="34" t="n">
        <f aca="false">IF(OR($S28+G$52&lt;'Standard Settings'!$G23,$S28+G$52&gt;'Standard Settings'!$I23),-1,(EchelleFPAparam!$S$3/('cpmcfgWVLEN_Table.csv'!$S28+G$52))*(SIN(EchelleFPAparam!$T$3-EchelleFPAparam!$M$3/2)+SIN('Standard Settings'!$F23+EchelleFPAparam!$M$3)))</f>
        <v>4017.74536007077</v>
      </c>
      <c r="BQ28" s="34" t="n">
        <f aca="false">IF(OR($S28+H$52&lt;'Standard Settings'!$G23,$S28+H$52&gt;'Standard Settings'!$I23),-1,(EchelleFPAparam!$S$3/('cpmcfgWVLEN_Table.csv'!$S28+H$52))*(SIN(EchelleFPAparam!$T$3-EchelleFPAparam!$M$3/2)+SIN('Standard Settings'!$F23+EchelleFPAparam!$M$3)))</f>
        <v>3749.89566939938</v>
      </c>
      <c r="BR28" s="34" t="n">
        <f aca="false">IF(OR($S28+I$52&lt;'Standard Settings'!$G23,$S28+I$52&gt;'Standard Settings'!$I23),-1,(EchelleFPAparam!$S$3/('cpmcfgWVLEN_Table.csv'!$S28+I$52))*(SIN(EchelleFPAparam!$T$3-EchelleFPAparam!$M$3/2)+SIN('Standard Settings'!$F23+EchelleFPAparam!$M$3)))</f>
        <v>3515.52719006192</v>
      </c>
      <c r="BS28" s="34" t="n">
        <f aca="false">IF(OR($S28+J$52&lt;'Standard Settings'!$G23,$S28+J$52&gt;'Standard Settings'!$I23),-1,(EchelleFPAparam!$S$3/('cpmcfgWVLEN_Table.csv'!$S28+J$52))*(SIN(EchelleFPAparam!$T$3-EchelleFPAparam!$M$3/2)+SIN('Standard Settings'!$F23+EchelleFPAparam!$M$3)))</f>
        <v>-1</v>
      </c>
      <c r="BT28" s="35" t="n">
        <f aca="false">IF(OR($S28+B$52&lt;'Standard Settings'!$G23,$S28+B$52&gt;'Standard Settings'!$I23),-1,BK28*(($D28+B$52)/($D28+B$52+0.5)))</f>
        <v>-1</v>
      </c>
      <c r="BU28" s="35" t="n">
        <f aca="false">IF(OR($S28+C$52&lt;'Standard Settings'!$G23,$S28+C$52&gt;'Standard Settings'!$I23),-1,BL28*(($D28+C$52)/($D28+C$52+0.5)))</f>
        <v>5430.88338326807</v>
      </c>
      <c r="BV28" s="35" t="n">
        <f aca="false">IF(OR($S28+D$52&lt;'Standard Settings'!$G23,$S28+D$52&gt;'Standard Settings'!$I23),-1,BM28*(($D28+D$52)/($D28+D$52+0.5)))</f>
        <v>4948.54267222793</v>
      </c>
      <c r="BW28" s="35" t="n">
        <f aca="false">IF(OR($S28+E$52&lt;'Standard Settings'!$G23,$S28+E$52&gt;'Standard Settings'!$I23),-1,BN28*(($D28+E$52)/($D28+E$52+0.5)))</f>
        <v>4545.32808412047</v>
      </c>
      <c r="BX28" s="35" t="n">
        <f aca="false">IF(OR($S28+F$52&lt;'Standard Settings'!$G23,$S28+F$52&gt;'Standard Settings'!$I23),-1,BO28*(($D28+F$52)/($D28+F$52+0.5)))</f>
        <v>4203.1797613048</v>
      </c>
      <c r="BY28" s="35" t="n">
        <f aca="false">IF(OR($S28+G$52&lt;'Standard Settings'!$G23,$S28+G$52&gt;'Standard Settings'!$I23),-1,BP28*(($D28+G$52)/($D28+G$52+0.5)))</f>
        <v>3909.15764763642</v>
      </c>
      <c r="BZ28" s="35" t="n">
        <f aca="false">IF(OR($S28+H$52&lt;'Standard Settings'!$G23,$S28+H$52&gt;'Standard Settings'!$I23),-1,BQ28*(($D28+H$52)/($D28+H$52+0.5)))</f>
        <v>3653.74449838914</v>
      </c>
      <c r="CA28" s="35" t="n">
        <f aca="false">IF(OR($S28+I$52&lt;'Standard Settings'!$G23,$S28+I$52&gt;'Standard Settings'!$I23),-1,BR28*(($D28+I$52)/($D28+I$52+0.5)))</f>
        <v>3429.78262445066</v>
      </c>
      <c r="CB28" s="35" t="n">
        <f aca="false">IF(OR($S28+J$52&lt;'Standard Settings'!$G23,$S28+J$52&gt;'Standard Settings'!$I23),-1,BS28*(($D28+J$52)/($D28+J$52+0.5)))</f>
        <v>-1</v>
      </c>
      <c r="CC28" s="35" t="n">
        <f aca="false">IF(OR($S28+B$52&lt;'Standard Settings'!$G23,$S28+B$52&gt;'Standard Settings'!$I23),-1,BK28*(($D28+B$52)/($D28+B$52-0.5)))</f>
        <v>-1</v>
      </c>
      <c r="CD28" s="35" t="n">
        <f aca="false">IF(OR($S28+C$52&lt;'Standard Settings'!$G23,$S28+C$52&gt;'Standard Settings'!$I23),-1,BL28*(($D28+C$52)/($D28+C$52-0.5)))</f>
        <v>5833.17104128793</v>
      </c>
      <c r="CE28" s="35" t="n">
        <f aca="false">IF(OR($S28+D$52&lt;'Standard Settings'!$G23,$S28+D$52&gt;'Standard Settings'!$I23),-1,BM28*(($D28+D$52)/($D28+D$52-0.5)))</f>
        <v>5289.82147720916</v>
      </c>
      <c r="CF28" s="35" t="n">
        <f aca="false">IF(OR($S28+E$52&lt;'Standard Settings'!$G23,$S28+E$52&gt;'Standard Settings'!$I23),-1,BN28*(($D28+E$52)/($D28+E$52-0.5)))</f>
        <v>4838.57505728953</v>
      </c>
      <c r="CG28" s="35" t="n">
        <f aca="false">IF(OR($S28+F$52&lt;'Standard Settings'!$G23,$S28+F$52&gt;'Standard Settings'!$I23),-1,BO28*(($D28+F$52)/($D28+F$52-0.5)))</f>
        <v>4457.91792865661</v>
      </c>
      <c r="CH28" s="35" t="n">
        <f aca="false">IF(OR($S28+G$52&lt;'Standard Settings'!$G23,$S28+G$52&gt;'Standard Settings'!$I23),-1,BP28*(($D28+G$52)/($D28+G$52-0.5)))</f>
        <v>4132.53808464422</v>
      </c>
      <c r="CI28" s="35" t="n">
        <f aca="false">IF(OR($S28+H$52&lt;'Standard Settings'!$G23,$S28+H$52&gt;'Standard Settings'!$I23),-1,BQ28*(($D28+H$52)/($D28+H$52-0.5)))</f>
        <v>3851.24420100477</v>
      </c>
      <c r="CJ28" s="35" t="n">
        <f aca="false">IF(OR($S28+I$52&lt;'Standard Settings'!$G23,$S28+I$52&gt;'Standard Settings'!$I23),-1,BR28*(($D28+I$52)/($D28+I$52-0.5)))</f>
        <v>3605.66891288402</v>
      </c>
      <c r="CK28" s="35" t="n">
        <f aca="false">IF(OR($S28+J$52&lt;'Standard Settings'!$G23,$S28+J$52&gt;'Standard Settings'!$I23),-1,BS28*(($D28+J$52)/($D28+J$52-0.5)))</f>
        <v>-1</v>
      </c>
      <c r="CL28" s="36" t="n">
        <f aca="false">IF(OR($S28+B$52&lt;'Standard Settings'!$G23,$S28+B$52&gt;'Standard Settings'!$I23),-1,(EchelleFPAparam!$S$3/('cpmcfgWVLEN_Table.csv'!$S28+B$52))*(SIN('Standard Settings'!$F23)+SIN('Standard Settings'!$F23+EchelleFPAparam!$M$3+EchelleFPAparam!$F$3)))</f>
        <v>-1</v>
      </c>
      <c r="CM28" s="36" t="n">
        <f aca="false">IF(OR($S28+C$52&lt;'Standard Settings'!$G23,$S28+C$52&gt;'Standard Settings'!$I23),-1,(EchelleFPAparam!$S$3/('cpmcfgWVLEN_Table.csv'!$S28+C$52))*(SIN('Standard Settings'!$F23)+SIN('Standard Settings'!$F23+EchelleFPAparam!$M$3+EchelleFPAparam!$F$3)))</f>
        <v>5517.35967604212</v>
      </c>
      <c r="CN28" s="36" t="n">
        <f aca="false">IF(OR($S28+D$52&lt;'Standard Settings'!$G23,$S28+D$52&gt;'Standard Settings'!$I23),-1,(EchelleFPAparam!$S$3/('cpmcfgWVLEN_Table.csv'!$S28+D$52))*(SIN('Standard Settings'!$F23)+SIN('Standard Settings'!$F23+EchelleFPAparam!$M$3+EchelleFPAparam!$F$3)))</f>
        <v>5015.78152367466</v>
      </c>
      <c r="CO28" s="36" t="n">
        <f aca="false">IF(OR($S28+E$52&lt;'Standard Settings'!$G23,$S28+E$52&gt;'Standard Settings'!$I23),-1,(EchelleFPAparam!$S$3/('cpmcfgWVLEN_Table.csv'!$S28+E$52))*(SIN('Standard Settings'!$F23)+SIN('Standard Settings'!$F23+EchelleFPAparam!$M$3+EchelleFPAparam!$F$3)))</f>
        <v>4597.7997300351</v>
      </c>
      <c r="CP28" s="36" t="n">
        <f aca="false">IF(OR($S28+F$52&lt;'Standard Settings'!$G23,$S28+F$52&gt;'Standard Settings'!$I23),-1,(EchelleFPAparam!$S$3/('cpmcfgWVLEN_Table.csv'!$S28+F$52))*(SIN('Standard Settings'!$F23)+SIN('Standard Settings'!$F23+EchelleFPAparam!$M$3+EchelleFPAparam!$F$3)))</f>
        <v>4244.12282772471</v>
      </c>
      <c r="CQ28" s="36" t="n">
        <f aca="false">IF(OR($S28+G$52&lt;'Standard Settings'!$G23,$S28+G$52&gt;'Standard Settings'!$I23),-1,(EchelleFPAparam!$S$3/('cpmcfgWVLEN_Table.csv'!$S28+G$52))*(SIN('Standard Settings'!$F23)+SIN('Standard Settings'!$F23+EchelleFPAparam!$M$3+EchelleFPAparam!$F$3)))</f>
        <v>3940.97119717294</v>
      </c>
      <c r="CR28" s="36" t="n">
        <f aca="false">IF(OR($S28+H$52&lt;'Standard Settings'!$G23,$S28+H$52&gt;'Standard Settings'!$I23),-1,(EchelleFPAparam!$S$3/('cpmcfgWVLEN_Table.csv'!$S28+H$52))*(SIN('Standard Settings'!$F23)+SIN('Standard Settings'!$F23+EchelleFPAparam!$M$3+EchelleFPAparam!$F$3)))</f>
        <v>3678.23978402808</v>
      </c>
      <c r="CS28" s="36" t="n">
        <f aca="false">IF(OR($S28+I$52&lt;'Standard Settings'!$G23,$S28+I$52&gt;'Standard Settings'!$I23),-1,(EchelleFPAparam!$S$3/('cpmcfgWVLEN_Table.csv'!$S28+I$52))*(SIN('Standard Settings'!$F23)+SIN('Standard Settings'!$F23+EchelleFPAparam!$M$3+EchelleFPAparam!$F$3)))</f>
        <v>3448.34979752633</v>
      </c>
      <c r="CT28" s="36" t="n">
        <f aca="false">IF(OR($S28+J$52&lt;'Standard Settings'!$G23,$S28+J$52&gt;'Standard Settings'!$I23),-1,(EchelleFPAparam!$S$3/('cpmcfgWVLEN_Table.csv'!$S28+J$52))*(SIN('Standard Settings'!$F23)+SIN('Standard Settings'!$F23+EchelleFPAparam!$M$3+EchelleFPAparam!$F$3)))</f>
        <v>-1</v>
      </c>
      <c r="CU28" s="36" t="n">
        <f aca="false">IF(OR($S28+B$52&lt;'Standard Settings'!$G23,$S28+B$52&gt;'Standard Settings'!$I23),-1,(EchelleFPAparam!$S$3/('cpmcfgWVLEN_Table.csv'!$S28+B$52))*(SIN('Standard Settings'!$F23)+SIN('Standard Settings'!$F23+EchelleFPAparam!$M$3+EchelleFPAparam!$G$3)))</f>
        <v>-1</v>
      </c>
      <c r="CV28" s="36" t="n">
        <f aca="false">IF(OR($S28+C$52&lt;'Standard Settings'!$G23,$S28+C$52&gt;'Standard Settings'!$I23),-1,(EchelleFPAparam!$S$3/('cpmcfgWVLEN_Table.csv'!$S28+C$52))*(SIN('Standard Settings'!$F23)+SIN('Standard Settings'!$F23+EchelleFPAparam!$M$3+EchelleFPAparam!$G$3)))</f>
        <v>5558.23233936271</v>
      </c>
      <c r="CW28" s="36" t="n">
        <f aca="false">IF(OR($S28+D$52&lt;'Standard Settings'!$G23,$S28+D$52&gt;'Standard Settings'!$I23),-1,(EchelleFPAparam!$S$3/('cpmcfgWVLEN_Table.csv'!$S28+D$52))*(SIN('Standard Settings'!$F23)+SIN('Standard Settings'!$F23+EchelleFPAparam!$M$3+EchelleFPAparam!$G$3)))</f>
        <v>5052.93849032974</v>
      </c>
      <c r="CX28" s="36" t="n">
        <f aca="false">IF(OR($S28+E$52&lt;'Standard Settings'!$G23,$S28+E$52&gt;'Standard Settings'!$I23),-1,(EchelleFPAparam!$S$3/('cpmcfgWVLEN_Table.csv'!$S28+E$52))*(SIN('Standard Settings'!$F23)+SIN('Standard Settings'!$F23+EchelleFPAparam!$M$3+EchelleFPAparam!$G$3)))</f>
        <v>4631.86028280226</v>
      </c>
      <c r="CY28" s="36" t="n">
        <f aca="false">IF(OR($S28+F$52&lt;'Standard Settings'!$G23,$S28+F$52&gt;'Standard Settings'!$I23),-1,(EchelleFPAparam!$S$3/('cpmcfgWVLEN_Table.csv'!$S28+F$52))*(SIN('Standard Settings'!$F23)+SIN('Standard Settings'!$F23+EchelleFPAparam!$M$3+EchelleFPAparam!$G$3)))</f>
        <v>4275.56333797131</v>
      </c>
      <c r="CZ28" s="36" t="n">
        <f aca="false">IF(OR($S28+G$52&lt;'Standard Settings'!$G23,$S28+G$52&gt;'Standard Settings'!$I23),-1,(EchelleFPAparam!$S$3/('cpmcfgWVLEN_Table.csv'!$S28+G$52))*(SIN('Standard Settings'!$F23)+SIN('Standard Settings'!$F23+EchelleFPAparam!$M$3+EchelleFPAparam!$G$3)))</f>
        <v>3970.16595668765</v>
      </c>
      <c r="DA28" s="36" t="n">
        <f aca="false">IF(OR($S28+H$52&lt;'Standard Settings'!$G23,$S28+H$52&gt;'Standard Settings'!$I23),-1,(EchelleFPAparam!$S$3/('cpmcfgWVLEN_Table.csv'!$S28+H$52))*(SIN('Standard Settings'!$F23)+SIN('Standard Settings'!$F23+EchelleFPAparam!$M$3+EchelleFPAparam!$G$3)))</f>
        <v>3705.48822624181</v>
      </c>
      <c r="DB28" s="36" t="n">
        <f aca="false">IF(OR($S28+I$52&lt;'Standard Settings'!$G23,$S28+I$52&gt;'Standard Settings'!$I23),-1,(EchelleFPAparam!$S$3/('cpmcfgWVLEN_Table.csv'!$S28+I$52))*(SIN('Standard Settings'!$F23)+SIN('Standard Settings'!$F23+EchelleFPAparam!$M$3+EchelleFPAparam!$G$3)))</f>
        <v>3473.89521210169</v>
      </c>
      <c r="DC28" s="36" t="n">
        <f aca="false">IF(OR($S28+J$52&lt;'Standard Settings'!$G23,$S28+J$52&gt;'Standard Settings'!$I23),-1,(EchelleFPAparam!$S$3/('cpmcfgWVLEN_Table.csv'!$S28+J$52))*(SIN('Standard Settings'!$F23)+SIN('Standard Settings'!$F23+EchelleFPAparam!$M$3+EchelleFPAparam!$G$3)))</f>
        <v>-1</v>
      </c>
      <c r="DD28" s="36" t="n">
        <f aca="false">IF(OR($S28+B$52&lt;'Standard Settings'!$G23,$S28+B$52&gt;'Standard Settings'!$I23),-1,(EchelleFPAparam!$S$3/('cpmcfgWVLEN_Table.csv'!$S28+B$52))*(SIN('Standard Settings'!$F23)+SIN('Standard Settings'!$F23+EchelleFPAparam!$M$3+EchelleFPAparam!$H$3)))</f>
        <v>-1</v>
      </c>
      <c r="DE28" s="36" t="n">
        <f aca="false">IF(OR($S28+C$52&lt;'Standard Settings'!$G23,$S28+C$52&gt;'Standard Settings'!$I23),-1,(EchelleFPAparam!$S$3/('cpmcfgWVLEN_Table.csv'!$S28+C$52))*(SIN('Standard Settings'!$F23)+SIN('Standard Settings'!$F23+EchelleFPAparam!$M$3+EchelleFPAparam!$H$3)))</f>
        <v>5560.40168027506</v>
      </c>
      <c r="DF28" s="36" t="n">
        <f aca="false">IF(OR($S28+D$52&lt;'Standard Settings'!$G23,$S28+D$52&gt;'Standard Settings'!$I23),-1,(EchelleFPAparam!$S$3/('cpmcfgWVLEN_Table.csv'!$S28+D$52))*(SIN('Standard Settings'!$F23)+SIN('Standard Settings'!$F23+EchelleFPAparam!$M$3+EchelleFPAparam!$H$3)))</f>
        <v>5054.91061843188</v>
      </c>
      <c r="DG28" s="36" t="n">
        <f aca="false">IF(OR($S28+E$52&lt;'Standard Settings'!$G23,$S28+E$52&gt;'Standard Settings'!$I23),-1,(EchelleFPAparam!$S$3/('cpmcfgWVLEN_Table.csv'!$S28+E$52))*(SIN('Standard Settings'!$F23)+SIN('Standard Settings'!$F23+EchelleFPAparam!$M$3+EchelleFPAparam!$H$3)))</f>
        <v>4633.66806689589</v>
      </c>
      <c r="DH28" s="36" t="n">
        <f aca="false">IF(OR($S28+F$52&lt;'Standard Settings'!$G23,$S28+F$52&gt;'Standard Settings'!$I23),-1,(EchelleFPAparam!$S$3/('cpmcfgWVLEN_Table.csv'!$S28+F$52))*(SIN('Standard Settings'!$F23)+SIN('Standard Settings'!$F23+EchelleFPAparam!$M$3+EchelleFPAparam!$H$3)))</f>
        <v>4277.23206175005</v>
      </c>
      <c r="DI28" s="36" t="n">
        <f aca="false">IF(OR($S28+G$52&lt;'Standard Settings'!$G23,$S28+G$52&gt;'Standard Settings'!$I23),-1,(EchelleFPAparam!$S$3/('cpmcfgWVLEN_Table.csv'!$S28+G$52))*(SIN('Standard Settings'!$F23)+SIN('Standard Settings'!$F23+EchelleFPAparam!$M$3+EchelleFPAparam!$H$3)))</f>
        <v>3971.71548591076</v>
      </c>
      <c r="DJ28" s="36" t="n">
        <f aca="false">IF(OR($S28+H$52&lt;'Standard Settings'!$G23,$S28+H$52&gt;'Standard Settings'!$I23),-1,(EchelleFPAparam!$S$3/('cpmcfgWVLEN_Table.csv'!$S28+H$52))*(SIN('Standard Settings'!$F23)+SIN('Standard Settings'!$F23+EchelleFPAparam!$M$3+EchelleFPAparam!$H$3)))</f>
        <v>3706.93445351671</v>
      </c>
      <c r="DK28" s="36" t="n">
        <f aca="false">IF(OR($S28+I$52&lt;'Standard Settings'!$G23,$S28+I$52&gt;'Standard Settings'!$I23),-1,(EchelleFPAparam!$S$3/('cpmcfgWVLEN_Table.csv'!$S28+I$52))*(SIN('Standard Settings'!$F23)+SIN('Standard Settings'!$F23+EchelleFPAparam!$M$3+EchelleFPAparam!$H$3)))</f>
        <v>3475.25105017192</v>
      </c>
      <c r="DL28" s="36" t="n">
        <f aca="false">IF(OR($S28+J$52&lt;'Standard Settings'!$G23,$S28+J$52&gt;'Standard Settings'!$I23),-1,(EchelleFPAparam!$S$3/('cpmcfgWVLEN_Table.csv'!$S28+J$52))*(SIN('Standard Settings'!$F23)+SIN('Standard Settings'!$F23+EchelleFPAparam!$M$3+EchelleFPAparam!$H$3)))</f>
        <v>-1</v>
      </c>
      <c r="DM28" s="36" t="n">
        <f aca="false">IF(OR($S28+B$52&lt;'Standard Settings'!$G23,$S28+B$52&gt;'Standard Settings'!$I23),-1,(EchelleFPAparam!$S$3/('cpmcfgWVLEN_Table.csv'!$S28+B$52))*(SIN('Standard Settings'!$F23)+SIN('Standard Settings'!$F23+EchelleFPAparam!$M$3+EchelleFPAparam!$I$3)))</f>
        <v>-1</v>
      </c>
      <c r="DN28" s="36" t="n">
        <f aca="false">IF(OR($S28+C$52&lt;'Standard Settings'!$G23,$S28+C$52&gt;'Standard Settings'!$I23),-1,(EchelleFPAparam!$S$3/('cpmcfgWVLEN_Table.csv'!$S28+C$52))*(SIN('Standard Settings'!$F23)+SIN('Standard Settings'!$F23+EchelleFPAparam!$M$3+EchelleFPAparam!$I$3)))</f>
        <v>5599.49064638283</v>
      </c>
      <c r="DO28" s="36" t="n">
        <f aca="false">IF(OR($S28+D$52&lt;'Standard Settings'!$G23,$S28+D$52&gt;'Standard Settings'!$I23),-1,(EchelleFPAparam!$S$3/('cpmcfgWVLEN_Table.csv'!$S28+D$52))*(SIN('Standard Settings'!$F23)+SIN('Standard Settings'!$F23+EchelleFPAparam!$M$3+EchelleFPAparam!$I$3)))</f>
        <v>5090.44604216621</v>
      </c>
      <c r="DP28" s="36" t="n">
        <f aca="false">IF(OR($S28+E$52&lt;'Standard Settings'!$G23,$S28+E$52&gt;'Standard Settings'!$I23),-1,(EchelleFPAparam!$S$3/('cpmcfgWVLEN_Table.csv'!$S28+E$52))*(SIN('Standard Settings'!$F23)+SIN('Standard Settings'!$F23+EchelleFPAparam!$M$3+EchelleFPAparam!$I$3)))</f>
        <v>4666.24220531903</v>
      </c>
      <c r="DQ28" s="36" t="n">
        <f aca="false">IF(OR($S28+F$52&lt;'Standard Settings'!$G23,$S28+F$52&gt;'Standard Settings'!$I23),-1,(EchelleFPAparam!$S$3/('cpmcfgWVLEN_Table.csv'!$S28+F$52))*(SIN('Standard Settings'!$F23)+SIN('Standard Settings'!$F23+EchelleFPAparam!$M$3+EchelleFPAparam!$I$3)))</f>
        <v>4307.30049721756</v>
      </c>
      <c r="DR28" s="36" t="n">
        <f aca="false">IF(OR($S28+G$52&lt;'Standard Settings'!$G23,$S28+G$52&gt;'Standard Settings'!$I23),-1,(EchelleFPAparam!$S$3/('cpmcfgWVLEN_Table.csv'!$S28+G$52))*(SIN('Standard Settings'!$F23)+SIN('Standard Settings'!$F23+EchelleFPAparam!$M$3+EchelleFPAparam!$I$3)))</f>
        <v>3999.63617598774</v>
      </c>
      <c r="DS28" s="36" t="n">
        <f aca="false">IF(OR($S28+H$52&lt;'Standard Settings'!$G23,$S28+H$52&gt;'Standard Settings'!$I23),-1,(EchelleFPAparam!$S$3/('cpmcfgWVLEN_Table.csv'!$S28+H$52))*(SIN('Standard Settings'!$F23)+SIN('Standard Settings'!$F23+EchelleFPAparam!$M$3+EchelleFPAparam!$I$3)))</f>
        <v>3732.99376425522</v>
      </c>
      <c r="DT28" s="36" t="n">
        <f aca="false">IF(OR($S28+I$52&lt;'Standard Settings'!$G23,$S28+I$52&gt;'Standard Settings'!$I23),-1,(EchelleFPAparam!$S$3/('cpmcfgWVLEN_Table.csv'!$S28+I$52))*(SIN('Standard Settings'!$F23)+SIN('Standard Settings'!$F23+EchelleFPAparam!$M$3+EchelleFPAparam!$I$3)))</f>
        <v>3499.68165398927</v>
      </c>
      <c r="DU28" s="36" t="n">
        <f aca="false">IF(OR($S28+J$52&lt;'Standard Settings'!$G23,$S28+J$52&gt;'Standard Settings'!$I23),-1,(EchelleFPAparam!$S$3/('cpmcfgWVLEN_Table.csv'!$S28+J$52))*(SIN('Standard Settings'!$F23)+SIN('Standard Settings'!$F23+EchelleFPAparam!$M$3+EchelleFPAparam!$I$3)))</f>
        <v>-1</v>
      </c>
      <c r="DV28" s="36" t="n">
        <f aca="false">IF(OR($S28+B$52&lt;'Standard Settings'!$G23,$S28+B$52&gt;'Standard Settings'!$I23),-1,(EchelleFPAparam!$S$3/('cpmcfgWVLEN_Table.csv'!$S28+B$52))*(SIN('Standard Settings'!$F23)+SIN('Standard Settings'!$F23+EchelleFPAparam!$M$3+EchelleFPAparam!$J$3)))</f>
        <v>-1</v>
      </c>
      <c r="DW28" s="36" t="n">
        <f aca="false">IF(OR($S28+C$52&lt;'Standard Settings'!$G23,$S28+C$52&gt;'Standard Settings'!$I23),-1,(EchelleFPAparam!$S$3/('cpmcfgWVLEN_Table.csv'!$S28+C$52))*(SIN('Standard Settings'!$F23)+SIN('Standard Settings'!$F23+EchelleFPAparam!$M$3+EchelleFPAparam!$J$3)))</f>
        <v>5601.56247347352</v>
      </c>
      <c r="DX28" s="36" t="n">
        <f aca="false">IF(OR($S28+D$52&lt;'Standard Settings'!$G23,$S28+D$52&gt;'Standard Settings'!$I23),-1,(EchelleFPAparam!$S$3/('cpmcfgWVLEN_Table.csv'!$S28+D$52))*(SIN('Standard Settings'!$F23)+SIN('Standard Settings'!$F23+EchelleFPAparam!$M$3+EchelleFPAparam!$J$3)))</f>
        <v>5092.32952133956</v>
      </c>
      <c r="DY28" s="36" t="n">
        <f aca="false">IF(OR($S28+E$52&lt;'Standard Settings'!$G23,$S28+E$52&gt;'Standard Settings'!$I23),-1,(EchelleFPAparam!$S$3/('cpmcfgWVLEN_Table.csv'!$S28+E$52))*(SIN('Standard Settings'!$F23)+SIN('Standard Settings'!$F23+EchelleFPAparam!$M$3+EchelleFPAparam!$J$3)))</f>
        <v>4667.9687278946</v>
      </c>
      <c r="DZ28" s="36" t="n">
        <f aca="false">IF(OR($S28+F$52&lt;'Standard Settings'!$G23,$S28+F$52&gt;'Standard Settings'!$I23),-1,(EchelleFPAparam!$S$3/('cpmcfgWVLEN_Table.csv'!$S28+F$52))*(SIN('Standard Settings'!$F23)+SIN('Standard Settings'!$F23+EchelleFPAparam!$M$3+EchelleFPAparam!$J$3)))</f>
        <v>4308.89421036425</v>
      </c>
      <c r="EA28" s="36" t="n">
        <f aca="false">IF(OR($S28+G$52&lt;'Standard Settings'!$G23,$S28+G$52&gt;'Standard Settings'!$I23),-1,(EchelleFPAparam!$S$3/('cpmcfgWVLEN_Table.csv'!$S28+G$52))*(SIN('Standard Settings'!$F23)+SIN('Standard Settings'!$F23+EchelleFPAparam!$M$3+EchelleFPAparam!$J$3)))</f>
        <v>4001.11605248109</v>
      </c>
      <c r="EB28" s="36" t="n">
        <f aca="false">IF(OR($S28+H$52&lt;'Standard Settings'!$G23,$S28+H$52&gt;'Standard Settings'!$I23),-1,(EchelleFPAparam!$S$3/('cpmcfgWVLEN_Table.csv'!$S28+H$52))*(SIN('Standard Settings'!$F23)+SIN('Standard Settings'!$F23+EchelleFPAparam!$M$3+EchelleFPAparam!$J$3)))</f>
        <v>3734.37498231568</v>
      </c>
      <c r="EC28" s="36" t="n">
        <f aca="false">IF(OR($S28+I$52&lt;'Standard Settings'!$G23,$S28+I$52&gt;'Standard Settings'!$I23),-1,(EchelleFPAparam!$S$3/('cpmcfgWVLEN_Table.csv'!$S28+I$52))*(SIN('Standard Settings'!$F23)+SIN('Standard Settings'!$F23+EchelleFPAparam!$M$3+EchelleFPAparam!$J$3)))</f>
        <v>3500.97654592095</v>
      </c>
      <c r="ED28" s="36" t="n">
        <f aca="false">IF(OR($S28+J$52&lt;'Standard Settings'!$G23,$S28+J$52&gt;'Standard Settings'!$I23),-1,(EchelleFPAparam!$S$3/('cpmcfgWVLEN_Table.csv'!$S28+J$52))*(SIN('Standard Settings'!$F23)+SIN('Standard Settings'!$F23+EchelleFPAparam!$M$3+EchelleFPAparam!$J$3)))</f>
        <v>-1</v>
      </c>
      <c r="EE28" s="36" t="n">
        <f aca="false">IF(OR($S28+B$52&lt;$Q28,$S28+B$52&gt;$R28),-1,(EchelleFPAparam!$S$3/('cpmcfgWVLEN_Table.csv'!$S28+B$52))*(SIN('Standard Settings'!$F23)+SIN('Standard Settings'!$F23+EchelleFPAparam!$M$3+EchelleFPAparam!$K$3)))</f>
        <v>-1</v>
      </c>
      <c r="EF28" s="36" t="n">
        <f aca="false">IF(OR($S28+C$52&lt;$Q28,$S28+C$52&gt;$R28),-1,(EchelleFPAparam!$S$3/('cpmcfgWVLEN_Table.csv'!$S28+C$52))*(SIN('Standard Settings'!$F23)+SIN('Standard Settings'!$F23+EchelleFPAparam!$M$3+EchelleFPAparam!$K$3)))</f>
        <v>5638.84078976068</v>
      </c>
      <c r="EG28" s="36" t="n">
        <f aca="false">IF(OR($S28+D$52&lt;$Q28,$S28+D$52&gt;$R28),-1,(EchelleFPAparam!$S$3/('cpmcfgWVLEN_Table.csv'!$S28+D$52))*(SIN('Standard Settings'!$F23)+SIN('Standard Settings'!$F23+EchelleFPAparam!$M$3+EchelleFPAparam!$K$3)))</f>
        <v>5126.21889978244</v>
      </c>
      <c r="EH28" s="36" t="n">
        <f aca="false">IF(OR($S28+E$52&lt;$Q28,$S28+E$52&gt;$R28),-1,(EchelleFPAparam!$S$3/('cpmcfgWVLEN_Table.csv'!$S28+E$52))*(SIN('Standard Settings'!$F23)+SIN('Standard Settings'!$F23+EchelleFPAparam!$M$3+EchelleFPAparam!$K$3)))</f>
        <v>4699.03399146723</v>
      </c>
      <c r="EI28" s="36" t="n">
        <f aca="false">IF(OR($S28+F$52&lt;$Q28,$S28+F$52&gt;$R28),-1,(EchelleFPAparam!$S$3/('cpmcfgWVLEN_Table.csv'!$S28+F$52))*(SIN('Standard Settings'!$F23)+SIN('Standard Settings'!$F23+EchelleFPAparam!$M$3+EchelleFPAparam!$K$3)))</f>
        <v>4337.56983827744</v>
      </c>
      <c r="EJ28" s="36" t="n">
        <f aca="false">IF(OR($S28+G$52&lt;$Q28,$S28+G$52&gt;$R28),-1,(EchelleFPAparam!$S$3/('cpmcfgWVLEN_Table.csv'!$S28+G$52))*(SIN('Standard Settings'!$F23)+SIN('Standard Settings'!$F23+EchelleFPAparam!$M$3+EchelleFPAparam!$K$3)))</f>
        <v>4027.74342125763</v>
      </c>
      <c r="EK28" s="36" t="n">
        <f aca="false">IF(OR($S28+H$52&lt;$Q28,$S28+H$52&gt;$R28),-1,(EchelleFPAparam!$S$3/('cpmcfgWVLEN_Table.csv'!$S28+H$52))*(SIN('Standard Settings'!$F23)+SIN('Standard Settings'!$F23+EchelleFPAparam!$M$3+EchelleFPAparam!$K$3)))</f>
        <v>3759.22719317378</v>
      </c>
      <c r="EL28" s="36" t="n">
        <f aca="false">IF(OR($S28+I$52&lt;$Q28,$S28+I$52&gt;$R28),-1,(EchelleFPAparam!$S$3/('cpmcfgWVLEN_Table.csv'!$S28+I$52))*(SIN('Standard Settings'!$F23)+SIN('Standard Settings'!$F23+EchelleFPAparam!$M$3+EchelleFPAparam!$K$3)))</f>
        <v>3524.27549360042</v>
      </c>
      <c r="EM28" s="36" t="n">
        <f aca="false">IF(OR($S28+J$52&lt;$Q28,$S28+J$52&gt;$R28),-1,(EchelleFPAparam!$S$3/('cpmcfgWVLEN_Table.csv'!$S28+J$52))*(SIN('Standard Settings'!$F23)+SIN('Standard Settings'!$F23+EchelleFPAparam!$M$3+EchelleFPAparam!$K$3)))</f>
        <v>-1</v>
      </c>
      <c r="EN28" s="37"/>
      <c r="EO28" s="37"/>
      <c r="EP28" s="37"/>
      <c r="EQ28" s="37"/>
      <c r="ER28" s="37"/>
      <c r="ES28" s="37"/>
      <c r="ET28" s="37"/>
      <c r="EU28" s="37"/>
      <c r="EV28" s="37"/>
      <c r="EW28" s="37"/>
      <c r="EX28" s="37"/>
      <c r="EY28" s="37"/>
      <c r="EZ28" s="37"/>
      <c r="FA28" s="37"/>
      <c r="FB28" s="37"/>
      <c r="FC28" s="37"/>
      <c r="FD28" s="37"/>
      <c r="FE28" s="37"/>
      <c r="FF28" s="37"/>
      <c r="FG28" s="37"/>
      <c r="FH28" s="37"/>
      <c r="FI28" s="37"/>
      <c r="FJ28" s="37"/>
      <c r="FK28" s="37"/>
      <c r="FL28" s="38" t="n">
        <f aca="false">1/(F28*EchelleFPAparam!$Q$3)</f>
        <v>768.708432075838</v>
      </c>
      <c r="FM28" s="38" t="n">
        <f aca="false">E28*FL28</f>
        <v>11.2860643960971</v>
      </c>
      <c r="FN28" s="37"/>
      <c r="FO28" s="37"/>
      <c r="FP28" s="37"/>
      <c r="FQ28" s="37"/>
      <c r="FR28" s="37"/>
      <c r="FS28" s="37"/>
      <c r="FT28" s="37"/>
      <c r="FU28" s="37"/>
      <c r="FV28" s="37"/>
      <c r="FW28" s="37"/>
      <c r="FX28" s="37"/>
      <c r="FY28" s="37"/>
      <c r="FZ28" s="37"/>
      <c r="GA28" s="37"/>
      <c r="GB28" s="37"/>
      <c r="GC28" s="37"/>
      <c r="GD28" s="37"/>
      <c r="GE28" s="37"/>
      <c r="GF28" s="37"/>
      <c r="GG28" s="37"/>
      <c r="GH28" s="37"/>
      <c r="GI28" s="37"/>
      <c r="GJ28" s="37"/>
      <c r="GK28" s="37"/>
      <c r="GL28" s="37"/>
      <c r="GM28" s="37"/>
      <c r="GN28" s="37"/>
      <c r="GO28" s="37"/>
      <c r="GP28" s="37"/>
      <c r="GQ28" s="37"/>
      <c r="GR28" s="37"/>
      <c r="GS28" s="37"/>
      <c r="GT28" s="37"/>
      <c r="GU28" s="37"/>
      <c r="GV28" s="37"/>
      <c r="GW28" s="37"/>
      <c r="GX28" s="37"/>
      <c r="GY28" s="37"/>
      <c r="GZ28" s="37"/>
      <c r="HA28" s="37"/>
      <c r="HB28" s="37"/>
      <c r="HC28" s="37"/>
      <c r="HD28" s="37"/>
      <c r="HE28" s="37"/>
      <c r="HF28" s="37"/>
      <c r="HG28" s="37"/>
      <c r="HH28" s="37"/>
      <c r="HI28" s="37"/>
      <c r="HJ28" s="37"/>
      <c r="HK28" s="37"/>
      <c r="HL28" s="37"/>
      <c r="HM28" s="37"/>
      <c r="HN28" s="37"/>
      <c r="HO28" s="37"/>
      <c r="HP28" s="37"/>
      <c r="HQ28" s="37"/>
      <c r="HR28" s="37"/>
      <c r="HS28" s="37"/>
      <c r="HT28" s="37"/>
      <c r="HU28" s="37"/>
      <c r="HV28" s="37"/>
      <c r="HW28" s="37"/>
      <c r="HX28" s="37"/>
      <c r="HY28" s="37"/>
      <c r="HZ28" s="37"/>
      <c r="IA28" s="37"/>
      <c r="IB28" s="37"/>
      <c r="IC28" s="37"/>
      <c r="ID28" s="37"/>
      <c r="IE28" s="37"/>
      <c r="IF28" s="37"/>
      <c r="IG28" s="37"/>
      <c r="IH28" s="37"/>
      <c r="II28" s="37"/>
      <c r="IJ28" s="37"/>
      <c r="IK28" s="37"/>
      <c r="IL28" s="37"/>
      <c r="IM28" s="37"/>
      <c r="IN28" s="37"/>
      <c r="IO28" s="37"/>
      <c r="IP28" s="37"/>
      <c r="IQ28" s="37"/>
      <c r="IR28" s="37"/>
      <c r="IS28" s="37"/>
      <c r="IT28" s="37"/>
      <c r="IU28" s="37"/>
      <c r="IV28" s="37"/>
      <c r="IW28" s="37"/>
      <c r="IX28" s="37"/>
      <c r="IY28" s="37"/>
      <c r="IZ28" s="37"/>
      <c r="JA28" s="37"/>
      <c r="JB28" s="37"/>
      <c r="JC28" s="37"/>
      <c r="JD28" s="37"/>
      <c r="JE28" s="37"/>
      <c r="JF28" s="37"/>
      <c r="JG28" s="37"/>
      <c r="JH28" s="37"/>
      <c r="JI28" s="37"/>
      <c r="JJ28" s="37"/>
      <c r="JK28" s="37"/>
      <c r="JL28" s="37"/>
      <c r="JM28" s="37"/>
      <c r="JN28" s="37"/>
      <c r="JO28" s="37"/>
      <c r="JP28" s="37"/>
      <c r="JQ28" s="37"/>
      <c r="JR28" s="37"/>
      <c r="JS28" s="37"/>
    </row>
    <row r="29" customFormat="false" ht="13.75" hidden="false" customHeight="true" outlineLevel="0" collapsed="false">
      <c r="A29" s="24" t="n">
        <v>23</v>
      </c>
      <c r="B29" s="25" t="n">
        <f aca="false">Y29</f>
        <v>4312.28010698881</v>
      </c>
      <c r="C29" s="12" t="str">
        <f aca="false">'Standard Settings'!B24</f>
        <v>M/4/9</v>
      </c>
      <c r="D29" s="12" t="n">
        <f aca="false">'Standard Settings'!H24</f>
        <v>13</v>
      </c>
      <c r="E29" s="26" t="n">
        <f aca="false">(DQ29-DH29)/2048</f>
        <v>0.0144569459571131</v>
      </c>
      <c r="F29" s="23" t="n">
        <f aca="false">((EchelleFPAparam!$S$3/('cpmcfgWVLEN_Table.csv'!$S29+E$52))*(SIN('Standard Settings'!$F24+0.0005)+SIN('Standard Settings'!$F24+0.0005+EchelleFPAparam!$M$3))-(EchelleFPAparam!$S$3/('cpmcfgWVLEN_Table.csv'!$S29+E$52))*(SIN('Standard Settings'!$F24-0.0005)+SIN('Standard Settings'!$F24-0.0005+EchelleFPAparam!$M$3)))*1000*EchelleFPAparam!$O$3/180</f>
        <v>42.652880479881</v>
      </c>
      <c r="G29" s="27" t="str">
        <f aca="false">'Standard Settings'!C24</f>
        <v>M</v>
      </c>
      <c r="H29" s="28"/>
      <c r="I29" s="12" t="str">
        <f aca="false">'Standard Settings'!$D24</f>
        <v>LM</v>
      </c>
      <c r="J29" s="28"/>
      <c r="K29" s="13" t="n">
        <v>0</v>
      </c>
      <c r="L29" s="13" t="n">
        <v>0</v>
      </c>
      <c r="M29" s="14" t="s">
        <v>307</v>
      </c>
      <c r="N29" s="14" t="s">
        <v>307</v>
      </c>
      <c r="O29" s="12" t="n">
        <f aca="false">'Standard Settings'!$E24</f>
        <v>64</v>
      </c>
      <c r="P29" s="29"/>
      <c r="Q29" s="30" t="n">
        <f aca="false">'Standard Settings'!$G24</f>
        <v>10</v>
      </c>
      <c r="R29" s="30" t="n">
        <f aca="false">'Standard Settings'!$I24</f>
        <v>16</v>
      </c>
      <c r="S29" s="31" t="n">
        <f aca="false">D29-4</f>
        <v>9</v>
      </c>
      <c r="T29" s="31" t="n">
        <f aca="false">D29+4</f>
        <v>17</v>
      </c>
      <c r="U29" s="32" t="n">
        <f aca="false">IF(OR($S29+B$52&lt;$Q29,$S29+B$52&gt;$R29),-1,(EchelleFPAparam!$S$3/('cpmcfgWVLEN_Table.csv'!$S29+B$52))*(SIN('Standard Settings'!$F24)+SIN('Standard Settings'!$F24+EchelleFPAparam!$M$3)))</f>
        <v>-1</v>
      </c>
      <c r="V29" s="32" t="n">
        <f aca="false">IF(OR($S29+C$52&lt;$Q29,$S29+C$52&gt;$R29),-1,(EchelleFPAparam!$S$3/('cpmcfgWVLEN_Table.csv'!$S29+C$52))*(SIN('Standard Settings'!$F24)+SIN('Standard Settings'!$F24+EchelleFPAparam!$M$3)))</f>
        <v>5605.96413908546</v>
      </c>
      <c r="W29" s="32" t="n">
        <f aca="false">IF(OR($S29+D$52&lt;$Q29,$S29+D$52&gt;$R29),-1,(EchelleFPAparam!$S$3/('cpmcfgWVLEN_Table.csv'!$S29+D$52))*(SIN('Standard Settings'!$F24)+SIN('Standard Settings'!$F24+EchelleFPAparam!$M$3)))</f>
        <v>5096.33103553223</v>
      </c>
      <c r="X29" s="32" t="n">
        <f aca="false">IF(OR($S29+E$52&lt;$Q29,$S29+E$52&gt;$R29),-1,(EchelleFPAparam!$S$3/('cpmcfgWVLEN_Table.csv'!$S29+E$52))*(SIN('Standard Settings'!$F24)+SIN('Standard Settings'!$F24+EchelleFPAparam!$M$3)))</f>
        <v>4671.63678257122</v>
      </c>
      <c r="Y29" s="32" t="n">
        <f aca="false">IF(OR($S29+F$52&lt;$Q29,$S29+F$52&gt;$R29),-1,(EchelleFPAparam!$S$3/('cpmcfgWVLEN_Table.csv'!$S29+F$52))*(SIN('Standard Settings'!$F24)+SIN('Standard Settings'!$F24+EchelleFPAparam!$M$3)))</f>
        <v>4312.28010698881</v>
      </c>
      <c r="Z29" s="32" t="n">
        <f aca="false">IF(OR($S29+G$52&lt;$Q29,$S29+G$52&gt;$R29),-1,(EchelleFPAparam!$S$3/('cpmcfgWVLEN_Table.csv'!$S29+G$52))*(SIN('Standard Settings'!$F24)+SIN('Standard Settings'!$F24+EchelleFPAparam!$M$3)))</f>
        <v>4004.26009934676</v>
      </c>
      <c r="AA29" s="32" t="n">
        <f aca="false">IF(OR($S29+H$52&lt;$Q29,$S29+H$52&gt;$R29),-1,(EchelleFPAparam!$S$3/('cpmcfgWVLEN_Table.csv'!$S29+H$52))*(SIN('Standard Settings'!$F24)+SIN('Standard Settings'!$F24+EchelleFPAparam!$M$3)))</f>
        <v>3737.30942605697</v>
      </c>
      <c r="AB29" s="32" t="n">
        <f aca="false">IF(OR($S29+I$52&lt;$Q29,$S29+I$52&gt;$R29),-1,(EchelleFPAparam!$S$3/('cpmcfgWVLEN_Table.csv'!$S29+I$52))*(SIN('Standard Settings'!$F24)+SIN('Standard Settings'!$F24+EchelleFPAparam!$M$3)))</f>
        <v>3503.72758692841</v>
      </c>
      <c r="AC29" s="32" t="n">
        <f aca="false">IF(OR($S29+J$52&lt;$Q29,$S29+J$52&gt;$R29),-1,(EchelleFPAparam!$S$3/('cpmcfgWVLEN_Table.csv'!$S29+J$52))*(SIN('Standard Settings'!$F24)+SIN('Standard Settings'!$F24+EchelleFPAparam!$M$3)))</f>
        <v>-1</v>
      </c>
      <c r="AD29" s="33" t="n">
        <v>2048.1</v>
      </c>
      <c r="AE29" s="33" t="n">
        <v>1886.33451158126</v>
      </c>
      <c r="AF29" s="33" t="n">
        <v>1434.41121257231</v>
      </c>
      <c r="AG29" s="33" t="n">
        <v>1056.40985345804</v>
      </c>
      <c r="AH29" s="33" t="n">
        <v>735.458755105451</v>
      </c>
      <c r="AI29" s="33" t="n">
        <v>459.684144516477</v>
      </c>
      <c r="AJ29" s="33" t="n">
        <v>220.03876521167</v>
      </c>
      <c r="AK29" s="33" t="n">
        <v>48.271996053434</v>
      </c>
      <c r="AL29" s="33"/>
      <c r="AM29" s="33"/>
      <c r="AN29" s="33" t="n">
        <v>0</v>
      </c>
      <c r="AO29" s="33" t="n">
        <v>2048.1</v>
      </c>
      <c r="AP29" s="33" t="n">
        <v>1902.82311894888</v>
      </c>
      <c r="AQ29" s="33" t="n">
        <v>1448.30985161587</v>
      </c>
      <c r="AR29" s="33" t="n">
        <v>1067.87954448826</v>
      </c>
      <c r="AS29" s="33" t="n">
        <v>744.898664885847</v>
      </c>
      <c r="AT29" s="33" t="n">
        <v>467.372904987659</v>
      </c>
      <c r="AU29" s="33" t="n">
        <v>226.224837989899</v>
      </c>
      <c r="AV29" s="33" t="n">
        <v>50.668390074497</v>
      </c>
      <c r="AW29" s="33"/>
      <c r="AX29" s="33"/>
      <c r="AY29" s="33" t="n">
        <v>0</v>
      </c>
      <c r="AZ29" s="33" t="n">
        <v>2048.1</v>
      </c>
      <c r="BA29" s="33" t="n">
        <v>1921.54183501178</v>
      </c>
      <c r="BB29" s="33" t="n">
        <v>1464.25524115155</v>
      </c>
      <c r="BC29" s="33" t="n">
        <v>1081.09786699942</v>
      </c>
      <c r="BD29" s="33" t="n">
        <v>755.818230905455</v>
      </c>
      <c r="BE29" s="33" t="n">
        <v>476.356147912476</v>
      </c>
      <c r="BF29" s="33" t="n">
        <v>233.496932219609</v>
      </c>
      <c r="BG29" s="33" t="n">
        <v>53.6018723660707</v>
      </c>
      <c r="BH29" s="33"/>
      <c r="BI29" s="33"/>
      <c r="BJ29" s="33" t="n">
        <v>0</v>
      </c>
      <c r="BK29" s="34" t="n">
        <f aca="false">IF(OR($S29+B$52&lt;'Standard Settings'!$G24,$S29+B$52&gt;'Standard Settings'!$I24),-1,(EchelleFPAparam!$S$3/('cpmcfgWVLEN_Table.csv'!$S29+B$52))*(SIN(EchelleFPAparam!$T$3-EchelleFPAparam!$M$3/2)+SIN('Standard Settings'!$F24+EchelleFPAparam!$M$3)))</f>
        <v>-1</v>
      </c>
      <c r="BL29" s="34" t="n">
        <f aca="false">IF(OR($S29+C$52&lt;'Standard Settings'!$G24,$S29+C$52&gt;'Standard Settings'!$I24),-1,(EchelleFPAparam!$S$3/('cpmcfgWVLEN_Table.csv'!$S29+C$52))*(SIN(EchelleFPAparam!$T$3-EchelleFPAparam!$M$3/2)+SIN('Standard Settings'!$F24+EchelleFPAparam!$M$3)))</f>
        <v>5638.43400861147</v>
      </c>
      <c r="BM29" s="34" t="n">
        <f aca="false">IF(OR($S29+D$52&lt;'Standard Settings'!$G24,$S29+D$52&gt;'Standard Settings'!$I24),-1,(EchelleFPAparam!$S$3/('cpmcfgWVLEN_Table.csv'!$S29+D$52))*(SIN(EchelleFPAparam!$T$3-EchelleFPAparam!$M$3/2)+SIN('Standard Settings'!$F24+EchelleFPAparam!$M$3)))</f>
        <v>5125.8490987377</v>
      </c>
      <c r="BN29" s="34" t="n">
        <f aca="false">IF(OR($S29+E$52&lt;'Standard Settings'!$G24,$S29+E$52&gt;'Standard Settings'!$I24),-1,(EchelleFPAparam!$S$3/('cpmcfgWVLEN_Table.csv'!$S29+E$52))*(SIN(EchelleFPAparam!$T$3-EchelleFPAparam!$M$3/2)+SIN('Standard Settings'!$F24+EchelleFPAparam!$M$3)))</f>
        <v>4698.69500717623</v>
      </c>
      <c r="BO29" s="34" t="n">
        <f aca="false">IF(OR($S29+F$52&lt;'Standard Settings'!$G24,$S29+F$52&gt;'Standard Settings'!$I24),-1,(EchelleFPAparam!$S$3/('cpmcfgWVLEN_Table.csv'!$S29+F$52))*(SIN(EchelleFPAparam!$T$3-EchelleFPAparam!$M$3/2)+SIN('Standard Settings'!$F24+EchelleFPAparam!$M$3)))</f>
        <v>4337.25692970113</v>
      </c>
      <c r="BP29" s="34" t="n">
        <f aca="false">IF(OR($S29+G$52&lt;'Standard Settings'!$G24,$S29+G$52&gt;'Standard Settings'!$I24),-1,(EchelleFPAparam!$S$3/('cpmcfgWVLEN_Table.csv'!$S29+G$52))*(SIN(EchelleFPAparam!$T$3-EchelleFPAparam!$M$3/2)+SIN('Standard Settings'!$F24+EchelleFPAparam!$M$3)))</f>
        <v>4027.45286329391</v>
      </c>
      <c r="BQ29" s="34" t="n">
        <f aca="false">IF(OR($S29+H$52&lt;'Standard Settings'!$G24,$S29+H$52&gt;'Standard Settings'!$I24),-1,(EchelleFPAparam!$S$3/('cpmcfgWVLEN_Table.csv'!$S29+H$52))*(SIN(EchelleFPAparam!$T$3-EchelleFPAparam!$M$3/2)+SIN('Standard Settings'!$F24+EchelleFPAparam!$M$3)))</f>
        <v>3758.95600574098</v>
      </c>
      <c r="BR29" s="34" t="n">
        <f aca="false">IF(OR($S29+I$52&lt;'Standard Settings'!$G24,$S29+I$52&gt;'Standard Settings'!$I24),-1,(EchelleFPAparam!$S$3/('cpmcfgWVLEN_Table.csv'!$S29+I$52))*(SIN(EchelleFPAparam!$T$3-EchelleFPAparam!$M$3/2)+SIN('Standard Settings'!$F24+EchelleFPAparam!$M$3)))</f>
        <v>3524.02125538217</v>
      </c>
      <c r="BS29" s="34" t="n">
        <f aca="false">IF(OR($S29+J$52&lt;'Standard Settings'!$G24,$S29+J$52&gt;'Standard Settings'!$I24),-1,(EchelleFPAparam!$S$3/('cpmcfgWVLEN_Table.csv'!$S29+J$52))*(SIN(EchelleFPAparam!$T$3-EchelleFPAparam!$M$3/2)+SIN('Standard Settings'!$F24+EchelleFPAparam!$M$3)))</f>
        <v>-1</v>
      </c>
      <c r="BT29" s="35" t="n">
        <f aca="false">IF(OR($S29+B$52&lt;'Standard Settings'!$G24,$S29+B$52&gt;'Standard Settings'!$I24),-1,BK29*(($D29+B$52)/($D29+B$52+0.5)))</f>
        <v>-1</v>
      </c>
      <c r="BU29" s="35" t="n">
        <f aca="false">IF(OR($S29+C$52&lt;'Standard Settings'!$G24,$S29+C$52&gt;'Standard Settings'!$I24),-1,BL29*(($D29+C$52)/($D29+C$52+0.5)))</f>
        <v>5444.00524969383</v>
      </c>
      <c r="BV29" s="35" t="n">
        <f aca="false">IF(OR($S29+D$52&lt;'Standard Settings'!$G24,$S29+D$52&gt;'Standard Settings'!$I24),-1,BM29*(($D29+D$52)/($D29+D$52+0.5)))</f>
        <v>4960.49912781068</v>
      </c>
      <c r="BW29" s="35" t="n">
        <f aca="false">IF(OR($S29+E$52&lt;'Standard Settings'!$G24,$S29+E$52&gt;'Standard Settings'!$I24),-1,BN29*(($D29+E$52)/($D29+E$52+0.5)))</f>
        <v>4556.31030998907</v>
      </c>
      <c r="BX29" s="35" t="n">
        <f aca="false">IF(OR($S29+F$52&lt;'Standard Settings'!$G24,$S29+F$52&gt;'Standard Settings'!$I24),-1,BO29*(($D29+F$52)/($D29+F$52+0.5)))</f>
        <v>4213.33530313824</v>
      </c>
      <c r="BY29" s="35" t="n">
        <f aca="false">IF(OR($S29+G$52&lt;'Standard Settings'!$G24,$S29+G$52&gt;'Standard Settings'!$I24),-1,BP29*(($D29+G$52)/($D29+G$52+0.5)))</f>
        <v>3918.60278590759</v>
      </c>
      <c r="BZ29" s="35" t="n">
        <f aca="false">IF(OR($S29+H$52&lt;'Standard Settings'!$G24,$S29+H$52&gt;'Standard Settings'!$I24),-1,BQ29*(($D29+H$52)/($D29+H$52+0.5)))</f>
        <v>3662.57251841429</v>
      </c>
      <c r="CA29" s="35" t="n">
        <f aca="false">IF(OR($S29+I$52&lt;'Standard Settings'!$G24,$S29+I$52&gt;'Standard Settings'!$I24),-1,BR29*(($D29+I$52)/($D29+I$52+0.5)))</f>
        <v>3438.06951744602</v>
      </c>
      <c r="CB29" s="35" t="n">
        <f aca="false">IF(OR($S29+J$52&lt;'Standard Settings'!$G24,$S29+J$52&gt;'Standard Settings'!$I24),-1,BS29*(($D29+J$52)/($D29+J$52+0.5)))</f>
        <v>-1</v>
      </c>
      <c r="CC29" s="35" t="n">
        <f aca="false">IF(OR($S29+B$52&lt;'Standard Settings'!$G24,$S29+B$52&gt;'Standard Settings'!$I24),-1,BK29*(($D29+B$52)/($D29+B$52-0.5)))</f>
        <v>-1</v>
      </c>
      <c r="CD29" s="35" t="n">
        <f aca="false">IF(OR($S29+C$52&lt;'Standard Settings'!$G24,$S29+C$52&gt;'Standard Settings'!$I24),-1,BL29*(($D29+C$52)/($D29+C$52-0.5)))</f>
        <v>5847.2648978193</v>
      </c>
      <c r="CE29" s="35" t="n">
        <f aca="false">IF(OR($S29+D$52&lt;'Standard Settings'!$G24,$S29+D$52&gt;'Standard Settings'!$I24),-1,BM29*(($D29+D$52)/($D29+D$52-0.5)))</f>
        <v>5302.60251593555</v>
      </c>
      <c r="CF29" s="35" t="n">
        <f aca="false">IF(OR($S29+E$52&lt;'Standard Settings'!$G24,$S29+E$52&gt;'Standard Settings'!$I24),-1,BN29*(($D29+E$52)/($D29+E$52-0.5)))</f>
        <v>4850.26581385933</v>
      </c>
      <c r="CG29" s="35" t="n">
        <f aca="false">IF(OR($S29+F$52&lt;'Standard Settings'!$G24,$S29+F$52&gt;'Standard Settings'!$I24),-1,BO29*(($D29+F$52)/($D29+F$52-0.5)))</f>
        <v>4468.68895787389</v>
      </c>
      <c r="CH29" s="35" t="n">
        <f aca="false">IF(OR($S29+G$52&lt;'Standard Settings'!$G24,$S29+G$52&gt;'Standard Settings'!$I24),-1,BP29*(($D29+G$52)/($D29+G$52-0.5)))</f>
        <v>4142.52294510231</v>
      </c>
      <c r="CI29" s="35" t="n">
        <f aca="false">IF(OR($S29+H$52&lt;'Standard Settings'!$G24,$S29+H$52&gt;'Standard Settings'!$I24),-1,BQ29*(($D29+H$52)/($D29+H$52-0.5)))</f>
        <v>3860.54941130155</v>
      </c>
      <c r="CJ29" s="35" t="n">
        <f aca="false">IF(OR($S29+I$52&lt;'Standard Settings'!$G24,$S29+I$52&gt;'Standard Settings'!$I24),-1,BR29*(($D29+I$52)/($D29+I$52-0.5)))</f>
        <v>3614.38077475094</v>
      </c>
      <c r="CK29" s="35" t="n">
        <f aca="false">IF(OR($S29+J$52&lt;'Standard Settings'!$G24,$S29+J$52&gt;'Standard Settings'!$I24),-1,BS29*(($D29+J$52)/($D29+J$52-0.5)))</f>
        <v>-1</v>
      </c>
      <c r="CL29" s="36" t="n">
        <f aca="false">IF(OR($S29+B$52&lt;'Standard Settings'!$G24,$S29+B$52&gt;'Standard Settings'!$I24),-1,(EchelleFPAparam!$S$3/('cpmcfgWVLEN_Table.csv'!$S29+B$52))*(SIN('Standard Settings'!$F24)+SIN('Standard Settings'!$F24+EchelleFPAparam!$M$3+EchelleFPAparam!$F$3)))</f>
        <v>-1</v>
      </c>
      <c r="CM29" s="36" t="n">
        <f aca="false">IF(OR($S29+C$52&lt;'Standard Settings'!$G24,$S29+C$52&gt;'Standard Settings'!$I24),-1,(EchelleFPAparam!$S$3/('cpmcfgWVLEN_Table.csv'!$S29+C$52))*(SIN('Standard Settings'!$F24)+SIN('Standard Settings'!$F24+EchelleFPAparam!$M$3+EchelleFPAparam!$F$3)))</f>
        <v>5544.08482349668</v>
      </c>
      <c r="CN29" s="36" t="n">
        <f aca="false">IF(OR($S29+D$52&lt;'Standard Settings'!$G24,$S29+D$52&gt;'Standard Settings'!$I24),-1,(EchelleFPAparam!$S$3/('cpmcfgWVLEN_Table.csv'!$S29+D$52))*(SIN('Standard Settings'!$F24)+SIN('Standard Settings'!$F24+EchelleFPAparam!$M$3+EchelleFPAparam!$F$3)))</f>
        <v>5040.07711226971</v>
      </c>
      <c r="CO29" s="36" t="n">
        <f aca="false">IF(OR($S29+E$52&lt;'Standard Settings'!$G24,$S29+E$52&gt;'Standard Settings'!$I24),-1,(EchelleFPAparam!$S$3/('cpmcfgWVLEN_Table.csv'!$S29+E$52))*(SIN('Standard Settings'!$F24)+SIN('Standard Settings'!$F24+EchelleFPAparam!$M$3+EchelleFPAparam!$F$3)))</f>
        <v>4620.07068624723</v>
      </c>
      <c r="CP29" s="36" t="n">
        <f aca="false">IF(OR($S29+F$52&lt;'Standard Settings'!$G24,$S29+F$52&gt;'Standard Settings'!$I24),-1,(EchelleFPAparam!$S$3/('cpmcfgWVLEN_Table.csv'!$S29+F$52))*(SIN('Standard Settings'!$F24)+SIN('Standard Settings'!$F24+EchelleFPAparam!$M$3+EchelleFPAparam!$F$3)))</f>
        <v>4264.68063345899</v>
      </c>
      <c r="CQ29" s="36" t="n">
        <f aca="false">IF(OR($S29+G$52&lt;'Standard Settings'!$G24,$S29+G$52&gt;'Standard Settings'!$I24),-1,(EchelleFPAparam!$S$3/('cpmcfgWVLEN_Table.csv'!$S29+G$52))*(SIN('Standard Settings'!$F24)+SIN('Standard Settings'!$F24+EchelleFPAparam!$M$3+EchelleFPAparam!$F$3)))</f>
        <v>3960.06058821191</v>
      </c>
      <c r="CR29" s="36" t="n">
        <f aca="false">IF(OR($S29+H$52&lt;'Standard Settings'!$G24,$S29+H$52&gt;'Standard Settings'!$I24),-1,(EchelleFPAparam!$S$3/('cpmcfgWVLEN_Table.csv'!$S29+H$52))*(SIN('Standard Settings'!$F24)+SIN('Standard Settings'!$F24+EchelleFPAparam!$M$3+EchelleFPAparam!$F$3)))</f>
        <v>3696.05654899779</v>
      </c>
      <c r="CS29" s="36" t="n">
        <f aca="false">IF(OR($S29+I$52&lt;'Standard Settings'!$G24,$S29+I$52&gt;'Standard Settings'!$I24),-1,(EchelleFPAparam!$S$3/('cpmcfgWVLEN_Table.csv'!$S29+I$52))*(SIN('Standard Settings'!$F24)+SIN('Standard Settings'!$F24+EchelleFPAparam!$M$3+EchelleFPAparam!$F$3)))</f>
        <v>3465.05301468543</v>
      </c>
      <c r="CT29" s="36" t="n">
        <f aca="false">IF(OR($S29+J$52&lt;'Standard Settings'!$G24,$S29+J$52&gt;'Standard Settings'!$I24),-1,(EchelleFPAparam!$S$3/('cpmcfgWVLEN_Table.csv'!$S29+J$52))*(SIN('Standard Settings'!$F24)+SIN('Standard Settings'!$F24+EchelleFPAparam!$M$3+EchelleFPAparam!$F$3)))</f>
        <v>-1</v>
      </c>
      <c r="CU29" s="36" t="n">
        <f aca="false">IF(OR($S29+B$52&lt;'Standard Settings'!$G24,$S29+B$52&gt;'Standard Settings'!$I24),-1,(EchelleFPAparam!$S$3/('cpmcfgWVLEN_Table.csv'!$S29+B$52))*(SIN('Standard Settings'!$F24)+SIN('Standard Settings'!$F24+EchelleFPAparam!$M$3+EchelleFPAparam!$G$3)))</f>
        <v>-1</v>
      </c>
      <c r="CV29" s="36" t="n">
        <f aca="false">IF(OR($S29+C$52&lt;'Standard Settings'!$G24,$S29+C$52&gt;'Standard Settings'!$I24),-1,(EchelleFPAparam!$S$3/('cpmcfgWVLEN_Table.csv'!$S29+C$52))*(SIN('Standard Settings'!$F24)+SIN('Standard Settings'!$F24+EchelleFPAparam!$M$3+EchelleFPAparam!$G$3)))</f>
        <v>5584.36778800244</v>
      </c>
      <c r="CW29" s="36" t="n">
        <f aca="false">IF(OR($S29+D$52&lt;'Standard Settings'!$G24,$S29+D$52&gt;'Standard Settings'!$I24),-1,(EchelleFPAparam!$S$3/('cpmcfgWVLEN_Table.csv'!$S29+D$52))*(SIN('Standard Settings'!$F24)+SIN('Standard Settings'!$F24+EchelleFPAparam!$M$3+EchelleFPAparam!$G$3)))</f>
        <v>5076.69798909313</v>
      </c>
      <c r="CX29" s="36" t="n">
        <f aca="false">IF(OR($S29+E$52&lt;'Standard Settings'!$G24,$S29+E$52&gt;'Standard Settings'!$I24),-1,(EchelleFPAparam!$S$3/('cpmcfgWVLEN_Table.csv'!$S29+E$52))*(SIN('Standard Settings'!$F24)+SIN('Standard Settings'!$F24+EchelleFPAparam!$M$3+EchelleFPAparam!$G$3)))</f>
        <v>4653.63982333537</v>
      </c>
      <c r="CY29" s="36" t="n">
        <f aca="false">IF(OR($S29+F$52&lt;'Standard Settings'!$G24,$S29+F$52&gt;'Standard Settings'!$I24),-1,(EchelleFPAparam!$S$3/('cpmcfgWVLEN_Table.csv'!$S29+F$52))*(SIN('Standard Settings'!$F24)+SIN('Standard Settings'!$F24+EchelleFPAparam!$M$3+EchelleFPAparam!$G$3)))</f>
        <v>4295.66752923265</v>
      </c>
      <c r="CZ29" s="36" t="n">
        <f aca="false">IF(OR($S29+G$52&lt;'Standard Settings'!$G24,$S29+G$52&gt;'Standard Settings'!$I24),-1,(EchelleFPAparam!$S$3/('cpmcfgWVLEN_Table.csv'!$S29+G$52))*(SIN('Standard Settings'!$F24)+SIN('Standard Settings'!$F24+EchelleFPAparam!$M$3+EchelleFPAparam!$G$3)))</f>
        <v>3988.83413428746</v>
      </c>
      <c r="DA29" s="36" t="n">
        <f aca="false">IF(OR($S29+H$52&lt;'Standard Settings'!$G24,$S29+H$52&gt;'Standard Settings'!$I24),-1,(EchelleFPAparam!$S$3/('cpmcfgWVLEN_Table.csv'!$S29+H$52))*(SIN('Standard Settings'!$F24)+SIN('Standard Settings'!$F24+EchelleFPAparam!$M$3+EchelleFPAparam!$G$3)))</f>
        <v>3722.9118586683</v>
      </c>
      <c r="DB29" s="36" t="n">
        <f aca="false">IF(OR($S29+I$52&lt;'Standard Settings'!$G24,$S29+I$52&gt;'Standard Settings'!$I24),-1,(EchelleFPAparam!$S$3/('cpmcfgWVLEN_Table.csv'!$S29+I$52))*(SIN('Standard Settings'!$F24)+SIN('Standard Settings'!$F24+EchelleFPAparam!$M$3+EchelleFPAparam!$G$3)))</f>
        <v>3490.22986750153</v>
      </c>
      <c r="DC29" s="36" t="n">
        <f aca="false">IF(OR($S29+J$52&lt;'Standard Settings'!$G24,$S29+J$52&gt;'Standard Settings'!$I24),-1,(EchelleFPAparam!$S$3/('cpmcfgWVLEN_Table.csv'!$S29+J$52))*(SIN('Standard Settings'!$F24)+SIN('Standard Settings'!$F24+EchelleFPAparam!$M$3+EchelleFPAparam!$G$3)))</f>
        <v>-1</v>
      </c>
      <c r="DD29" s="36" t="n">
        <f aca="false">IF(OR($S29+B$52&lt;'Standard Settings'!$G24,$S29+B$52&gt;'Standard Settings'!$I24),-1,(EchelleFPAparam!$S$3/('cpmcfgWVLEN_Table.csv'!$S29+B$52))*(SIN('Standard Settings'!$F24)+SIN('Standard Settings'!$F24+EchelleFPAparam!$M$3+EchelleFPAparam!$H$3)))</f>
        <v>-1</v>
      </c>
      <c r="DE29" s="36" t="n">
        <f aca="false">IF(OR($S29+C$52&lt;'Standard Settings'!$G24,$S29+C$52&gt;'Standard Settings'!$I24),-1,(EchelleFPAparam!$S$3/('cpmcfgWVLEN_Table.csv'!$S29+C$52))*(SIN('Standard Settings'!$F24)+SIN('Standard Settings'!$F24+EchelleFPAparam!$M$3+EchelleFPAparam!$H$3)))</f>
        <v>5586.50488539561</v>
      </c>
      <c r="DF29" s="36" t="n">
        <f aca="false">IF(OR($S29+D$52&lt;'Standard Settings'!$G24,$S29+D$52&gt;'Standard Settings'!$I24),-1,(EchelleFPAparam!$S$3/('cpmcfgWVLEN_Table.csv'!$S29+D$52))*(SIN('Standard Settings'!$F24)+SIN('Standard Settings'!$F24+EchelleFPAparam!$M$3+EchelleFPAparam!$H$3)))</f>
        <v>5078.6408049051</v>
      </c>
      <c r="DG29" s="36" t="n">
        <f aca="false">IF(OR($S29+E$52&lt;'Standard Settings'!$G24,$S29+E$52&gt;'Standard Settings'!$I24),-1,(EchelleFPAparam!$S$3/('cpmcfgWVLEN_Table.csv'!$S29+E$52))*(SIN('Standard Settings'!$F24)+SIN('Standard Settings'!$F24+EchelleFPAparam!$M$3+EchelleFPAparam!$H$3)))</f>
        <v>4655.42073782967</v>
      </c>
      <c r="DH29" s="36" t="n">
        <f aca="false">IF(OR($S29+F$52&lt;'Standard Settings'!$G24,$S29+F$52&gt;'Standard Settings'!$I24),-1,(EchelleFPAparam!$S$3/('cpmcfgWVLEN_Table.csv'!$S29+F$52))*(SIN('Standard Settings'!$F24)+SIN('Standard Settings'!$F24+EchelleFPAparam!$M$3+EchelleFPAparam!$H$3)))</f>
        <v>4297.31145030431</v>
      </c>
      <c r="DI29" s="36" t="n">
        <f aca="false">IF(OR($S29+G$52&lt;'Standard Settings'!$G24,$S29+G$52&gt;'Standard Settings'!$I24),-1,(EchelleFPAparam!$S$3/('cpmcfgWVLEN_Table.csv'!$S29+G$52))*(SIN('Standard Settings'!$F24)+SIN('Standard Settings'!$F24+EchelleFPAparam!$M$3+EchelleFPAparam!$H$3)))</f>
        <v>3990.36063242543</v>
      </c>
      <c r="DJ29" s="36" t="n">
        <f aca="false">IF(OR($S29+H$52&lt;'Standard Settings'!$G24,$S29+H$52&gt;'Standard Settings'!$I24),-1,(EchelleFPAparam!$S$3/('cpmcfgWVLEN_Table.csv'!$S29+H$52))*(SIN('Standard Settings'!$F24)+SIN('Standard Settings'!$F24+EchelleFPAparam!$M$3+EchelleFPAparam!$H$3)))</f>
        <v>3724.33659026374</v>
      </c>
      <c r="DK29" s="36" t="n">
        <f aca="false">IF(OR($S29+I$52&lt;'Standard Settings'!$G24,$S29+I$52&gt;'Standard Settings'!$I24),-1,(EchelleFPAparam!$S$3/('cpmcfgWVLEN_Table.csv'!$S29+I$52))*(SIN('Standard Settings'!$F24)+SIN('Standard Settings'!$F24+EchelleFPAparam!$M$3+EchelleFPAparam!$H$3)))</f>
        <v>3491.56555337225</v>
      </c>
      <c r="DL29" s="36" t="n">
        <f aca="false">IF(OR($S29+J$52&lt;'Standard Settings'!$G24,$S29+J$52&gt;'Standard Settings'!$I24),-1,(EchelleFPAparam!$S$3/('cpmcfgWVLEN_Table.csv'!$S29+J$52))*(SIN('Standard Settings'!$F24)+SIN('Standard Settings'!$F24+EchelleFPAparam!$M$3+EchelleFPAparam!$H$3)))</f>
        <v>-1</v>
      </c>
      <c r="DM29" s="36" t="n">
        <f aca="false">IF(OR($S29+B$52&lt;'Standard Settings'!$G24,$S29+B$52&gt;'Standard Settings'!$I24),-1,(EchelleFPAparam!$S$3/('cpmcfgWVLEN_Table.csv'!$S29+B$52))*(SIN('Standard Settings'!$F24)+SIN('Standard Settings'!$F24+EchelleFPAparam!$M$3+EchelleFPAparam!$I$3)))</f>
        <v>-1</v>
      </c>
      <c r="DN29" s="36" t="n">
        <f aca="false">IF(OR($S29+C$52&lt;'Standard Settings'!$G24,$S29+C$52&gt;'Standard Settings'!$I24),-1,(EchelleFPAparam!$S$3/('cpmcfgWVLEN_Table.csv'!$S29+C$52))*(SIN('Standard Settings'!$F24)+SIN('Standard Settings'!$F24+EchelleFPAparam!$M$3+EchelleFPAparam!$I$3)))</f>
        <v>5624.99505831182</v>
      </c>
      <c r="DO29" s="36" t="n">
        <f aca="false">IF(OR($S29+D$52&lt;'Standard Settings'!$G24,$S29+D$52&gt;'Standard Settings'!$I24),-1,(EchelleFPAparam!$S$3/('cpmcfgWVLEN_Table.csv'!$S29+D$52))*(SIN('Standard Settings'!$F24)+SIN('Standard Settings'!$F24+EchelleFPAparam!$M$3+EchelleFPAparam!$I$3)))</f>
        <v>5113.63187119257</v>
      </c>
      <c r="DP29" s="36" t="n">
        <f aca="false">IF(OR($S29+E$52&lt;'Standard Settings'!$G24,$S29+E$52&gt;'Standard Settings'!$I24),-1,(EchelleFPAparam!$S$3/('cpmcfgWVLEN_Table.csv'!$S29+E$52))*(SIN('Standard Settings'!$F24)+SIN('Standard Settings'!$F24+EchelleFPAparam!$M$3+EchelleFPAparam!$I$3)))</f>
        <v>4687.49588192652</v>
      </c>
      <c r="DQ29" s="36" t="n">
        <f aca="false">IF(OR($S29+F$52&lt;'Standard Settings'!$G24,$S29+F$52&gt;'Standard Settings'!$I24),-1,(EchelleFPAparam!$S$3/('cpmcfgWVLEN_Table.csv'!$S29+F$52))*(SIN('Standard Settings'!$F24)+SIN('Standard Settings'!$F24+EchelleFPAparam!$M$3+EchelleFPAparam!$I$3)))</f>
        <v>4326.91927562448</v>
      </c>
      <c r="DR29" s="36" t="n">
        <f aca="false">IF(OR($S29+G$52&lt;'Standard Settings'!$G24,$S29+G$52&gt;'Standard Settings'!$I24),-1,(EchelleFPAparam!$S$3/('cpmcfgWVLEN_Table.csv'!$S29+G$52))*(SIN('Standard Settings'!$F24)+SIN('Standard Settings'!$F24+EchelleFPAparam!$M$3+EchelleFPAparam!$I$3)))</f>
        <v>4017.85361307987</v>
      </c>
      <c r="DS29" s="36" t="n">
        <f aca="false">IF(OR($S29+H$52&lt;'Standard Settings'!$G24,$S29+H$52&gt;'Standard Settings'!$I24),-1,(EchelleFPAparam!$S$3/('cpmcfgWVLEN_Table.csv'!$S29+H$52))*(SIN('Standard Settings'!$F24)+SIN('Standard Settings'!$F24+EchelleFPAparam!$M$3+EchelleFPAparam!$I$3)))</f>
        <v>3749.99670554121</v>
      </c>
      <c r="DT29" s="36" t="n">
        <f aca="false">IF(OR($S29+I$52&lt;'Standard Settings'!$G24,$S29+I$52&gt;'Standard Settings'!$I24),-1,(EchelleFPAparam!$S$3/('cpmcfgWVLEN_Table.csv'!$S29+I$52))*(SIN('Standard Settings'!$F24)+SIN('Standard Settings'!$F24+EchelleFPAparam!$M$3+EchelleFPAparam!$I$3)))</f>
        <v>3515.62191144489</v>
      </c>
      <c r="DU29" s="36" t="n">
        <f aca="false">IF(OR($S29+J$52&lt;'Standard Settings'!$G24,$S29+J$52&gt;'Standard Settings'!$I24),-1,(EchelleFPAparam!$S$3/('cpmcfgWVLEN_Table.csv'!$S29+J$52))*(SIN('Standard Settings'!$F24)+SIN('Standard Settings'!$F24+EchelleFPAparam!$M$3+EchelleFPAparam!$I$3)))</f>
        <v>-1</v>
      </c>
      <c r="DV29" s="36" t="n">
        <f aca="false">IF(OR($S29+B$52&lt;'Standard Settings'!$G24,$S29+B$52&gt;'Standard Settings'!$I24),-1,(EchelleFPAparam!$S$3/('cpmcfgWVLEN_Table.csv'!$S29+B$52))*(SIN('Standard Settings'!$F24)+SIN('Standard Settings'!$F24+EchelleFPAparam!$M$3+EchelleFPAparam!$J$3)))</f>
        <v>-1</v>
      </c>
      <c r="DW29" s="36" t="n">
        <f aca="false">IF(OR($S29+C$52&lt;'Standard Settings'!$G24,$S29+C$52&gt;'Standard Settings'!$I24),-1,(EchelleFPAparam!$S$3/('cpmcfgWVLEN_Table.csv'!$S29+C$52))*(SIN('Standard Settings'!$F24)+SIN('Standard Settings'!$F24+EchelleFPAparam!$M$3+EchelleFPAparam!$J$3)))</f>
        <v>5627.03415962788</v>
      </c>
      <c r="DX29" s="36" t="n">
        <f aca="false">IF(OR($S29+D$52&lt;'Standard Settings'!$G24,$S29+D$52&gt;'Standard Settings'!$I24),-1,(EchelleFPAparam!$S$3/('cpmcfgWVLEN_Table.csv'!$S29+D$52))*(SIN('Standard Settings'!$F24)+SIN('Standard Settings'!$F24+EchelleFPAparam!$M$3+EchelleFPAparam!$J$3)))</f>
        <v>5115.48559966171</v>
      </c>
      <c r="DY29" s="36" t="n">
        <f aca="false">IF(OR($S29+E$52&lt;'Standard Settings'!$G24,$S29+E$52&gt;'Standard Settings'!$I24),-1,(EchelleFPAparam!$S$3/('cpmcfgWVLEN_Table.csv'!$S29+E$52))*(SIN('Standard Settings'!$F24)+SIN('Standard Settings'!$F24+EchelleFPAparam!$M$3+EchelleFPAparam!$J$3)))</f>
        <v>4689.19513302323</v>
      </c>
      <c r="DZ29" s="36" t="n">
        <f aca="false">IF(OR($S29+F$52&lt;'Standard Settings'!$G24,$S29+F$52&gt;'Standard Settings'!$I24),-1,(EchelleFPAparam!$S$3/('cpmcfgWVLEN_Table.csv'!$S29+F$52))*(SIN('Standard Settings'!$F24)+SIN('Standard Settings'!$F24+EchelleFPAparam!$M$3+EchelleFPAparam!$J$3)))</f>
        <v>4328.48781509837</v>
      </c>
      <c r="EA29" s="36" t="n">
        <f aca="false">IF(OR($S29+G$52&lt;'Standard Settings'!$G24,$S29+G$52&gt;'Standard Settings'!$I24),-1,(EchelleFPAparam!$S$3/('cpmcfgWVLEN_Table.csv'!$S29+G$52))*(SIN('Standard Settings'!$F24)+SIN('Standard Settings'!$F24+EchelleFPAparam!$M$3+EchelleFPAparam!$J$3)))</f>
        <v>4019.31011401991</v>
      </c>
      <c r="EB29" s="36" t="n">
        <f aca="false">IF(OR($S29+H$52&lt;'Standard Settings'!$G24,$S29+H$52&gt;'Standard Settings'!$I24),-1,(EchelleFPAparam!$S$3/('cpmcfgWVLEN_Table.csv'!$S29+H$52))*(SIN('Standard Settings'!$F24)+SIN('Standard Settings'!$F24+EchelleFPAparam!$M$3+EchelleFPAparam!$J$3)))</f>
        <v>3751.35610641858</v>
      </c>
      <c r="EC29" s="36" t="n">
        <f aca="false">IF(OR($S29+I$52&lt;'Standard Settings'!$G24,$S29+I$52&gt;'Standard Settings'!$I24),-1,(EchelleFPAparam!$S$3/('cpmcfgWVLEN_Table.csv'!$S29+I$52))*(SIN('Standard Settings'!$F24)+SIN('Standard Settings'!$F24+EchelleFPAparam!$M$3+EchelleFPAparam!$J$3)))</f>
        <v>3516.89634976742</v>
      </c>
      <c r="ED29" s="36" t="n">
        <f aca="false">IF(OR($S29+J$52&lt;'Standard Settings'!$G24,$S29+J$52&gt;'Standard Settings'!$I24),-1,(EchelleFPAparam!$S$3/('cpmcfgWVLEN_Table.csv'!$S29+J$52))*(SIN('Standard Settings'!$F24)+SIN('Standard Settings'!$F24+EchelleFPAparam!$M$3+EchelleFPAparam!$J$3)))</f>
        <v>-1</v>
      </c>
      <c r="EE29" s="36" t="n">
        <f aca="false">IF(OR($S29+B$52&lt;$Q29,$S29+B$52&gt;$R29),-1,(EchelleFPAparam!$S$3/('cpmcfgWVLEN_Table.csv'!$S29+B$52))*(SIN('Standard Settings'!$F24)+SIN('Standard Settings'!$F24+EchelleFPAparam!$M$3+EchelleFPAparam!$K$3)))</f>
        <v>-1</v>
      </c>
      <c r="EF29" s="36" t="n">
        <f aca="false">IF(OR($S29+C$52&lt;$Q29,$S29+C$52&gt;$R29),-1,(EchelleFPAparam!$S$3/('cpmcfgWVLEN_Table.csv'!$S29+C$52))*(SIN('Standard Settings'!$F24)+SIN('Standard Settings'!$F24+EchelleFPAparam!$M$3+EchelleFPAparam!$K$3)))</f>
        <v>5663.70500122639</v>
      </c>
      <c r="EG29" s="36" t="n">
        <f aca="false">IF(OR($S29+D$52&lt;$Q29,$S29+D$52&gt;$R29),-1,(EchelleFPAparam!$S$3/('cpmcfgWVLEN_Table.csv'!$S29+D$52))*(SIN('Standard Settings'!$F24)+SIN('Standard Settings'!$F24+EchelleFPAparam!$M$3+EchelleFPAparam!$K$3)))</f>
        <v>5148.82272838763</v>
      </c>
      <c r="EH29" s="36" t="n">
        <f aca="false">IF(OR($S29+E$52&lt;$Q29,$S29+E$52&gt;$R29),-1,(EchelleFPAparam!$S$3/('cpmcfgWVLEN_Table.csv'!$S29+E$52))*(SIN('Standard Settings'!$F24)+SIN('Standard Settings'!$F24+EchelleFPAparam!$M$3+EchelleFPAparam!$K$3)))</f>
        <v>4719.75416768866</v>
      </c>
      <c r="EI29" s="36" t="n">
        <f aca="false">IF(OR($S29+F$52&lt;$Q29,$S29+F$52&gt;$R29),-1,(EchelleFPAparam!$S$3/('cpmcfgWVLEN_Table.csv'!$S29+F$52))*(SIN('Standard Settings'!$F24)+SIN('Standard Settings'!$F24+EchelleFPAparam!$M$3+EchelleFPAparam!$K$3)))</f>
        <v>4356.69615478953</v>
      </c>
      <c r="EJ29" s="36" t="n">
        <f aca="false">IF(OR($S29+G$52&lt;$Q29,$S29+G$52&gt;$R29),-1,(EchelleFPAparam!$S$3/('cpmcfgWVLEN_Table.csv'!$S29+G$52))*(SIN('Standard Settings'!$F24)+SIN('Standard Settings'!$F24+EchelleFPAparam!$M$3+EchelleFPAparam!$K$3)))</f>
        <v>4045.50357230457</v>
      </c>
      <c r="EK29" s="36" t="n">
        <f aca="false">IF(OR($S29+H$52&lt;$Q29,$S29+H$52&gt;$R29),-1,(EchelleFPAparam!$S$3/('cpmcfgWVLEN_Table.csv'!$S29+H$52))*(SIN('Standard Settings'!$F24)+SIN('Standard Settings'!$F24+EchelleFPAparam!$M$3+EchelleFPAparam!$K$3)))</f>
        <v>3775.80333415093</v>
      </c>
      <c r="EL29" s="36" t="n">
        <f aca="false">IF(OR($S29+I$52&lt;$Q29,$S29+I$52&gt;$R29),-1,(EchelleFPAparam!$S$3/('cpmcfgWVLEN_Table.csv'!$S29+I$52))*(SIN('Standard Settings'!$F24)+SIN('Standard Settings'!$F24+EchelleFPAparam!$M$3+EchelleFPAparam!$K$3)))</f>
        <v>3539.81562576649</v>
      </c>
      <c r="EM29" s="36" t="n">
        <f aca="false">IF(OR($S29+J$52&lt;$Q29,$S29+J$52&gt;$R29),-1,(EchelleFPAparam!$S$3/('cpmcfgWVLEN_Table.csv'!$S29+J$52))*(SIN('Standard Settings'!$F24)+SIN('Standard Settings'!$F24+EchelleFPAparam!$M$3+EchelleFPAparam!$K$3)))</f>
        <v>-1</v>
      </c>
      <c r="EN29" s="37"/>
      <c r="EO29" s="37"/>
      <c r="EP29" s="37"/>
      <c r="EQ29" s="37"/>
      <c r="ER29" s="37"/>
      <c r="ES29" s="37"/>
      <c r="ET29" s="37"/>
      <c r="EU29" s="37"/>
      <c r="EV29" s="37"/>
      <c r="EW29" s="37"/>
      <c r="EX29" s="37"/>
      <c r="EY29" s="37"/>
      <c r="EZ29" s="37"/>
      <c r="FA29" s="37"/>
      <c r="FB29" s="37"/>
      <c r="FC29" s="37"/>
      <c r="FD29" s="37"/>
      <c r="FE29" s="37"/>
      <c r="FF29" s="37"/>
      <c r="FG29" s="37"/>
      <c r="FH29" s="37"/>
      <c r="FI29" s="37"/>
      <c r="FJ29" s="37"/>
      <c r="FK29" s="37"/>
      <c r="FL29" s="38" t="n">
        <f aca="false">1/(F29*EchelleFPAparam!$Q$3)</f>
        <v>781.50251421018</v>
      </c>
      <c r="FM29" s="38" t="n">
        <f aca="false">E29*FL29</f>
        <v>11.2981396132846</v>
      </c>
      <c r="FN29" s="37"/>
      <c r="FO29" s="37"/>
      <c r="FP29" s="37"/>
      <c r="FQ29" s="37"/>
      <c r="FR29" s="37"/>
      <c r="FS29" s="37"/>
      <c r="FT29" s="37"/>
      <c r="FU29" s="37"/>
      <c r="FV29" s="37"/>
      <c r="FW29" s="37"/>
      <c r="FX29" s="37"/>
      <c r="FY29" s="37"/>
      <c r="FZ29" s="37"/>
      <c r="GA29" s="37"/>
      <c r="GB29" s="37"/>
      <c r="GC29" s="37"/>
      <c r="GD29" s="37"/>
      <c r="GE29" s="37"/>
      <c r="GF29" s="37"/>
      <c r="GG29" s="37"/>
      <c r="GH29" s="37"/>
      <c r="GI29" s="37"/>
      <c r="GJ29" s="37"/>
      <c r="GK29" s="37"/>
      <c r="GL29" s="37"/>
      <c r="GM29" s="37"/>
      <c r="GN29" s="37"/>
      <c r="GO29" s="37"/>
      <c r="GP29" s="37"/>
      <c r="GQ29" s="37"/>
      <c r="GR29" s="37"/>
      <c r="GS29" s="37"/>
      <c r="GT29" s="37"/>
      <c r="GU29" s="37"/>
      <c r="GV29" s="37"/>
      <c r="GW29" s="37"/>
      <c r="GX29" s="37"/>
      <c r="GY29" s="37"/>
      <c r="GZ29" s="37"/>
      <c r="HA29" s="37"/>
      <c r="HB29" s="37"/>
      <c r="HC29" s="37"/>
      <c r="HD29" s="37"/>
      <c r="HE29" s="37"/>
      <c r="HF29" s="37"/>
      <c r="HG29" s="37"/>
      <c r="HH29" s="37"/>
      <c r="HI29" s="37"/>
      <c r="HJ29" s="37"/>
      <c r="HK29" s="37"/>
      <c r="HL29" s="37"/>
      <c r="HM29" s="37"/>
      <c r="HN29" s="37"/>
      <c r="HO29" s="37"/>
      <c r="HP29" s="37"/>
      <c r="HQ29" s="37"/>
      <c r="HR29" s="37"/>
      <c r="HS29" s="37"/>
      <c r="HT29" s="37"/>
      <c r="HU29" s="37"/>
      <c r="HV29" s="37"/>
      <c r="HW29" s="37"/>
      <c r="HX29" s="37"/>
      <c r="HY29" s="37"/>
      <c r="HZ29" s="37"/>
      <c r="IA29" s="37"/>
      <c r="IB29" s="37"/>
      <c r="IC29" s="37"/>
      <c r="ID29" s="37"/>
      <c r="IE29" s="37"/>
      <c r="IF29" s="37"/>
      <c r="IG29" s="37"/>
      <c r="IH29" s="37"/>
      <c r="II29" s="37"/>
      <c r="IJ29" s="37"/>
      <c r="IK29" s="37"/>
      <c r="IL29" s="37"/>
      <c r="IM29" s="37"/>
      <c r="IN29" s="37"/>
      <c r="IO29" s="37"/>
      <c r="IP29" s="37"/>
      <c r="IQ29" s="37"/>
      <c r="IR29" s="37"/>
      <c r="IS29" s="37"/>
      <c r="IT29" s="37"/>
      <c r="IU29" s="37"/>
      <c r="IV29" s="37"/>
      <c r="IW29" s="37"/>
      <c r="IX29" s="37"/>
      <c r="IY29" s="37"/>
      <c r="IZ29" s="37"/>
      <c r="JA29" s="37"/>
      <c r="JB29" s="37"/>
      <c r="JC29" s="37"/>
      <c r="JD29" s="37"/>
      <c r="JE29" s="37"/>
      <c r="JF29" s="37"/>
      <c r="JG29" s="37"/>
      <c r="JH29" s="37"/>
      <c r="JI29" s="37"/>
      <c r="JJ29" s="37"/>
      <c r="JK29" s="37"/>
      <c r="JL29" s="37"/>
      <c r="JM29" s="37"/>
      <c r="JN29" s="37"/>
      <c r="JO29" s="37"/>
      <c r="JP29" s="37"/>
      <c r="JQ29" s="37"/>
      <c r="JR29" s="37"/>
      <c r="JS29" s="37"/>
    </row>
    <row r="30" customFormat="false" ht="13.75" hidden="false" customHeight="true" outlineLevel="0" collapsed="false">
      <c r="A30" s="24" t="n">
        <v>24</v>
      </c>
      <c r="B30" s="25" t="n">
        <f aca="false">Y30</f>
        <v>4388.38097483422</v>
      </c>
      <c r="C30" s="12" t="str">
        <f aca="false">'Standard Settings'!B25</f>
        <v>M/5/9</v>
      </c>
      <c r="D30" s="12" t="n">
        <f aca="false">'Standard Settings'!H25</f>
        <v>13</v>
      </c>
      <c r="E30" s="26" t="n">
        <f aca="false">(DQ30-DH30)/2048</f>
        <v>0.0135464797640577</v>
      </c>
      <c r="F30" s="23" t="n">
        <f aca="false">((EchelleFPAparam!$S$3/('cpmcfgWVLEN_Table.csv'!$S30+E$52))*(SIN('Standard Settings'!$F25+0.0005)+SIN('Standard Settings'!$F25+0.0005+EchelleFPAparam!$M$3))-(EchelleFPAparam!$S$3/('cpmcfgWVLEN_Table.csv'!$S30+E$52))*(SIN('Standard Settings'!$F25-0.0005)+SIN('Standard Settings'!$F25-0.0005+EchelleFPAparam!$M$3)))*1000*EchelleFPAparam!$O$3/180</f>
        <v>39.7813515962184</v>
      </c>
      <c r="G30" s="27" t="str">
        <f aca="false">'Standard Settings'!C25</f>
        <v>M</v>
      </c>
      <c r="H30" s="28"/>
      <c r="I30" s="12" t="str">
        <f aca="false">'Standard Settings'!$D25</f>
        <v>LM</v>
      </c>
      <c r="J30" s="28"/>
      <c r="K30" s="13" t="n">
        <v>0</v>
      </c>
      <c r="L30" s="13" t="n">
        <v>0</v>
      </c>
      <c r="M30" s="14" t="s">
        <v>307</v>
      </c>
      <c r="N30" s="14" t="s">
        <v>307</v>
      </c>
      <c r="O30" s="12" t="n">
        <f aca="false">'Standard Settings'!$E25</f>
        <v>66</v>
      </c>
      <c r="P30" s="29"/>
      <c r="Q30" s="30" t="n">
        <f aca="false">'Standard Settings'!$G25</f>
        <v>10</v>
      </c>
      <c r="R30" s="30" t="n">
        <f aca="false">'Standard Settings'!$I25</f>
        <v>16</v>
      </c>
      <c r="S30" s="31" t="n">
        <f aca="false">D30-4</f>
        <v>9</v>
      </c>
      <c r="T30" s="31" t="n">
        <f aca="false">D30+4</f>
        <v>17</v>
      </c>
      <c r="U30" s="32" t="n">
        <f aca="false">IF(OR($S30+B$52&lt;$Q30,$S30+B$52&gt;$R30),-1,(EchelleFPAparam!$S$3/('cpmcfgWVLEN_Table.csv'!$S30+B$52))*(SIN('Standard Settings'!$F25)+SIN('Standard Settings'!$F25+EchelleFPAparam!$M$3)))</f>
        <v>-1</v>
      </c>
      <c r="V30" s="32" t="n">
        <f aca="false">IF(OR($S30+C$52&lt;$Q30,$S30+C$52&gt;$R30),-1,(EchelleFPAparam!$S$3/('cpmcfgWVLEN_Table.csv'!$S30+C$52))*(SIN('Standard Settings'!$F25)+SIN('Standard Settings'!$F25+EchelleFPAparam!$M$3)))</f>
        <v>5704.89526728448</v>
      </c>
      <c r="W30" s="32" t="n">
        <f aca="false">IF(OR($S30+D$52&lt;$Q30,$S30+D$52&gt;$R30),-1,(EchelleFPAparam!$S$3/('cpmcfgWVLEN_Table.csv'!$S30+D$52))*(SIN('Standard Settings'!$F25)+SIN('Standard Settings'!$F25+EchelleFPAparam!$M$3)))</f>
        <v>5186.26842480407</v>
      </c>
      <c r="X30" s="32" t="n">
        <f aca="false">IF(OR($S30+E$52&lt;$Q30,$S30+E$52&gt;$R30),-1,(EchelleFPAparam!$S$3/('cpmcfgWVLEN_Table.csv'!$S30+E$52))*(SIN('Standard Settings'!$F25)+SIN('Standard Settings'!$F25+EchelleFPAparam!$M$3)))</f>
        <v>4754.07938940373</v>
      </c>
      <c r="Y30" s="32" t="n">
        <f aca="false">IF(OR($S30+F$52&lt;$Q30,$S30+F$52&gt;$R30),-1,(EchelleFPAparam!$S$3/('cpmcfgWVLEN_Table.csv'!$S30+F$52))*(SIN('Standard Settings'!$F25)+SIN('Standard Settings'!$F25+EchelleFPAparam!$M$3)))</f>
        <v>4388.38097483422</v>
      </c>
      <c r="Z30" s="32" t="n">
        <f aca="false">IF(OR($S30+G$52&lt;$Q30,$S30+G$52&gt;$R30),-1,(EchelleFPAparam!$S$3/('cpmcfgWVLEN_Table.csv'!$S30+G$52))*(SIN('Standard Settings'!$F25)+SIN('Standard Settings'!$F25+EchelleFPAparam!$M$3)))</f>
        <v>4074.92519091749</v>
      </c>
      <c r="AA30" s="32" t="n">
        <f aca="false">IF(OR($S30+H$52&lt;$Q30,$S30+H$52&gt;$R30),-1,(EchelleFPAparam!$S$3/('cpmcfgWVLEN_Table.csv'!$S30+H$52))*(SIN('Standard Settings'!$F25)+SIN('Standard Settings'!$F25+EchelleFPAparam!$M$3)))</f>
        <v>3803.26351152299</v>
      </c>
      <c r="AB30" s="32" t="n">
        <f aca="false">IF(OR($S30+I$52&lt;$Q30,$S30+I$52&gt;$R30),-1,(EchelleFPAparam!$S$3/('cpmcfgWVLEN_Table.csv'!$S30+I$52))*(SIN('Standard Settings'!$F25)+SIN('Standard Settings'!$F25+EchelleFPAparam!$M$3)))</f>
        <v>3565.5595420528</v>
      </c>
      <c r="AC30" s="32" t="n">
        <f aca="false">IF(OR($S30+J$52&lt;$Q30,$S30+J$52&gt;$R30),-1,(EchelleFPAparam!$S$3/('cpmcfgWVLEN_Table.csv'!$S30+J$52))*(SIN('Standard Settings'!$F25)+SIN('Standard Settings'!$F25+EchelleFPAparam!$M$3)))</f>
        <v>-1</v>
      </c>
      <c r="AD30" s="33" t="n">
        <v>2048.1</v>
      </c>
      <c r="AE30" s="33" t="n">
        <v>1968.22915956262</v>
      </c>
      <c r="AF30" s="33" t="n">
        <v>1517.59446924835</v>
      </c>
      <c r="AG30" s="33" t="n">
        <v>1132.81769972401</v>
      </c>
      <c r="AH30" s="33" t="n">
        <v>806.199678316544</v>
      </c>
      <c r="AI30" s="33" t="n">
        <v>525.635280751831</v>
      </c>
      <c r="AJ30" s="33" t="n">
        <v>281.817424639444</v>
      </c>
      <c r="AK30" s="33" t="n">
        <v>77.1364290587588</v>
      </c>
      <c r="AL30" s="33"/>
      <c r="AM30" s="33"/>
      <c r="AN30" s="33" t="n">
        <v>0</v>
      </c>
      <c r="AO30" s="33" t="n">
        <v>2048.1</v>
      </c>
      <c r="AP30" s="33" t="n">
        <v>1975.2425571487</v>
      </c>
      <c r="AQ30" s="33" t="n">
        <v>1529.37677823965</v>
      </c>
      <c r="AR30" s="33" t="n">
        <v>1142.35451555275</v>
      </c>
      <c r="AS30" s="33" t="n">
        <v>813.83005191444</v>
      </c>
      <c r="AT30" s="33" t="n">
        <v>531.568651274267</v>
      </c>
      <c r="AU30" s="33" t="n">
        <v>286.395712812762</v>
      </c>
      <c r="AV30" s="33" t="n">
        <v>78.8546172957027</v>
      </c>
      <c r="AW30" s="33"/>
      <c r="AX30" s="33"/>
      <c r="AY30" s="33" t="n">
        <v>0</v>
      </c>
      <c r="AZ30" s="33" t="n">
        <v>2048.1</v>
      </c>
      <c r="BA30" s="33" t="n">
        <v>1983.35486947738</v>
      </c>
      <c r="BB30" s="33" t="n">
        <v>1543.26851893038</v>
      </c>
      <c r="BC30" s="33" t="n">
        <v>1153.74625236442</v>
      </c>
      <c r="BD30" s="33" t="n">
        <v>823.027694180186</v>
      </c>
      <c r="BE30" s="33" t="n">
        <v>538.867974368587</v>
      </c>
      <c r="BF30" s="33" t="n">
        <v>292.029809148171</v>
      </c>
      <c r="BG30" s="33" t="n">
        <v>81.1742574625862</v>
      </c>
      <c r="BH30" s="33"/>
      <c r="BI30" s="33"/>
      <c r="BJ30" s="33" t="n">
        <v>0</v>
      </c>
      <c r="BK30" s="34" t="n">
        <f aca="false">IF(OR($S30+B$52&lt;'Standard Settings'!$G25,$S30+B$52&gt;'Standard Settings'!$I25),-1,(EchelleFPAparam!$S$3/('cpmcfgWVLEN_Table.csv'!$S30+B$52))*(SIN(EchelleFPAparam!$T$3-EchelleFPAparam!$M$3/2)+SIN('Standard Settings'!$F25+EchelleFPAparam!$M$3)))</f>
        <v>-1</v>
      </c>
      <c r="BL30" s="34" t="n">
        <f aca="false">IF(OR($S30+C$52&lt;'Standard Settings'!$G25,$S30+C$52&gt;'Standard Settings'!$I25),-1,(EchelleFPAparam!$S$3/('cpmcfgWVLEN_Table.csv'!$S30+C$52))*(SIN(EchelleFPAparam!$T$3-EchelleFPAparam!$M$3/2)+SIN('Standard Settings'!$F25+EchelleFPAparam!$M$3)))</f>
        <v>5690.68282146128</v>
      </c>
      <c r="BM30" s="34" t="n">
        <f aca="false">IF(OR($S30+D$52&lt;'Standard Settings'!$G25,$S30+D$52&gt;'Standard Settings'!$I25),-1,(EchelleFPAparam!$S$3/('cpmcfgWVLEN_Table.csv'!$S30+D$52))*(SIN(EchelleFPAparam!$T$3-EchelleFPAparam!$M$3/2)+SIN('Standard Settings'!$F25+EchelleFPAparam!$M$3)))</f>
        <v>5173.34801951025</v>
      </c>
      <c r="BN30" s="34" t="n">
        <f aca="false">IF(OR($S30+E$52&lt;'Standard Settings'!$G25,$S30+E$52&gt;'Standard Settings'!$I25),-1,(EchelleFPAparam!$S$3/('cpmcfgWVLEN_Table.csv'!$S30+E$52))*(SIN(EchelleFPAparam!$T$3-EchelleFPAparam!$M$3/2)+SIN('Standard Settings'!$F25+EchelleFPAparam!$M$3)))</f>
        <v>4742.23568455107</v>
      </c>
      <c r="BO30" s="34" t="n">
        <f aca="false">IF(OR($S30+F$52&lt;'Standard Settings'!$G25,$S30+F$52&gt;'Standard Settings'!$I25),-1,(EchelleFPAparam!$S$3/('cpmcfgWVLEN_Table.csv'!$S30+F$52))*(SIN(EchelleFPAparam!$T$3-EchelleFPAparam!$M$3/2)+SIN('Standard Settings'!$F25+EchelleFPAparam!$M$3)))</f>
        <v>4377.44832420098</v>
      </c>
      <c r="BP30" s="34" t="n">
        <f aca="false">IF(OR($S30+G$52&lt;'Standard Settings'!$G25,$S30+G$52&gt;'Standard Settings'!$I25),-1,(EchelleFPAparam!$S$3/('cpmcfgWVLEN_Table.csv'!$S30+G$52))*(SIN(EchelleFPAparam!$T$3-EchelleFPAparam!$M$3/2)+SIN('Standard Settings'!$F25+EchelleFPAparam!$M$3)))</f>
        <v>4064.77344390091</v>
      </c>
      <c r="BQ30" s="34" t="n">
        <f aca="false">IF(OR($S30+H$52&lt;'Standard Settings'!$G25,$S30+H$52&gt;'Standard Settings'!$I25),-1,(EchelleFPAparam!$S$3/('cpmcfgWVLEN_Table.csv'!$S30+H$52))*(SIN(EchelleFPAparam!$T$3-EchelleFPAparam!$M$3/2)+SIN('Standard Settings'!$F25+EchelleFPAparam!$M$3)))</f>
        <v>3793.78854764085</v>
      </c>
      <c r="BR30" s="34" t="n">
        <f aca="false">IF(OR($S30+I$52&lt;'Standard Settings'!$G25,$S30+I$52&gt;'Standard Settings'!$I25),-1,(EchelleFPAparam!$S$3/('cpmcfgWVLEN_Table.csv'!$S30+I$52))*(SIN(EchelleFPAparam!$T$3-EchelleFPAparam!$M$3/2)+SIN('Standard Settings'!$F25+EchelleFPAparam!$M$3)))</f>
        <v>3556.6767634133</v>
      </c>
      <c r="BS30" s="34" t="n">
        <f aca="false">IF(OR($S30+J$52&lt;'Standard Settings'!$G25,$S30+J$52&gt;'Standard Settings'!$I25),-1,(EchelleFPAparam!$S$3/('cpmcfgWVLEN_Table.csv'!$S30+J$52))*(SIN(EchelleFPAparam!$T$3-EchelleFPAparam!$M$3/2)+SIN('Standard Settings'!$F25+EchelleFPAparam!$M$3)))</f>
        <v>-1</v>
      </c>
      <c r="BT30" s="35" t="n">
        <f aca="false">IF(OR($S30+B$52&lt;'Standard Settings'!$G25,$S30+B$52&gt;'Standard Settings'!$I25),-1,BK30*(($D30+B$52)/($D30+B$52+0.5)))</f>
        <v>-1</v>
      </c>
      <c r="BU30" s="35" t="n">
        <f aca="false">IF(OR($S30+C$52&lt;'Standard Settings'!$G25,$S30+C$52&gt;'Standard Settings'!$I25),-1,BL30*(($D30+C$52)/($D30+C$52+0.5)))</f>
        <v>5494.45237934193</v>
      </c>
      <c r="BV30" s="35" t="n">
        <f aca="false">IF(OR($S30+D$52&lt;'Standard Settings'!$G25,$S30+D$52&gt;'Standard Settings'!$I25),-1,BM30*(($D30+D$52)/($D30+D$52+0.5)))</f>
        <v>5006.4658253325</v>
      </c>
      <c r="BW30" s="35" t="n">
        <f aca="false">IF(OR($S30+E$52&lt;'Standard Settings'!$G25,$S30+E$52&gt;'Standard Settings'!$I25),-1,BN30*(($D30+E$52)/($D30+E$52+0.5)))</f>
        <v>4598.531572898</v>
      </c>
      <c r="BX30" s="35" t="n">
        <f aca="false">IF(OR($S30+F$52&lt;'Standard Settings'!$G25,$S30+F$52&gt;'Standard Settings'!$I25),-1,BO30*(($D30+F$52)/($D30+F$52+0.5)))</f>
        <v>4252.37837208096</v>
      </c>
      <c r="BY30" s="35" t="n">
        <f aca="false">IF(OR($S30+G$52&lt;'Standard Settings'!$G25,$S30+G$52&gt;'Standard Settings'!$I25),-1,BP30*(($D30+G$52)/($D30+G$52+0.5)))</f>
        <v>3954.91470217386</v>
      </c>
      <c r="BZ30" s="35" t="n">
        <f aca="false">IF(OR($S30+H$52&lt;'Standard Settings'!$G25,$S30+H$52&gt;'Standard Settings'!$I25),-1,BQ30*(($D30+H$52)/($D30+H$52+0.5)))</f>
        <v>3696.51191821416</v>
      </c>
      <c r="CA30" s="35" t="n">
        <f aca="false">IF(OR($S30+I$52&lt;'Standard Settings'!$G25,$S30+I$52&gt;'Standard Settings'!$I25),-1,BR30*(($D30+I$52)/($D30+I$52+0.5)))</f>
        <v>3469.92854967151</v>
      </c>
      <c r="CB30" s="35" t="n">
        <f aca="false">IF(OR($S30+J$52&lt;'Standard Settings'!$G25,$S30+J$52&gt;'Standard Settings'!$I25),-1,BS30*(($D30+J$52)/($D30+J$52+0.5)))</f>
        <v>-1</v>
      </c>
      <c r="CC30" s="35" t="n">
        <f aca="false">IF(OR($S30+B$52&lt;'Standard Settings'!$G25,$S30+B$52&gt;'Standard Settings'!$I25),-1,BK30*(($D30+B$52)/($D30+B$52-0.5)))</f>
        <v>-1</v>
      </c>
      <c r="CD30" s="35" t="n">
        <f aca="false">IF(OR($S30+C$52&lt;'Standard Settings'!$G25,$S30+C$52&gt;'Standard Settings'!$I25),-1,BL30*(($D30+C$52)/($D30+C$52-0.5)))</f>
        <v>5901.44885188577</v>
      </c>
      <c r="CE30" s="35" t="n">
        <f aca="false">IF(OR($S30+D$52&lt;'Standard Settings'!$G25,$S30+D$52&gt;'Standard Settings'!$I25),-1,BM30*(($D30+D$52)/($D30+D$52-0.5)))</f>
        <v>5351.73933052785</v>
      </c>
      <c r="CF30" s="35" t="n">
        <f aca="false">IF(OR($S30+E$52&lt;'Standard Settings'!$G25,$S30+E$52&gt;'Standard Settings'!$I25),-1,BN30*(($D30+E$52)/($D30+E$52-0.5)))</f>
        <v>4895.211029214</v>
      </c>
      <c r="CG30" s="35" t="n">
        <f aca="false">IF(OR($S30+F$52&lt;'Standard Settings'!$G25,$S30+F$52&gt;'Standard Settings'!$I25),-1,BO30*(($D30+F$52)/($D30+F$52-0.5)))</f>
        <v>4510.0982734192</v>
      </c>
      <c r="CH30" s="35" t="n">
        <f aca="false">IF(OR($S30+G$52&lt;'Standard Settings'!$G25,$S30+G$52&gt;'Standard Settings'!$I25),-1,BP30*(($D30+G$52)/($D30+G$52-0.5)))</f>
        <v>4180.90982801237</v>
      </c>
      <c r="CI30" s="35" t="n">
        <f aca="false">IF(OR($S30+H$52&lt;'Standard Settings'!$G25,$S30+H$52&gt;'Standard Settings'!$I25),-1,BQ30*(($D30+H$52)/($D30+H$52-0.5)))</f>
        <v>3896.32337325277</v>
      </c>
      <c r="CJ30" s="35" t="n">
        <f aca="false">IF(OR($S30+I$52&lt;'Standard Settings'!$G25,$S30+I$52&gt;'Standard Settings'!$I25),-1,BR30*(($D30+I$52)/($D30+I$52-0.5)))</f>
        <v>3647.87360350082</v>
      </c>
      <c r="CK30" s="35" t="n">
        <f aca="false">IF(OR($S30+J$52&lt;'Standard Settings'!$G25,$S30+J$52&gt;'Standard Settings'!$I25),-1,BS30*(($D30+J$52)/($D30+J$52-0.5)))</f>
        <v>-1</v>
      </c>
      <c r="CL30" s="36" t="n">
        <f aca="false">IF(OR($S30+B$52&lt;'Standard Settings'!$G25,$S30+B$52&gt;'Standard Settings'!$I25),-1,(EchelleFPAparam!$S$3/('cpmcfgWVLEN_Table.csv'!$S30+B$52))*(SIN('Standard Settings'!$F25)+SIN('Standard Settings'!$F25+EchelleFPAparam!$M$3+EchelleFPAparam!$F$3)))</f>
        <v>-1</v>
      </c>
      <c r="CM30" s="36" t="n">
        <f aca="false">IF(OR($S30+C$52&lt;'Standard Settings'!$G25,$S30+C$52&gt;'Standard Settings'!$I25),-1,(EchelleFPAparam!$S$3/('cpmcfgWVLEN_Table.csv'!$S30+C$52))*(SIN('Standard Settings'!$F25)+SIN('Standard Settings'!$F25+EchelleFPAparam!$M$3+EchelleFPAparam!$F$3)))</f>
        <v>5646.74350891332</v>
      </c>
      <c r="CN30" s="36" t="n">
        <f aca="false">IF(OR($S30+D$52&lt;'Standard Settings'!$G25,$S30+D$52&gt;'Standard Settings'!$I25),-1,(EchelleFPAparam!$S$3/('cpmcfgWVLEN_Table.csv'!$S30+D$52))*(SIN('Standard Settings'!$F25)+SIN('Standard Settings'!$F25+EchelleFPAparam!$M$3+EchelleFPAparam!$F$3)))</f>
        <v>5133.40318992121</v>
      </c>
      <c r="CO30" s="36" t="n">
        <f aca="false">IF(OR($S30+E$52&lt;'Standard Settings'!$G25,$S30+E$52&gt;'Standard Settings'!$I25),-1,(EchelleFPAparam!$S$3/('cpmcfgWVLEN_Table.csv'!$S30+E$52))*(SIN('Standard Settings'!$F25)+SIN('Standard Settings'!$F25+EchelleFPAparam!$M$3+EchelleFPAparam!$F$3)))</f>
        <v>4705.6195907611</v>
      </c>
      <c r="CP30" s="36" t="n">
        <f aca="false">IF(OR($S30+F$52&lt;'Standard Settings'!$G25,$S30+F$52&gt;'Standard Settings'!$I25),-1,(EchelleFPAparam!$S$3/('cpmcfgWVLEN_Table.csv'!$S30+F$52))*(SIN('Standard Settings'!$F25)+SIN('Standard Settings'!$F25+EchelleFPAparam!$M$3+EchelleFPAparam!$F$3)))</f>
        <v>4343.64885301025</v>
      </c>
      <c r="CQ30" s="36" t="n">
        <f aca="false">IF(OR($S30+G$52&lt;'Standard Settings'!$G25,$S30+G$52&gt;'Standard Settings'!$I25),-1,(EchelleFPAparam!$S$3/('cpmcfgWVLEN_Table.csv'!$S30+G$52))*(SIN('Standard Settings'!$F25)+SIN('Standard Settings'!$F25+EchelleFPAparam!$M$3+EchelleFPAparam!$F$3)))</f>
        <v>4033.38822065238</v>
      </c>
      <c r="CR30" s="36" t="n">
        <f aca="false">IF(OR($S30+H$52&lt;'Standard Settings'!$G25,$S30+H$52&gt;'Standard Settings'!$I25),-1,(EchelleFPAparam!$S$3/('cpmcfgWVLEN_Table.csv'!$S30+H$52))*(SIN('Standard Settings'!$F25)+SIN('Standard Settings'!$F25+EchelleFPAparam!$M$3+EchelleFPAparam!$F$3)))</f>
        <v>3764.49567260888</v>
      </c>
      <c r="CS30" s="36" t="n">
        <f aca="false">IF(OR($S30+I$52&lt;'Standard Settings'!$G25,$S30+I$52&gt;'Standard Settings'!$I25),-1,(EchelleFPAparam!$S$3/('cpmcfgWVLEN_Table.csv'!$S30+I$52))*(SIN('Standard Settings'!$F25)+SIN('Standard Settings'!$F25+EchelleFPAparam!$M$3+EchelleFPAparam!$F$3)))</f>
        <v>3529.21469307083</v>
      </c>
      <c r="CT30" s="36" t="n">
        <f aca="false">IF(OR($S30+J$52&lt;'Standard Settings'!$G25,$S30+J$52&gt;'Standard Settings'!$I25),-1,(EchelleFPAparam!$S$3/('cpmcfgWVLEN_Table.csv'!$S30+J$52))*(SIN('Standard Settings'!$F25)+SIN('Standard Settings'!$F25+EchelleFPAparam!$M$3+EchelleFPAparam!$F$3)))</f>
        <v>-1</v>
      </c>
      <c r="CU30" s="36" t="n">
        <f aca="false">IF(OR($S30+B$52&lt;'Standard Settings'!$G25,$S30+B$52&gt;'Standard Settings'!$I25),-1,(EchelleFPAparam!$S$3/('cpmcfgWVLEN_Table.csv'!$S30+B$52))*(SIN('Standard Settings'!$F25)+SIN('Standard Settings'!$F25+EchelleFPAparam!$M$3+EchelleFPAparam!$G$3)))</f>
        <v>-1</v>
      </c>
      <c r="CV30" s="36" t="n">
        <f aca="false">IF(OR($S30+C$52&lt;'Standard Settings'!$G25,$S30+C$52&gt;'Standard Settings'!$I25),-1,(EchelleFPAparam!$S$3/('cpmcfgWVLEN_Table.csv'!$S30+C$52))*(SIN('Standard Settings'!$F25)+SIN('Standard Settings'!$F25+EchelleFPAparam!$M$3+EchelleFPAparam!$G$3)))</f>
        <v>5684.63745368392</v>
      </c>
      <c r="CW30" s="36" t="n">
        <f aca="false">IF(OR($S30+D$52&lt;'Standard Settings'!$G25,$S30+D$52&gt;'Standard Settings'!$I25),-1,(EchelleFPAparam!$S$3/('cpmcfgWVLEN_Table.csv'!$S30+D$52))*(SIN('Standard Settings'!$F25)+SIN('Standard Settings'!$F25+EchelleFPAparam!$M$3+EchelleFPAparam!$G$3)))</f>
        <v>5167.85223062174</v>
      </c>
      <c r="CX30" s="36" t="n">
        <f aca="false">IF(OR($S30+E$52&lt;'Standard Settings'!$G25,$S30+E$52&gt;'Standard Settings'!$I25),-1,(EchelleFPAparam!$S$3/('cpmcfgWVLEN_Table.csv'!$S30+E$52))*(SIN('Standard Settings'!$F25)+SIN('Standard Settings'!$F25+EchelleFPAparam!$M$3+EchelleFPAparam!$G$3)))</f>
        <v>4737.19787806993</v>
      </c>
      <c r="CY30" s="36" t="n">
        <f aca="false">IF(OR($S30+F$52&lt;'Standard Settings'!$G25,$S30+F$52&gt;'Standard Settings'!$I25),-1,(EchelleFPAparam!$S$3/('cpmcfgWVLEN_Table.csv'!$S30+F$52))*(SIN('Standard Settings'!$F25)+SIN('Standard Settings'!$F25+EchelleFPAparam!$M$3+EchelleFPAparam!$G$3)))</f>
        <v>4372.79804129532</v>
      </c>
      <c r="CZ30" s="36" t="n">
        <f aca="false">IF(OR($S30+G$52&lt;'Standard Settings'!$G25,$S30+G$52&gt;'Standard Settings'!$I25),-1,(EchelleFPAparam!$S$3/('cpmcfgWVLEN_Table.csv'!$S30+G$52))*(SIN('Standard Settings'!$F25)+SIN('Standard Settings'!$F25+EchelleFPAparam!$M$3+EchelleFPAparam!$G$3)))</f>
        <v>4060.45532405994</v>
      </c>
      <c r="DA30" s="36" t="n">
        <f aca="false">IF(OR($S30+H$52&lt;'Standard Settings'!$G25,$S30+H$52&gt;'Standard Settings'!$I25),-1,(EchelleFPAparam!$S$3/('cpmcfgWVLEN_Table.csv'!$S30+H$52))*(SIN('Standard Settings'!$F25)+SIN('Standard Settings'!$F25+EchelleFPAparam!$M$3+EchelleFPAparam!$G$3)))</f>
        <v>3789.75830245594</v>
      </c>
      <c r="DB30" s="36" t="n">
        <f aca="false">IF(OR($S30+I$52&lt;'Standard Settings'!$G25,$S30+I$52&gt;'Standard Settings'!$I25),-1,(EchelleFPAparam!$S$3/('cpmcfgWVLEN_Table.csv'!$S30+I$52))*(SIN('Standard Settings'!$F25)+SIN('Standard Settings'!$F25+EchelleFPAparam!$M$3+EchelleFPAparam!$G$3)))</f>
        <v>3552.89840855245</v>
      </c>
      <c r="DC30" s="36" t="n">
        <f aca="false">IF(OR($S30+J$52&lt;'Standard Settings'!$G25,$S30+J$52&gt;'Standard Settings'!$I25),-1,(EchelleFPAparam!$S$3/('cpmcfgWVLEN_Table.csv'!$S30+J$52))*(SIN('Standard Settings'!$F25)+SIN('Standard Settings'!$F25+EchelleFPAparam!$M$3+EchelleFPAparam!$G$3)))</f>
        <v>-1</v>
      </c>
      <c r="DD30" s="36" t="n">
        <f aca="false">IF(OR($S30+B$52&lt;'Standard Settings'!$G25,$S30+B$52&gt;'Standard Settings'!$I25),-1,(EchelleFPAparam!$S$3/('cpmcfgWVLEN_Table.csv'!$S30+B$52))*(SIN('Standard Settings'!$F25)+SIN('Standard Settings'!$F25+EchelleFPAparam!$M$3+EchelleFPAparam!$H$3)))</f>
        <v>-1</v>
      </c>
      <c r="DE30" s="36" t="n">
        <f aca="false">IF(OR($S30+C$52&lt;'Standard Settings'!$G25,$S30+C$52&gt;'Standard Settings'!$I25),-1,(EchelleFPAparam!$S$3/('cpmcfgWVLEN_Table.csv'!$S30+C$52))*(SIN('Standard Settings'!$F25)+SIN('Standard Settings'!$F25+EchelleFPAparam!$M$3+EchelleFPAparam!$H$3)))</f>
        <v>5686.64397425731</v>
      </c>
      <c r="DF30" s="36" t="n">
        <f aca="false">IF(OR($S30+D$52&lt;'Standard Settings'!$G25,$S30+D$52&gt;'Standard Settings'!$I25),-1,(EchelleFPAparam!$S$3/('cpmcfgWVLEN_Table.csv'!$S30+D$52))*(SIN('Standard Settings'!$F25)+SIN('Standard Settings'!$F25+EchelleFPAparam!$M$3+EchelleFPAparam!$H$3)))</f>
        <v>5169.67634023392</v>
      </c>
      <c r="DG30" s="36" t="n">
        <f aca="false">IF(OR($S30+E$52&lt;'Standard Settings'!$G25,$S30+E$52&gt;'Standard Settings'!$I25),-1,(EchelleFPAparam!$S$3/('cpmcfgWVLEN_Table.csv'!$S30+E$52))*(SIN('Standard Settings'!$F25)+SIN('Standard Settings'!$F25+EchelleFPAparam!$M$3+EchelleFPAparam!$H$3)))</f>
        <v>4738.86997854776</v>
      </c>
      <c r="DH30" s="36" t="n">
        <f aca="false">IF(OR($S30+F$52&lt;'Standard Settings'!$G25,$S30+F$52&gt;'Standard Settings'!$I25),-1,(EchelleFPAparam!$S$3/('cpmcfgWVLEN_Table.csv'!$S30+F$52))*(SIN('Standard Settings'!$F25)+SIN('Standard Settings'!$F25+EchelleFPAparam!$M$3+EchelleFPAparam!$H$3)))</f>
        <v>4374.34151865947</v>
      </c>
      <c r="DI30" s="36" t="n">
        <f aca="false">IF(OR($S30+G$52&lt;'Standard Settings'!$G25,$S30+G$52&gt;'Standard Settings'!$I25),-1,(EchelleFPAparam!$S$3/('cpmcfgWVLEN_Table.csv'!$S30+G$52))*(SIN('Standard Settings'!$F25)+SIN('Standard Settings'!$F25+EchelleFPAparam!$M$3+EchelleFPAparam!$H$3)))</f>
        <v>4061.88855304093</v>
      </c>
      <c r="DJ30" s="36" t="n">
        <f aca="false">IF(OR($S30+H$52&lt;'Standard Settings'!$G25,$S30+H$52&gt;'Standard Settings'!$I25),-1,(EchelleFPAparam!$S$3/('cpmcfgWVLEN_Table.csv'!$S30+H$52))*(SIN('Standard Settings'!$F25)+SIN('Standard Settings'!$F25+EchelleFPAparam!$M$3+EchelleFPAparam!$H$3)))</f>
        <v>3791.0959828382</v>
      </c>
      <c r="DK30" s="36" t="n">
        <f aca="false">IF(OR($S30+I$52&lt;'Standard Settings'!$G25,$S30+I$52&gt;'Standard Settings'!$I25),-1,(EchelleFPAparam!$S$3/('cpmcfgWVLEN_Table.csv'!$S30+I$52))*(SIN('Standard Settings'!$F25)+SIN('Standard Settings'!$F25+EchelleFPAparam!$M$3+EchelleFPAparam!$H$3)))</f>
        <v>3554.15248391082</v>
      </c>
      <c r="DL30" s="36" t="n">
        <f aca="false">IF(OR($S30+J$52&lt;'Standard Settings'!$G25,$S30+J$52&gt;'Standard Settings'!$I25),-1,(EchelleFPAparam!$S$3/('cpmcfgWVLEN_Table.csv'!$S30+J$52))*(SIN('Standard Settings'!$F25)+SIN('Standard Settings'!$F25+EchelleFPAparam!$M$3+EchelleFPAparam!$H$3)))</f>
        <v>-1</v>
      </c>
      <c r="DM30" s="36" t="n">
        <f aca="false">IF(OR($S30+B$52&lt;'Standard Settings'!$G25,$S30+B$52&gt;'Standard Settings'!$I25),-1,(EchelleFPAparam!$S$3/('cpmcfgWVLEN_Table.csv'!$S30+B$52))*(SIN('Standard Settings'!$F25)+SIN('Standard Settings'!$F25+EchelleFPAparam!$M$3+EchelleFPAparam!$I$3)))</f>
        <v>-1</v>
      </c>
      <c r="DN30" s="36" t="n">
        <f aca="false">IF(OR($S30+C$52&lt;'Standard Settings'!$G25,$S30+C$52&gt;'Standard Settings'!$I25),-1,(EchelleFPAparam!$S$3/('cpmcfgWVLEN_Table.csv'!$S30+C$52))*(SIN('Standard Settings'!$F25)+SIN('Standard Settings'!$F25+EchelleFPAparam!$M$3+EchelleFPAparam!$I$3)))</f>
        <v>5722.71012198113</v>
      </c>
      <c r="DO30" s="36" t="n">
        <f aca="false">IF(OR($S30+D$52&lt;'Standard Settings'!$G25,$S30+D$52&gt;'Standard Settings'!$I25),-1,(EchelleFPAparam!$S$3/('cpmcfgWVLEN_Table.csv'!$S30+D$52))*(SIN('Standard Settings'!$F25)+SIN('Standard Settings'!$F25+EchelleFPAparam!$M$3+EchelleFPAparam!$I$3)))</f>
        <v>5202.46374725558</v>
      </c>
      <c r="DP30" s="36" t="n">
        <f aca="false">IF(OR($S30+E$52&lt;'Standard Settings'!$G25,$S30+E$52&gt;'Standard Settings'!$I25),-1,(EchelleFPAparam!$S$3/('cpmcfgWVLEN_Table.csv'!$S30+E$52))*(SIN('Standard Settings'!$F25)+SIN('Standard Settings'!$F25+EchelleFPAparam!$M$3+EchelleFPAparam!$I$3)))</f>
        <v>4768.92510165094</v>
      </c>
      <c r="DQ30" s="36" t="n">
        <f aca="false">IF(OR($S30+F$52&lt;'Standard Settings'!$G25,$S30+F$52&gt;'Standard Settings'!$I25),-1,(EchelleFPAparam!$S$3/('cpmcfgWVLEN_Table.csv'!$S30+F$52))*(SIN('Standard Settings'!$F25)+SIN('Standard Settings'!$F25+EchelleFPAparam!$M$3+EchelleFPAparam!$I$3)))</f>
        <v>4402.08470921626</v>
      </c>
      <c r="DR30" s="36" t="n">
        <f aca="false">IF(OR($S30+G$52&lt;'Standard Settings'!$G25,$S30+G$52&gt;'Standard Settings'!$I25),-1,(EchelleFPAparam!$S$3/('cpmcfgWVLEN_Table.csv'!$S30+G$52))*(SIN('Standard Settings'!$F25)+SIN('Standard Settings'!$F25+EchelleFPAparam!$M$3+EchelleFPAparam!$I$3)))</f>
        <v>4087.65008712938</v>
      </c>
      <c r="DS30" s="36" t="n">
        <f aca="false">IF(OR($S30+H$52&lt;'Standard Settings'!$G25,$S30+H$52&gt;'Standard Settings'!$I25),-1,(EchelleFPAparam!$S$3/('cpmcfgWVLEN_Table.csv'!$S30+H$52))*(SIN('Standard Settings'!$F25)+SIN('Standard Settings'!$F25+EchelleFPAparam!$M$3+EchelleFPAparam!$I$3)))</f>
        <v>3815.14008132076</v>
      </c>
      <c r="DT30" s="36" t="n">
        <f aca="false">IF(OR($S30+I$52&lt;'Standard Settings'!$G25,$S30+I$52&gt;'Standard Settings'!$I25),-1,(EchelleFPAparam!$S$3/('cpmcfgWVLEN_Table.csv'!$S30+I$52))*(SIN('Standard Settings'!$F25)+SIN('Standard Settings'!$F25+EchelleFPAparam!$M$3+EchelleFPAparam!$I$3)))</f>
        <v>3576.69382623821</v>
      </c>
      <c r="DU30" s="36" t="n">
        <f aca="false">IF(OR($S30+J$52&lt;'Standard Settings'!$G25,$S30+J$52&gt;'Standard Settings'!$I25),-1,(EchelleFPAparam!$S$3/('cpmcfgWVLEN_Table.csv'!$S30+J$52))*(SIN('Standard Settings'!$F25)+SIN('Standard Settings'!$F25+EchelleFPAparam!$M$3+EchelleFPAparam!$I$3)))</f>
        <v>-1</v>
      </c>
      <c r="DV30" s="36" t="n">
        <f aca="false">IF(OR($S30+B$52&lt;'Standard Settings'!$G25,$S30+B$52&gt;'Standard Settings'!$I25),-1,(EchelleFPAparam!$S$3/('cpmcfgWVLEN_Table.csv'!$S30+B$52))*(SIN('Standard Settings'!$F25)+SIN('Standard Settings'!$F25+EchelleFPAparam!$M$3+EchelleFPAparam!$J$3)))</f>
        <v>-1</v>
      </c>
      <c r="DW30" s="36" t="n">
        <f aca="false">IF(OR($S30+C$52&lt;'Standard Settings'!$G25,$S30+C$52&gt;'Standard Settings'!$I25),-1,(EchelleFPAparam!$S$3/('cpmcfgWVLEN_Table.csv'!$S30+C$52))*(SIN('Standard Settings'!$F25)+SIN('Standard Settings'!$F25+EchelleFPAparam!$M$3+EchelleFPAparam!$J$3)))</f>
        <v>5724.6167924422</v>
      </c>
      <c r="DX30" s="36" t="n">
        <f aca="false">IF(OR($S30+D$52&lt;'Standard Settings'!$G25,$S30+D$52&gt;'Standard Settings'!$I25),-1,(EchelleFPAparam!$S$3/('cpmcfgWVLEN_Table.csv'!$S30+D$52))*(SIN('Standard Settings'!$F25)+SIN('Standard Settings'!$F25+EchelleFPAparam!$M$3+EchelleFPAparam!$J$3)))</f>
        <v>5204.19708403837</v>
      </c>
      <c r="DY30" s="36" t="n">
        <f aca="false">IF(OR($S30+E$52&lt;'Standard Settings'!$G25,$S30+E$52&gt;'Standard Settings'!$I25),-1,(EchelleFPAparam!$S$3/('cpmcfgWVLEN_Table.csv'!$S30+E$52))*(SIN('Standard Settings'!$F25)+SIN('Standard Settings'!$F25+EchelleFPAparam!$M$3+EchelleFPAparam!$J$3)))</f>
        <v>4770.51399370184</v>
      </c>
      <c r="DZ30" s="36" t="n">
        <f aca="false">IF(OR($S30+F$52&lt;'Standard Settings'!$G25,$S30+F$52&gt;'Standard Settings'!$I25),-1,(EchelleFPAparam!$S$3/('cpmcfgWVLEN_Table.csv'!$S30+F$52))*(SIN('Standard Settings'!$F25)+SIN('Standard Settings'!$F25+EchelleFPAparam!$M$3+EchelleFPAparam!$J$3)))</f>
        <v>4403.55137880169</v>
      </c>
      <c r="EA30" s="36" t="n">
        <f aca="false">IF(OR($S30+G$52&lt;'Standard Settings'!$G25,$S30+G$52&gt;'Standard Settings'!$I25),-1,(EchelleFPAparam!$S$3/('cpmcfgWVLEN_Table.csv'!$S30+G$52))*(SIN('Standard Settings'!$F25)+SIN('Standard Settings'!$F25+EchelleFPAparam!$M$3+EchelleFPAparam!$J$3)))</f>
        <v>4089.01199460157</v>
      </c>
      <c r="EB30" s="36" t="n">
        <f aca="false">IF(OR($S30+H$52&lt;'Standard Settings'!$G25,$S30+H$52&gt;'Standard Settings'!$I25),-1,(EchelleFPAparam!$S$3/('cpmcfgWVLEN_Table.csv'!$S30+H$52))*(SIN('Standard Settings'!$F25)+SIN('Standard Settings'!$F25+EchelleFPAparam!$M$3+EchelleFPAparam!$J$3)))</f>
        <v>3816.41119496147</v>
      </c>
      <c r="EC30" s="36" t="n">
        <f aca="false">IF(OR($S30+I$52&lt;'Standard Settings'!$G25,$S30+I$52&gt;'Standard Settings'!$I25),-1,(EchelleFPAparam!$S$3/('cpmcfgWVLEN_Table.csv'!$S30+I$52))*(SIN('Standard Settings'!$F25)+SIN('Standard Settings'!$F25+EchelleFPAparam!$M$3+EchelleFPAparam!$J$3)))</f>
        <v>3577.88549527638</v>
      </c>
      <c r="ED30" s="36" t="n">
        <f aca="false">IF(OR($S30+J$52&lt;'Standard Settings'!$G25,$S30+J$52&gt;'Standard Settings'!$I25),-1,(EchelleFPAparam!$S$3/('cpmcfgWVLEN_Table.csv'!$S30+J$52))*(SIN('Standard Settings'!$F25)+SIN('Standard Settings'!$F25+EchelleFPAparam!$M$3+EchelleFPAparam!$J$3)))</f>
        <v>-1</v>
      </c>
      <c r="EE30" s="36" t="n">
        <f aca="false">IF(OR($S30+B$52&lt;$Q30,$S30+B$52&gt;$R30),-1,(EchelleFPAparam!$S$3/('cpmcfgWVLEN_Table.csv'!$S30+B$52))*(SIN('Standard Settings'!$F25)+SIN('Standard Settings'!$F25+EchelleFPAparam!$M$3+EchelleFPAparam!$K$3)))</f>
        <v>-1</v>
      </c>
      <c r="EF30" s="36" t="n">
        <f aca="false">IF(OR($S30+C$52&lt;$Q30,$S30+C$52&gt;$R30),-1,(EchelleFPAparam!$S$3/('cpmcfgWVLEN_Table.csv'!$S30+C$52))*(SIN('Standard Settings'!$F25)+SIN('Standard Settings'!$F25+EchelleFPAparam!$M$3+EchelleFPAparam!$K$3)))</f>
        <v>5758.83027480396</v>
      </c>
      <c r="EG30" s="36" t="n">
        <f aca="false">IF(OR($S30+D$52&lt;$Q30,$S30+D$52&gt;$R30),-1,(EchelleFPAparam!$S$3/('cpmcfgWVLEN_Table.csv'!$S30+D$52))*(SIN('Standard Settings'!$F25)+SIN('Standard Settings'!$F25+EchelleFPAparam!$M$3+EchelleFPAparam!$K$3)))</f>
        <v>5235.30024982178</v>
      </c>
      <c r="EH30" s="36" t="n">
        <f aca="false">IF(OR($S30+E$52&lt;$Q30,$S30+E$52&gt;$R30),-1,(EchelleFPAparam!$S$3/('cpmcfgWVLEN_Table.csv'!$S30+E$52))*(SIN('Standard Settings'!$F25)+SIN('Standard Settings'!$F25+EchelleFPAparam!$M$3+EchelleFPAparam!$K$3)))</f>
        <v>4799.0252290033</v>
      </c>
      <c r="EI30" s="36" t="n">
        <f aca="false">IF(OR($S30+F$52&lt;$Q30,$S30+F$52&gt;$R30),-1,(EchelleFPAparam!$S$3/('cpmcfgWVLEN_Table.csv'!$S30+F$52))*(SIN('Standard Settings'!$F25)+SIN('Standard Settings'!$F25+EchelleFPAparam!$M$3+EchelleFPAparam!$K$3)))</f>
        <v>4429.86944215689</v>
      </c>
      <c r="EJ30" s="36" t="n">
        <f aca="false">IF(OR($S30+G$52&lt;$Q30,$S30+G$52&gt;$R30),-1,(EchelleFPAparam!$S$3/('cpmcfgWVLEN_Table.csv'!$S30+G$52))*(SIN('Standard Settings'!$F25)+SIN('Standard Settings'!$F25+EchelleFPAparam!$M$3+EchelleFPAparam!$K$3)))</f>
        <v>4113.45019628854</v>
      </c>
      <c r="EK30" s="36" t="n">
        <f aca="false">IF(OR($S30+H$52&lt;$Q30,$S30+H$52&gt;$R30),-1,(EchelleFPAparam!$S$3/('cpmcfgWVLEN_Table.csv'!$S30+H$52))*(SIN('Standard Settings'!$F25)+SIN('Standard Settings'!$F25+EchelleFPAparam!$M$3+EchelleFPAparam!$K$3)))</f>
        <v>3839.22018320264</v>
      </c>
      <c r="EL30" s="36" t="n">
        <f aca="false">IF(OR($S30+I$52&lt;$Q30,$S30+I$52&gt;$R30),-1,(EchelleFPAparam!$S$3/('cpmcfgWVLEN_Table.csv'!$S30+I$52))*(SIN('Standard Settings'!$F25)+SIN('Standard Settings'!$F25+EchelleFPAparam!$M$3+EchelleFPAparam!$K$3)))</f>
        <v>3599.26892175247</v>
      </c>
      <c r="EM30" s="36" t="n">
        <f aca="false">IF(OR($S30+J$52&lt;$Q30,$S30+J$52&gt;$R30),-1,(EchelleFPAparam!$S$3/('cpmcfgWVLEN_Table.csv'!$S30+J$52))*(SIN('Standard Settings'!$F25)+SIN('Standard Settings'!$F25+EchelleFPAparam!$M$3+EchelleFPAparam!$K$3)))</f>
        <v>-1</v>
      </c>
      <c r="EN30" s="37"/>
      <c r="EO30" s="37"/>
      <c r="EP30" s="37"/>
      <c r="EQ30" s="37"/>
      <c r="ER30" s="37"/>
      <c r="ES30" s="37"/>
      <c r="ET30" s="37"/>
      <c r="EU30" s="37"/>
      <c r="EV30" s="37"/>
      <c r="EW30" s="37"/>
      <c r="EX30" s="37"/>
      <c r="EY30" s="37"/>
      <c r="EZ30" s="37"/>
      <c r="FA30" s="37"/>
      <c r="FB30" s="37"/>
      <c r="FC30" s="37"/>
      <c r="FD30" s="37"/>
      <c r="FE30" s="37"/>
      <c r="FF30" s="37"/>
      <c r="FG30" s="37"/>
      <c r="FH30" s="37"/>
      <c r="FI30" s="37"/>
      <c r="FJ30" s="37"/>
      <c r="FK30" s="37"/>
      <c r="FL30" s="38" t="n">
        <f aca="false">1/(F30*EchelleFPAparam!$Q$3)</f>
        <v>837.913544810326</v>
      </c>
      <c r="FM30" s="38" t="n">
        <f aca="false">E30*FL30</f>
        <v>11.3507788788029</v>
      </c>
      <c r="FN30" s="37"/>
      <c r="FO30" s="37"/>
      <c r="FP30" s="37"/>
      <c r="FQ30" s="37"/>
      <c r="FR30" s="37"/>
      <c r="FS30" s="37"/>
      <c r="FT30" s="37"/>
      <c r="FU30" s="37"/>
      <c r="FV30" s="37"/>
      <c r="FW30" s="37"/>
      <c r="FX30" s="37"/>
      <c r="FY30" s="37"/>
      <c r="FZ30" s="37"/>
      <c r="GA30" s="37"/>
      <c r="GB30" s="37"/>
      <c r="GC30" s="37"/>
      <c r="GD30" s="37"/>
      <c r="GE30" s="37"/>
      <c r="GF30" s="37"/>
      <c r="GG30" s="37"/>
      <c r="GH30" s="37"/>
      <c r="GI30" s="37"/>
      <c r="GJ30" s="37"/>
      <c r="GK30" s="37"/>
      <c r="GL30" s="37"/>
      <c r="GM30" s="37"/>
      <c r="GN30" s="37"/>
      <c r="GO30" s="37"/>
      <c r="GP30" s="37"/>
      <c r="GQ30" s="37"/>
      <c r="GR30" s="37"/>
      <c r="GS30" s="37"/>
      <c r="GT30" s="37"/>
      <c r="GU30" s="37"/>
      <c r="GV30" s="37"/>
      <c r="GW30" s="37"/>
      <c r="GX30" s="37"/>
      <c r="GY30" s="37"/>
      <c r="GZ30" s="37"/>
      <c r="HA30" s="37"/>
      <c r="HB30" s="37"/>
      <c r="HC30" s="37"/>
      <c r="HD30" s="37"/>
      <c r="HE30" s="37"/>
      <c r="HF30" s="37"/>
      <c r="HG30" s="37"/>
      <c r="HH30" s="37"/>
      <c r="HI30" s="37"/>
      <c r="HJ30" s="37"/>
      <c r="HK30" s="37"/>
      <c r="HL30" s="37"/>
      <c r="HM30" s="37"/>
      <c r="HN30" s="37"/>
      <c r="HO30" s="37"/>
      <c r="HP30" s="37"/>
      <c r="HQ30" s="37"/>
      <c r="HR30" s="37"/>
      <c r="HS30" s="37"/>
      <c r="HT30" s="37"/>
      <c r="HU30" s="37"/>
      <c r="HV30" s="37"/>
      <c r="HW30" s="37"/>
      <c r="HX30" s="37"/>
      <c r="HY30" s="37"/>
      <c r="HZ30" s="37"/>
      <c r="IA30" s="37"/>
      <c r="IB30" s="37"/>
      <c r="IC30" s="37"/>
      <c r="ID30" s="37"/>
      <c r="IE30" s="37"/>
      <c r="IF30" s="37"/>
      <c r="IG30" s="37"/>
      <c r="IH30" s="37"/>
      <c r="II30" s="37"/>
      <c r="IJ30" s="37"/>
      <c r="IK30" s="37"/>
      <c r="IL30" s="37"/>
      <c r="IM30" s="37"/>
      <c r="IN30" s="37"/>
      <c r="IO30" s="37"/>
      <c r="IP30" s="37"/>
      <c r="IQ30" s="37"/>
      <c r="IR30" s="37"/>
      <c r="IS30" s="37"/>
      <c r="IT30" s="37"/>
      <c r="IU30" s="37"/>
      <c r="IV30" s="37"/>
      <c r="IW30" s="37"/>
      <c r="IX30" s="37"/>
      <c r="IY30" s="37"/>
      <c r="IZ30" s="37"/>
      <c r="JA30" s="37"/>
      <c r="JB30" s="37"/>
      <c r="JC30" s="37"/>
      <c r="JD30" s="37"/>
      <c r="JE30" s="37"/>
      <c r="JF30" s="37"/>
      <c r="JG30" s="37"/>
      <c r="JH30" s="37"/>
      <c r="JI30" s="37"/>
      <c r="JJ30" s="37"/>
      <c r="JK30" s="37"/>
      <c r="JL30" s="37"/>
      <c r="JM30" s="37"/>
      <c r="JN30" s="37"/>
      <c r="JO30" s="37"/>
      <c r="JP30" s="37"/>
      <c r="JQ30" s="37"/>
      <c r="JR30" s="37"/>
      <c r="JS30" s="37"/>
    </row>
    <row r="31" customFormat="false" ht="13.75" hidden="false" customHeight="true" outlineLevel="0" collapsed="false">
      <c r="A31" s="24" t="n">
        <v>25</v>
      </c>
      <c r="B31" s="25" t="n">
        <f aca="false">Y31</f>
        <v>4406.57427026781</v>
      </c>
      <c r="C31" s="12" t="str">
        <f aca="false">'Standard Settings'!B26</f>
        <v>M/6/9</v>
      </c>
      <c r="D31" s="12" t="n">
        <f aca="false">'Standard Settings'!H26</f>
        <v>13</v>
      </c>
      <c r="E31" s="26" t="n">
        <f aca="false">(DQ31-DH31)/2048</f>
        <v>0.0133162406361089</v>
      </c>
      <c r="F31" s="23" t="n">
        <f aca="false">((EchelleFPAparam!$S$3/('cpmcfgWVLEN_Table.csv'!$S31+E$52))*(SIN('Standard Settings'!$F26+0.0005)+SIN('Standard Settings'!$F26+0.0005+EchelleFPAparam!$M$3))-(EchelleFPAparam!$S$3/('cpmcfgWVLEN_Table.csv'!$S31+E$52))*(SIN('Standard Settings'!$F26-0.0005)+SIN('Standard Settings'!$F26-0.0005+EchelleFPAparam!$M$3)))*1000*EchelleFPAparam!$O$3/180</f>
        <v>39.0557583448348</v>
      </c>
      <c r="G31" s="27" t="str">
        <f aca="false">'Standard Settings'!C26</f>
        <v>M</v>
      </c>
      <c r="H31" s="28"/>
      <c r="I31" s="12" t="str">
        <f aca="false">'Standard Settings'!$D26</f>
        <v>LM</v>
      </c>
      <c r="J31" s="28"/>
      <c r="K31" s="13" t="n">
        <v>0</v>
      </c>
      <c r="L31" s="13" t="n">
        <v>0</v>
      </c>
      <c r="M31" s="14" t="s">
        <v>307</v>
      </c>
      <c r="N31" s="14" t="s">
        <v>307</v>
      </c>
      <c r="O31" s="12" t="n">
        <f aca="false">'Standard Settings'!$E26</f>
        <v>66.5</v>
      </c>
      <c r="P31" s="29"/>
      <c r="Q31" s="30" t="n">
        <f aca="false">'Standard Settings'!$G26</f>
        <v>10</v>
      </c>
      <c r="R31" s="30" t="n">
        <f aca="false">'Standard Settings'!$I26</f>
        <v>16</v>
      </c>
      <c r="S31" s="31" t="n">
        <f aca="false">D31-4</f>
        <v>9</v>
      </c>
      <c r="T31" s="31" t="n">
        <f aca="false">D31+4</f>
        <v>17</v>
      </c>
      <c r="U31" s="32" t="n">
        <f aca="false">IF(OR($S31+B$52&lt;$Q31,$S31+B$52&gt;$R31),-1,(EchelleFPAparam!$S$3/('cpmcfgWVLEN_Table.csv'!$S31+B$52))*(SIN('Standard Settings'!$F26)+SIN('Standard Settings'!$F26+EchelleFPAparam!$M$3)))</f>
        <v>-1</v>
      </c>
      <c r="V31" s="32" t="n">
        <f aca="false">IF(OR($S31+C$52&lt;$Q31,$S31+C$52&gt;$R31),-1,(EchelleFPAparam!$S$3/('cpmcfgWVLEN_Table.csv'!$S31+C$52))*(SIN('Standard Settings'!$F26)+SIN('Standard Settings'!$F26+EchelleFPAparam!$M$3)))</f>
        <v>5728.54655134815</v>
      </c>
      <c r="W31" s="32" t="n">
        <f aca="false">IF(OR($S31+D$52&lt;$Q31,$S31+D$52&gt;$R31),-1,(EchelleFPAparam!$S$3/('cpmcfgWVLEN_Table.csv'!$S31+D$52))*(SIN('Standard Settings'!$F26)+SIN('Standard Settings'!$F26+EchelleFPAparam!$M$3)))</f>
        <v>5207.76959213468</v>
      </c>
      <c r="X31" s="32" t="n">
        <f aca="false">IF(OR($S31+E$52&lt;$Q31,$S31+E$52&gt;$R31),-1,(EchelleFPAparam!$S$3/('cpmcfgWVLEN_Table.csv'!$S31+E$52))*(SIN('Standard Settings'!$F26)+SIN('Standard Settings'!$F26+EchelleFPAparam!$M$3)))</f>
        <v>4773.78879279012</v>
      </c>
      <c r="Y31" s="32" t="n">
        <f aca="false">IF(OR($S31+F$52&lt;$Q31,$S31+F$52&gt;$R31),-1,(EchelleFPAparam!$S$3/('cpmcfgWVLEN_Table.csv'!$S31+F$52))*(SIN('Standard Settings'!$F26)+SIN('Standard Settings'!$F26+EchelleFPAparam!$M$3)))</f>
        <v>4406.57427026781</v>
      </c>
      <c r="Z31" s="32" t="n">
        <f aca="false">IF(OR($S31+G$52&lt;$Q31,$S31+G$52&gt;$R31),-1,(EchelleFPAparam!$S$3/('cpmcfgWVLEN_Table.csv'!$S31+G$52))*(SIN('Standard Settings'!$F26)+SIN('Standard Settings'!$F26+EchelleFPAparam!$M$3)))</f>
        <v>4091.81896524868</v>
      </c>
      <c r="AA31" s="32" t="n">
        <f aca="false">IF(OR($S31+H$52&lt;$Q31,$S31+H$52&gt;$R31),-1,(EchelleFPAparam!$S$3/('cpmcfgWVLEN_Table.csv'!$S31+H$52))*(SIN('Standard Settings'!$F26)+SIN('Standard Settings'!$F26+EchelleFPAparam!$M$3)))</f>
        <v>3819.0310342321</v>
      </c>
      <c r="AB31" s="32" t="n">
        <f aca="false">IF(OR($S31+I$52&lt;$Q31,$S31+I$52&gt;$R31),-1,(EchelleFPAparam!$S$3/('cpmcfgWVLEN_Table.csv'!$S31+I$52))*(SIN('Standard Settings'!$F26)+SIN('Standard Settings'!$F26+EchelleFPAparam!$M$3)))</f>
        <v>3580.34159459259</v>
      </c>
      <c r="AC31" s="32" t="n">
        <f aca="false">IF(OR($S31+J$52&lt;$Q31,$S31+J$52&gt;$R31),-1,(EchelleFPAparam!$S$3/('cpmcfgWVLEN_Table.csv'!$S31+J$52))*(SIN('Standard Settings'!$F26)+SIN('Standard Settings'!$F26+EchelleFPAparam!$M$3)))</f>
        <v>-1</v>
      </c>
      <c r="AD31" s="33" t="n">
        <v>2048.1</v>
      </c>
      <c r="AE31" s="33" t="n">
        <v>1978.95304803743</v>
      </c>
      <c r="AF31" s="33" t="n">
        <v>1537.47077513842</v>
      </c>
      <c r="AG31" s="33" t="n">
        <v>1151.13587535552</v>
      </c>
      <c r="AH31" s="33" t="n">
        <v>823.121298847854</v>
      </c>
      <c r="AI31" s="33" t="n">
        <v>541.352535790915</v>
      </c>
      <c r="AJ31" s="33" t="n">
        <v>296.580189564473</v>
      </c>
      <c r="AK31" s="33" t="n">
        <v>84.0789649093849</v>
      </c>
      <c r="AL31" s="33"/>
      <c r="AM31" s="33"/>
      <c r="AN31" s="33" t="n">
        <v>0</v>
      </c>
      <c r="AO31" s="33" t="n">
        <v>2048.1</v>
      </c>
      <c r="AP31" s="33" t="n">
        <v>1985.64247021173</v>
      </c>
      <c r="AQ31" s="33" t="n">
        <v>1548.71050844414</v>
      </c>
      <c r="AR31" s="33" t="n">
        <v>1160.16016615081</v>
      </c>
      <c r="AS31" s="33" t="n">
        <v>830.339357484529</v>
      </c>
      <c r="AT31" s="33" t="n">
        <v>546.919810392889</v>
      </c>
      <c r="AU31" s="33" t="n">
        <v>300.702499895908</v>
      </c>
      <c r="AV31" s="33" t="n">
        <v>85.6137439399641</v>
      </c>
      <c r="AW31" s="33"/>
      <c r="AX31" s="33"/>
      <c r="AY31" s="33" t="n">
        <v>0</v>
      </c>
      <c r="AZ31" s="33" t="n">
        <v>2048.1</v>
      </c>
      <c r="BA31" s="33" t="n">
        <v>1993.39657164802</v>
      </c>
      <c r="BB31" s="33" t="n">
        <v>1562.12138329882</v>
      </c>
      <c r="BC31" s="33" t="n">
        <v>1171.07493929672</v>
      </c>
      <c r="BD31" s="33" t="n">
        <v>839.041204623609</v>
      </c>
      <c r="BE31" s="33" t="n">
        <v>553.816594902379</v>
      </c>
      <c r="BF31" s="33" t="n">
        <v>306.026902085972</v>
      </c>
      <c r="BG31" s="33" t="n">
        <v>88.0274897522328</v>
      </c>
      <c r="BH31" s="33"/>
      <c r="BI31" s="33"/>
      <c r="BJ31" s="33" t="n">
        <v>0</v>
      </c>
      <c r="BK31" s="34" t="n">
        <f aca="false">IF(OR($S31+B$52&lt;'Standard Settings'!$G26,$S31+B$52&gt;'Standard Settings'!$I26),-1,(EchelleFPAparam!$S$3/('cpmcfgWVLEN_Table.csv'!$S31+B$52))*(SIN(EchelleFPAparam!$T$3-EchelleFPAparam!$M$3/2)+SIN('Standard Settings'!$F26+EchelleFPAparam!$M$3)))</f>
        <v>-1</v>
      </c>
      <c r="BL31" s="34" t="n">
        <f aca="false">IF(OR($S31+C$52&lt;'Standard Settings'!$G26,$S31+C$52&gt;'Standard Settings'!$I26),-1,(EchelleFPAparam!$S$3/('cpmcfgWVLEN_Table.csv'!$S31+C$52))*(SIN(EchelleFPAparam!$T$3-EchelleFPAparam!$M$3/2)+SIN('Standard Settings'!$F26+EchelleFPAparam!$M$3)))</f>
        <v>5703.21174964903</v>
      </c>
      <c r="BM31" s="34" t="n">
        <f aca="false">IF(OR($S31+D$52&lt;'Standard Settings'!$G26,$S31+D$52&gt;'Standard Settings'!$I26),-1,(EchelleFPAparam!$S$3/('cpmcfgWVLEN_Table.csv'!$S31+D$52))*(SIN(EchelleFPAparam!$T$3-EchelleFPAparam!$M$3/2)+SIN('Standard Settings'!$F26+EchelleFPAparam!$M$3)))</f>
        <v>5184.73795422639</v>
      </c>
      <c r="BN31" s="34" t="n">
        <f aca="false">IF(OR($S31+E$52&lt;'Standard Settings'!$G26,$S31+E$52&gt;'Standard Settings'!$I26),-1,(EchelleFPAparam!$S$3/('cpmcfgWVLEN_Table.csv'!$S31+E$52))*(SIN(EchelleFPAparam!$T$3-EchelleFPAparam!$M$3/2)+SIN('Standard Settings'!$F26+EchelleFPAparam!$M$3)))</f>
        <v>4752.67645804086</v>
      </c>
      <c r="BO31" s="34" t="n">
        <f aca="false">IF(OR($S31+F$52&lt;'Standard Settings'!$G26,$S31+F$52&gt;'Standard Settings'!$I26),-1,(EchelleFPAparam!$S$3/('cpmcfgWVLEN_Table.csv'!$S31+F$52))*(SIN(EchelleFPAparam!$T$3-EchelleFPAparam!$M$3/2)+SIN('Standard Settings'!$F26+EchelleFPAparam!$M$3)))</f>
        <v>4387.08596126848</v>
      </c>
      <c r="BP31" s="34" t="n">
        <f aca="false">IF(OR($S31+G$52&lt;'Standard Settings'!$G26,$S31+G$52&gt;'Standard Settings'!$I26),-1,(EchelleFPAparam!$S$3/('cpmcfgWVLEN_Table.csv'!$S31+G$52))*(SIN(EchelleFPAparam!$T$3-EchelleFPAparam!$M$3/2)+SIN('Standard Settings'!$F26+EchelleFPAparam!$M$3)))</f>
        <v>4073.72267832074</v>
      </c>
      <c r="BQ31" s="34" t="n">
        <f aca="false">IF(OR($S31+H$52&lt;'Standard Settings'!$G26,$S31+H$52&gt;'Standard Settings'!$I26),-1,(EchelleFPAparam!$S$3/('cpmcfgWVLEN_Table.csv'!$S31+H$52))*(SIN(EchelleFPAparam!$T$3-EchelleFPAparam!$M$3/2)+SIN('Standard Settings'!$F26+EchelleFPAparam!$M$3)))</f>
        <v>3802.14116643269</v>
      </c>
      <c r="BR31" s="34" t="n">
        <f aca="false">IF(OR($S31+I$52&lt;'Standard Settings'!$G26,$S31+I$52&gt;'Standard Settings'!$I26),-1,(EchelleFPAparam!$S$3/('cpmcfgWVLEN_Table.csv'!$S31+I$52))*(SIN(EchelleFPAparam!$T$3-EchelleFPAparam!$M$3/2)+SIN('Standard Settings'!$F26+EchelleFPAparam!$M$3)))</f>
        <v>3564.50734353064</v>
      </c>
      <c r="BS31" s="34" t="n">
        <f aca="false">IF(OR($S31+J$52&lt;'Standard Settings'!$G26,$S31+J$52&gt;'Standard Settings'!$I26),-1,(EchelleFPAparam!$S$3/('cpmcfgWVLEN_Table.csv'!$S31+J$52))*(SIN(EchelleFPAparam!$T$3-EchelleFPAparam!$M$3/2)+SIN('Standard Settings'!$F26+EchelleFPAparam!$M$3)))</f>
        <v>-1</v>
      </c>
      <c r="BT31" s="35" t="n">
        <f aca="false">IF(OR($S31+B$52&lt;'Standard Settings'!$G26,$S31+B$52&gt;'Standard Settings'!$I26),-1,BK31*(($D31+B$52)/($D31+B$52+0.5)))</f>
        <v>-1</v>
      </c>
      <c r="BU31" s="35" t="n">
        <f aca="false">IF(OR($S31+C$52&lt;'Standard Settings'!$G26,$S31+C$52&gt;'Standard Settings'!$I26),-1,BL31*(($D31+C$52)/($D31+C$52+0.5)))</f>
        <v>5506.5492755232</v>
      </c>
      <c r="BV31" s="35" t="n">
        <f aca="false">IF(OR($S31+D$52&lt;'Standard Settings'!$G26,$S31+D$52&gt;'Standard Settings'!$I26),-1,BM31*(($D31+D$52)/($D31+D$52+0.5)))</f>
        <v>5017.48834279973</v>
      </c>
      <c r="BW31" s="35" t="n">
        <f aca="false">IF(OR($S31+E$52&lt;'Standard Settings'!$G26,$S31+E$52&gt;'Standard Settings'!$I26),-1,BN31*(($D31+E$52)/($D31+E$52+0.5)))</f>
        <v>4608.65595931235</v>
      </c>
      <c r="BX31" s="35" t="n">
        <f aca="false">IF(OR($S31+F$52&lt;'Standard Settings'!$G26,$S31+F$52&gt;'Standard Settings'!$I26),-1,BO31*(($D31+F$52)/($D31+F$52+0.5)))</f>
        <v>4261.74064808939</v>
      </c>
      <c r="BY31" s="35" t="n">
        <f aca="false">IF(OR($S31+G$52&lt;'Standard Settings'!$G26,$S31+G$52&gt;'Standard Settings'!$I26),-1,BP31*(($D31+G$52)/($D31+G$52+0.5)))</f>
        <v>3963.62206539315</v>
      </c>
      <c r="BZ31" s="35" t="n">
        <f aca="false">IF(OR($S31+H$52&lt;'Standard Settings'!$G26,$S31+H$52&gt;'Standard Settings'!$I26),-1,BQ31*(($D31+H$52)/($D31+H$52+0.5)))</f>
        <v>3704.65036729339</v>
      </c>
      <c r="CA31" s="35" t="n">
        <f aca="false">IF(OR($S31+I$52&lt;'Standard Settings'!$G26,$S31+I$52&gt;'Standard Settings'!$I26),-1,BR31*(($D31+I$52)/($D31+I$52+0.5)))</f>
        <v>3477.5681400299</v>
      </c>
      <c r="CB31" s="35" t="n">
        <f aca="false">IF(OR($S31+J$52&lt;'Standard Settings'!$G26,$S31+J$52&gt;'Standard Settings'!$I26),-1,BS31*(($D31+J$52)/($D31+J$52+0.5)))</f>
        <v>-1</v>
      </c>
      <c r="CC31" s="35" t="n">
        <f aca="false">IF(OR($S31+B$52&lt;'Standard Settings'!$G26,$S31+B$52&gt;'Standard Settings'!$I26),-1,BK31*(($D31+B$52)/($D31+B$52-0.5)))</f>
        <v>-1</v>
      </c>
      <c r="CD31" s="35" t="n">
        <f aca="false">IF(OR($S31+C$52&lt;'Standard Settings'!$G26,$S31+C$52&gt;'Standard Settings'!$I26),-1,BL31*(($D31+C$52)/($D31+C$52-0.5)))</f>
        <v>5914.44181445084</v>
      </c>
      <c r="CE31" s="35" t="n">
        <f aca="false">IF(OR($S31+D$52&lt;'Standard Settings'!$G26,$S31+D$52&gt;'Standard Settings'!$I26),-1,BM31*(($D31+D$52)/($D31+D$52-0.5)))</f>
        <v>5363.52202161351</v>
      </c>
      <c r="CF31" s="35" t="n">
        <f aca="false">IF(OR($S31+E$52&lt;'Standard Settings'!$G26,$S31+E$52&gt;'Standard Settings'!$I26),-1,BN31*(($D31+E$52)/($D31+E$52-0.5)))</f>
        <v>4905.98860184863</v>
      </c>
      <c r="CG31" s="35" t="n">
        <f aca="false">IF(OR($S31+F$52&lt;'Standard Settings'!$G26,$S31+F$52&gt;'Standard Settings'!$I26),-1,BO31*(($D31+F$52)/($D31+F$52-0.5)))</f>
        <v>4520.0279600948</v>
      </c>
      <c r="CH31" s="35" t="n">
        <f aca="false">IF(OR($S31+G$52&lt;'Standard Settings'!$G26,$S31+G$52&gt;'Standard Settings'!$I26),-1,BP31*(($D31+G$52)/($D31+G$52-0.5)))</f>
        <v>4190.11475484419</v>
      </c>
      <c r="CI31" s="35" t="n">
        <f aca="false">IF(OR($S31+H$52&lt;'Standard Settings'!$G26,$S31+H$52&gt;'Standard Settings'!$I26),-1,BQ31*(($D31+H$52)/($D31+H$52-0.5)))</f>
        <v>3904.90173849843</v>
      </c>
      <c r="CJ31" s="35" t="n">
        <f aca="false">IF(OR($S31+I$52&lt;'Standard Settings'!$G26,$S31+I$52&gt;'Standard Settings'!$I26),-1,BR31*(($D31+I$52)/($D31+I$52-0.5)))</f>
        <v>3655.90496772374</v>
      </c>
      <c r="CK31" s="35" t="n">
        <f aca="false">IF(OR($S31+J$52&lt;'Standard Settings'!$G26,$S31+J$52&gt;'Standard Settings'!$I26),-1,BS31*(($D31+J$52)/($D31+J$52-0.5)))</f>
        <v>-1</v>
      </c>
      <c r="CL31" s="36" t="n">
        <f aca="false">IF(OR($S31+B$52&lt;'Standard Settings'!$G26,$S31+B$52&gt;'Standard Settings'!$I26),-1,(EchelleFPAparam!$S$3/('cpmcfgWVLEN_Table.csv'!$S31+B$52))*(SIN('Standard Settings'!$F26)+SIN('Standard Settings'!$F26+EchelleFPAparam!$M$3+EchelleFPAparam!$F$3)))</f>
        <v>-1</v>
      </c>
      <c r="CM31" s="36" t="n">
        <f aca="false">IF(OR($S31+C$52&lt;'Standard Settings'!$G26,$S31+C$52&gt;'Standard Settings'!$I26),-1,(EchelleFPAparam!$S$3/('cpmcfgWVLEN_Table.csv'!$S31+C$52))*(SIN('Standard Settings'!$F26)+SIN('Standard Settings'!$F26+EchelleFPAparam!$M$3+EchelleFPAparam!$F$3)))</f>
        <v>5671.33793177194</v>
      </c>
      <c r="CN31" s="36" t="n">
        <f aca="false">IF(OR($S31+D$52&lt;'Standard Settings'!$G26,$S31+D$52&gt;'Standard Settings'!$I26),-1,(EchelleFPAparam!$S$3/('cpmcfgWVLEN_Table.csv'!$S31+D$52))*(SIN('Standard Settings'!$F26)+SIN('Standard Settings'!$F26+EchelleFPAparam!$M$3+EchelleFPAparam!$F$3)))</f>
        <v>5155.76175615631</v>
      </c>
      <c r="CO31" s="36" t="n">
        <f aca="false">IF(OR($S31+E$52&lt;'Standard Settings'!$G26,$S31+E$52&gt;'Standard Settings'!$I26),-1,(EchelleFPAparam!$S$3/('cpmcfgWVLEN_Table.csv'!$S31+E$52))*(SIN('Standard Settings'!$F26)+SIN('Standard Settings'!$F26+EchelleFPAparam!$M$3+EchelleFPAparam!$F$3)))</f>
        <v>4726.11494314328</v>
      </c>
      <c r="CP31" s="36" t="n">
        <f aca="false">IF(OR($S31+F$52&lt;'Standard Settings'!$G26,$S31+F$52&gt;'Standard Settings'!$I26),-1,(EchelleFPAparam!$S$3/('cpmcfgWVLEN_Table.csv'!$S31+F$52))*(SIN('Standard Settings'!$F26)+SIN('Standard Settings'!$F26+EchelleFPAparam!$M$3+EchelleFPAparam!$F$3)))</f>
        <v>4362.56763982457</v>
      </c>
      <c r="CQ31" s="36" t="n">
        <f aca="false">IF(OR($S31+G$52&lt;'Standard Settings'!$G26,$S31+G$52&gt;'Standard Settings'!$I26),-1,(EchelleFPAparam!$S$3/('cpmcfgWVLEN_Table.csv'!$S31+G$52))*(SIN('Standard Settings'!$F26)+SIN('Standard Settings'!$F26+EchelleFPAparam!$M$3+EchelleFPAparam!$F$3)))</f>
        <v>4050.95566555138</v>
      </c>
      <c r="CR31" s="36" t="n">
        <f aca="false">IF(OR($S31+H$52&lt;'Standard Settings'!$G26,$S31+H$52&gt;'Standard Settings'!$I26),-1,(EchelleFPAparam!$S$3/('cpmcfgWVLEN_Table.csv'!$S31+H$52))*(SIN('Standard Settings'!$F26)+SIN('Standard Settings'!$F26+EchelleFPAparam!$M$3+EchelleFPAparam!$F$3)))</f>
        <v>3780.89195451462</v>
      </c>
      <c r="CS31" s="36" t="n">
        <f aca="false">IF(OR($S31+I$52&lt;'Standard Settings'!$G26,$S31+I$52&gt;'Standard Settings'!$I26),-1,(EchelleFPAparam!$S$3/('cpmcfgWVLEN_Table.csv'!$S31+I$52))*(SIN('Standard Settings'!$F26)+SIN('Standard Settings'!$F26+EchelleFPAparam!$M$3+EchelleFPAparam!$F$3)))</f>
        <v>3544.58620735746</v>
      </c>
      <c r="CT31" s="36" t="n">
        <f aca="false">IF(OR($S31+J$52&lt;'Standard Settings'!$G26,$S31+J$52&gt;'Standard Settings'!$I26),-1,(EchelleFPAparam!$S$3/('cpmcfgWVLEN_Table.csv'!$S31+J$52))*(SIN('Standard Settings'!$F26)+SIN('Standard Settings'!$F26+EchelleFPAparam!$M$3+EchelleFPAparam!$F$3)))</f>
        <v>-1</v>
      </c>
      <c r="CU31" s="36" t="n">
        <f aca="false">IF(OR($S31+B$52&lt;'Standard Settings'!$G26,$S31+B$52&gt;'Standard Settings'!$I26),-1,(EchelleFPAparam!$S$3/('cpmcfgWVLEN_Table.csv'!$S31+B$52))*(SIN('Standard Settings'!$F26)+SIN('Standard Settings'!$F26+EchelleFPAparam!$M$3+EchelleFPAparam!$G$3)))</f>
        <v>-1</v>
      </c>
      <c r="CV31" s="36" t="n">
        <f aca="false">IF(OR($S31+C$52&lt;'Standard Settings'!$G26,$S31+C$52&gt;'Standard Settings'!$I26),-1,(EchelleFPAparam!$S$3/('cpmcfgWVLEN_Table.csv'!$S31+C$52))*(SIN('Standard Settings'!$F26)+SIN('Standard Settings'!$F26+EchelleFPAparam!$M$3+EchelleFPAparam!$G$3)))</f>
        <v>5708.62729290788</v>
      </c>
      <c r="CW31" s="36" t="n">
        <f aca="false">IF(OR($S31+D$52&lt;'Standard Settings'!$G26,$S31+D$52&gt;'Standard Settings'!$I26),-1,(EchelleFPAparam!$S$3/('cpmcfgWVLEN_Table.csv'!$S31+D$52))*(SIN('Standard Settings'!$F26)+SIN('Standard Settings'!$F26+EchelleFPAparam!$M$3+EchelleFPAparam!$G$3)))</f>
        <v>5189.6611753708</v>
      </c>
      <c r="CX31" s="36" t="n">
        <f aca="false">IF(OR($S31+E$52&lt;'Standard Settings'!$G26,$S31+E$52&gt;'Standard Settings'!$I26),-1,(EchelleFPAparam!$S$3/('cpmcfgWVLEN_Table.csv'!$S31+E$52))*(SIN('Standard Settings'!$F26)+SIN('Standard Settings'!$F26+EchelleFPAparam!$M$3+EchelleFPAparam!$G$3)))</f>
        <v>4757.18941075656</v>
      </c>
      <c r="CY31" s="36" t="n">
        <f aca="false">IF(OR($S31+F$52&lt;'Standard Settings'!$G26,$S31+F$52&gt;'Standard Settings'!$I26),-1,(EchelleFPAparam!$S$3/('cpmcfgWVLEN_Table.csv'!$S31+F$52))*(SIN('Standard Settings'!$F26)+SIN('Standard Settings'!$F26+EchelleFPAparam!$M$3+EchelleFPAparam!$G$3)))</f>
        <v>4391.25176377529</v>
      </c>
      <c r="CZ31" s="36" t="n">
        <f aca="false">IF(OR($S31+G$52&lt;'Standard Settings'!$G26,$S31+G$52&gt;'Standard Settings'!$I26),-1,(EchelleFPAparam!$S$3/('cpmcfgWVLEN_Table.csv'!$S31+G$52))*(SIN('Standard Settings'!$F26)+SIN('Standard Settings'!$F26+EchelleFPAparam!$M$3+EchelleFPAparam!$G$3)))</f>
        <v>4077.59092350563</v>
      </c>
      <c r="DA31" s="36" t="n">
        <f aca="false">IF(OR($S31+H$52&lt;'Standard Settings'!$G26,$S31+H$52&gt;'Standard Settings'!$I26),-1,(EchelleFPAparam!$S$3/('cpmcfgWVLEN_Table.csv'!$S31+H$52))*(SIN('Standard Settings'!$F26)+SIN('Standard Settings'!$F26+EchelleFPAparam!$M$3+EchelleFPAparam!$G$3)))</f>
        <v>3805.75152860525</v>
      </c>
      <c r="DB31" s="36" t="n">
        <f aca="false">IF(OR($S31+I$52&lt;'Standard Settings'!$G26,$S31+I$52&gt;'Standard Settings'!$I26),-1,(EchelleFPAparam!$S$3/('cpmcfgWVLEN_Table.csv'!$S31+I$52))*(SIN('Standard Settings'!$F26)+SIN('Standard Settings'!$F26+EchelleFPAparam!$M$3+EchelleFPAparam!$G$3)))</f>
        <v>3567.89205806742</v>
      </c>
      <c r="DC31" s="36" t="n">
        <f aca="false">IF(OR($S31+J$52&lt;'Standard Settings'!$G26,$S31+J$52&gt;'Standard Settings'!$I26),-1,(EchelleFPAparam!$S$3/('cpmcfgWVLEN_Table.csv'!$S31+J$52))*(SIN('Standard Settings'!$F26)+SIN('Standard Settings'!$F26+EchelleFPAparam!$M$3+EchelleFPAparam!$G$3)))</f>
        <v>-1</v>
      </c>
      <c r="DD31" s="36" t="n">
        <f aca="false">IF(OR($S31+B$52&lt;'Standard Settings'!$G26,$S31+B$52&gt;'Standard Settings'!$I26),-1,(EchelleFPAparam!$S$3/('cpmcfgWVLEN_Table.csv'!$S31+B$52))*(SIN('Standard Settings'!$F26)+SIN('Standard Settings'!$F26+EchelleFPAparam!$M$3+EchelleFPAparam!$H$3)))</f>
        <v>-1</v>
      </c>
      <c r="DE31" s="36" t="n">
        <f aca="false">IF(OR($S31+C$52&lt;'Standard Settings'!$G26,$S31+C$52&gt;'Standard Settings'!$I26),-1,(EchelleFPAparam!$S$3/('cpmcfgWVLEN_Table.csv'!$S31+C$52))*(SIN('Standard Settings'!$F26)+SIN('Standard Settings'!$F26+EchelleFPAparam!$M$3+EchelleFPAparam!$H$3)))</f>
        <v>5710.60078102059</v>
      </c>
      <c r="DF31" s="36" t="n">
        <f aca="false">IF(OR($S31+D$52&lt;'Standard Settings'!$G26,$S31+D$52&gt;'Standard Settings'!$I26),-1,(EchelleFPAparam!$S$3/('cpmcfgWVLEN_Table.csv'!$S31+D$52))*(SIN('Standard Settings'!$F26)+SIN('Standard Settings'!$F26+EchelleFPAparam!$M$3+EchelleFPAparam!$H$3)))</f>
        <v>5191.45525547326</v>
      </c>
      <c r="DG31" s="36" t="n">
        <f aca="false">IF(OR($S31+E$52&lt;'Standard Settings'!$G26,$S31+E$52&gt;'Standard Settings'!$I26),-1,(EchelleFPAparam!$S$3/('cpmcfgWVLEN_Table.csv'!$S31+E$52))*(SIN('Standard Settings'!$F26)+SIN('Standard Settings'!$F26+EchelleFPAparam!$M$3+EchelleFPAparam!$H$3)))</f>
        <v>4758.83398418382</v>
      </c>
      <c r="DH31" s="36" t="n">
        <f aca="false">IF(OR($S31+F$52&lt;'Standard Settings'!$G26,$S31+F$52&gt;'Standard Settings'!$I26),-1,(EchelleFPAparam!$S$3/('cpmcfgWVLEN_Table.csv'!$S31+F$52))*(SIN('Standard Settings'!$F26)+SIN('Standard Settings'!$F26+EchelleFPAparam!$M$3+EchelleFPAparam!$H$3)))</f>
        <v>4392.7698315543</v>
      </c>
      <c r="DI31" s="36" t="n">
        <f aca="false">IF(OR($S31+G$52&lt;'Standard Settings'!$G26,$S31+G$52&gt;'Standard Settings'!$I26),-1,(EchelleFPAparam!$S$3/('cpmcfgWVLEN_Table.csv'!$S31+G$52))*(SIN('Standard Settings'!$F26)+SIN('Standard Settings'!$F26+EchelleFPAparam!$M$3+EchelleFPAparam!$H$3)))</f>
        <v>4079.00055787185</v>
      </c>
      <c r="DJ31" s="36" t="n">
        <f aca="false">IF(OR($S31+H$52&lt;'Standard Settings'!$G26,$S31+H$52&gt;'Standard Settings'!$I26),-1,(EchelleFPAparam!$S$3/('cpmcfgWVLEN_Table.csv'!$S31+H$52))*(SIN('Standard Settings'!$F26)+SIN('Standard Settings'!$F26+EchelleFPAparam!$M$3+EchelleFPAparam!$H$3)))</f>
        <v>3807.06718734706</v>
      </c>
      <c r="DK31" s="36" t="n">
        <f aca="false">IF(OR($S31+I$52&lt;'Standard Settings'!$G26,$S31+I$52&gt;'Standard Settings'!$I26),-1,(EchelleFPAparam!$S$3/('cpmcfgWVLEN_Table.csv'!$S31+I$52))*(SIN('Standard Settings'!$F26)+SIN('Standard Settings'!$F26+EchelleFPAparam!$M$3+EchelleFPAparam!$H$3)))</f>
        <v>3569.12548813787</v>
      </c>
      <c r="DL31" s="36" t="n">
        <f aca="false">IF(OR($S31+J$52&lt;'Standard Settings'!$G26,$S31+J$52&gt;'Standard Settings'!$I26),-1,(EchelleFPAparam!$S$3/('cpmcfgWVLEN_Table.csv'!$S31+J$52))*(SIN('Standard Settings'!$F26)+SIN('Standard Settings'!$F26+EchelleFPAparam!$M$3+EchelleFPAparam!$H$3)))</f>
        <v>-1</v>
      </c>
      <c r="DM31" s="36" t="n">
        <f aca="false">IF(OR($S31+B$52&lt;'Standard Settings'!$G26,$S31+B$52&gt;'Standard Settings'!$I26),-1,(EchelleFPAparam!$S$3/('cpmcfgWVLEN_Table.csv'!$S31+B$52))*(SIN('Standard Settings'!$F26)+SIN('Standard Settings'!$F26+EchelleFPAparam!$M$3+EchelleFPAparam!$I$3)))</f>
        <v>-1</v>
      </c>
      <c r="DN31" s="36" t="n">
        <f aca="false">IF(OR($S31+C$52&lt;'Standard Settings'!$G26,$S31+C$52&gt;'Standard Settings'!$I26),-1,(EchelleFPAparam!$S$3/('cpmcfgWVLEN_Table.csv'!$S31+C$52))*(SIN('Standard Settings'!$F26)+SIN('Standard Settings'!$F26+EchelleFPAparam!$M$3+EchelleFPAparam!$I$3)))</f>
        <v>5746.05394009017</v>
      </c>
      <c r="DO31" s="36" t="n">
        <f aca="false">IF(OR($S31+D$52&lt;'Standard Settings'!$G26,$S31+D$52&gt;'Standard Settings'!$I26),-1,(EchelleFPAparam!$S$3/('cpmcfgWVLEN_Table.csv'!$S31+D$52))*(SIN('Standard Settings'!$F26)+SIN('Standard Settings'!$F26+EchelleFPAparam!$M$3+EchelleFPAparam!$I$3)))</f>
        <v>5223.68540008197</v>
      </c>
      <c r="DP31" s="36" t="n">
        <f aca="false">IF(OR($S31+E$52&lt;'Standard Settings'!$G26,$S31+E$52&gt;'Standard Settings'!$I26),-1,(EchelleFPAparam!$S$3/('cpmcfgWVLEN_Table.csv'!$S31+E$52))*(SIN('Standard Settings'!$F26)+SIN('Standard Settings'!$F26+EchelleFPAparam!$M$3+EchelleFPAparam!$I$3)))</f>
        <v>4788.37828340847</v>
      </c>
      <c r="DQ31" s="36" t="n">
        <f aca="false">IF(OR($S31+F$52&lt;'Standard Settings'!$G26,$S31+F$52&gt;'Standard Settings'!$I26),-1,(EchelleFPAparam!$S$3/('cpmcfgWVLEN_Table.csv'!$S31+F$52))*(SIN('Standard Settings'!$F26)+SIN('Standard Settings'!$F26+EchelleFPAparam!$M$3+EchelleFPAparam!$I$3)))</f>
        <v>4420.04149237705</v>
      </c>
      <c r="DR31" s="36" t="n">
        <f aca="false">IF(OR($S31+G$52&lt;'Standard Settings'!$G26,$S31+G$52&gt;'Standard Settings'!$I26),-1,(EchelleFPAparam!$S$3/('cpmcfgWVLEN_Table.csv'!$S31+G$52))*(SIN('Standard Settings'!$F26)+SIN('Standard Settings'!$F26+EchelleFPAparam!$M$3+EchelleFPAparam!$I$3)))</f>
        <v>4104.32424292155</v>
      </c>
      <c r="DS31" s="36" t="n">
        <f aca="false">IF(OR($S31+H$52&lt;'Standard Settings'!$G26,$S31+H$52&gt;'Standard Settings'!$I26),-1,(EchelleFPAparam!$S$3/('cpmcfgWVLEN_Table.csv'!$S31+H$52))*(SIN('Standard Settings'!$F26)+SIN('Standard Settings'!$F26+EchelleFPAparam!$M$3+EchelleFPAparam!$I$3)))</f>
        <v>3830.70262672678</v>
      </c>
      <c r="DT31" s="36" t="n">
        <f aca="false">IF(OR($S31+I$52&lt;'Standard Settings'!$G26,$S31+I$52&gt;'Standard Settings'!$I26),-1,(EchelleFPAparam!$S$3/('cpmcfgWVLEN_Table.csv'!$S31+I$52))*(SIN('Standard Settings'!$F26)+SIN('Standard Settings'!$F26+EchelleFPAparam!$M$3+EchelleFPAparam!$I$3)))</f>
        <v>3591.28371255635</v>
      </c>
      <c r="DU31" s="36" t="n">
        <f aca="false">IF(OR($S31+J$52&lt;'Standard Settings'!$G26,$S31+J$52&gt;'Standard Settings'!$I26),-1,(EchelleFPAparam!$S$3/('cpmcfgWVLEN_Table.csv'!$S31+J$52))*(SIN('Standard Settings'!$F26)+SIN('Standard Settings'!$F26+EchelleFPAparam!$M$3+EchelleFPAparam!$I$3)))</f>
        <v>-1</v>
      </c>
      <c r="DV31" s="36" t="n">
        <f aca="false">IF(OR($S31+B$52&lt;'Standard Settings'!$G26,$S31+B$52&gt;'Standard Settings'!$I26),-1,(EchelleFPAparam!$S$3/('cpmcfgWVLEN_Table.csv'!$S31+B$52))*(SIN('Standard Settings'!$F26)+SIN('Standard Settings'!$F26+EchelleFPAparam!$M$3+EchelleFPAparam!$J$3)))</f>
        <v>-1</v>
      </c>
      <c r="DW31" s="36" t="n">
        <f aca="false">IF(OR($S31+C$52&lt;'Standard Settings'!$G26,$S31+C$52&gt;'Standard Settings'!$I26),-1,(EchelleFPAparam!$S$3/('cpmcfgWVLEN_Table.csv'!$S31+C$52))*(SIN('Standard Settings'!$F26)+SIN('Standard Settings'!$F26+EchelleFPAparam!$M$3+EchelleFPAparam!$J$3)))</f>
        <v>5747.92713350487</v>
      </c>
      <c r="DX31" s="36" t="n">
        <f aca="false">IF(OR($S31+D$52&lt;'Standard Settings'!$G26,$S31+D$52&gt;'Standard Settings'!$I26),-1,(EchelleFPAparam!$S$3/('cpmcfgWVLEN_Table.csv'!$S31+D$52))*(SIN('Standard Settings'!$F26)+SIN('Standard Settings'!$F26+EchelleFPAparam!$M$3+EchelleFPAparam!$J$3)))</f>
        <v>5225.38830318625</v>
      </c>
      <c r="DY31" s="36" t="n">
        <f aca="false">IF(OR($S31+E$52&lt;'Standard Settings'!$G26,$S31+E$52&gt;'Standard Settings'!$I26),-1,(EchelleFPAparam!$S$3/('cpmcfgWVLEN_Table.csv'!$S31+E$52))*(SIN('Standard Settings'!$F26)+SIN('Standard Settings'!$F26+EchelleFPAparam!$M$3+EchelleFPAparam!$J$3)))</f>
        <v>4789.93927792073</v>
      </c>
      <c r="DZ31" s="36" t="n">
        <f aca="false">IF(OR($S31+F$52&lt;'Standard Settings'!$G26,$S31+F$52&gt;'Standard Settings'!$I26),-1,(EchelleFPAparam!$S$3/('cpmcfgWVLEN_Table.csv'!$S31+F$52))*(SIN('Standard Settings'!$F26)+SIN('Standard Settings'!$F26+EchelleFPAparam!$M$3+EchelleFPAparam!$J$3)))</f>
        <v>4421.48241038836</v>
      </c>
      <c r="EA31" s="36" t="n">
        <f aca="false">IF(OR($S31+G$52&lt;'Standard Settings'!$G26,$S31+G$52&gt;'Standard Settings'!$I26),-1,(EchelleFPAparam!$S$3/('cpmcfgWVLEN_Table.csv'!$S31+G$52))*(SIN('Standard Settings'!$F26)+SIN('Standard Settings'!$F26+EchelleFPAparam!$M$3+EchelleFPAparam!$J$3)))</f>
        <v>4105.66223821777</v>
      </c>
      <c r="EB31" s="36" t="n">
        <f aca="false">IF(OR($S31+H$52&lt;'Standard Settings'!$G26,$S31+H$52&gt;'Standard Settings'!$I26),-1,(EchelleFPAparam!$S$3/('cpmcfgWVLEN_Table.csv'!$S31+H$52))*(SIN('Standard Settings'!$F26)+SIN('Standard Settings'!$F26+EchelleFPAparam!$M$3+EchelleFPAparam!$J$3)))</f>
        <v>3831.95142233658</v>
      </c>
      <c r="EC31" s="36" t="n">
        <f aca="false">IF(OR($S31+I$52&lt;'Standard Settings'!$G26,$S31+I$52&gt;'Standard Settings'!$I26),-1,(EchelleFPAparam!$S$3/('cpmcfgWVLEN_Table.csv'!$S31+I$52))*(SIN('Standard Settings'!$F26)+SIN('Standard Settings'!$F26+EchelleFPAparam!$M$3+EchelleFPAparam!$J$3)))</f>
        <v>3592.45445844054</v>
      </c>
      <c r="ED31" s="36" t="n">
        <f aca="false">IF(OR($S31+J$52&lt;'Standard Settings'!$G26,$S31+J$52&gt;'Standard Settings'!$I26),-1,(EchelleFPAparam!$S$3/('cpmcfgWVLEN_Table.csv'!$S31+J$52))*(SIN('Standard Settings'!$F26)+SIN('Standard Settings'!$F26+EchelleFPAparam!$M$3+EchelleFPAparam!$J$3)))</f>
        <v>-1</v>
      </c>
      <c r="EE31" s="36" t="n">
        <f aca="false">IF(OR($S31+B$52&lt;$Q31,$S31+B$52&gt;$R31),-1,(EchelleFPAparam!$S$3/('cpmcfgWVLEN_Table.csv'!$S31+B$52))*(SIN('Standard Settings'!$F26)+SIN('Standard Settings'!$F26+EchelleFPAparam!$M$3+EchelleFPAparam!$K$3)))</f>
        <v>-1</v>
      </c>
      <c r="EF31" s="36" t="n">
        <f aca="false">IF(OR($S31+C$52&lt;$Q31,$S31+C$52&gt;$R31),-1,(EchelleFPAparam!$S$3/('cpmcfgWVLEN_Table.csv'!$S31+C$52))*(SIN('Standard Settings'!$F26)+SIN('Standard Settings'!$F26+EchelleFPAparam!$M$3+EchelleFPAparam!$K$3)))</f>
        <v>5781.51964486046</v>
      </c>
      <c r="EG31" s="36" t="n">
        <f aca="false">IF(OR($S31+D$52&lt;$Q31,$S31+D$52&gt;$R31),-1,(EchelleFPAparam!$S$3/('cpmcfgWVLEN_Table.csv'!$S31+D$52))*(SIN('Standard Settings'!$F26)+SIN('Standard Settings'!$F26+EchelleFPAparam!$M$3+EchelleFPAparam!$K$3)))</f>
        <v>5255.92694987314</v>
      </c>
      <c r="EH31" s="36" t="n">
        <f aca="false">IF(OR($S31+E$52&lt;$Q31,$S31+E$52&gt;$R31),-1,(EchelleFPAparam!$S$3/('cpmcfgWVLEN_Table.csv'!$S31+E$52))*(SIN('Standard Settings'!$F26)+SIN('Standard Settings'!$F26+EchelleFPAparam!$M$3+EchelleFPAparam!$K$3)))</f>
        <v>4817.93303738372</v>
      </c>
      <c r="EI31" s="36" t="n">
        <f aca="false">IF(OR($S31+F$52&lt;$Q31,$S31+F$52&gt;$R31),-1,(EchelleFPAparam!$S$3/('cpmcfgWVLEN_Table.csv'!$S31+F$52))*(SIN('Standard Settings'!$F26)+SIN('Standard Settings'!$F26+EchelleFPAparam!$M$3+EchelleFPAparam!$K$3)))</f>
        <v>4447.32280373882</v>
      </c>
      <c r="EJ31" s="36" t="n">
        <f aca="false">IF(OR($S31+G$52&lt;$Q31,$S31+G$52&gt;$R31),-1,(EchelleFPAparam!$S$3/('cpmcfgWVLEN_Table.csv'!$S31+G$52))*(SIN('Standard Settings'!$F26)+SIN('Standard Settings'!$F26+EchelleFPAparam!$M$3+EchelleFPAparam!$K$3)))</f>
        <v>4129.65688918604</v>
      </c>
      <c r="EK31" s="36" t="n">
        <f aca="false">IF(OR($S31+H$52&lt;$Q31,$S31+H$52&gt;$R31),-1,(EchelleFPAparam!$S$3/('cpmcfgWVLEN_Table.csv'!$S31+H$52))*(SIN('Standard Settings'!$F26)+SIN('Standard Settings'!$F26+EchelleFPAparam!$M$3+EchelleFPAparam!$K$3)))</f>
        <v>3854.34642990697</v>
      </c>
      <c r="EL31" s="36" t="n">
        <f aca="false">IF(OR($S31+I$52&lt;$Q31,$S31+I$52&gt;$R31),-1,(EchelleFPAparam!$S$3/('cpmcfgWVLEN_Table.csv'!$S31+I$52))*(SIN('Standard Settings'!$F26)+SIN('Standard Settings'!$F26+EchelleFPAparam!$M$3+EchelleFPAparam!$K$3)))</f>
        <v>3613.44977803779</v>
      </c>
      <c r="EM31" s="36" t="n">
        <f aca="false">IF(OR($S31+J$52&lt;$Q31,$S31+J$52&gt;$R31),-1,(EchelleFPAparam!$S$3/('cpmcfgWVLEN_Table.csv'!$S31+J$52))*(SIN('Standard Settings'!$F26)+SIN('Standard Settings'!$F26+EchelleFPAparam!$M$3+EchelleFPAparam!$K$3)))</f>
        <v>-1</v>
      </c>
      <c r="EN31" s="37"/>
      <c r="EO31" s="37"/>
      <c r="EP31" s="37"/>
      <c r="EQ31" s="37"/>
      <c r="ER31" s="37"/>
      <c r="ES31" s="37"/>
      <c r="ET31" s="37"/>
      <c r="EU31" s="37"/>
      <c r="EV31" s="37"/>
      <c r="EW31" s="37"/>
      <c r="EX31" s="37"/>
      <c r="EY31" s="37"/>
      <c r="EZ31" s="37"/>
      <c r="FA31" s="37"/>
      <c r="FB31" s="37"/>
      <c r="FC31" s="37"/>
      <c r="FD31" s="37"/>
      <c r="FE31" s="37"/>
      <c r="FF31" s="37"/>
      <c r="FG31" s="37"/>
      <c r="FH31" s="37"/>
      <c r="FI31" s="37"/>
      <c r="FJ31" s="37"/>
      <c r="FK31" s="37"/>
      <c r="FL31" s="38" t="n">
        <f aca="false">1/(F31*EchelleFPAparam!$Q$3)</f>
        <v>853.480632459458</v>
      </c>
      <c r="FM31" s="38" t="n">
        <f aca="false">E31*FL31</f>
        <v>11.3651534800886</v>
      </c>
      <c r="FN31" s="37"/>
      <c r="FO31" s="37"/>
      <c r="FP31" s="37"/>
      <c r="FQ31" s="37"/>
      <c r="FR31" s="37"/>
      <c r="FS31" s="37"/>
      <c r="FT31" s="37"/>
      <c r="FU31" s="37"/>
      <c r="FV31" s="37"/>
      <c r="FW31" s="37"/>
      <c r="FX31" s="37"/>
      <c r="FY31" s="37"/>
      <c r="FZ31" s="37"/>
      <c r="GA31" s="37"/>
      <c r="GB31" s="37"/>
      <c r="GC31" s="37"/>
      <c r="GD31" s="37"/>
      <c r="GE31" s="37"/>
      <c r="GF31" s="37"/>
      <c r="GG31" s="37"/>
      <c r="GH31" s="37"/>
      <c r="GI31" s="37"/>
      <c r="GJ31" s="37"/>
      <c r="GK31" s="37"/>
      <c r="GL31" s="37"/>
      <c r="GM31" s="37"/>
      <c r="GN31" s="37"/>
      <c r="GO31" s="37"/>
      <c r="GP31" s="37"/>
      <c r="GQ31" s="37"/>
      <c r="GR31" s="37"/>
      <c r="GS31" s="37"/>
      <c r="GT31" s="37"/>
      <c r="GU31" s="37"/>
      <c r="GV31" s="37"/>
      <c r="GW31" s="37"/>
      <c r="GX31" s="37"/>
      <c r="GY31" s="37"/>
      <c r="GZ31" s="37"/>
      <c r="HA31" s="37"/>
      <c r="HB31" s="37"/>
      <c r="HC31" s="37"/>
      <c r="HD31" s="37"/>
      <c r="HE31" s="37"/>
      <c r="HF31" s="37"/>
      <c r="HG31" s="37"/>
      <c r="HH31" s="37"/>
      <c r="HI31" s="37"/>
      <c r="HJ31" s="37"/>
      <c r="HK31" s="37"/>
      <c r="HL31" s="37"/>
      <c r="HM31" s="37"/>
      <c r="HN31" s="37"/>
      <c r="HO31" s="37"/>
      <c r="HP31" s="37"/>
      <c r="HQ31" s="37"/>
      <c r="HR31" s="37"/>
      <c r="HS31" s="37"/>
      <c r="HT31" s="37"/>
      <c r="HU31" s="37"/>
      <c r="HV31" s="37"/>
      <c r="HW31" s="37"/>
      <c r="HX31" s="37"/>
      <c r="HY31" s="37"/>
      <c r="HZ31" s="37"/>
      <c r="IA31" s="37"/>
      <c r="IB31" s="37"/>
      <c r="IC31" s="37"/>
      <c r="ID31" s="37"/>
      <c r="IE31" s="37"/>
      <c r="IF31" s="37"/>
      <c r="IG31" s="37"/>
      <c r="IH31" s="37"/>
      <c r="II31" s="37"/>
      <c r="IJ31" s="37"/>
      <c r="IK31" s="37"/>
      <c r="IL31" s="37"/>
      <c r="IM31" s="37"/>
      <c r="IN31" s="37"/>
      <c r="IO31" s="37"/>
      <c r="IP31" s="37"/>
      <c r="IQ31" s="37"/>
      <c r="IR31" s="37"/>
      <c r="IS31" s="37"/>
      <c r="IT31" s="37"/>
      <c r="IU31" s="37"/>
      <c r="IV31" s="37"/>
      <c r="IW31" s="37"/>
      <c r="IX31" s="37"/>
      <c r="IY31" s="37"/>
      <c r="IZ31" s="37"/>
      <c r="JA31" s="37"/>
      <c r="JB31" s="37"/>
      <c r="JC31" s="37"/>
      <c r="JD31" s="37"/>
      <c r="JE31" s="37"/>
      <c r="JF31" s="37"/>
      <c r="JG31" s="37"/>
      <c r="JH31" s="37"/>
      <c r="JI31" s="37"/>
      <c r="JJ31" s="37"/>
      <c r="JK31" s="37"/>
      <c r="JL31" s="37"/>
      <c r="JM31" s="37"/>
      <c r="JN31" s="37"/>
      <c r="JO31" s="37"/>
      <c r="JP31" s="37"/>
      <c r="JQ31" s="37"/>
      <c r="JR31" s="37"/>
      <c r="JS31" s="37"/>
    </row>
    <row r="32" customFormat="false" ht="13.75" hidden="false" customHeight="true" outlineLevel="0" collapsed="false">
      <c r="A32" s="24" t="n">
        <v>26</v>
      </c>
      <c r="B32" s="25" t="n">
        <f aca="false">Y32</f>
        <v>4459.1352762821</v>
      </c>
      <c r="C32" s="12" t="str">
        <f aca="false">'Standard Settings'!B27</f>
        <v>M/7/9</v>
      </c>
      <c r="D32" s="12" t="n">
        <f aca="false">'Standard Settings'!H27</f>
        <v>13</v>
      </c>
      <c r="E32" s="26" t="n">
        <f aca="false">(DQ32-DH32)/2048</f>
        <v>0.0126195092715973</v>
      </c>
      <c r="F32" s="23" t="n">
        <f aca="false">((EchelleFPAparam!$S$3/('cpmcfgWVLEN_Table.csv'!$S32+E$52))*(SIN('Standard Settings'!$F27+0.0005)+SIN('Standard Settings'!$F27+0.0005+EchelleFPAparam!$M$3))-(EchelleFPAparam!$S$3/('cpmcfgWVLEN_Table.csv'!$S32+E$52))*(SIN('Standard Settings'!$F27-0.0005)+SIN('Standard Settings'!$F27-0.0005+EchelleFPAparam!$M$3)))*1000*EchelleFPAparam!$O$3/180</f>
        <v>36.8613552620713</v>
      </c>
      <c r="G32" s="27" t="str">
        <f aca="false">'Standard Settings'!C27</f>
        <v>M</v>
      </c>
      <c r="H32" s="28"/>
      <c r="I32" s="12" t="str">
        <f aca="false">'Standard Settings'!$D27</f>
        <v>LM</v>
      </c>
      <c r="J32" s="28"/>
      <c r="K32" s="13" t="n">
        <v>0</v>
      </c>
      <c r="L32" s="13" t="n">
        <v>0</v>
      </c>
      <c r="M32" s="14" t="s">
        <v>307</v>
      </c>
      <c r="N32" s="14" t="s">
        <v>307</v>
      </c>
      <c r="O32" s="12" t="n">
        <f aca="false">'Standard Settings'!$E27</f>
        <v>68</v>
      </c>
      <c r="P32" s="29"/>
      <c r="Q32" s="30" t="n">
        <f aca="false">'Standard Settings'!$G27</f>
        <v>10</v>
      </c>
      <c r="R32" s="30" t="n">
        <f aca="false">'Standard Settings'!$I27</f>
        <v>16</v>
      </c>
      <c r="S32" s="31" t="n">
        <f aca="false">D32-4</f>
        <v>9</v>
      </c>
      <c r="T32" s="31" t="n">
        <f aca="false">D32+4</f>
        <v>17</v>
      </c>
      <c r="U32" s="32" t="n">
        <f aca="false">IF(OR($S32+B$52&lt;$Q32,$S32+B$52&gt;$R32),-1,(EchelleFPAparam!$S$3/('cpmcfgWVLEN_Table.csv'!$S32+B$52))*(SIN('Standard Settings'!$F27)+SIN('Standard Settings'!$F27+EchelleFPAparam!$M$3)))</f>
        <v>-1</v>
      </c>
      <c r="V32" s="32" t="n">
        <f aca="false">IF(OR($S32+C$52&lt;$Q32,$S32+C$52&gt;$R32),-1,(EchelleFPAparam!$S$3/('cpmcfgWVLEN_Table.csv'!$S32+C$52))*(SIN('Standard Settings'!$F27)+SIN('Standard Settings'!$F27+EchelleFPAparam!$M$3)))</f>
        <v>5796.87585916673</v>
      </c>
      <c r="W32" s="32" t="n">
        <f aca="false">IF(OR($S32+D$52&lt;$Q32,$S32+D$52&gt;$R32),-1,(EchelleFPAparam!$S$3/('cpmcfgWVLEN_Table.csv'!$S32+D$52))*(SIN('Standard Settings'!$F27)+SIN('Standard Settings'!$F27+EchelleFPAparam!$M$3)))</f>
        <v>5269.88714469703</v>
      </c>
      <c r="X32" s="32" t="n">
        <f aca="false">IF(OR($S32+E$52&lt;$Q32,$S32+E$52&gt;$R32),-1,(EchelleFPAparam!$S$3/('cpmcfgWVLEN_Table.csv'!$S32+E$52))*(SIN('Standard Settings'!$F27)+SIN('Standard Settings'!$F27+EchelleFPAparam!$M$3)))</f>
        <v>4830.72988263894</v>
      </c>
      <c r="Y32" s="32" t="n">
        <f aca="false">IF(OR($S32+F$52&lt;$Q32,$S32+F$52&gt;$R32),-1,(EchelleFPAparam!$S$3/('cpmcfgWVLEN_Table.csv'!$S32+F$52))*(SIN('Standard Settings'!$F27)+SIN('Standard Settings'!$F27+EchelleFPAparam!$M$3)))</f>
        <v>4459.1352762821</v>
      </c>
      <c r="Z32" s="32" t="n">
        <f aca="false">IF(OR($S32+G$52&lt;$Q32,$S32+G$52&gt;$R32),-1,(EchelleFPAparam!$S$3/('cpmcfgWVLEN_Table.csv'!$S32+G$52))*(SIN('Standard Settings'!$F27)+SIN('Standard Settings'!$F27+EchelleFPAparam!$M$3)))</f>
        <v>4140.62561369052</v>
      </c>
      <c r="AA32" s="32" t="n">
        <f aca="false">IF(OR($S32+H$52&lt;$Q32,$S32+H$52&gt;$R32),-1,(EchelleFPAparam!$S$3/('cpmcfgWVLEN_Table.csv'!$S32+H$52))*(SIN('Standard Settings'!$F27)+SIN('Standard Settings'!$F27+EchelleFPAparam!$M$3)))</f>
        <v>3864.58390611115</v>
      </c>
      <c r="AB32" s="32" t="n">
        <f aca="false">IF(OR($S32+I$52&lt;$Q32,$S32+I$52&gt;$R32),-1,(EchelleFPAparam!$S$3/('cpmcfgWVLEN_Table.csv'!$S32+I$52))*(SIN('Standard Settings'!$F27)+SIN('Standard Settings'!$F27+EchelleFPAparam!$M$3)))</f>
        <v>3623.04741197921</v>
      </c>
      <c r="AC32" s="32" t="n">
        <f aca="false">IF(OR($S32+J$52&lt;$Q32,$S32+J$52&gt;$R32),-1,(EchelleFPAparam!$S$3/('cpmcfgWVLEN_Table.csv'!$S32+J$52))*(SIN('Standard Settings'!$F27)+SIN('Standard Settings'!$F27+EchelleFPAparam!$M$3)))</f>
        <v>-1</v>
      </c>
      <c r="AD32" s="33" t="n">
        <v>2048.1</v>
      </c>
      <c r="AE32" s="33" t="n">
        <v>2009.63236390166</v>
      </c>
      <c r="AF32" s="33" t="n">
        <v>1595.04474280729</v>
      </c>
      <c r="AG32" s="33" t="n">
        <v>1204.0338338245</v>
      </c>
      <c r="AH32" s="33" t="n">
        <v>872.104132055591</v>
      </c>
      <c r="AI32" s="33" t="n">
        <v>586.916989287908</v>
      </c>
      <c r="AJ32" s="33" t="n">
        <v>339.150629252175</v>
      </c>
      <c r="AK32" s="33" t="n">
        <v>121.385580432834</v>
      </c>
      <c r="AL32" s="33"/>
      <c r="AM32" s="33"/>
      <c r="AN32" s="33" t="n">
        <v>0</v>
      </c>
      <c r="AO32" s="33" t="n">
        <v>2048.1</v>
      </c>
      <c r="AP32" s="33" t="n">
        <v>2015.20641235407</v>
      </c>
      <c r="AQ32" s="33" t="n">
        <v>1604.70584749649</v>
      </c>
      <c r="AR32" s="33" t="n">
        <v>1211.59384479352</v>
      </c>
      <c r="AS32" s="33" t="n">
        <v>877.884243872879</v>
      </c>
      <c r="AT32" s="33" t="n">
        <v>591.204668001921</v>
      </c>
      <c r="AU32" s="33" t="n">
        <v>342.088202184056</v>
      </c>
      <c r="AV32" s="33" t="n">
        <v>123.210575784368</v>
      </c>
      <c r="AW32" s="33"/>
      <c r="AX32" s="33"/>
      <c r="AY32" s="33" t="n">
        <v>0</v>
      </c>
      <c r="AZ32" s="33" t="n">
        <v>2048.1</v>
      </c>
      <c r="BA32" s="33" t="n">
        <v>2021.78707508221</v>
      </c>
      <c r="BB32" s="33" t="n">
        <v>1616.55831619736</v>
      </c>
      <c r="BC32" s="33" t="n">
        <v>1221.0347478769</v>
      </c>
      <c r="BD32" s="33" t="n">
        <v>885.301470656953</v>
      </c>
      <c r="BE32" s="33" t="n">
        <v>596.842999766845</v>
      </c>
      <c r="BF32" s="33" t="n">
        <v>346.252118810889</v>
      </c>
      <c r="BG32" s="33" t="n">
        <v>125.960660996888</v>
      </c>
      <c r="BH32" s="33"/>
      <c r="BI32" s="33"/>
      <c r="BJ32" s="33" t="n">
        <v>0</v>
      </c>
      <c r="BK32" s="34" t="n">
        <f aca="false">IF(OR($S32+B$52&lt;'Standard Settings'!$G27,$S32+B$52&gt;'Standard Settings'!$I27),-1,(EchelleFPAparam!$S$3/('cpmcfgWVLEN_Table.csv'!$S32+B$52))*(SIN(EchelleFPAparam!$T$3-EchelleFPAparam!$M$3/2)+SIN('Standard Settings'!$F27+EchelleFPAparam!$M$3)))</f>
        <v>-1</v>
      </c>
      <c r="BL32" s="34" t="n">
        <f aca="false">IF(OR($S32+C$52&lt;'Standard Settings'!$G27,$S32+C$52&gt;'Standard Settings'!$I27),-1,(EchelleFPAparam!$S$3/('cpmcfgWVLEN_Table.csv'!$S32+C$52))*(SIN(EchelleFPAparam!$T$3-EchelleFPAparam!$M$3/2)+SIN('Standard Settings'!$F27+EchelleFPAparam!$M$3)))</f>
        <v>5739.50334355621</v>
      </c>
      <c r="BM32" s="34" t="n">
        <f aca="false">IF(OR($S32+D$52&lt;'Standard Settings'!$G27,$S32+D$52&gt;'Standard Settings'!$I27),-1,(EchelleFPAparam!$S$3/('cpmcfgWVLEN_Table.csv'!$S32+D$52))*(SIN(EchelleFPAparam!$T$3-EchelleFPAparam!$M$3/2)+SIN('Standard Settings'!$F27+EchelleFPAparam!$M$3)))</f>
        <v>5217.73031232382</v>
      </c>
      <c r="BN32" s="34" t="n">
        <f aca="false">IF(OR($S32+E$52&lt;'Standard Settings'!$G27,$S32+E$52&gt;'Standard Settings'!$I27),-1,(EchelleFPAparam!$S$3/('cpmcfgWVLEN_Table.csv'!$S32+E$52))*(SIN(EchelleFPAparam!$T$3-EchelleFPAparam!$M$3/2)+SIN('Standard Settings'!$F27+EchelleFPAparam!$M$3)))</f>
        <v>4782.91945296351</v>
      </c>
      <c r="BO32" s="34" t="n">
        <f aca="false">IF(OR($S32+F$52&lt;'Standard Settings'!$G27,$S32+F$52&gt;'Standard Settings'!$I27),-1,(EchelleFPAparam!$S$3/('cpmcfgWVLEN_Table.csv'!$S32+F$52))*(SIN(EchelleFPAparam!$T$3-EchelleFPAparam!$M$3/2)+SIN('Standard Settings'!$F27+EchelleFPAparam!$M$3)))</f>
        <v>4415.00257196631</v>
      </c>
      <c r="BP32" s="34" t="n">
        <f aca="false">IF(OR($S32+G$52&lt;'Standard Settings'!$G27,$S32+G$52&gt;'Standard Settings'!$I27),-1,(EchelleFPAparam!$S$3/('cpmcfgWVLEN_Table.csv'!$S32+G$52))*(SIN(EchelleFPAparam!$T$3-EchelleFPAparam!$M$3/2)+SIN('Standard Settings'!$F27+EchelleFPAparam!$M$3)))</f>
        <v>4099.64524539729</v>
      </c>
      <c r="BQ32" s="34" t="n">
        <f aca="false">IF(OR($S32+H$52&lt;'Standard Settings'!$G27,$S32+H$52&gt;'Standard Settings'!$I27),-1,(EchelleFPAparam!$S$3/('cpmcfgWVLEN_Table.csv'!$S32+H$52))*(SIN(EchelleFPAparam!$T$3-EchelleFPAparam!$M$3/2)+SIN('Standard Settings'!$F27+EchelleFPAparam!$M$3)))</f>
        <v>3826.3355623708</v>
      </c>
      <c r="BR32" s="34" t="n">
        <f aca="false">IF(OR($S32+I$52&lt;'Standard Settings'!$G27,$S32+I$52&gt;'Standard Settings'!$I27),-1,(EchelleFPAparam!$S$3/('cpmcfgWVLEN_Table.csv'!$S32+I$52))*(SIN(EchelleFPAparam!$T$3-EchelleFPAparam!$M$3/2)+SIN('Standard Settings'!$F27+EchelleFPAparam!$M$3)))</f>
        <v>3587.18958972263</v>
      </c>
      <c r="BS32" s="34" t="n">
        <f aca="false">IF(OR($S32+J$52&lt;'Standard Settings'!$G27,$S32+J$52&gt;'Standard Settings'!$I27),-1,(EchelleFPAparam!$S$3/('cpmcfgWVLEN_Table.csv'!$S32+J$52))*(SIN(EchelleFPAparam!$T$3-EchelleFPAparam!$M$3/2)+SIN('Standard Settings'!$F27+EchelleFPAparam!$M$3)))</f>
        <v>-1</v>
      </c>
      <c r="BT32" s="35" t="n">
        <f aca="false">IF(OR($S32+B$52&lt;'Standard Settings'!$G27,$S32+B$52&gt;'Standard Settings'!$I27),-1,BK32*(($D32+B$52)/($D32+B$52+0.5)))</f>
        <v>-1</v>
      </c>
      <c r="BU32" s="35" t="n">
        <f aca="false">IF(OR($S32+C$52&lt;'Standard Settings'!$G27,$S32+C$52&gt;'Standard Settings'!$I27),-1,BL32*(($D32+C$52)/($D32+C$52+0.5)))</f>
        <v>5541.58943515772</v>
      </c>
      <c r="BV32" s="35" t="n">
        <f aca="false">IF(OR($S32+D$52&lt;'Standard Settings'!$G27,$S32+D$52&gt;'Standard Settings'!$I27),-1,BM32*(($D32+D$52)/($D32+D$52+0.5)))</f>
        <v>5049.41643128112</v>
      </c>
      <c r="BW32" s="35" t="n">
        <f aca="false">IF(OR($S32+E$52&lt;'Standard Settings'!$G27,$S32+E$52&gt;'Standard Settings'!$I27),-1,BN32*(($D32+E$52)/($D32+E$52+0.5)))</f>
        <v>4637.9824998434</v>
      </c>
      <c r="BX32" s="35" t="n">
        <f aca="false">IF(OR($S32+F$52&lt;'Standard Settings'!$G27,$S32+F$52&gt;'Standard Settings'!$I27),-1,BO32*(($D32+F$52)/($D32+F$52+0.5)))</f>
        <v>4288.85964133871</v>
      </c>
      <c r="BY32" s="35" t="n">
        <f aca="false">IF(OR($S32+G$52&lt;'Standard Settings'!$G27,$S32+G$52&gt;'Standard Settings'!$I27),-1,BP32*(($D32+G$52)/($D32+G$52+0.5)))</f>
        <v>3988.84402254872</v>
      </c>
      <c r="BZ32" s="35" t="n">
        <f aca="false">IF(OR($S32+H$52&lt;'Standard Settings'!$G27,$S32+H$52&gt;'Standard Settings'!$I27),-1,BQ32*(($D32+H$52)/($D32+H$52+0.5)))</f>
        <v>3728.22439410489</v>
      </c>
      <c r="CA32" s="35" t="n">
        <f aca="false">IF(OR($S32+I$52&lt;'Standard Settings'!$G27,$S32+I$52&gt;'Standard Settings'!$I27),-1,BR32*(($D32+I$52)/($D32+I$52+0.5)))</f>
        <v>3499.697160705</v>
      </c>
      <c r="CB32" s="35" t="n">
        <f aca="false">IF(OR($S32+J$52&lt;'Standard Settings'!$G27,$S32+J$52&gt;'Standard Settings'!$I27),-1,BS32*(($D32+J$52)/($D32+J$52+0.5)))</f>
        <v>-1</v>
      </c>
      <c r="CC32" s="35" t="n">
        <f aca="false">IF(OR($S32+B$52&lt;'Standard Settings'!$G27,$S32+B$52&gt;'Standard Settings'!$I27),-1,BK32*(($D32+B$52)/($D32+B$52-0.5)))</f>
        <v>-1</v>
      </c>
      <c r="CD32" s="35" t="n">
        <f aca="false">IF(OR($S32+C$52&lt;'Standard Settings'!$G27,$S32+C$52&gt;'Standard Settings'!$I27),-1,BL32*(($D32+C$52)/($D32+C$52-0.5)))</f>
        <v>5952.0775414657</v>
      </c>
      <c r="CE32" s="35" t="n">
        <f aca="false">IF(OR($S32+D$52&lt;'Standard Settings'!$G27,$S32+D$52&gt;'Standard Settings'!$I27),-1,BM32*(($D32+D$52)/($D32+D$52-0.5)))</f>
        <v>5397.65204723154</v>
      </c>
      <c r="CF32" s="35" t="n">
        <f aca="false">IF(OR($S32+E$52&lt;'Standard Settings'!$G27,$S32+E$52&gt;'Standard Settings'!$I27),-1,BN32*(($D32+E$52)/($D32+E$52-0.5)))</f>
        <v>4937.20717725265</v>
      </c>
      <c r="CG32" s="35" t="n">
        <f aca="false">IF(OR($S32+F$52&lt;'Standard Settings'!$G27,$S32+F$52&gt;'Standard Settings'!$I27),-1,BO32*(($D32+F$52)/($D32+F$52-0.5)))</f>
        <v>4548.79052869257</v>
      </c>
      <c r="CH32" s="35" t="n">
        <f aca="false">IF(OR($S32+G$52&lt;'Standard Settings'!$G27,$S32+G$52&gt;'Standard Settings'!$I27),-1,BP32*(($D32+G$52)/($D32+G$52-0.5)))</f>
        <v>4216.77796669436</v>
      </c>
      <c r="CI32" s="35" t="n">
        <f aca="false">IF(OR($S32+H$52&lt;'Standard Settings'!$G27,$S32+H$52&gt;'Standard Settings'!$I27),-1,BQ32*(($D32+H$52)/($D32+H$52-0.5)))</f>
        <v>3929.75003702947</v>
      </c>
      <c r="CJ32" s="35" t="n">
        <f aca="false">IF(OR($S32+I$52&lt;'Standard Settings'!$G27,$S32+I$52&gt;'Standard Settings'!$I27),-1,BR32*(($D32+I$52)/($D32+I$52-0.5)))</f>
        <v>3679.16880997193</v>
      </c>
      <c r="CK32" s="35" t="n">
        <f aca="false">IF(OR($S32+J$52&lt;'Standard Settings'!$G27,$S32+J$52&gt;'Standard Settings'!$I27),-1,BS32*(($D32+J$52)/($D32+J$52-0.5)))</f>
        <v>-1</v>
      </c>
      <c r="CL32" s="36" t="n">
        <f aca="false">IF(OR($S32+B$52&lt;'Standard Settings'!$G27,$S32+B$52&gt;'Standard Settings'!$I27),-1,(EchelleFPAparam!$S$3/('cpmcfgWVLEN_Table.csv'!$S32+B$52))*(SIN('Standard Settings'!$F27)+SIN('Standard Settings'!$F27+EchelleFPAparam!$M$3+EchelleFPAparam!$F$3)))</f>
        <v>-1</v>
      </c>
      <c r="CM32" s="36" t="n">
        <f aca="false">IF(OR($S32+C$52&lt;'Standard Settings'!$G27,$S32+C$52&gt;'Standard Settings'!$I27),-1,(EchelleFPAparam!$S$3/('cpmcfgWVLEN_Table.csv'!$S32+C$52))*(SIN('Standard Settings'!$F27)+SIN('Standard Settings'!$F27+EchelleFPAparam!$M$3+EchelleFPAparam!$F$3)))</f>
        <v>5742.52250697527</v>
      </c>
      <c r="CN32" s="36" t="n">
        <f aca="false">IF(OR($S32+D$52&lt;'Standard Settings'!$G27,$S32+D$52&gt;'Standard Settings'!$I27),-1,(EchelleFPAparam!$S$3/('cpmcfgWVLEN_Table.csv'!$S32+D$52))*(SIN('Standard Settings'!$F27)+SIN('Standard Settings'!$F27+EchelleFPAparam!$M$3+EchelleFPAparam!$F$3)))</f>
        <v>5220.47500634116</v>
      </c>
      <c r="CO32" s="36" t="n">
        <f aca="false">IF(OR($S32+E$52&lt;'Standard Settings'!$G27,$S32+E$52&gt;'Standard Settings'!$I27),-1,(EchelleFPAparam!$S$3/('cpmcfgWVLEN_Table.csv'!$S32+E$52))*(SIN('Standard Settings'!$F27)+SIN('Standard Settings'!$F27+EchelleFPAparam!$M$3+EchelleFPAparam!$F$3)))</f>
        <v>4785.43542247939</v>
      </c>
      <c r="CP32" s="36" t="n">
        <f aca="false">IF(OR($S32+F$52&lt;'Standard Settings'!$G27,$S32+F$52&gt;'Standard Settings'!$I27),-1,(EchelleFPAparam!$S$3/('cpmcfgWVLEN_Table.csv'!$S32+F$52))*(SIN('Standard Settings'!$F27)+SIN('Standard Settings'!$F27+EchelleFPAparam!$M$3+EchelleFPAparam!$F$3)))</f>
        <v>4417.3250053656</v>
      </c>
      <c r="CQ32" s="36" t="n">
        <f aca="false">IF(OR($S32+G$52&lt;'Standard Settings'!$G27,$S32+G$52&gt;'Standard Settings'!$I27),-1,(EchelleFPAparam!$S$3/('cpmcfgWVLEN_Table.csv'!$S32+G$52))*(SIN('Standard Settings'!$F27)+SIN('Standard Settings'!$F27+EchelleFPAparam!$M$3+EchelleFPAparam!$F$3)))</f>
        <v>4101.80179069662</v>
      </c>
      <c r="CR32" s="36" t="n">
        <f aca="false">IF(OR($S32+H$52&lt;'Standard Settings'!$G27,$S32+H$52&gt;'Standard Settings'!$I27),-1,(EchelleFPAparam!$S$3/('cpmcfgWVLEN_Table.csv'!$S32+H$52))*(SIN('Standard Settings'!$F27)+SIN('Standard Settings'!$F27+EchelleFPAparam!$M$3+EchelleFPAparam!$F$3)))</f>
        <v>3828.34833798351</v>
      </c>
      <c r="CS32" s="36" t="n">
        <f aca="false">IF(OR($S32+I$52&lt;'Standard Settings'!$G27,$S32+I$52&gt;'Standard Settings'!$I27),-1,(EchelleFPAparam!$S$3/('cpmcfgWVLEN_Table.csv'!$S32+I$52))*(SIN('Standard Settings'!$F27)+SIN('Standard Settings'!$F27+EchelleFPAparam!$M$3+EchelleFPAparam!$F$3)))</f>
        <v>3589.07656685955</v>
      </c>
      <c r="CT32" s="36" t="n">
        <f aca="false">IF(OR($S32+J$52&lt;'Standard Settings'!$G27,$S32+J$52&gt;'Standard Settings'!$I27),-1,(EchelleFPAparam!$S$3/('cpmcfgWVLEN_Table.csv'!$S32+J$52))*(SIN('Standard Settings'!$F27)+SIN('Standard Settings'!$F27+EchelleFPAparam!$M$3+EchelleFPAparam!$F$3)))</f>
        <v>-1</v>
      </c>
      <c r="CU32" s="36" t="n">
        <f aca="false">IF(OR($S32+B$52&lt;'Standard Settings'!$G27,$S32+B$52&gt;'Standard Settings'!$I27),-1,(EchelleFPAparam!$S$3/('cpmcfgWVLEN_Table.csv'!$S32+B$52))*(SIN('Standard Settings'!$F27)+SIN('Standard Settings'!$F27+EchelleFPAparam!$M$3+EchelleFPAparam!$G$3)))</f>
        <v>-1</v>
      </c>
      <c r="CV32" s="36" t="n">
        <f aca="false">IF(OR($S32+C$52&lt;'Standard Settings'!$G27,$S32+C$52&gt;'Standard Settings'!$I27),-1,(EchelleFPAparam!$S$3/('cpmcfgWVLEN_Table.csv'!$S32+C$52))*(SIN('Standard Settings'!$F27)+SIN('Standard Settings'!$F27+EchelleFPAparam!$M$3+EchelleFPAparam!$G$3)))</f>
        <v>5777.98126407474</v>
      </c>
      <c r="CW32" s="36" t="n">
        <f aca="false">IF(OR($S32+D$52&lt;'Standard Settings'!$G27,$S32+D$52&gt;'Standard Settings'!$I27),-1,(EchelleFPAparam!$S$3/('cpmcfgWVLEN_Table.csv'!$S32+D$52))*(SIN('Standard Settings'!$F27)+SIN('Standard Settings'!$F27+EchelleFPAparam!$M$3+EchelleFPAparam!$G$3)))</f>
        <v>5252.71024006794</v>
      </c>
      <c r="CX32" s="36" t="n">
        <f aca="false">IF(OR($S32+E$52&lt;'Standard Settings'!$G27,$S32+E$52&gt;'Standard Settings'!$I27),-1,(EchelleFPAparam!$S$3/('cpmcfgWVLEN_Table.csv'!$S32+E$52))*(SIN('Standard Settings'!$F27)+SIN('Standard Settings'!$F27+EchelleFPAparam!$M$3+EchelleFPAparam!$G$3)))</f>
        <v>4814.98438672895</v>
      </c>
      <c r="CY32" s="36" t="n">
        <f aca="false">IF(OR($S32+F$52&lt;'Standard Settings'!$G27,$S32+F$52&gt;'Standard Settings'!$I27),-1,(EchelleFPAparam!$S$3/('cpmcfgWVLEN_Table.csv'!$S32+F$52))*(SIN('Standard Settings'!$F27)+SIN('Standard Settings'!$F27+EchelleFPAparam!$M$3+EchelleFPAparam!$G$3)))</f>
        <v>4444.60097236518</v>
      </c>
      <c r="CZ32" s="36" t="n">
        <f aca="false">IF(OR($S32+G$52&lt;'Standard Settings'!$G27,$S32+G$52&gt;'Standard Settings'!$I27),-1,(EchelleFPAparam!$S$3/('cpmcfgWVLEN_Table.csv'!$S32+G$52))*(SIN('Standard Settings'!$F27)+SIN('Standard Settings'!$F27+EchelleFPAparam!$M$3+EchelleFPAparam!$G$3)))</f>
        <v>4127.1294743391</v>
      </c>
      <c r="DA32" s="36" t="n">
        <f aca="false">IF(OR($S32+H$52&lt;'Standard Settings'!$G27,$S32+H$52&gt;'Standard Settings'!$I27),-1,(EchelleFPAparam!$S$3/('cpmcfgWVLEN_Table.csv'!$S32+H$52))*(SIN('Standard Settings'!$F27)+SIN('Standard Settings'!$F27+EchelleFPAparam!$M$3+EchelleFPAparam!$G$3)))</f>
        <v>3851.98750938316</v>
      </c>
      <c r="DB32" s="36" t="n">
        <f aca="false">IF(OR($S32+I$52&lt;'Standard Settings'!$G27,$S32+I$52&gt;'Standard Settings'!$I27),-1,(EchelleFPAparam!$S$3/('cpmcfgWVLEN_Table.csv'!$S32+I$52))*(SIN('Standard Settings'!$F27)+SIN('Standard Settings'!$F27+EchelleFPAparam!$M$3+EchelleFPAparam!$G$3)))</f>
        <v>3611.23829004671</v>
      </c>
      <c r="DC32" s="36" t="n">
        <f aca="false">IF(OR($S32+J$52&lt;'Standard Settings'!$G27,$S32+J$52&gt;'Standard Settings'!$I27),-1,(EchelleFPAparam!$S$3/('cpmcfgWVLEN_Table.csv'!$S32+J$52))*(SIN('Standard Settings'!$F27)+SIN('Standard Settings'!$F27+EchelleFPAparam!$M$3+EchelleFPAparam!$G$3)))</f>
        <v>-1</v>
      </c>
      <c r="DD32" s="36" t="n">
        <f aca="false">IF(OR($S32+B$52&lt;'Standard Settings'!$G27,$S32+B$52&gt;'Standard Settings'!$I27),-1,(EchelleFPAparam!$S$3/('cpmcfgWVLEN_Table.csv'!$S32+B$52))*(SIN('Standard Settings'!$F27)+SIN('Standard Settings'!$F27+EchelleFPAparam!$M$3+EchelleFPAparam!$H$3)))</f>
        <v>-1</v>
      </c>
      <c r="DE32" s="36" t="n">
        <f aca="false">IF(OR($S32+C$52&lt;'Standard Settings'!$G27,$S32+C$52&gt;'Standard Settings'!$I27),-1,(EchelleFPAparam!$S$3/('cpmcfgWVLEN_Table.csv'!$S32+C$52))*(SIN('Standard Settings'!$F27)+SIN('Standard Settings'!$F27+EchelleFPAparam!$M$3+EchelleFPAparam!$H$3)))</f>
        <v>5779.85476319205</v>
      </c>
      <c r="DF32" s="36" t="n">
        <f aca="false">IF(OR($S32+D$52&lt;'Standard Settings'!$G27,$S32+D$52&gt;'Standard Settings'!$I27),-1,(EchelleFPAparam!$S$3/('cpmcfgWVLEN_Table.csv'!$S32+D$52))*(SIN('Standard Settings'!$F27)+SIN('Standard Settings'!$F27+EchelleFPAparam!$M$3+EchelleFPAparam!$H$3)))</f>
        <v>5254.41342108368</v>
      </c>
      <c r="DG32" s="36" t="n">
        <f aca="false">IF(OR($S32+E$52&lt;'Standard Settings'!$G27,$S32+E$52&gt;'Standard Settings'!$I27),-1,(EchelleFPAparam!$S$3/('cpmcfgWVLEN_Table.csv'!$S32+E$52))*(SIN('Standard Settings'!$F27)+SIN('Standard Settings'!$F27+EchelleFPAparam!$M$3+EchelleFPAparam!$H$3)))</f>
        <v>4816.54563599337</v>
      </c>
      <c r="DH32" s="36" t="n">
        <f aca="false">IF(OR($S32+F$52&lt;'Standard Settings'!$G27,$S32+F$52&gt;'Standard Settings'!$I27),-1,(EchelleFPAparam!$S$3/('cpmcfgWVLEN_Table.csv'!$S32+F$52))*(SIN('Standard Settings'!$F27)+SIN('Standard Settings'!$F27+EchelleFPAparam!$M$3+EchelleFPAparam!$H$3)))</f>
        <v>4446.04212553235</v>
      </c>
      <c r="DI32" s="36" t="n">
        <f aca="false">IF(OR($S32+G$52&lt;'Standard Settings'!$G27,$S32+G$52&gt;'Standard Settings'!$I27),-1,(EchelleFPAparam!$S$3/('cpmcfgWVLEN_Table.csv'!$S32+G$52))*(SIN('Standard Settings'!$F27)+SIN('Standard Settings'!$F27+EchelleFPAparam!$M$3+EchelleFPAparam!$H$3)))</f>
        <v>4128.46768799432</v>
      </c>
      <c r="DJ32" s="36" t="n">
        <f aca="false">IF(OR($S32+H$52&lt;'Standard Settings'!$G27,$S32+H$52&gt;'Standard Settings'!$I27),-1,(EchelleFPAparam!$S$3/('cpmcfgWVLEN_Table.csv'!$S32+H$52))*(SIN('Standard Settings'!$F27)+SIN('Standard Settings'!$F27+EchelleFPAparam!$M$3+EchelleFPAparam!$H$3)))</f>
        <v>3853.2365087947</v>
      </c>
      <c r="DK32" s="36" t="n">
        <f aca="false">IF(OR($S32+I$52&lt;'Standard Settings'!$G27,$S32+I$52&gt;'Standard Settings'!$I27),-1,(EchelleFPAparam!$S$3/('cpmcfgWVLEN_Table.csv'!$S32+I$52))*(SIN('Standard Settings'!$F27)+SIN('Standard Settings'!$F27+EchelleFPAparam!$M$3+EchelleFPAparam!$H$3)))</f>
        <v>3612.40922699503</v>
      </c>
      <c r="DL32" s="36" t="n">
        <f aca="false">IF(OR($S32+J$52&lt;'Standard Settings'!$G27,$S32+J$52&gt;'Standard Settings'!$I27),-1,(EchelleFPAparam!$S$3/('cpmcfgWVLEN_Table.csv'!$S32+J$52))*(SIN('Standard Settings'!$F27)+SIN('Standard Settings'!$F27+EchelleFPAparam!$M$3+EchelleFPAparam!$H$3)))</f>
        <v>-1</v>
      </c>
      <c r="DM32" s="36" t="n">
        <f aca="false">IF(OR($S32+B$52&lt;'Standard Settings'!$G27,$S32+B$52&gt;'Standard Settings'!$I27),-1,(EchelleFPAparam!$S$3/('cpmcfgWVLEN_Table.csv'!$S32+B$52))*(SIN('Standard Settings'!$F27)+SIN('Standard Settings'!$F27+EchelleFPAparam!$M$3+EchelleFPAparam!$I$3)))</f>
        <v>-1</v>
      </c>
      <c r="DN32" s="36" t="n">
        <f aca="false">IF(OR($S32+C$52&lt;'Standard Settings'!$G27,$S32+C$52&gt;'Standard Settings'!$I27),-1,(EchelleFPAparam!$S$3/('cpmcfgWVLEN_Table.csv'!$S32+C$52))*(SIN('Standard Settings'!$F27)+SIN('Standard Settings'!$F27+EchelleFPAparam!$M$3+EchelleFPAparam!$I$3)))</f>
        <v>5813.45294467675</v>
      </c>
      <c r="DO32" s="36" t="n">
        <f aca="false">IF(OR($S32+D$52&lt;'Standard Settings'!$G27,$S32+D$52&gt;'Standard Settings'!$I27),-1,(EchelleFPAparam!$S$3/('cpmcfgWVLEN_Table.csv'!$S32+D$52))*(SIN('Standard Settings'!$F27)+SIN('Standard Settings'!$F27+EchelleFPAparam!$M$3+EchelleFPAparam!$I$3)))</f>
        <v>5284.95722243341</v>
      </c>
      <c r="DP32" s="36" t="n">
        <f aca="false">IF(OR($S32+E$52&lt;'Standard Settings'!$G27,$S32+E$52&gt;'Standard Settings'!$I27),-1,(EchelleFPAparam!$S$3/('cpmcfgWVLEN_Table.csv'!$S32+E$52))*(SIN('Standard Settings'!$F27)+SIN('Standard Settings'!$F27+EchelleFPAparam!$M$3+EchelleFPAparam!$I$3)))</f>
        <v>4844.54412056396</v>
      </c>
      <c r="DQ32" s="36" t="n">
        <f aca="false">IF(OR($S32+F$52&lt;'Standard Settings'!$G27,$S32+F$52&gt;'Standard Settings'!$I27),-1,(EchelleFPAparam!$S$3/('cpmcfgWVLEN_Table.csv'!$S32+F$52))*(SIN('Standard Settings'!$F27)+SIN('Standard Settings'!$F27+EchelleFPAparam!$M$3+EchelleFPAparam!$I$3)))</f>
        <v>4471.88688052058</v>
      </c>
      <c r="DR32" s="36" t="n">
        <f aca="false">IF(OR($S32+G$52&lt;'Standard Settings'!$G27,$S32+G$52&gt;'Standard Settings'!$I27),-1,(EchelleFPAparam!$S$3/('cpmcfgWVLEN_Table.csv'!$S32+G$52))*(SIN('Standard Settings'!$F27)+SIN('Standard Settings'!$F27+EchelleFPAparam!$M$3+EchelleFPAparam!$I$3)))</f>
        <v>4152.46638905482</v>
      </c>
      <c r="DS32" s="36" t="n">
        <f aca="false">IF(OR($S32+H$52&lt;'Standard Settings'!$G27,$S32+H$52&gt;'Standard Settings'!$I27),-1,(EchelleFPAparam!$S$3/('cpmcfgWVLEN_Table.csv'!$S32+H$52))*(SIN('Standard Settings'!$F27)+SIN('Standard Settings'!$F27+EchelleFPAparam!$M$3+EchelleFPAparam!$I$3)))</f>
        <v>3875.63529645117</v>
      </c>
      <c r="DT32" s="36" t="n">
        <f aca="false">IF(OR($S32+I$52&lt;'Standard Settings'!$G27,$S32+I$52&gt;'Standard Settings'!$I27),-1,(EchelleFPAparam!$S$3/('cpmcfgWVLEN_Table.csv'!$S32+I$52))*(SIN('Standard Settings'!$F27)+SIN('Standard Settings'!$F27+EchelleFPAparam!$M$3+EchelleFPAparam!$I$3)))</f>
        <v>3633.40809042297</v>
      </c>
      <c r="DU32" s="36" t="n">
        <f aca="false">IF(OR($S32+J$52&lt;'Standard Settings'!$G27,$S32+J$52&gt;'Standard Settings'!$I27),-1,(EchelleFPAparam!$S$3/('cpmcfgWVLEN_Table.csv'!$S32+J$52))*(SIN('Standard Settings'!$F27)+SIN('Standard Settings'!$F27+EchelleFPAparam!$M$3+EchelleFPAparam!$I$3)))</f>
        <v>-1</v>
      </c>
      <c r="DV32" s="36" t="n">
        <f aca="false">IF(OR($S32+B$52&lt;'Standard Settings'!$G27,$S32+B$52&gt;'Standard Settings'!$I27),-1,(EchelleFPAparam!$S$3/('cpmcfgWVLEN_Table.csv'!$S32+B$52))*(SIN('Standard Settings'!$F27)+SIN('Standard Settings'!$F27+EchelleFPAparam!$M$3+EchelleFPAparam!$J$3)))</f>
        <v>-1</v>
      </c>
      <c r="DW32" s="36" t="n">
        <f aca="false">IF(OR($S32+C$52&lt;'Standard Settings'!$G27,$S32+C$52&gt;'Standard Settings'!$I27),-1,(EchelleFPAparam!$S$3/('cpmcfgWVLEN_Table.csv'!$S32+C$52))*(SIN('Standard Settings'!$F27)+SIN('Standard Settings'!$F27+EchelleFPAparam!$M$3+EchelleFPAparam!$J$3)))</f>
        <v>5815.22486129851</v>
      </c>
      <c r="DX32" s="36" t="n">
        <f aca="false">IF(OR($S32+D$52&lt;'Standard Settings'!$G27,$S32+D$52&gt;'Standard Settings'!$I27),-1,(EchelleFPAparam!$S$3/('cpmcfgWVLEN_Table.csv'!$S32+D$52))*(SIN('Standard Settings'!$F27)+SIN('Standard Settings'!$F27+EchelleFPAparam!$M$3+EchelleFPAparam!$J$3)))</f>
        <v>5286.56805572592</v>
      </c>
      <c r="DY32" s="36" t="n">
        <f aca="false">IF(OR($S32+E$52&lt;'Standard Settings'!$G27,$S32+E$52&gt;'Standard Settings'!$I27),-1,(EchelleFPAparam!$S$3/('cpmcfgWVLEN_Table.csv'!$S32+E$52))*(SIN('Standard Settings'!$F27)+SIN('Standard Settings'!$F27+EchelleFPAparam!$M$3+EchelleFPAparam!$J$3)))</f>
        <v>4846.02071774876</v>
      </c>
      <c r="DZ32" s="36" t="n">
        <f aca="false">IF(OR($S32+F$52&lt;'Standard Settings'!$G27,$S32+F$52&gt;'Standard Settings'!$I27),-1,(EchelleFPAparam!$S$3/('cpmcfgWVLEN_Table.csv'!$S32+F$52))*(SIN('Standard Settings'!$F27)+SIN('Standard Settings'!$F27+EchelleFPAparam!$M$3+EchelleFPAparam!$J$3)))</f>
        <v>4473.24989330655</v>
      </c>
      <c r="EA32" s="36" t="n">
        <f aca="false">IF(OR($S32+G$52&lt;'Standard Settings'!$G27,$S32+G$52&gt;'Standard Settings'!$I27),-1,(EchelleFPAparam!$S$3/('cpmcfgWVLEN_Table.csv'!$S32+G$52))*(SIN('Standard Settings'!$F27)+SIN('Standard Settings'!$F27+EchelleFPAparam!$M$3+EchelleFPAparam!$J$3)))</f>
        <v>4153.73204378465</v>
      </c>
      <c r="EB32" s="36" t="n">
        <f aca="false">IF(OR($S32+H$52&lt;'Standard Settings'!$G27,$S32+H$52&gt;'Standard Settings'!$I27),-1,(EchelleFPAparam!$S$3/('cpmcfgWVLEN_Table.csv'!$S32+H$52))*(SIN('Standard Settings'!$F27)+SIN('Standard Settings'!$F27+EchelleFPAparam!$M$3+EchelleFPAparam!$J$3)))</f>
        <v>3876.81657419901</v>
      </c>
      <c r="EC32" s="36" t="n">
        <f aca="false">IF(OR($S32+I$52&lt;'Standard Settings'!$G27,$S32+I$52&gt;'Standard Settings'!$I27),-1,(EchelleFPAparam!$S$3/('cpmcfgWVLEN_Table.csv'!$S32+I$52))*(SIN('Standard Settings'!$F27)+SIN('Standard Settings'!$F27+EchelleFPAparam!$M$3+EchelleFPAparam!$J$3)))</f>
        <v>3634.51553831157</v>
      </c>
      <c r="ED32" s="36" t="n">
        <f aca="false">IF(OR($S32+J$52&lt;'Standard Settings'!$G27,$S32+J$52&gt;'Standard Settings'!$I27),-1,(EchelleFPAparam!$S$3/('cpmcfgWVLEN_Table.csv'!$S32+J$52))*(SIN('Standard Settings'!$F27)+SIN('Standard Settings'!$F27+EchelleFPAparam!$M$3+EchelleFPAparam!$J$3)))</f>
        <v>-1</v>
      </c>
      <c r="EE32" s="36" t="n">
        <f aca="false">IF(OR($S32+B$52&lt;$Q32,$S32+B$52&gt;$R32),-1,(EchelleFPAparam!$S$3/('cpmcfgWVLEN_Table.csv'!$S32+B$52))*(SIN('Standard Settings'!$F27)+SIN('Standard Settings'!$F27+EchelleFPAparam!$M$3+EchelleFPAparam!$K$3)))</f>
        <v>-1</v>
      </c>
      <c r="EF32" s="36" t="n">
        <f aca="false">IF(OR($S32+C$52&lt;$Q32,$S32+C$52&gt;$R32),-1,(EchelleFPAparam!$S$3/('cpmcfgWVLEN_Table.csv'!$S32+C$52))*(SIN('Standard Settings'!$F27)+SIN('Standard Settings'!$F27+EchelleFPAparam!$M$3+EchelleFPAparam!$K$3)))</f>
        <v>5846.9393005642</v>
      </c>
      <c r="EG32" s="36" t="n">
        <f aca="false">IF(OR($S32+D$52&lt;$Q32,$S32+D$52&gt;$R32),-1,(EchelleFPAparam!$S$3/('cpmcfgWVLEN_Table.csv'!$S32+D$52))*(SIN('Standard Settings'!$F27)+SIN('Standard Settings'!$F27+EchelleFPAparam!$M$3+EchelleFPAparam!$K$3)))</f>
        <v>5315.39936414928</v>
      </c>
      <c r="EH32" s="36" t="n">
        <f aca="false">IF(OR($S32+E$52&lt;$Q32,$S32+E$52&gt;$R32),-1,(EchelleFPAparam!$S$3/('cpmcfgWVLEN_Table.csv'!$S32+E$52))*(SIN('Standard Settings'!$F27)+SIN('Standard Settings'!$F27+EchelleFPAparam!$M$3+EchelleFPAparam!$K$3)))</f>
        <v>4872.44941713684</v>
      </c>
      <c r="EI32" s="36" t="n">
        <f aca="false">IF(OR($S32+F$52&lt;$Q32,$S32+F$52&gt;$R32),-1,(EchelleFPAparam!$S$3/('cpmcfgWVLEN_Table.csv'!$S32+F$52))*(SIN('Standard Settings'!$F27)+SIN('Standard Settings'!$F27+EchelleFPAparam!$M$3+EchelleFPAparam!$K$3)))</f>
        <v>4497.64561581862</v>
      </c>
      <c r="EJ32" s="36" t="n">
        <f aca="false">IF(OR($S32+G$52&lt;$Q32,$S32+G$52&gt;$R32),-1,(EchelleFPAparam!$S$3/('cpmcfgWVLEN_Table.csv'!$S32+G$52))*(SIN('Standard Settings'!$F27)+SIN('Standard Settings'!$F27+EchelleFPAparam!$M$3+EchelleFPAparam!$K$3)))</f>
        <v>4176.38521468872</v>
      </c>
      <c r="EK32" s="36" t="n">
        <f aca="false">IF(OR($S32+H$52&lt;$Q32,$S32+H$52&gt;$R32),-1,(EchelleFPAparam!$S$3/('cpmcfgWVLEN_Table.csv'!$S32+H$52))*(SIN('Standard Settings'!$F27)+SIN('Standard Settings'!$F27+EchelleFPAparam!$M$3+EchelleFPAparam!$K$3)))</f>
        <v>3897.95953370947</v>
      </c>
      <c r="EL32" s="36" t="n">
        <f aca="false">IF(OR($S32+I$52&lt;$Q32,$S32+I$52&gt;$R32),-1,(EchelleFPAparam!$S$3/('cpmcfgWVLEN_Table.csv'!$S32+I$52))*(SIN('Standard Settings'!$F27)+SIN('Standard Settings'!$F27+EchelleFPAparam!$M$3+EchelleFPAparam!$K$3)))</f>
        <v>3654.33706285263</v>
      </c>
      <c r="EM32" s="36" t="n">
        <f aca="false">IF(OR($S32+J$52&lt;$Q32,$S32+J$52&gt;$R32),-1,(EchelleFPAparam!$S$3/('cpmcfgWVLEN_Table.csv'!$S32+J$52))*(SIN('Standard Settings'!$F27)+SIN('Standard Settings'!$F27+EchelleFPAparam!$M$3+EchelleFPAparam!$K$3)))</f>
        <v>-1</v>
      </c>
      <c r="EN32" s="37"/>
      <c r="EO32" s="37"/>
      <c r="EP32" s="37"/>
      <c r="EQ32" s="37"/>
      <c r="ER32" s="37"/>
      <c r="ES32" s="37"/>
      <c r="ET32" s="37"/>
      <c r="EU32" s="37"/>
      <c r="EV32" s="37"/>
      <c r="EW32" s="37"/>
      <c r="EX32" s="37"/>
      <c r="EY32" s="37"/>
      <c r="EZ32" s="37"/>
      <c r="FA32" s="37"/>
      <c r="FB32" s="37"/>
      <c r="FC32" s="37"/>
      <c r="FD32" s="37"/>
      <c r="FE32" s="37"/>
      <c r="FF32" s="37"/>
      <c r="FG32" s="37"/>
      <c r="FH32" s="37"/>
      <c r="FI32" s="37"/>
      <c r="FJ32" s="37"/>
      <c r="FK32" s="37"/>
      <c r="FL32" s="38" t="n">
        <f aca="false">1/(F32*EchelleFPAparam!$Q$3)</f>
        <v>904.289413569985</v>
      </c>
      <c r="FM32" s="38" t="n">
        <f aca="false">E32*FL32</f>
        <v>11.4116886387537</v>
      </c>
      <c r="FN32" s="37"/>
      <c r="FO32" s="37"/>
      <c r="FP32" s="37"/>
      <c r="FQ32" s="37"/>
      <c r="FR32" s="37"/>
      <c r="FS32" s="37"/>
      <c r="FT32" s="37"/>
      <c r="FU32" s="37"/>
      <c r="FV32" s="37"/>
      <c r="FW32" s="37"/>
      <c r="FX32" s="37"/>
      <c r="FY32" s="37"/>
      <c r="FZ32" s="37"/>
      <c r="GA32" s="37"/>
      <c r="GB32" s="37"/>
      <c r="GC32" s="37"/>
      <c r="GD32" s="37"/>
      <c r="GE32" s="37"/>
      <c r="GF32" s="37"/>
      <c r="GG32" s="37"/>
      <c r="GH32" s="37"/>
      <c r="GI32" s="37"/>
      <c r="GJ32" s="37"/>
      <c r="GK32" s="37"/>
      <c r="GL32" s="37"/>
      <c r="GM32" s="37"/>
      <c r="GN32" s="37"/>
      <c r="GO32" s="37"/>
      <c r="GP32" s="37"/>
      <c r="GQ32" s="37"/>
      <c r="GR32" s="37"/>
      <c r="GS32" s="37"/>
      <c r="GT32" s="37"/>
      <c r="GU32" s="37"/>
      <c r="GV32" s="37"/>
      <c r="GW32" s="37"/>
      <c r="GX32" s="37"/>
      <c r="GY32" s="37"/>
      <c r="GZ32" s="37"/>
      <c r="HA32" s="37"/>
      <c r="HB32" s="37"/>
      <c r="HC32" s="37"/>
      <c r="HD32" s="37"/>
      <c r="HE32" s="37"/>
      <c r="HF32" s="37"/>
      <c r="HG32" s="37"/>
      <c r="HH32" s="37"/>
      <c r="HI32" s="37"/>
      <c r="HJ32" s="37"/>
      <c r="HK32" s="37"/>
      <c r="HL32" s="37"/>
      <c r="HM32" s="37"/>
      <c r="HN32" s="37"/>
      <c r="HO32" s="37"/>
      <c r="HP32" s="37"/>
      <c r="HQ32" s="37"/>
      <c r="HR32" s="37"/>
      <c r="HS32" s="37"/>
      <c r="HT32" s="37"/>
      <c r="HU32" s="37"/>
      <c r="HV32" s="37"/>
      <c r="HW32" s="37"/>
      <c r="HX32" s="37"/>
      <c r="HY32" s="37"/>
      <c r="HZ32" s="37"/>
      <c r="IA32" s="37"/>
      <c r="IB32" s="37"/>
      <c r="IC32" s="37"/>
      <c r="ID32" s="37"/>
      <c r="IE32" s="37"/>
      <c r="IF32" s="37"/>
      <c r="IG32" s="37"/>
      <c r="IH32" s="37"/>
      <c r="II32" s="37"/>
      <c r="IJ32" s="37"/>
      <c r="IK32" s="37"/>
      <c r="IL32" s="37"/>
      <c r="IM32" s="37"/>
      <c r="IN32" s="37"/>
      <c r="IO32" s="37"/>
      <c r="IP32" s="37"/>
      <c r="IQ32" s="37"/>
      <c r="IR32" s="37"/>
      <c r="IS32" s="37"/>
      <c r="IT32" s="37"/>
      <c r="IU32" s="37"/>
      <c r="IV32" s="37"/>
      <c r="IW32" s="37"/>
      <c r="IX32" s="37"/>
      <c r="IY32" s="37"/>
      <c r="IZ32" s="37"/>
      <c r="JA32" s="37"/>
      <c r="JB32" s="37"/>
      <c r="JC32" s="37"/>
      <c r="JD32" s="37"/>
      <c r="JE32" s="37"/>
      <c r="JF32" s="37"/>
      <c r="JG32" s="37"/>
      <c r="JH32" s="37"/>
      <c r="JI32" s="37"/>
      <c r="JJ32" s="37"/>
      <c r="JK32" s="37"/>
      <c r="JL32" s="37"/>
      <c r="JM32" s="37"/>
      <c r="JN32" s="37"/>
      <c r="JO32" s="37"/>
      <c r="JP32" s="37"/>
      <c r="JQ32" s="37"/>
      <c r="JR32" s="37"/>
      <c r="JS32" s="37"/>
    </row>
    <row r="33" customFormat="false" ht="13.75" hidden="false" customHeight="true" outlineLevel="0" collapsed="false">
      <c r="A33" s="24" t="n">
        <v>27</v>
      </c>
      <c r="B33" s="25" t="n">
        <f aca="false">Y33</f>
        <v>4508.64021362652</v>
      </c>
      <c r="C33" s="12" t="str">
        <f aca="false">'Standard Settings'!B28</f>
        <v>M/8/9</v>
      </c>
      <c r="D33" s="12" t="n">
        <f aca="false">'Standard Settings'!H28</f>
        <v>13</v>
      </c>
      <c r="E33" s="26" t="n">
        <f aca="false">(DQ33-DH33)/2048</f>
        <v>0.0119141291255342</v>
      </c>
      <c r="F33" s="23" t="n">
        <f aca="false">((EchelleFPAparam!$S$3/('cpmcfgWVLEN_Table.csv'!$S33+E$52))*(SIN('Standard Settings'!$F28+0.0005)+SIN('Standard Settings'!$F28+0.0005+EchelleFPAparam!$M$3))-(EchelleFPAparam!$S$3/('cpmcfgWVLEN_Table.csv'!$S33+E$52))*(SIN('Standard Settings'!$F28-0.0005)+SIN('Standard Settings'!$F28-0.0005+EchelleFPAparam!$M$3)))*1000*EchelleFPAparam!$O$3/180</f>
        <v>34.6416892469654</v>
      </c>
      <c r="G33" s="27" t="str">
        <f aca="false">'Standard Settings'!C28</f>
        <v>M</v>
      </c>
      <c r="H33" s="28"/>
      <c r="I33" s="12" t="str">
        <f aca="false">'Standard Settings'!$D28</f>
        <v>LM</v>
      </c>
      <c r="J33" s="28"/>
      <c r="K33" s="13" t="n">
        <v>0</v>
      </c>
      <c r="L33" s="13" t="n">
        <v>0</v>
      </c>
      <c r="M33" s="14" t="s">
        <v>307</v>
      </c>
      <c r="N33" s="14" t="s">
        <v>307</v>
      </c>
      <c r="O33" s="12" t="n">
        <f aca="false">'Standard Settings'!$E28</f>
        <v>69.5</v>
      </c>
      <c r="P33" s="29"/>
      <c r="Q33" s="30" t="n">
        <f aca="false">'Standard Settings'!$G28</f>
        <v>10</v>
      </c>
      <c r="R33" s="30" t="n">
        <f aca="false">'Standard Settings'!$I28</f>
        <v>16</v>
      </c>
      <c r="S33" s="31" t="n">
        <f aca="false">D33-4</f>
        <v>9</v>
      </c>
      <c r="T33" s="31" t="n">
        <f aca="false">D33+4</f>
        <v>17</v>
      </c>
      <c r="U33" s="32" t="n">
        <f aca="false">IF(OR($S33+B$52&lt;$Q33,$S33+B$52&gt;$R33),-1,(EchelleFPAparam!$S$3/('cpmcfgWVLEN_Table.csv'!$S33+B$52))*(SIN('Standard Settings'!$F28)+SIN('Standard Settings'!$F28+EchelleFPAparam!$M$3)))</f>
        <v>-1</v>
      </c>
      <c r="V33" s="32" t="n">
        <f aca="false">IF(OR($S33+C$52&lt;$Q33,$S33+C$52&gt;$R33),-1,(EchelleFPAparam!$S$3/('cpmcfgWVLEN_Table.csv'!$S33+C$52))*(SIN('Standard Settings'!$F28)+SIN('Standard Settings'!$F28+EchelleFPAparam!$M$3)))</f>
        <v>5861.23227771447</v>
      </c>
      <c r="W33" s="32" t="n">
        <f aca="false">IF(OR($S33+D$52&lt;$Q33,$S33+D$52&gt;$R33),-1,(EchelleFPAparam!$S$3/('cpmcfgWVLEN_Table.csv'!$S33+D$52))*(SIN('Standard Settings'!$F28)+SIN('Standard Settings'!$F28+EchelleFPAparam!$M$3)))</f>
        <v>5328.39297974043</v>
      </c>
      <c r="X33" s="32" t="n">
        <f aca="false">IF(OR($S33+E$52&lt;$Q33,$S33+E$52&gt;$R33),-1,(EchelleFPAparam!$S$3/('cpmcfgWVLEN_Table.csv'!$S33+E$52))*(SIN('Standard Settings'!$F28)+SIN('Standard Settings'!$F28+EchelleFPAparam!$M$3)))</f>
        <v>4884.36023142873</v>
      </c>
      <c r="Y33" s="32" t="n">
        <f aca="false">IF(OR($S33+F$52&lt;$Q33,$S33+F$52&gt;$R33),-1,(EchelleFPAparam!$S$3/('cpmcfgWVLEN_Table.csv'!$S33+F$52))*(SIN('Standard Settings'!$F28)+SIN('Standard Settings'!$F28+EchelleFPAparam!$M$3)))</f>
        <v>4508.64021362652</v>
      </c>
      <c r="Z33" s="32" t="n">
        <f aca="false">IF(OR($S33+G$52&lt;$Q33,$S33+G$52&gt;$R33),-1,(EchelleFPAparam!$S$3/('cpmcfgWVLEN_Table.csv'!$S33+G$52))*(SIN('Standard Settings'!$F28)+SIN('Standard Settings'!$F28+EchelleFPAparam!$M$3)))</f>
        <v>4186.59448408177</v>
      </c>
      <c r="AA33" s="32" t="n">
        <f aca="false">IF(OR($S33+H$52&lt;$Q33,$S33+H$52&gt;$R33),-1,(EchelleFPAparam!$S$3/('cpmcfgWVLEN_Table.csv'!$S33+H$52))*(SIN('Standard Settings'!$F28)+SIN('Standard Settings'!$F28+EchelleFPAparam!$M$3)))</f>
        <v>3907.48818514298</v>
      </c>
      <c r="AB33" s="32" t="n">
        <f aca="false">IF(OR($S33+I$52&lt;$Q33,$S33+I$52&gt;$R33),-1,(EchelleFPAparam!$S$3/('cpmcfgWVLEN_Table.csv'!$S33+I$52))*(SIN('Standard Settings'!$F28)+SIN('Standard Settings'!$F28+EchelleFPAparam!$M$3)))</f>
        <v>3663.27017357154</v>
      </c>
      <c r="AC33" s="32" t="n">
        <f aca="false">IF(OR($S33+J$52&lt;$Q33,$S33+J$52&gt;$R33),-1,(EchelleFPAparam!$S$3/('cpmcfgWVLEN_Table.csv'!$S33+J$52))*(SIN('Standard Settings'!$F28)+SIN('Standard Settings'!$F28+EchelleFPAparam!$M$3)))</f>
        <v>-1</v>
      </c>
      <c r="AD33" s="33" t="n">
        <v>2048.1</v>
      </c>
      <c r="AE33" s="33" t="n">
        <v>1985.47843522573</v>
      </c>
      <c r="AF33" s="33" t="n">
        <v>1649.36780478563</v>
      </c>
      <c r="AG33" s="33" t="n">
        <v>1253.93894519135</v>
      </c>
      <c r="AH33" s="33" t="n">
        <v>918.332928836115</v>
      </c>
      <c r="AI33" s="33" t="n">
        <v>629.894918368032</v>
      </c>
      <c r="AJ33" s="33" t="n">
        <v>379.338356342779</v>
      </c>
      <c r="AK33" s="33" t="n">
        <v>158.64139872732</v>
      </c>
      <c r="AL33" s="33"/>
      <c r="AM33" s="33"/>
      <c r="AN33" s="33" t="n">
        <v>0</v>
      </c>
      <c r="AO33" s="33" t="n">
        <v>2048.1</v>
      </c>
      <c r="AP33" s="33" t="n">
        <v>1980.27837223051</v>
      </c>
      <c r="AQ33" s="33" t="n">
        <v>1657.45471801307</v>
      </c>
      <c r="AR33" s="33" t="n">
        <v>1260.06038022036</v>
      </c>
      <c r="AS33" s="33" t="n">
        <v>922.725401691343</v>
      </c>
      <c r="AT33" s="33" t="n">
        <v>632.872701438629</v>
      </c>
      <c r="AU33" s="33" t="n">
        <v>381.060508727571</v>
      </c>
      <c r="AV33" s="33" t="n">
        <v>159.374238268415</v>
      </c>
      <c r="AW33" s="33"/>
      <c r="AX33" s="33"/>
      <c r="AY33" s="33" t="n">
        <v>0</v>
      </c>
      <c r="AZ33" s="33" t="n">
        <v>2048.1</v>
      </c>
      <c r="BA33" s="33" t="n">
        <v>1978.04634459023</v>
      </c>
      <c r="BB33" s="33" t="n">
        <v>1667.71105210872</v>
      </c>
      <c r="BC33" s="33" t="n">
        <v>1268.08072667708</v>
      </c>
      <c r="BD33" s="33" t="n">
        <v>928.781031690789</v>
      </c>
      <c r="BE33" s="33" t="n">
        <v>637.259146975748</v>
      </c>
      <c r="BF33" s="33" t="n">
        <v>383.995154679839</v>
      </c>
      <c r="BG33" s="33" t="n">
        <v>161.009523035272</v>
      </c>
      <c r="BH33" s="33"/>
      <c r="BI33" s="33"/>
      <c r="BJ33" s="33" t="n">
        <v>0</v>
      </c>
      <c r="BK33" s="34" t="n">
        <f aca="false">IF(OR($S33+B$52&lt;'Standard Settings'!$G28,$S33+B$52&gt;'Standard Settings'!$I28),-1,(EchelleFPAparam!$S$3/('cpmcfgWVLEN_Table.csv'!$S33+B$52))*(SIN(EchelleFPAparam!$T$3-EchelleFPAparam!$M$3/2)+SIN('Standard Settings'!$F28+EchelleFPAparam!$M$3)))</f>
        <v>-1</v>
      </c>
      <c r="BL33" s="34" t="n">
        <f aca="false">IF(OR($S33+C$52&lt;'Standard Settings'!$G28,$S33+C$52&gt;'Standard Settings'!$I28),-1,(EchelleFPAparam!$S$3/('cpmcfgWVLEN_Table.csv'!$S33+C$52))*(SIN(EchelleFPAparam!$T$3-EchelleFPAparam!$M$3/2)+SIN('Standard Settings'!$F28+EchelleFPAparam!$M$3)))</f>
        <v>5773.83297909567</v>
      </c>
      <c r="BM33" s="34" t="n">
        <f aca="false">IF(OR($S33+D$52&lt;'Standard Settings'!$G28,$S33+D$52&gt;'Standard Settings'!$I28),-1,(EchelleFPAparam!$S$3/('cpmcfgWVLEN_Table.csv'!$S33+D$52))*(SIN(EchelleFPAparam!$T$3-EchelleFPAparam!$M$3/2)+SIN('Standard Settings'!$F28+EchelleFPAparam!$M$3)))</f>
        <v>5248.93907190516</v>
      </c>
      <c r="BN33" s="34" t="n">
        <f aca="false">IF(OR($S33+E$52&lt;'Standard Settings'!$G28,$S33+E$52&gt;'Standard Settings'!$I28),-1,(EchelleFPAparam!$S$3/('cpmcfgWVLEN_Table.csv'!$S33+E$52))*(SIN(EchelleFPAparam!$T$3-EchelleFPAparam!$M$3/2)+SIN('Standard Settings'!$F28+EchelleFPAparam!$M$3)))</f>
        <v>4811.52748257973</v>
      </c>
      <c r="BO33" s="34" t="n">
        <f aca="false">IF(OR($S33+F$52&lt;'Standard Settings'!$G28,$S33+F$52&gt;'Standard Settings'!$I28),-1,(EchelleFPAparam!$S$3/('cpmcfgWVLEN_Table.csv'!$S33+F$52))*(SIN(EchelleFPAparam!$T$3-EchelleFPAparam!$M$3/2)+SIN('Standard Settings'!$F28+EchelleFPAparam!$M$3)))</f>
        <v>4441.40998391975</v>
      </c>
      <c r="BP33" s="34" t="n">
        <f aca="false">IF(OR($S33+G$52&lt;'Standard Settings'!$G28,$S33+G$52&gt;'Standard Settings'!$I28),-1,(EchelleFPAparam!$S$3/('cpmcfgWVLEN_Table.csv'!$S33+G$52))*(SIN(EchelleFPAparam!$T$3-EchelleFPAparam!$M$3/2)+SIN('Standard Settings'!$F28+EchelleFPAparam!$M$3)))</f>
        <v>4124.16641363977</v>
      </c>
      <c r="BQ33" s="34" t="n">
        <f aca="false">IF(OR($S33+H$52&lt;'Standard Settings'!$G28,$S33+H$52&gt;'Standard Settings'!$I28),-1,(EchelleFPAparam!$S$3/('cpmcfgWVLEN_Table.csv'!$S33+H$52))*(SIN(EchelleFPAparam!$T$3-EchelleFPAparam!$M$3/2)+SIN('Standard Settings'!$F28+EchelleFPAparam!$M$3)))</f>
        <v>3849.22198606378</v>
      </c>
      <c r="BR33" s="34" t="n">
        <f aca="false">IF(OR($S33+I$52&lt;'Standard Settings'!$G28,$S33+I$52&gt;'Standard Settings'!$I28),-1,(EchelleFPAparam!$S$3/('cpmcfgWVLEN_Table.csv'!$S33+I$52))*(SIN(EchelleFPAparam!$T$3-EchelleFPAparam!$M$3/2)+SIN('Standard Settings'!$F28+EchelleFPAparam!$M$3)))</f>
        <v>3608.64561193479</v>
      </c>
      <c r="BS33" s="34" t="n">
        <f aca="false">IF(OR($S33+J$52&lt;'Standard Settings'!$G28,$S33+J$52&gt;'Standard Settings'!$I28),-1,(EchelleFPAparam!$S$3/('cpmcfgWVLEN_Table.csv'!$S33+J$52))*(SIN(EchelleFPAparam!$T$3-EchelleFPAparam!$M$3/2)+SIN('Standard Settings'!$F28+EchelleFPAparam!$M$3)))</f>
        <v>-1</v>
      </c>
      <c r="BT33" s="35" t="n">
        <f aca="false">IF(OR($S33+B$52&lt;'Standard Settings'!$G28,$S33+B$52&gt;'Standard Settings'!$I28),-1,BK33*(($D33+B$52)/($D33+B$52+0.5)))</f>
        <v>-1</v>
      </c>
      <c r="BU33" s="35" t="n">
        <f aca="false">IF(OR($S33+C$52&lt;'Standard Settings'!$G28,$S33+C$52&gt;'Standard Settings'!$I28),-1,BL33*(($D33+C$52)/($D33+C$52+0.5)))</f>
        <v>5574.73529016134</v>
      </c>
      <c r="BV33" s="35" t="n">
        <f aca="false">IF(OR($S33+D$52&lt;'Standard Settings'!$G28,$S33+D$52&gt;'Standard Settings'!$I28),-1,BM33*(($D33+D$52)/($D33+D$52+0.5)))</f>
        <v>5079.61845668241</v>
      </c>
      <c r="BW33" s="35" t="n">
        <f aca="false">IF(OR($S33+E$52&lt;'Standard Settings'!$G28,$S33+E$52&gt;'Standard Settings'!$I28),-1,BN33*(($D33+E$52)/($D33+E$52+0.5)))</f>
        <v>4665.72361947125</v>
      </c>
      <c r="BX33" s="35" t="n">
        <f aca="false">IF(OR($S33+F$52&lt;'Standard Settings'!$G28,$S33+F$52&gt;'Standard Settings'!$I28),-1,BO33*(($D33+F$52)/($D33+F$52+0.5)))</f>
        <v>4314.51255580775</v>
      </c>
      <c r="BY33" s="35" t="n">
        <f aca="false">IF(OR($S33+G$52&lt;'Standard Settings'!$G28,$S33+G$52&gt;'Standard Settings'!$I28),-1,BP33*(($D33+G$52)/($D33+G$52+0.5)))</f>
        <v>4012.70245651437</v>
      </c>
      <c r="BZ33" s="35" t="n">
        <f aca="false">IF(OR($S33+H$52&lt;'Standard Settings'!$G28,$S33+H$52&gt;'Standard Settings'!$I28),-1,BQ33*(($D33+H$52)/($D33+H$52+0.5)))</f>
        <v>3750.52398642112</v>
      </c>
      <c r="CA33" s="35" t="n">
        <f aca="false">IF(OR($S33+I$52&lt;'Standard Settings'!$G28,$S33+I$52&gt;'Standard Settings'!$I28),-1,BR33*(($D33+I$52)/($D33+I$52+0.5)))</f>
        <v>3520.62986530224</v>
      </c>
      <c r="CB33" s="35" t="n">
        <f aca="false">IF(OR($S33+J$52&lt;'Standard Settings'!$G28,$S33+J$52&gt;'Standard Settings'!$I28),-1,BS33*(($D33+J$52)/($D33+J$52+0.5)))</f>
        <v>-1</v>
      </c>
      <c r="CC33" s="35" t="n">
        <f aca="false">IF(OR($S33+B$52&lt;'Standard Settings'!$G28,$S33+B$52&gt;'Standard Settings'!$I28),-1,BK33*(($D33+B$52)/($D33+B$52-0.5)))</f>
        <v>-1</v>
      </c>
      <c r="CD33" s="35" t="n">
        <f aca="false">IF(OR($S33+C$52&lt;'Standard Settings'!$G28,$S33+C$52&gt;'Standard Settings'!$I28),-1,BL33*(($D33+C$52)/($D33+C$52-0.5)))</f>
        <v>5987.6786449881</v>
      </c>
      <c r="CE33" s="35" t="n">
        <f aca="false">IF(OR($S33+D$52&lt;'Standard Settings'!$G28,$S33+D$52&gt;'Standard Settings'!$I28),-1,BM33*(($D33+D$52)/($D33+D$52-0.5)))</f>
        <v>5429.93697093637</v>
      </c>
      <c r="CF33" s="35" t="n">
        <f aca="false">IF(OR($S33+E$52&lt;'Standard Settings'!$G28,$S33+E$52&gt;'Standard Settings'!$I28),-1,BN33*(($D33+E$52)/($D33+E$52-0.5)))</f>
        <v>4966.73804653391</v>
      </c>
      <c r="CG33" s="35" t="n">
        <f aca="false">IF(OR($S33+F$52&lt;'Standard Settings'!$G28,$S33+F$52&gt;'Standard Settings'!$I28),-1,BO33*(($D33+F$52)/($D33+F$52-0.5)))</f>
        <v>4575.99816525065</v>
      </c>
      <c r="CH33" s="35" t="n">
        <f aca="false">IF(OR($S33+G$52&lt;'Standard Settings'!$G28,$S33+G$52&gt;'Standard Settings'!$I28),-1,BP33*(($D33+G$52)/($D33+G$52-0.5)))</f>
        <v>4241.99973974376</v>
      </c>
      <c r="CI33" s="35" t="n">
        <f aca="false">IF(OR($S33+H$52&lt;'Standard Settings'!$G28,$S33+H$52&gt;'Standard Settings'!$I28),-1,BQ33*(($D33+H$52)/($D33+H$52-0.5)))</f>
        <v>3953.25501271415</v>
      </c>
      <c r="CJ33" s="35" t="n">
        <f aca="false">IF(OR($S33+I$52&lt;'Standard Settings'!$G28,$S33+I$52&gt;'Standard Settings'!$I28),-1,BR33*(($D33+I$52)/($D33+I$52-0.5)))</f>
        <v>3701.17498659979</v>
      </c>
      <c r="CK33" s="35" t="n">
        <f aca="false">IF(OR($S33+J$52&lt;'Standard Settings'!$G28,$S33+J$52&gt;'Standard Settings'!$I28),-1,BS33*(($D33+J$52)/($D33+J$52-0.5)))</f>
        <v>-1</v>
      </c>
      <c r="CL33" s="36" t="n">
        <f aca="false">IF(OR($S33+B$52&lt;'Standard Settings'!$G28,$S33+B$52&gt;'Standard Settings'!$I28),-1,(EchelleFPAparam!$S$3/('cpmcfgWVLEN_Table.csv'!$S33+B$52))*(SIN('Standard Settings'!$F28)+SIN('Standard Settings'!$F28+EchelleFPAparam!$M$3+EchelleFPAparam!$F$3)))</f>
        <v>-1</v>
      </c>
      <c r="CM33" s="36" t="n">
        <f aca="false">IF(OR($S33+C$52&lt;'Standard Settings'!$G28,$S33+C$52&gt;'Standard Settings'!$I28),-1,(EchelleFPAparam!$S$3/('cpmcfgWVLEN_Table.csv'!$S33+C$52))*(SIN('Standard Settings'!$F28)+SIN('Standard Settings'!$F28+EchelleFPAparam!$M$3+EchelleFPAparam!$F$3)))</f>
        <v>5809.77144398145</v>
      </c>
      <c r="CN33" s="36" t="n">
        <f aca="false">IF(OR($S33+D$52&lt;'Standard Settings'!$G28,$S33+D$52&gt;'Standard Settings'!$I28),-1,(EchelleFPAparam!$S$3/('cpmcfgWVLEN_Table.csv'!$S33+D$52))*(SIN('Standard Settings'!$F28)+SIN('Standard Settings'!$F28+EchelleFPAparam!$M$3+EchelleFPAparam!$F$3)))</f>
        <v>5281.6104036195</v>
      </c>
      <c r="CO33" s="36" t="n">
        <f aca="false">IF(OR($S33+E$52&lt;'Standard Settings'!$G28,$S33+E$52&gt;'Standard Settings'!$I28),-1,(EchelleFPAparam!$S$3/('cpmcfgWVLEN_Table.csv'!$S33+E$52))*(SIN('Standard Settings'!$F28)+SIN('Standard Settings'!$F28+EchelleFPAparam!$M$3+EchelleFPAparam!$F$3)))</f>
        <v>4841.47620331788</v>
      </c>
      <c r="CP33" s="36" t="n">
        <f aca="false">IF(OR($S33+F$52&lt;'Standard Settings'!$G28,$S33+F$52&gt;'Standard Settings'!$I28),-1,(EchelleFPAparam!$S$3/('cpmcfgWVLEN_Table.csv'!$S33+F$52))*(SIN('Standard Settings'!$F28)+SIN('Standard Settings'!$F28+EchelleFPAparam!$M$3+EchelleFPAparam!$F$3)))</f>
        <v>4469.05495690881</v>
      </c>
      <c r="CQ33" s="36" t="n">
        <f aca="false">IF(OR($S33+G$52&lt;'Standard Settings'!$G28,$S33+G$52&gt;'Standard Settings'!$I28),-1,(EchelleFPAparam!$S$3/('cpmcfgWVLEN_Table.csv'!$S33+G$52))*(SIN('Standard Settings'!$F28)+SIN('Standard Settings'!$F28+EchelleFPAparam!$M$3+EchelleFPAparam!$F$3)))</f>
        <v>4149.83674570104</v>
      </c>
      <c r="CR33" s="36" t="n">
        <f aca="false">IF(OR($S33+H$52&lt;'Standard Settings'!$G28,$S33+H$52&gt;'Standard Settings'!$I28),-1,(EchelleFPAparam!$S$3/('cpmcfgWVLEN_Table.csv'!$S33+H$52))*(SIN('Standard Settings'!$F28)+SIN('Standard Settings'!$F28+EchelleFPAparam!$M$3+EchelleFPAparam!$F$3)))</f>
        <v>3873.1809626543</v>
      </c>
      <c r="CS33" s="36" t="n">
        <f aca="false">IF(OR($S33+I$52&lt;'Standard Settings'!$G28,$S33+I$52&gt;'Standard Settings'!$I28),-1,(EchelleFPAparam!$S$3/('cpmcfgWVLEN_Table.csv'!$S33+I$52))*(SIN('Standard Settings'!$F28)+SIN('Standard Settings'!$F28+EchelleFPAparam!$M$3+EchelleFPAparam!$F$3)))</f>
        <v>3631.10715248841</v>
      </c>
      <c r="CT33" s="36" t="n">
        <f aca="false">IF(OR($S33+J$52&lt;'Standard Settings'!$G28,$S33+J$52&gt;'Standard Settings'!$I28),-1,(EchelleFPAparam!$S$3/('cpmcfgWVLEN_Table.csv'!$S33+J$52))*(SIN('Standard Settings'!$F28)+SIN('Standard Settings'!$F28+EchelleFPAparam!$M$3+EchelleFPAparam!$F$3)))</f>
        <v>-1</v>
      </c>
      <c r="CU33" s="36" t="n">
        <f aca="false">IF(OR($S33+B$52&lt;'Standard Settings'!$G28,$S33+B$52&gt;'Standard Settings'!$I28),-1,(EchelleFPAparam!$S$3/('cpmcfgWVLEN_Table.csv'!$S33+B$52))*(SIN('Standard Settings'!$F28)+SIN('Standard Settings'!$F28+EchelleFPAparam!$M$3+EchelleFPAparam!$G$3)))</f>
        <v>-1</v>
      </c>
      <c r="CV33" s="36" t="n">
        <f aca="false">IF(OR($S33+C$52&lt;'Standard Settings'!$G28,$S33+C$52&gt;'Standard Settings'!$I28),-1,(EchelleFPAparam!$S$3/('cpmcfgWVLEN_Table.csv'!$S33+C$52))*(SIN('Standard Settings'!$F28)+SIN('Standard Settings'!$F28+EchelleFPAparam!$M$3+EchelleFPAparam!$G$3)))</f>
        <v>5843.37529538281</v>
      </c>
      <c r="CW33" s="36" t="n">
        <f aca="false">IF(OR($S33+D$52&lt;'Standard Settings'!$G28,$S33+D$52&gt;'Standard Settings'!$I28),-1,(EchelleFPAparam!$S$3/('cpmcfgWVLEN_Table.csv'!$S33+D$52))*(SIN('Standard Settings'!$F28)+SIN('Standard Settings'!$F28+EchelleFPAparam!$M$3+EchelleFPAparam!$G$3)))</f>
        <v>5312.15935943892</v>
      </c>
      <c r="CX33" s="36" t="n">
        <f aca="false">IF(OR($S33+E$52&lt;'Standard Settings'!$G28,$S33+E$52&gt;'Standard Settings'!$I28),-1,(EchelleFPAparam!$S$3/('cpmcfgWVLEN_Table.csv'!$S33+E$52))*(SIN('Standard Settings'!$F28)+SIN('Standard Settings'!$F28+EchelleFPAparam!$M$3+EchelleFPAparam!$G$3)))</f>
        <v>4869.47941281901</v>
      </c>
      <c r="CY33" s="36" t="n">
        <f aca="false">IF(OR($S33+F$52&lt;'Standard Settings'!$G28,$S33+F$52&gt;'Standard Settings'!$I28),-1,(EchelleFPAparam!$S$3/('cpmcfgWVLEN_Table.csv'!$S33+F$52))*(SIN('Standard Settings'!$F28)+SIN('Standard Settings'!$F28+EchelleFPAparam!$M$3+EchelleFPAparam!$G$3)))</f>
        <v>4494.90407337139</v>
      </c>
      <c r="CZ33" s="36" t="n">
        <f aca="false">IF(OR($S33+G$52&lt;'Standard Settings'!$G28,$S33+G$52&gt;'Standard Settings'!$I28),-1,(EchelleFPAparam!$S$3/('cpmcfgWVLEN_Table.csv'!$S33+G$52))*(SIN('Standard Settings'!$F28)+SIN('Standard Settings'!$F28+EchelleFPAparam!$M$3+EchelleFPAparam!$G$3)))</f>
        <v>4173.83949670201</v>
      </c>
      <c r="DA33" s="36" t="n">
        <f aca="false">IF(OR($S33+H$52&lt;'Standard Settings'!$G28,$S33+H$52&gt;'Standard Settings'!$I28),-1,(EchelleFPAparam!$S$3/('cpmcfgWVLEN_Table.csv'!$S33+H$52))*(SIN('Standard Settings'!$F28)+SIN('Standard Settings'!$F28+EchelleFPAparam!$M$3+EchelleFPAparam!$G$3)))</f>
        <v>3895.58353025521</v>
      </c>
      <c r="DB33" s="36" t="n">
        <f aca="false">IF(OR($S33+I$52&lt;'Standard Settings'!$G28,$S33+I$52&gt;'Standard Settings'!$I28),-1,(EchelleFPAparam!$S$3/('cpmcfgWVLEN_Table.csv'!$S33+I$52))*(SIN('Standard Settings'!$F28)+SIN('Standard Settings'!$F28+EchelleFPAparam!$M$3+EchelleFPAparam!$G$3)))</f>
        <v>3652.10955961426</v>
      </c>
      <c r="DC33" s="36" t="n">
        <f aca="false">IF(OR($S33+J$52&lt;'Standard Settings'!$G28,$S33+J$52&gt;'Standard Settings'!$I28),-1,(EchelleFPAparam!$S$3/('cpmcfgWVLEN_Table.csv'!$S33+J$52))*(SIN('Standard Settings'!$F28)+SIN('Standard Settings'!$F28+EchelleFPAparam!$M$3+EchelleFPAparam!$G$3)))</f>
        <v>-1</v>
      </c>
      <c r="DD33" s="36" t="n">
        <f aca="false">IF(OR($S33+B$52&lt;'Standard Settings'!$G28,$S33+B$52&gt;'Standard Settings'!$I28),-1,(EchelleFPAparam!$S$3/('cpmcfgWVLEN_Table.csv'!$S33+B$52))*(SIN('Standard Settings'!$F28)+SIN('Standard Settings'!$F28+EchelleFPAparam!$M$3+EchelleFPAparam!$H$3)))</f>
        <v>-1</v>
      </c>
      <c r="DE33" s="36" t="n">
        <f aca="false">IF(OR($S33+C$52&lt;'Standard Settings'!$G28,$S33+C$52&gt;'Standard Settings'!$I28),-1,(EchelleFPAparam!$S$3/('cpmcfgWVLEN_Table.csv'!$S33+C$52))*(SIN('Standard Settings'!$F28)+SIN('Standard Settings'!$F28+EchelleFPAparam!$M$3+EchelleFPAparam!$H$3)))</f>
        <v>5845.14752150197</v>
      </c>
      <c r="DF33" s="36" t="n">
        <f aca="false">IF(OR($S33+D$52&lt;'Standard Settings'!$G28,$S33+D$52&gt;'Standard Settings'!$I28),-1,(EchelleFPAparam!$S$3/('cpmcfgWVLEN_Table.csv'!$S33+D$52))*(SIN('Standard Settings'!$F28)+SIN('Standard Settings'!$F28+EchelleFPAparam!$M$3+EchelleFPAparam!$H$3)))</f>
        <v>5313.7704740927</v>
      </c>
      <c r="DG33" s="36" t="n">
        <f aca="false">IF(OR($S33+E$52&lt;'Standard Settings'!$G28,$S33+E$52&gt;'Standard Settings'!$I28),-1,(EchelleFPAparam!$S$3/('cpmcfgWVLEN_Table.csv'!$S33+E$52))*(SIN('Standard Settings'!$F28)+SIN('Standard Settings'!$F28+EchelleFPAparam!$M$3+EchelleFPAparam!$H$3)))</f>
        <v>4870.95626791831</v>
      </c>
      <c r="DH33" s="36" t="n">
        <f aca="false">IF(OR($S33+F$52&lt;'Standard Settings'!$G28,$S33+F$52&gt;'Standard Settings'!$I28),-1,(EchelleFPAparam!$S$3/('cpmcfgWVLEN_Table.csv'!$S33+F$52))*(SIN('Standard Settings'!$F28)+SIN('Standard Settings'!$F28+EchelleFPAparam!$M$3+EchelleFPAparam!$H$3)))</f>
        <v>4496.26732423229</v>
      </c>
      <c r="DI33" s="36" t="n">
        <f aca="false">IF(OR($S33+G$52&lt;'Standard Settings'!$G28,$S33+G$52&gt;'Standard Settings'!$I28),-1,(EchelleFPAparam!$S$3/('cpmcfgWVLEN_Table.csv'!$S33+G$52))*(SIN('Standard Settings'!$F28)+SIN('Standard Settings'!$F28+EchelleFPAparam!$M$3+EchelleFPAparam!$H$3)))</f>
        <v>4175.10537250141</v>
      </c>
      <c r="DJ33" s="36" t="n">
        <f aca="false">IF(OR($S33+H$52&lt;'Standard Settings'!$G28,$S33+H$52&gt;'Standard Settings'!$I28),-1,(EchelleFPAparam!$S$3/('cpmcfgWVLEN_Table.csv'!$S33+H$52))*(SIN('Standard Settings'!$F28)+SIN('Standard Settings'!$F28+EchelleFPAparam!$M$3+EchelleFPAparam!$H$3)))</f>
        <v>3896.76501433465</v>
      </c>
      <c r="DK33" s="36" t="n">
        <f aca="false">IF(OR($S33+I$52&lt;'Standard Settings'!$G28,$S33+I$52&gt;'Standard Settings'!$I28),-1,(EchelleFPAparam!$S$3/('cpmcfgWVLEN_Table.csv'!$S33+I$52))*(SIN('Standard Settings'!$F28)+SIN('Standard Settings'!$F28+EchelleFPAparam!$M$3+EchelleFPAparam!$H$3)))</f>
        <v>3653.21720093873</v>
      </c>
      <c r="DL33" s="36" t="n">
        <f aca="false">IF(OR($S33+J$52&lt;'Standard Settings'!$G28,$S33+J$52&gt;'Standard Settings'!$I28),-1,(EchelleFPAparam!$S$3/('cpmcfgWVLEN_Table.csv'!$S33+J$52))*(SIN('Standard Settings'!$F28)+SIN('Standard Settings'!$F28+EchelleFPAparam!$M$3+EchelleFPAparam!$H$3)))</f>
        <v>-1</v>
      </c>
      <c r="DM33" s="36" t="n">
        <f aca="false">IF(OR($S33+B$52&lt;'Standard Settings'!$G28,$S33+B$52&gt;'Standard Settings'!$I28),-1,(EchelleFPAparam!$S$3/('cpmcfgWVLEN_Table.csv'!$S33+B$52))*(SIN('Standard Settings'!$F28)+SIN('Standard Settings'!$F28+EchelleFPAparam!$M$3+EchelleFPAparam!$I$3)))</f>
        <v>-1</v>
      </c>
      <c r="DN33" s="36" t="n">
        <f aca="false">IF(OR($S33+C$52&lt;'Standard Settings'!$G28,$S33+C$52&gt;'Standard Settings'!$I28),-1,(EchelleFPAparam!$S$3/('cpmcfgWVLEN_Table.csv'!$S33+C$52))*(SIN('Standard Settings'!$F28)+SIN('Standard Settings'!$F28+EchelleFPAparam!$M$3+EchelleFPAparam!$I$3)))</f>
        <v>5876.8676988858</v>
      </c>
      <c r="DO33" s="36" t="n">
        <f aca="false">IF(OR($S33+D$52&lt;'Standard Settings'!$G28,$S33+D$52&gt;'Standard Settings'!$I28),-1,(EchelleFPAparam!$S$3/('cpmcfgWVLEN_Table.csv'!$S33+D$52))*(SIN('Standard Settings'!$F28)+SIN('Standard Settings'!$F28+EchelleFPAparam!$M$3+EchelleFPAparam!$I$3)))</f>
        <v>5342.60699898709</v>
      </c>
      <c r="DP33" s="36" t="n">
        <f aca="false">IF(OR($S33+E$52&lt;'Standard Settings'!$G28,$S33+E$52&gt;'Standard Settings'!$I28),-1,(EchelleFPAparam!$S$3/('cpmcfgWVLEN_Table.csv'!$S33+E$52))*(SIN('Standard Settings'!$F28)+SIN('Standard Settings'!$F28+EchelleFPAparam!$M$3+EchelleFPAparam!$I$3)))</f>
        <v>4897.3897490715</v>
      </c>
      <c r="DQ33" s="36" t="n">
        <f aca="false">IF(OR($S33+F$52&lt;'Standard Settings'!$G28,$S33+F$52&gt;'Standard Settings'!$I28),-1,(EchelleFPAparam!$S$3/('cpmcfgWVLEN_Table.csv'!$S33+F$52))*(SIN('Standard Settings'!$F28)+SIN('Standard Settings'!$F28+EchelleFPAparam!$M$3+EchelleFPAparam!$I$3)))</f>
        <v>4520.66746068138</v>
      </c>
      <c r="DR33" s="36" t="n">
        <f aca="false">IF(OR($S33+G$52&lt;'Standard Settings'!$G28,$S33+G$52&gt;'Standard Settings'!$I28),-1,(EchelleFPAparam!$S$3/('cpmcfgWVLEN_Table.csv'!$S33+G$52))*(SIN('Standard Settings'!$F28)+SIN('Standard Settings'!$F28+EchelleFPAparam!$M$3+EchelleFPAparam!$I$3)))</f>
        <v>4197.76264206128</v>
      </c>
      <c r="DS33" s="36" t="n">
        <f aca="false">IF(OR($S33+H$52&lt;'Standard Settings'!$G28,$S33+H$52&gt;'Standard Settings'!$I28),-1,(EchelleFPAparam!$S$3/('cpmcfgWVLEN_Table.csv'!$S33+H$52))*(SIN('Standard Settings'!$F28)+SIN('Standard Settings'!$F28+EchelleFPAparam!$M$3+EchelleFPAparam!$I$3)))</f>
        <v>3917.9117992572</v>
      </c>
      <c r="DT33" s="36" t="n">
        <f aca="false">IF(OR($S33+I$52&lt;'Standard Settings'!$G28,$S33+I$52&gt;'Standard Settings'!$I28),-1,(EchelleFPAparam!$S$3/('cpmcfgWVLEN_Table.csv'!$S33+I$52))*(SIN('Standard Settings'!$F28)+SIN('Standard Settings'!$F28+EchelleFPAparam!$M$3+EchelleFPAparam!$I$3)))</f>
        <v>3673.04231180362</v>
      </c>
      <c r="DU33" s="36" t="n">
        <f aca="false">IF(OR($S33+J$52&lt;'Standard Settings'!$G28,$S33+J$52&gt;'Standard Settings'!$I28),-1,(EchelleFPAparam!$S$3/('cpmcfgWVLEN_Table.csv'!$S33+J$52))*(SIN('Standard Settings'!$F28)+SIN('Standard Settings'!$F28+EchelleFPAparam!$M$3+EchelleFPAparam!$I$3)))</f>
        <v>-1</v>
      </c>
      <c r="DV33" s="36" t="n">
        <f aca="false">IF(OR($S33+B$52&lt;'Standard Settings'!$G28,$S33+B$52&gt;'Standard Settings'!$I28),-1,(EchelleFPAparam!$S$3/('cpmcfgWVLEN_Table.csv'!$S33+B$52))*(SIN('Standard Settings'!$F28)+SIN('Standard Settings'!$F28+EchelleFPAparam!$M$3+EchelleFPAparam!$J$3)))</f>
        <v>-1</v>
      </c>
      <c r="DW33" s="36" t="n">
        <f aca="false">IF(OR($S33+C$52&lt;'Standard Settings'!$G28,$S33+C$52&gt;'Standard Settings'!$I28),-1,(EchelleFPAparam!$S$3/('cpmcfgWVLEN_Table.csv'!$S33+C$52))*(SIN('Standard Settings'!$F28)+SIN('Standard Settings'!$F28+EchelleFPAparam!$M$3+EchelleFPAparam!$J$3)))</f>
        <v>5878.53712433143</v>
      </c>
      <c r="DX33" s="36" t="n">
        <f aca="false">IF(OR($S33+D$52&lt;'Standard Settings'!$G28,$S33+D$52&gt;'Standard Settings'!$I28),-1,(EchelleFPAparam!$S$3/('cpmcfgWVLEN_Table.csv'!$S33+D$52))*(SIN('Standard Settings'!$F28)+SIN('Standard Settings'!$F28+EchelleFPAparam!$M$3+EchelleFPAparam!$J$3)))</f>
        <v>5344.12465848312</v>
      </c>
      <c r="DY33" s="36" t="n">
        <f aca="false">IF(OR($S33+E$52&lt;'Standard Settings'!$G28,$S33+E$52&gt;'Standard Settings'!$I28),-1,(EchelleFPAparam!$S$3/('cpmcfgWVLEN_Table.csv'!$S33+E$52))*(SIN('Standard Settings'!$F28)+SIN('Standard Settings'!$F28+EchelleFPAparam!$M$3+EchelleFPAparam!$J$3)))</f>
        <v>4898.78093694286</v>
      </c>
      <c r="DZ33" s="36" t="n">
        <f aca="false">IF(OR($S33+F$52&lt;'Standard Settings'!$G28,$S33+F$52&gt;'Standard Settings'!$I28),-1,(EchelleFPAparam!$S$3/('cpmcfgWVLEN_Table.csv'!$S33+F$52))*(SIN('Standard Settings'!$F28)+SIN('Standard Settings'!$F28+EchelleFPAparam!$M$3+EchelleFPAparam!$J$3)))</f>
        <v>4521.9516341011</v>
      </c>
      <c r="EA33" s="36" t="n">
        <f aca="false">IF(OR($S33+G$52&lt;'Standard Settings'!$G28,$S33+G$52&gt;'Standard Settings'!$I28),-1,(EchelleFPAparam!$S$3/('cpmcfgWVLEN_Table.csv'!$S33+G$52))*(SIN('Standard Settings'!$F28)+SIN('Standard Settings'!$F28+EchelleFPAparam!$M$3+EchelleFPAparam!$J$3)))</f>
        <v>4198.95508880817</v>
      </c>
      <c r="EB33" s="36" t="n">
        <f aca="false">IF(OR($S33+H$52&lt;'Standard Settings'!$G28,$S33+H$52&gt;'Standard Settings'!$I28),-1,(EchelleFPAparam!$S$3/('cpmcfgWVLEN_Table.csv'!$S33+H$52))*(SIN('Standard Settings'!$F28)+SIN('Standard Settings'!$F28+EchelleFPAparam!$M$3+EchelleFPAparam!$J$3)))</f>
        <v>3919.02474955429</v>
      </c>
      <c r="EC33" s="36" t="n">
        <f aca="false">IF(OR($S33+I$52&lt;'Standard Settings'!$G28,$S33+I$52&gt;'Standard Settings'!$I28),-1,(EchelleFPAparam!$S$3/('cpmcfgWVLEN_Table.csv'!$S33+I$52))*(SIN('Standard Settings'!$F28)+SIN('Standard Settings'!$F28+EchelleFPAparam!$M$3+EchelleFPAparam!$J$3)))</f>
        <v>3674.08570270714</v>
      </c>
      <c r="ED33" s="36" t="n">
        <f aca="false">IF(OR($S33+J$52&lt;'Standard Settings'!$G28,$S33+J$52&gt;'Standard Settings'!$I28),-1,(EchelleFPAparam!$S$3/('cpmcfgWVLEN_Table.csv'!$S33+J$52))*(SIN('Standard Settings'!$F28)+SIN('Standard Settings'!$F28+EchelleFPAparam!$M$3+EchelleFPAparam!$J$3)))</f>
        <v>-1</v>
      </c>
      <c r="EE33" s="36" t="n">
        <f aca="false">IF(OR($S33+B$52&lt;$Q33,$S33+B$52&gt;$R33),-1,(EchelleFPAparam!$S$3/('cpmcfgWVLEN_Table.csv'!$S33+B$52))*(SIN('Standard Settings'!$F28)+SIN('Standard Settings'!$F28+EchelleFPAparam!$M$3+EchelleFPAparam!$K$3)))</f>
        <v>-1</v>
      </c>
      <c r="EF33" s="36" t="n">
        <f aca="false">IF(OR($S33+C$52&lt;$Q33,$S33+C$52&gt;$R33),-1,(EchelleFPAparam!$S$3/('cpmcfgWVLEN_Table.csv'!$S33+C$52))*(SIN('Standard Settings'!$F28)+SIN('Standard Settings'!$F28+EchelleFPAparam!$M$3+EchelleFPAparam!$K$3)))</f>
        <v>5908.35175601409</v>
      </c>
      <c r="EG33" s="36" t="n">
        <f aca="false">IF(OR($S33+D$52&lt;$Q33,$S33+D$52&gt;$R33),-1,(EchelleFPAparam!$S$3/('cpmcfgWVLEN_Table.csv'!$S33+D$52))*(SIN('Standard Settings'!$F28)+SIN('Standard Settings'!$F28+EchelleFPAparam!$M$3+EchelleFPAparam!$K$3)))</f>
        <v>5371.22886910371</v>
      </c>
      <c r="EH33" s="36" t="n">
        <f aca="false">IF(OR($S33+E$52&lt;$Q33,$S33+E$52&gt;$R33),-1,(EchelleFPAparam!$S$3/('cpmcfgWVLEN_Table.csv'!$S33+E$52))*(SIN('Standard Settings'!$F28)+SIN('Standard Settings'!$F28+EchelleFPAparam!$M$3+EchelleFPAparam!$K$3)))</f>
        <v>4923.62646334507</v>
      </c>
      <c r="EI33" s="36" t="n">
        <f aca="false">IF(OR($S33+F$52&lt;$Q33,$S33+F$52&gt;$R33),-1,(EchelleFPAparam!$S$3/('cpmcfgWVLEN_Table.csv'!$S33+F$52))*(SIN('Standard Settings'!$F28)+SIN('Standard Settings'!$F28+EchelleFPAparam!$M$3+EchelleFPAparam!$K$3)))</f>
        <v>4544.88596616468</v>
      </c>
      <c r="EJ33" s="36" t="n">
        <f aca="false">IF(OR($S33+G$52&lt;$Q33,$S33+G$52&gt;$R33),-1,(EchelleFPAparam!$S$3/('cpmcfgWVLEN_Table.csv'!$S33+G$52))*(SIN('Standard Settings'!$F28)+SIN('Standard Settings'!$F28+EchelleFPAparam!$M$3+EchelleFPAparam!$K$3)))</f>
        <v>4220.25125429578</v>
      </c>
      <c r="EK33" s="36" t="n">
        <f aca="false">IF(OR($S33+H$52&lt;$Q33,$S33+H$52&gt;$R33),-1,(EchelleFPAparam!$S$3/('cpmcfgWVLEN_Table.csv'!$S33+H$52))*(SIN('Standard Settings'!$F28)+SIN('Standard Settings'!$F28+EchelleFPAparam!$M$3+EchelleFPAparam!$K$3)))</f>
        <v>3938.90117067606</v>
      </c>
      <c r="EL33" s="36" t="n">
        <f aca="false">IF(OR($S33+I$52&lt;$Q33,$S33+I$52&gt;$R33),-1,(EchelleFPAparam!$S$3/('cpmcfgWVLEN_Table.csv'!$S33+I$52))*(SIN('Standard Settings'!$F28)+SIN('Standard Settings'!$F28+EchelleFPAparam!$M$3+EchelleFPAparam!$K$3)))</f>
        <v>3692.7198475088</v>
      </c>
      <c r="EM33" s="36" t="n">
        <f aca="false">IF(OR($S33+J$52&lt;$Q33,$S33+J$52&gt;$R33),-1,(EchelleFPAparam!$S$3/('cpmcfgWVLEN_Table.csv'!$S33+J$52))*(SIN('Standard Settings'!$F28)+SIN('Standard Settings'!$F28+EchelleFPAparam!$M$3+EchelleFPAparam!$K$3)))</f>
        <v>-1</v>
      </c>
      <c r="EN33" s="37"/>
      <c r="EO33" s="37"/>
      <c r="EP33" s="37"/>
      <c r="EQ33" s="37"/>
      <c r="ER33" s="37"/>
      <c r="ES33" s="37"/>
      <c r="ET33" s="37"/>
      <c r="EU33" s="37"/>
      <c r="EV33" s="37"/>
      <c r="EW33" s="37"/>
      <c r="EX33" s="37"/>
      <c r="EY33" s="37"/>
      <c r="EZ33" s="37"/>
      <c r="FA33" s="37"/>
      <c r="FB33" s="37"/>
      <c r="FC33" s="37"/>
      <c r="FD33" s="37"/>
      <c r="FE33" s="37"/>
      <c r="FF33" s="37"/>
      <c r="FG33" s="37"/>
      <c r="FH33" s="37"/>
      <c r="FI33" s="37"/>
      <c r="FJ33" s="37"/>
      <c r="FK33" s="37"/>
      <c r="FL33" s="38" t="n">
        <f aca="false">1/(F33*EchelleFPAparam!$Q$3)</f>
        <v>962.231751913003</v>
      </c>
      <c r="FM33" s="38" t="n">
        <f aca="false">E33*FL33</f>
        <v>11.4641533409805</v>
      </c>
      <c r="FN33" s="37"/>
      <c r="FO33" s="37"/>
      <c r="FP33" s="37"/>
      <c r="FQ33" s="37"/>
      <c r="FR33" s="37"/>
      <c r="FS33" s="37"/>
      <c r="FT33" s="37"/>
      <c r="FU33" s="37"/>
      <c r="FV33" s="37"/>
      <c r="FW33" s="37"/>
      <c r="FX33" s="37"/>
      <c r="FY33" s="37"/>
      <c r="FZ33" s="37"/>
      <c r="GA33" s="37"/>
      <c r="GB33" s="37"/>
      <c r="GC33" s="37"/>
      <c r="GD33" s="37"/>
      <c r="GE33" s="37"/>
      <c r="GF33" s="37"/>
      <c r="GG33" s="37"/>
      <c r="GH33" s="37"/>
      <c r="GI33" s="37"/>
      <c r="GJ33" s="37"/>
      <c r="GK33" s="37"/>
      <c r="GL33" s="37"/>
      <c r="GM33" s="37"/>
      <c r="GN33" s="37"/>
      <c r="GO33" s="37"/>
      <c r="GP33" s="37"/>
      <c r="GQ33" s="37"/>
      <c r="GR33" s="37"/>
      <c r="GS33" s="37"/>
      <c r="GT33" s="37"/>
      <c r="GU33" s="37"/>
      <c r="GV33" s="37"/>
      <c r="GW33" s="37"/>
      <c r="GX33" s="37"/>
      <c r="GY33" s="37"/>
      <c r="GZ33" s="37"/>
      <c r="HA33" s="37"/>
      <c r="HB33" s="37"/>
      <c r="HC33" s="37"/>
      <c r="HD33" s="37"/>
      <c r="HE33" s="37"/>
      <c r="HF33" s="37"/>
      <c r="HG33" s="37"/>
      <c r="HH33" s="37"/>
      <c r="HI33" s="37"/>
      <c r="HJ33" s="37"/>
      <c r="HK33" s="37"/>
      <c r="HL33" s="37"/>
      <c r="HM33" s="37"/>
      <c r="HN33" s="37"/>
      <c r="HO33" s="37"/>
      <c r="HP33" s="37"/>
      <c r="HQ33" s="37"/>
      <c r="HR33" s="37"/>
      <c r="HS33" s="37"/>
      <c r="HT33" s="37"/>
      <c r="HU33" s="37"/>
      <c r="HV33" s="37"/>
      <c r="HW33" s="37"/>
      <c r="HX33" s="37"/>
      <c r="HY33" s="37"/>
      <c r="HZ33" s="37"/>
      <c r="IA33" s="37"/>
      <c r="IB33" s="37"/>
      <c r="IC33" s="37"/>
      <c r="ID33" s="37"/>
      <c r="IE33" s="37"/>
      <c r="IF33" s="37"/>
      <c r="IG33" s="37"/>
      <c r="IH33" s="37"/>
      <c r="II33" s="37"/>
      <c r="IJ33" s="37"/>
      <c r="IK33" s="37"/>
      <c r="IL33" s="37"/>
      <c r="IM33" s="37"/>
      <c r="IN33" s="37"/>
      <c r="IO33" s="37"/>
      <c r="IP33" s="37"/>
      <c r="IQ33" s="37"/>
      <c r="IR33" s="37"/>
      <c r="IS33" s="37"/>
      <c r="IT33" s="37"/>
      <c r="IU33" s="37"/>
      <c r="IV33" s="37"/>
      <c r="IW33" s="37"/>
      <c r="IX33" s="37"/>
      <c r="IY33" s="37"/>
      <c r="IZ33" s="37"/>
      <c r="JA33" s="37"/>
      <c r="JB33" s="37"/>
      <c r="JC33" s="37"/>
      <c r="JD33" s="37"/>
      <c r="JE33" s="37"/>
      <c r="JF33" s="37"/>
      <c r="JG33" s="37"/>
      <c r="JH33" s="37"/>
      <c r="JI33" s="37"/>
      <c r="JJ33" s="37"/>
      <c r="JK33" s="37"/>
      <c r="JL33" s="37"/>
      <c r="JM33" s="37"/>
      <c r="JN33" s="37"/>
      <c r="JO33" s="37"/>
      <c r="JP33" s="37"/>
      <c r="JQ33" s="37"/>
      <c r="JR33" s="37"/>
      <c r="JS33" s="37"/>
    </row>
    <row r="34" customFormat="false" ht="13.75" hidden="false" customHeight="true" outlineLevel="0" collapsed="false">
      <c r="A34" s="24" t="n">
        <v>28</v>
      </c>
      <c r="B34" s="25" t="n">
        <f aca="false">Y34</f>
        <v>4524.45680811247</v>
      </c>
      <c r="C34" s="12" t="str">
        <f aca="false">'Standard Settings'!B29</f>
        <v>M/9/9</v>
      </c>
      <c r="D34" s="12" t="n">
        <f aca="false">'Standard Settings'!H29</f>
        <v>13</v>
      </c>
      <c r="E34" s="26" t="n">
        <f aca="false">(DQ34-DH34)/2048</f>
        <v>0.0116771638505222</v>
      </c>
      <c r="F34" s="23" t="n">
        <f aca="false">((EchelleFPAparam!$S$3/('cpmcfgWVLEN_Table.csv'!$S34+E$52))*(SIN('Standard Settings'!$F29+0.0005)+SIN('Standard Settings'!$F29+0.0005+EchelleFPAparam!$M$3))-(EchelleFPAparam!$S$3/('cpmcfgWVLEN_Table.csv'!$S34+E$52))*(SIN('Standard Settings'!$F29-0.0005)+SIN('Standard Settings'!$F29-0.0005+EchelleFPAparam!$M$3)))*1000*EchelleFPAparam!$O$3/180</f>
        <v>33.8964490432663</v>
      </c>
      <c r="G34" s="27" t="str">
        <f aca="false">'Standard Settings'!C29</f>
        <v>M</v>
      </c>
      <c r="H34" s="28"/>
      <c r="I34" s="12" t="str">
        <f aca="false">'Standard Settings'!$D29</f>
        <v>LM</v>
      </c>
      <c r="J34" s="28"/>
      <c r="K34" s="13" t="n">
        <v>0</v>
      </c>
      <c r="L34" s="13" t="n">
        <v>0</v>
      </c>
      <c r="M34" s="14" t="s">
        <v>307</v>
      </c>
      <c r="N34" s="14" t="s">
        <v>307</v>
      </c>
      <c r="O34" s="12" t="n">
        <f aca="false">'Standard Settings'!$E29</f>
        <v>70</v>
      </c>
      <c r="P34" s="29"/>
      <c r="Q34" s="30" t="n">
        <f aca="false">'Standard Settings'!$G29</f>
        <v>10</v>
      </c>
      <c r="R34" s="30" t="n">
        <f aca="false">'Standard Settings'!$I29</f>
        <v>16</v>
      </c>
      <c r="S34" s="31" t="n">
        <f aca="false">D34-4</f>
        <v>9</v>
      </c>
      <c r="T34" s="31" t="n">
        <f aca="false">D34+4</f>
        <v>17</v>
      </c>
      <c r="U34" s="32" t="n">
        <f aca="false">IF(OR($S34+B$52&lt;$Q34,$S34+B$52&gt;$R34),-1,(EchelleFPAparam!$S$3/('cpmcfgWVLEN_Table.csv'!$S34+B$52))*(SIN('Standard Settings'!$F29)+SIN('Standard Settings'!$F29+EchelleFPAparam!$M$3)))</f>
        <v>-1</v>
      </c>
      <c r="V34" s="32" t="n">
        <f aca="false">IF(OR($S34+C$52&lt;$Q34,$S34+C$52&gt;$R34),-1,(EchelleFPAparam!$S$3/('cpmcfgWVLEN_Table.csv'!$S34+C$52))*(SIN('Standard Settings'!$F29)+SIN('Standard Settings'!$F29+EchelleFPAparam!$M$3)))</f>
        <v>5881.79385054621</v>
      </c>
      <c r="W34" s="32" t="n">
        <f aca="false">IF(OR($S34+D$52&lt;$Q34,$S34+D$52&gt;$R34),-1,(EchelleFPAparam!$S$3/('cpmcfgWVLEN_Table.csv'!$S34+D$52))*(SIN('Standard Settings'!$F29)+SIN('Standard Settings'!$F29+EchelleFPAparam!$M$3)))</f>
        <v>5347.08531867837</v>
      </c>
      <c r="X34" s="32" t="n">
        <f aca="false">IF(OR($S34+E$52&lt;$Q34,$S34+E$52&gt;$R34),-1,(EchelleFPAparam!$S$3/('cpmcfgWVLEN_Table.csv'!$S34+E$52))*(SIN('Standard Settings'!$F29)+SIN('Standard Settings'!$F29+EchelleFPAparam!$M$3)))</f>
        <v>4901.49487545517</v>
      </c>
      <c r="Y34" s="32" t="n">
        <f aca="false">IF(OR($S34+F$52&lt;$Q34,$S34+F$52&gt;$R34),-1,(EchelleFPAparam!$S$3/('cpmcfgWVLEN_Table.csv'!$S34+F$52))*(SIN('Standard Settings'!$F29)+SIN('Standard Settings'!$F29+EchelleFPAparam!$M$3)))</f>
        <v>4524.45680811247</v>
      </c>
      <c r="Z34" s="32" t="n">
        <f aca="false">IF(OR($S34+G$52&lt;$Q34,$S34+G$52&gt;$R34),-1,(EchelleFPAparam!$S$3/('cpmcfgWVLEN_Table.csv'!$S34+G$52))*(SIN('Standard Settings'!$F29)+SIN('Standard Settings'!$F29+EchelleFPAparam!$M$3)))</f>
        <v>4201.28132181872</v>
      </c>
      <c r="AA34" s="32" t="n">
        <f aca="false">IF(OR($S34+H$52&lt;$Q34,$S34+H$52&gt;$R34),-1,(EchelleFPAparam!$S$3/('cpmcfgWVLEN_Table.csv'!$S34+H$52))*(SIN('Standard Settings'!$F29)+SIN('Standard Settings'!$F29+EchelleFPAparam!$M$3)))</f>
        <v>3921.19590036414</v>
      </c>
      <c r="AB34" s="32" t="n">
        <f aca="false">IF(OR($S34+I$52&lt;$Q34,$S34+I$52&gt;$R34),-1,(EchelleFPAparam!$S$3/('cpmcfgWVLEN_Table.csv'!$S34+I$52))*(SIN('Standard Settings'!$F29)+SIN('Standard Settings'!$F29+EchelleFPAparam!$M$3)))</f>
        <v>3676.12115659138</v>
      </c>
      <c r="AC34" s="32" t="n">
        <f aca="false">IF(OR($S34+J$52&lt;$Q34,$S34+J$52&gt;$R34),-1,(EchelleFPAparam!$S$3/('cpmcfgWVLEN_Table.csv'!$S34+J$52))*(SIN('Standard Settings'!$F29)+SIN('Standard Settings'!$F29+EchelleFPAparam!$M$3)))</f>
        <v>-1</v>
      </c>
      <c r="AD34" s="33" t="n">
        <v>2048.1</v>
      </c>
      <c r="AE34" s="33" t="n">
        <v>1984.09520783646</v>
      </c>
      <c r="AF34" s="33" t="n">
        <v>1666.78700508962</v>
      </c>
      <c r="AG34" s="33" t="n">
        <v>1269.91445121308</v>
      </c>
      <c r="AH34" s="33" t="n">
        <v>933.028836426694</v>
      </c>
      <c r="AI34" s="33" t="n">
        <v>643.718492311616</v>
      </c>
      <c r="AJ34" s="33" t="n">
        <v>392.26144730528</v>
      </c>
      <c r="AK34" s="33" t="n">
        <v>170.728058699223</v>
      </c>
      <c r="AL34" s="33"/>
      <c r="AM34" s="33"/>
      <c r="AN34" s="33" t="n">
        <v>0</v>
      </c>
      <c r="AO34" s="33" t="n">
        <v>2048.1</v>
      </c>
      <c r="AP34" s="33" t="n">
        <v>1984.56961967318</v>
      </c>
      <c r="AQ34" s="33" t="n">
        <v>1674.31251497954</v>
      </c>
      <c r="AR34" s="33" t="n">
        <v>1275.54339605467</v>
      </c>
      <c r="AS34" s="33" t="n">
        <v>937.038513536631</v>
      </c>
      <c r="AT34" s="33" t="n">
        <v>646.201342641391</v>
      </c>
      <c r="AU34" s="33" t="n">
        <v>393.5203122831</v>
      </c>
      <c r="AV34" s="33" t="n">
        <v>170.974378380532</v>
      </c>
      <c r="AW34" s="33"/>
      <c r="AX34" s="33"/>
      <c r="AY34" s="33" t="n">
        <v>0</v>
      </c>
      <c r="AZ34" s="33" t="n">
        <v>2048.1</v>
      </c>
      <c r="BA34" s="33" t="n">
        <v>1984.79260127851</v>
      </c>
      <c r="BB34" s="33" t="n">
        <v>1684.01744785449</v>
      </c>
      <c r="BC34" s="33" t="n">
        <v>1283.09921268843</v>
      </c>
      <c r="BD34" s="33" t="n">
        <v>942.693004923688</v>
      </c>
      <c r="BE34" s="33" t="n">
        <v>650.171616354808</v>
      </c>
      <c r="BF34" s="33" t="n">
        <v>396.023499665322</v>
      </c>
      <c r="BG34" s="33" t="n">
        <v>172.196070463261</v>
      </c>
      <c r="BH34" s="33"/>
      <c r="BI34" s="33"/>
      <c r="BJ34" s="33" t="n">
        <v>0</v>
      </c>
      <c r="BK34" s="34" t="n">
        <f aca="false">IF(OR($S34+B$52&lt;'Standard Settings'!$G29,$S34+B$52&gt;'Standard Settings'!$I29),-1,(EchelleFPAparam!$S$3/('cpmcfgWVLEN_Table.csv'!$S34+B$52))*(SIN(EchelleFPAparam!$T$3-EchelleFPAparam!$M$3/2)+SIN('Standard Settings'!$F29+EchelleFPAparam!$M$3)))</f>
        <v>-1</v>
      </c>
      <c r="BL34" s="34" t="n">
        <f aca="false">IF(OR($S34+C$52&lt;'Standard Settings'!$G29,$S34+C$52&gt;'Standard Settings'!$I29),-1,(EchelleFPAparam!$S$3/('cpmcfgWVLEN_Table.csv'!$S34+C$52))*(SIN(EchelleFPAparam!$T$3-EchelleFPAparam!$M$3/2)+SIN('Standard Settings'!$F29+EchelleFPAparam!$M$3)))</f>
        <v>5784.83609460855</v>
      </c>
      <c r="BM34" s="34" t="n">
        <f aca="false">IF(OR($S34+D$52&lt;'Standard Settings'!$G29,$S34+D$52&gt;'Standard Settings'!$I29),-1,(EchelleFPAparam!$S$3/('cpmcfgWVLEN_Table.csv'!$S34+D$52))*(SIN(EchelleFPAparam!$T$3-EchelleFPAparam!$M$3/2)+SIN('Standard Settings'!$F29+EchelleFPAparam!$M$3)))</f>
        <v>5258.94190418959</v>
      </c>
      <c r="BN34" s="34" t="n">
        <f aca="false">IF(OR($S34+E$52&lt;'Standard Settings'!$G29,$S34+E$52&gt;'Standard Settings'!$I29),-1,(EchelleFPAparam!$S$3/('cpmcfgWVLEN_Table.csv'!$S34+E$52))*(SIN(EchelleFPAparam!$T$3-EchelleFPAparam!$M$3/2)+SIN('Standard Settings'!$F29+EchelleFPAparam!$M$3)))</f>
        <v>4820.69674550712</v>
      </c>
      <c r="BO34" s="34" t="n">
        <f aca="false">IF(OR($S34+F$52&lt;'Standard Settings'!$G29,$S34+F$52&gt;'Standard Settings'!$I29),-1,(EchelleFPAparam!$S$3/('cpmcfgWVLEN_Table.csv'!$S34+F$52))*(SIN(EchelleFPAparam!$T$3-EchelleFPAparam!$M$3/2)+SIN('Standard Settings'!$F29+EchelleFPAparam!$M$3)))</f>
        <v>4449.87391892965</v>
      </c>
      <c r="BP34" s="34" t="n">
        <f aca="false">IF(OR($S34+G$52&lt;'Standard Settings'!$G29,$S34+G$52&gt;'Standard Settings'!$I29),-1,(EchelleFPAparam!$S$3/('cpmcfgWVLEN_Table.csv'!$S34+G$52))*(SIN(EchelleFPAparam!$T$3-EchelleFPAparam!$M$3/2)+SIN('Standard Settings'!$F29+EchelleFPAparam!$M$3)))</f>
        <v>4132.02578186325</v>
      </c>
      <c r="BQ34" s="34" t="n">
        <f aca="false">IF(OR($S34+H$52&lt;'Standard Settings'!$G29,$S34+H$52&gt;'Standard Settings'!$I29),-1,(EchelleFPAparam!$S$3/('cpmcfgWVLEN_Table.csv'!$S34+H$52))*(SIN(EchelleFPAparam!$T$3-EchelleFPAparam!$M$3/2)+SIN('Standard Settings'!$F29+EchelleFPAparam!$M$3)))</f>
        <v>3856.5573964057</v>
      </c>
      <c r="BR34" s="34" t="n">
        <f aca="false">IF(OR($S34+I$52&lt;'Standard Settings'!$G29,$S34+I$52&gt;'Standard Settings'!$I29),-1,(EchelleFPAparam!$S$3/('cpmcfgWVLEN_Table.csv'!$S34+I$52))*(SIN(EchelleFPAparam!$T$3-EchelleFPAparam!$M$3/2)+SIN('Standard Settings'!$F29+EchelleFPAparam!$M$3)))</f>
        <v>3615.52255913034</v>
      </c>
      <c r="BS34" s="34" t="n">
        <f aca="false">IF(OR($S34+J$52&lt;'Standard Settings'!$G29,$S34+J$52&gt;'Standard Settings'!$I29),-1,(EchelleFPAparam!$S$3/('cpmcfgWVLEN_Table.csv'!$S34+J$52))*(SIN(EchelleFPAparam!$T$3-EchelleFPAparam!$M$3/2)+SIN('Standard Settings'!$F29+EchelleFPAparam!$M$3)))</f>
        <v>-1</v>
      </c>
      <c r="BT34" s="35" t="n">
        <f aca="false">IF(OR($S34+B$52&lt;'Standard Settings'!$G29,$S34+B$52&gt;'Standard Settings'!$I29),-1,BK34*(($D34+B$52)/($D34+B$52+0.5)))</f>
        <v>-1</v>
      </c>
      <c r="BU34" s="35" t="n">
        <f aca="false">IF(OR($S34+C$52&lt;'Standard Settings'!$G29,$S34+C$52&gt;'Standard Settings'!$I29),-1,BL34*(($D34+C$52)/($D34+C$52+0.5)))</f>
        <v>5585.35898789791</v>
      </c>
      <c r="BV34" s="35" t="n">
        <f aca="false">IF(OR($S34+D$52&lt;'Standard Settings'!$G29,$S34+D$52&gt;'Standard Settings'!$I29),-1,BM34*(($D34+D$52)/($D34+D$52+0.5)))</f>
        <v>5089.29861695767</v>
      </c>
      <c r="BW34" s="35" t="n">
        <f aca="false">IF(OR($S34+E$52&lt;'Standard Settings'!$G29,$S34+E$52&gt;'Standard Settings'!$I29),-1,BN34*(($D34+E$52)/($D34+E$52+0.5)))</f>
        <v>4674.6150259463</v>
      </c>
      <c r="BX34" s="35" t="n">
        <f aca="false">IF(OR($S34+F$52&lt;'Standard Settings'!$G29,$S34+F$52&gt;'Standard Settings'!$I29),-1,BO34*(($D34+F$52)/($D34+F$52+0.5)))</f>
        <v>4322.73466410309</v>
      </c>
      <c r="BY34" s="35" t="n">
        <f aca="false">IF(OR($S34+G$52&lt;'Standard Settings'!$G29,$S34+G$52&gt;'Standard Settings'!$I29),-1,BP34*(($D34+G$52)/($D34+G$52+0.5)))</f>
        <v>4020.34940938046</v>
      </c>
      <c r="BZ34" s="35" t="n">
        <f aca="false">IF(OR($S34+H$52&lt;'Standard Settings'!$G29,$S34+H$52&gt;'Standard Settings'!$I29),-1,BQ34*(($D34+H$52)/($D34+H$52+0.5)))</f>
        <v>3757.67130931837</v>
      </c>
      <c r="CA34" s="35" t="n">
        <f aca="false">IF(OR($S34+I$52&lt;'Standard Settings'!$G29,$S34+I$52&gt;'Standard Settings'!$I29),-1,BR34*(($D34+I$52)/($D34+I$52+0.5)))</f>
        <v>3527.33908207838</v>
      </c>
      <c r="CB34" s="35" t="n">
        <f aca="false">IF(OR($S34+J$52&lt;'Standard Settings'!$G29,$S34+J$52&gt;'Standard Settings'!$I29),-1,BS34*(($D34+J$52)/($D34+J$52+0.5)))</f>
        <v>-1</v>
      </c>
      <c r="CC34" s="35" t="n">
        <f aca="false">IF(OR($S34+B$52&lt;'Standard Settings'!$G29,$S34+B$52&gt;'Standard Settings'!$I29),-1,BK34*(($D34+B$52)/($D34+B$52-0.5)))</f>
        <v>-1</v>
      </c>
      <c r="CD34" s="35" t="n">
        <f aca="false">IF(OR($S34+C$52&lt;'Standard Settings'!$G29,$S34+C$52&gt;'Standard Settings'!$I29),-1,BL34*(($D34+C$52)/($D34+C$52-0.5)))</f>
        <v>5999.08928329775</v>
      </c>
      <c r="CE34" s="35" t="n">
        <f aca="false">IF(OR($S34+D$52&lt;'Standard Settings'!$G29,$S34+D$52&gt;'Standard Settings'!$I29),-1,BM34*(($D34+D$52)/($D34+D$52-0.5)))</f>
        <v>5440.28472847199</v>
      </c>
      <c r="CF34" s="35" t="n">
        <f aca="false">IF(OR($S34+E$52&lt;'Standard Settings'!$G29,$S34+E$52&gt;'Standard Settings'!$I29),-1,BN34*(($D34+E$52)/($D34+E$52-0.5)))</f>
        <v>4976.20309213639</v>
      </c>
      <c r="CG34" s="35" t="n">
        <f aca="false">IF(OR($S34+F$52&lt;'Standard Settings'!$G29,$S34+F$52&gt;'Standard Settings'!$I29),-1,BO34*(($D34+F$52)/($D34+F$52-0.5)))</f>
        <v>4584.71858313964</v>
      </c>
      <c r="CH34" s="35" t="n">
        <f aca="false">IF(OR($S34+G$52&lt;'Standard Settings'!$G29,$S34+G$52&gt;'Standard Settings'!$I29),-1,BP34*(($D34+G$52)/($D34+G$52-0.5)))</f>
        <v>4250.08366134506</v>
      </c>
      <c r="CI34" s="35" t="n">
        <f aca="false">IF(OR($S34+H$52&lt;'Standard Settings'!$G29,$S34+H$52&gt;'Standard Settings'!$I29),-1,BQ34*(($D34+H$52)/($D34+H$52-0.5)))</f>
        <v>3960.78867738964</v>
      </c>
      <c r="CJ34" s="35" t="n">
        <f aca="false">IF(OR($S34+I$52&lt;'Standard Settings'!$G29,$S34+I$52&gt;'Standard Settings'!$I29),-1,BR34*(($D34+I$52)/($D34+I$52-0.5)))</f>
        <v>3708.22826577471</v>
      </c>
      <c r="CK34" s="35" t="n">
        <f aca="false">IF(OR($S34+J$52&lt;'Standard Settings'!$G29,$S34+J$52&gt;'Standard Settings'!$I29),-1,BS34*(($D34+J$52)/($D34+J$52-0.5)))</f>
        <v>-1</v>
      </c>
      <c r="CL34" s="36" t="n">
        <f aca="false">IF(OR($S34+B$52&lt;'Standard Settings'!$G29,$S34+B$52&gt;'Standard Settings'!$I29),-1,(EchelleFPAparam!$S$3/('cpmcfgWVLEN_Table.csv'!$S34+B$52))*(SIN('Standard Settings'!$F29)+SIN('Standard Settings'!$F29+EchelleFPAparam!$M$3+EchelleFPAparam!$F$3)))</f>
        <v>-1</v>
      </c>
      <c r="CM34" s="36" t="n">
        <f aca="false">IF(OR($S34+C$52&lt;'Standard Settings'!$G29,$S34+C$52&gt;'Standard Settings'!$I29),-1,(EchelleFPAparam!$S$3/('cpmcfgWVLEN_Table.csv'!$S34+C$52))*(SIN('Standard Settings'!$F29)+SIN('Standard Settings'!$F29+EchelleFPAparam!$M$3+EchelleFPAparam!$F$3)))</f>
        <v>5831.30512572356</v>
      </c>
      <c r="CN34" s="36" t="n">
        <f aca="false">IF(OR($S34+D$52&lt;'Standard Settings'!$G29,$S34+D$52&gt;'Standard Settings'!$I29),-1,(EchelleFPAparam!$S$3/('cpmcfgWVLEN_Table.csv'!$S34+D$52))*(SIN('Standard Settings'!$F29)+SIN('Standard Settings'!$F29+EchelleFPAparam!$M$3+EchelleFPAparam!$F$3)))</f>
        <v>5301.18647793051</v>
      </c>
      <c r="CO34" s="36" t="n">
        <f aca="false">IF(OR($S34+E$52&lt;'Standard Settings'!$G29,$S34+E$52&gt;'Standard Settings'!$I29),-1,(EchelleFPAparam!$S$3/('cpmcfgWVLEN_Table.csv'!$S34+E$52))*(SIN('Standard Settings'!$F29)+SIN('Standard Settings'!$F29+EchelleFPAparam!$M$3+EchelleFPAparam!$F$3)))</f>
        <v>4859.42093810297</v>
      </c>
      <c r="CP34" s="36" t="n">
        <f aca="false">IF(OR($S34+F$52&lt;'Standard Settings'!$G29,$S34+F$52&gt;'Standard Settings'!$I29),-1,(EchelleFPAparam!$S$3/('cpmcfgWVLEN_Table.csv'!$S34+F$52))*(SIN('Standard Settings'!$F29)+SIN('Standard Settings'!$F29+EchelleFPAparam!$M$3+EchelleFPAparam!$F$3)))</f>
        <v>4485.61932747966</v>
      </c>
      <c r="CQ34" s="36" t="n">
        <f aca="false">IF(OR($S34+G$52&lt;'Standard Settings'!$G29,$S34+G$52&gt;'Standard Settings'!$I29),-1,(EchelleFPAparam!$S$3/('cpmcfgWVLEN_Table.csv'!$S34+G$52))*(SIN('Standard Settings'!$F29)+SIN('Standard Settings'!$F29+EchelleFPAparam!$M$3+EchelleFPAparam!$F$3)))</f>
        <v>4165.2179469454</v>
      </c>
      <c r="CR34" s="36" t="n">
        <f aca="false">IF(OR($S34+H$52&lt;'Standard Settings'!$G29,$S34+H$52&gt;'Standard Settings'!$I29),-1,(EchelleFPAparam!$S$3/('cpmcfgWVLEN_Table.csv'!$S34+H$52))*(SIN('Standard Settings'!$F29)+SIN('Standard Settings'!$F29+EchelleFPAparam!$M$3+EchelleFPAparam!$F$3)))</f>
        <v>3887.53675048237</v>
      </c>
      <c r="CS34" s="36" t="n">
        <f aca="false">IF(OR($S34+I$52&lt;'Standard Settings'!$G29,$S34+I$52&gt;'Standard Settings'!$I29),-1,(EchelleFPAparam!$S$3/('cpmcfgWVLEN_Table.csv'!$S34+I$52))*(SIN('Standard Settings'!$F29)+SIN('Standard Settings'!$F29+EchelleFPAparam!$M$3+EchelleFPAparam!$F$3)))</f>
        <v>3644.56570357723</v>
      </c>
      <c r="CT34" s="36" t="n">
        <f aca="false">IF(OR($S34+J$52&lt;'Standard Settings'!$G29,$S34+J$52&gt;'Standard Settings'!$I29),-1,(EchelleFPAparam!$S$3/('cpmcfgWVLEN_Table.csv'!$S34+J$52))*(SIN('Standard Settings'!$F29)+SIN('Standard Settings'!$F29+EchelleFPAparam!$M$3+EchelleFPAparam!$F$3)))</f>
        <v>-1</v>
      </c>
      <c r="CU34" s="36" t="n">
        <f aca="false">IF(OR($S34+B$52&lt;'Standard Settings'!$G29,$S34+B$52&gt;'Standard Settings'!$I29),-1,(EchelleFPAparam!$S$3/('cpmcfgWVLEN_Table.csv'!$S34+B$52))*(SIN('Standard Settings'!$F29)+SIN('Standard Settings'!$F29+EchelleFPAparam!$M$3+EchelleFPAparam!$G$3)))</f>
        <v>-1</v>
      </c>
      <c r="CV34" s="36" t="n">
        <f aca="false">IF(OR($S34+C$52&lt;'Standard Settings'!$G29,$S34+C$52&gt;'Standard Settings'!$I29),-1,(EchelleFPAparam!$S$3/('cpmcfgWVLEN_Table.csv'!$S34+C$52))*(SIN('Standard Settings'!$F29)+SIN('Standard Settings'!$F29+EchelleFPAparam!$M$3+EchelleFPAparam!$G$3)))</f>
        <v>5864.2854941171</v>
      </c>
      <c r="CW34" s="36" t="n">
        <f aca="false">IF(OR($S34+D$52&lt;'Standard Settings'!$G29,$S34+D$52&gt;'Standard Settings'!$I29),-1,(EchelleFPAparam!$S$3/('cpmcfgWVLEN_Table.csv'!$S34+D$52))*(SIN('Standard Settings'!$F29)+SIN('Standard Settings'!$F29+EchelleFPAparam!$M$3+EchelleFPAparam!$G$3)))</f>
        <v>5331.16863101555</v>
      </c>
      <c r="CX34" s="36" t="n">
        <f aca="false">IF(OR($S34+E$52&lt;'Standard Settings'!$G29,$S34+E$52&gt;'Standard Settings'!$I29),-1,(EchelleFPAparam!$S$3/('cpmcfgWVLEN_Table.csv'!$S34+E$52))*(SIN('Standard Settings'!$F29)+SIN('Standard Settings'!$F29+EchelleFPAparam!$M$3+EchelleFPAparam!$G$3)))</f>
        <v>4886.90457843092</v>
      </c>
      <c r="CY34" s="36" t="n">
        <f aca="false">IF(OR($S34+F$52&lt;'Standard Settings'!$G29,$S34+F$52&gt;'Standard Settings'!$I29),-1,(EchelleFPAparam!$S$3/('cpmcfgWVLEN_Table.csv'!$S34+F$52))*(SIN('Standard Settings'!$F29)+SIN('Standard Settings'!$F29+EchelleFPAparam!$M$3+EchelleFPAparam!$G$3)))</f>
        <v>4510.98884162854</v>
      </c>
      <c r="CZ34" s="36" t="n">
        <f aca="false">IF(OR($S34+G$52&lt;'Standard Settings'!$G29,$S34+G$52&gt;'Standard Settings'!$I29),-1,(EchelleFPAparam!$S$3/('cpmcfgWVLEN_Table.csv'!$S34+G$52))*(SIN('Standard Settings'!$F29)+SIN('Standard Settings'!$F29+EchelleFPAparam!$M$3+EchelleFPAparam!$G$3)))</f>
        <v>4188.77535294079</v>
      </c>
      <c r="DA34" s="36" t="n">
        <f aca="false">IF(OR($S34+H$52&lt;'Standard Settings'!$G29,$S34+H$52&gt;'Standard Settings'!$I29),-1,(EchelleFPAparam!$S$3/('cpmcfgWVLEN_Table.csv'!$S34+H$52))*(SIN('Standard Settings'!$F29)+SIN('Standard Settings'!$F29+EchelleFPAparam!$M$3+EchelleFPAparam!$G$3)))</f>
        <v>3909.52366274473</v>
      </c>
      <c r="DB34" s="36" t="n">
        <f aca="false">IF(OR($S34+I$52&lt;'Standard Settings'!$G29,$S34+I$52&gt;'Standard Settings'!$I29),-1,(EchelleFPAparam!$S$3/('cpmcfgWVLEN_Table.csv'!$S34+I$52))*(SIN('Standard Settings'!$F29)+SIN('Standard Settings'!$F29+EchelleFPAparam!$M$3+EchelleFPAparam!$G$3)))</f>
        <v>3665.17843382319</v>
      </c>
      <c r="DC34" s="36" t="n">
        <f aca="false">IF(OR($S34+J$52&lt;'Standard Settings'!$G29,$S34+J$52&gt;'Standard Settings'!$I29),-1,(EchelleFPAparam!$S$3/('cpmcfgWVLEN_Table.csv'!$S34+J$52))*(SIN('Standard Settings'!$F29)+SIN('Standard Settings'!$F29+EchelleFPAparam!$M$3+EchelleFPAparam!$G$3)))</f>
        <v>-1</v>
      </c>
      <c r="DD34" s="36" t="n">
        <f aca="false">IF(OR($S34+B$52&lt;'Standard Settings'!$G29,$S34+B$52&gt;'Standard Settings'!$I29),-1,(EchelleFPAparam!$S$3/('cpmcfgWVLEN_Table.csv'!$S34+B$52))*(SIN('Standard Settings'!$F29)+SIN('Standard Settings'!$F29+EchelleFPAparam!$M$3+EchelleFPAparam!$H$3)))</f>
        <v>-1</v>
      </c>
      <c r="DE34" s="36" t="n">
        <f aca="false">IF(OR($S34+C$52&lt;'Standard Settings'!$G29,$S34+C$52&gt;'Standard Settings'!$I29),-1,(EchelleFPAparam!$S$3/('cpmcfgWVLEN_Table.csv'!$S34+C$52))*(SIN('Standard Settings'!$F29)+SIN('Standard Settings'!$F29+EchelleFPAparam!$M$3+EchelleFPAparam!$H$3)))</f>
        <v>5866.02368920818</v>
      </c>
      <c r="DF34" s="36" t="n">
        <f aca="false">IF(OR($S34+D$52&lt;'Standard Settings'!$G29,$S34+D$52&gt;'Standard Settings'!$I29),-1,(EchelleFPAparam!$S$3/('cpmcfgWVLEN_Table.csv'!$S34+D$52))*(SIN('Standard Settings'!$F29)+SIN('Standard Settings'!$F29+EchelleFPAparam!$M$3+EchelleFPAparam!$H$3)))</f>
        <v>5332.74880837107</v>
      </c>
      <c r="DG34" s="36" t="n">
        <f aca="false">IF(OR($S34+E$52&lt;'Standard Settings'!$G29,$S34+E$52&gt;'Standard Settings'!$I29),-1,(EchelleFPAparam!$S$3/('cpmcfgWVLEN_Table.csv'!$S34+E$52))*(SIN('Standard Settings'!$F29)+SIN('Standard Settings'!$F29+EchelleFPAparam!$M$3+EchelleFPAparam!$H$3)))</f>
        <v>4888.35307434015</v>
      </c>
      <c r="DH34" s="36" t="n">
        <f aca="false">IF(OR($S34+F$52&lt;'Standard Settings'!$G29,$S34+F$52&gt;'Standard Settings'!$I29),-1,(EchelleFPAparam!$S$3/('cpmcfgWVLEN_Table.csv'!$S34+F$52))*(SIN('Standard Settings'!$F29)+SIN('Standard Settings'!$F29+EchelleFPAparam!$M$3+EchelleFPAparam!$H$3)))</f>
        <v>4512.32591477552</v>
      </c>
      <c r="DI34" s="36" t="n">
        <f aca="false">IF(OR($S34+G$52&lt;'Standard Settings'!$G29,$S34+G$52&gt;'Standard Settings'!$I29),-1,(EchelleFPAparam!$S$3/('cpmcfgWVLEN_Table.csv'!$S34+G$52))*(SIN('Standard Settings'!$F29)+SIN('Standard Settings'!$F29+EchelleFPAparam!$M$3+EchelleFPAparam!$H$3)))</f>
        <v>4190.01692086299</v>
      </c>
      <c r="DJ34" s="36" t="n">
        <f aca="false">IF(OR($S34+H$52&lt;'Standard Settings'!$G29,$S34+H$52&gt;'Standard Settings'!$I29),-1,(EchelleFPAparam!$S$3/('cpmcfgWVLEN_Table.csv'!$S34+H$52))*(SIN('Standard Settings'!$F29)+SIN('Standard Settings'!$F29+EchelleFPAparam!$M$3+EchelleFPAparam!$H$3)))</f>
        <v>3910.68245947212</v>
      </c>
      <c r="DK34" s="36" t="n">
        <f aca="false">IF(OR($S34+I$52&lt;'Standard Settings'!$G29,$S34+I$52&gt;'Standard Settings'!$I29),-1,(EchelleFPAparam!$S$3/('cpmcfgWVLEN_Table.csv'!$S34+I$52))*(SIN('Standard Settings'!$F29)+SIN('Standard Settings'!$F29+EchelleFPAparam!$M$3+EchelleFPAparam!$H$3)))</f>
        <v>3666.26480575511</v>
      </c>
      <c r="DL34" s="36" t="n">
        <f aca="false">IF(OR($S34+J$52&lt;'Standard Settings'!$G29,$S34+J$52&gt;'Standard Settings'!$I29),-1,(EchelleFPAparam!$S$3/('cpmcfgWVLEN_Table.csv'!$S34+J$52))*(SIN('Standard Settings'!$F29)+SIN('Standard Settings'!$F29+EchelleFPAparam!$M$3+EchelleFPAparam!$H$3)))</f>
        <v>-1</v>
      </c>
      <c r="DM34" s="36" t="n">
        <f aca="false">IF(OR($S34+B$52&lt;'Standard Settings'!$G29,$S34+B$52&gt;'Standard Settings'!$I29),-1,(EchelleFPAparam!$S$3/('cpmcfgWVLEN_Table.csv'!$S34+B$52))*(SIN('Standard Settings'!$F29)+SIN('Standard Settings'!$F29+EchelleFPAparam!$M$3+EchelleFPAparam!$I$3)))</f>
        <v>-1</v>
      </c>
      <c r="DN34" s="36" t="n">
        <f aca="false">IF(OR($S34+C$52&lt;'Standard Settings'!$G29,$S34+C$52&gt;'Standard Settings'!$I29),-1,(EchelleFPAparam!$S$3/('cpmcfgWVLEN_Table.csv'!$S34+C$52))*(SIN('Standard Settings'!$F29)+SIN('Standard Settings'!$F29+EchelleFPAparam!$M$3+EchelleFPAparam!$I$3)))</f>
        <v>5897.11297024381</v>
      </c>
      <c r="DO34" s="36" t="n">
        <f aca="false">IF(OR($S34+D$52&lt;'Standard Settings'!$G29,$S34+D$52&gt;'Standard Settings'!$I29),-1,(EchelleFPAparam!$S$3/('cpmcfgWVLEN_Table.csv'!$S34+D$52))*(SIN('Standard Settings'!$F29)+SIN('Standard Settings'!$F29+EchelleFPAparam!$M$3+EchelleFPAparam!$I$3)))</f>
        <v>5361.01179113074</v>
      </c>
      <c r="DP34" s="36" t="n">
        <f aca="false">IF(OR($S34+E$52&lt;'Standard Settings'!$G29,$S34+E$52&gt;'Standard Settings'!$I29),-1,(EchelleFPAparam!$S$3/('cpmcfgWVLEN_Table.csv'!$S34+E$52))*(SIN('Standard Settings'!$F29)+SIN('Standard Settings'!$F29+EchelleFPAparam!$M$3+EchelleFPAparam!$I$3)))</f>
        <v>4914.26080853651</v>
      </c>
      <c r="DQ34" s="36" t="n">
        <f aca="false">IF(OR($S34+F$52&lt;'Standard Settings'!$G29,$S34+F$52&gt;'Standard Settings'!$I29),-1,(EchelleFPAparam!$S$3/('cpmcfgWVLEN_Table.csv'!$S34+F$52))*(SIN('Standard Settings'!$F29)+SIN('Standard Settings'!$F29+EchelleFPAparam!$M$3+EchelleFPAparam!$I$3)))</f>
        <v>4536.24074634139</v>
      </c>
      <c r="DR34" s="36" t="n">
        <f aca="false">IF(OR($S34+G$52&lt;'Standard Settings'!$G29,$S34+G$52&gt;'Standard Settings'!$I29),-1,(EchelleFPAparam!$S$3/('cpmcfgWVLEN_Table.csv'!$S34+G$52))*(SIN('Standard Settings'!$F29)+SIN('Standard Settings'!$F29+EchelleFPAparam!$M$3+EchelleFPAparam!$I$3)))</f>
        <v>4212.22355017415</v>
      </c>
      <c r="DS34" s="36" t="n">
        <f aca="false">IF(OR($S34+H$52&lt;'Standard Settings'!$G29,$S34+H$52&gt;'Standard Settings'!$I29),-1,(EchelleFPAparam!$S$3/('cpmcfgWVLEN_Table.csv'!$S34+H$52))*(SIN('Standard Settings'!$F29)+SIN('Standard Settings'!$F29+EchelleFPAparam!$M$3+EchelleFPAparam!$I$3)))</f>
        <v>3931.40864682921</v>
      </c>
      <c r="DT34" s="36" t="n">
        <f aca="false">IF(OR($S34+I$52&lt;'Standard Settings'!$G29,$S34+I$52&gt;'Standard Settings'!$I29),-1,(EchelleFPAparam!$S$3/('cpmcfgWVLEN_Table.csv'!$S34+I$52))*(SIN('Standard Settings'!$F29)+SIN('Standard Settings'!$F29+EchelleFPAparam!$M$3+EchelleFPAparam!$I$3)))</f>
        <v>3685.69560640238</v>
      </c>
      <c r="DU34" s="36" t="n">
        <f aca="false">IF(OR($S34+J$52&lt;'Standard Settings'!$G29,$S34+J$52&gt;'Standard Settings'!$I29),-1,(EchelleFPAparam!$S$3/('cpmcfgWVLEN_Table.csv'!$S34+J$52))*(SIN('Standard Settings'!$F29)+SIN('Standard Settings'!$F29+EchelleFPAparam!$M$3+EchelleFPAparam!$I$3)))</f>
        <v>-1</v>
      </c>
      <c r="DV34" s="36" t="n">
        <f aca="false">IF(OR($S34+B$52&lt;'Standard Settings'!$G29,$S34+B$52&gt;'Standard Settings'!$I29),-1,(EchelleFPAparam!$S$3/('cpmcfgWVLEN_Table.csv'!$S34+B$52))*(SIN('Standard Settings'!$F29)+SIN('Standard Settings'!$F29+EchelleFPAparam!$M$3+EchelleFPAparam!$J$3)))</f>
        <v>-1</v>
      </c>
      <c r="DW34" s="36" t="n">
        <f aca="false">IF(OR($S34+C$52&lt;'Standard Settings'!$G29,$S34+C$52&gt;'Standard Settings'!$I29),-1,(EchelleFPAparam!$S$3/('cpmcfgWVLEN_Table.csv'!$S34+C$52))*(SIN('Standard Settings'!$F29)+SIN('Standard Settings'!$F29+EchelleFPAparam!$M$3+EchelleFPAparam!$J$3)))</f>
        <v>5898.74797421874</v>
      </c>
      <c r="DX34" s="36" t="n">
        <f aca="false">IF(OR($S34+D$52&lt;'Standard Settings'!$G29,$S34+D$52&gt;'Standard Settings'!$I29),-1,(EchelleFPAparam!$S$3/('cpmcfgWVLEN_Table.csv'!$S34+D$52))*(SIN('Standard Settings'!$F29)+SIN('Standard Settings'!$F29+EchelleFPAparam!$M$3+EchelleFPAparam!$J$3)))</f>
        <v>5362.49815838067</v>
      </c>
      <c r="DY34" s="36" t="n">
        <f aca="false">IF(OR($S34+E$52&lt;'Standard Settings'!$G29,$S34+E$52&gt;'Standard Settings'!$I29),-1,(EchelleFPAparam!$S$3/('cpmcfgWVLEN_Table.csv'!$S34+E$52))*(SIN('Standard Settings'!$F29)+SIN('Standard Settings'!$F29+EchelleFPAparam!$M$3+EchelleFPAparam!$J$3)))</f>
        <v>4915.62331184895</v>
      </c>
      <c r="DZ34" s="36" t="n">
        <f aca="false">IF(OR($S34+F$52&lt;'Standard Settings'!$G29,$S34+F$52&gt;'Standard Settings'!$I29),-1,(EchelleFPAparam!$S$3/('cpmcfgWVLEN_Table.csv'!$S34+F$52))*(SIN('Standard Settings'!$F29)+SIN('Standard Settings'!$F29+EchelleFPAparam!$M$3+EchelleFPAparam!$J$3)))</f>
        <v>4537.49844170672</v>
      </c>
      <c r="EA34" s="36" t="n">
        <f aca="false">IF(OR($S34+G$52&lt;'Standard Settings'!$G29,$S34+G$52&gt;'Standard Settings'!$I29),-1,(EchelleFPAparam!$S$3/('cpmcfgWVLEN_Table.csv'!$S34+G$52))*(SIN('Standard Settings'!$F29)+SIN('Standard Settings'!$F29+EchelleFPAparam!$M$3+EchelleFPAparam!$J$3)))</f>
        <v>4213.39141015624</v>
      </c>
      <c r="EB34" s="36" t="n">
        <f aca="false">IF(OR($S34+H$52&lt;'Standard Settings'!$G29,$S34+H$52&gt;'Standard Settings'!$I29),-1,(EchelleFPAparam!$S$3/('cpmcfgWVLEN_Table.csv'!$S34+H$52))*(SIN('Standard Settings'!$F29)+SIN('Standard Settings'!$F29+EchelleFPAparam!$M$3+EchelleFPAparam!$J$3)))</f>
        <v>3932.49864947916</v>
      </c>
      <c r="EC34" s="36" t="n">
        <f aca="false">IF(OR($S34+I$52&lt;'Standard Settings'!$G29,$S34+I$52&gt;'Standard Settings'!$I29),-1,(EchelleFPAparam!$S$3/('cpmcfgWVLEN_Table.csv'!$S34+I$52))*(SIN('Standard Settings'!$F29)+SIN('Standard Settings'!$F29+EchelleFPAparam!$M$3+EchelleFPAparam!$J$3)))</f>
        <v>3686.71748388671</v>
      </c>
      <c r="ED34" s="36" t="n">
        <f aca="false">IF(OR($S34+J$52&lt;'Standard Settings'!$G29,$S34+J$52&gt;'Standard Settings'!$I29),-1,(EchelleFPAparam!$S$3/('cpmcfgWVLEN_Table.csv'!$S34+J$52))*(SIN('Standard Settings'!$F29)+SIN('Standard Settings'!$F29+EchelleFPAparam!$M$3+EchelleFPAparam!$J$3)))</f>
        <v>-1</v>
      </c>
      <c r="EE34" s="36" t="n">
        <f aca="false">IF(OR($S34+B$52&lt;$Q34,$S34+B$52&gt;$R34),-1,(EchelleFPAparam!$S$3/('cpmcfgWVLEN_Table.csv'!$S34+B$52))*(SIN('Standard Settings'!$F29)+SIN('Standard Settings'!$F29+EchelleFPAparam!$M$3+EchelleFPAparam!$K$3)))</f>
        <v>-1</v>
      </c>
      <c r="EF34" s="36" t="n">
        <f aca="false">IF(OR($S34+C$52&lt;$Q34,$S34+C$52&gt;$R34),-1,(EchelleFPAparam!$S$3/('cpmcfgWVLEN_Table.csv'!$S34+C$52))*(SIN('Standard Settings'!$F29)+SIN('Standard Settings'!$F29+EchelleFPAparam!$M$3+EchelleFPAparam!$K$3)))</f>
        <v>5927.92473122821</v>
      </c>
      <c r="EG34" s="36" t="n">
        <f aca="false">IF(OR($S34+D$52&lt;$Q34,$S34+D$52&gt;$R34),-1,(EchelleFPAparam!$S$3/('cpmcfgWVLEN_Table.csv'!$S34+D$52))*(SIN('Standard Settings'!$F29)+SIN('Standard Settings'!$F29+EchelleFPAparam!$M$3+EchelleFPAparam!$K$3)))</f>
        <v>5389.02248293474</v>
      </c>
      <c r="EH34" s="36" t="n">
        <f aca="false">IF(OR($S34+E$52&lt;$Q34,$S34+E$52&gt;$R34),-1,(EchelleFPAparam!$S$3/('cpmcfgWVLEN_Table.csv'!$S34+E$52))*(SIN('Standard Settings'!$F29)+SIN('Standard Settings'!$F29+EchelleFPAparam!$M$3+EchelleFPAparam!$K$3)))</f>
        <v>4939.93727602351</v>
      </c>
      <c r="EI34" s="36" t="n">
        <f aca="false">IF(OR($S34+F$52&lt;$Q34,$S34+F$52&gt;$R34),-1,(EchelleFPAparam!$S$3/('cpmcfgWVLEN_Table.csv'!$S34+F$52))*(SIN('Standard Settings'!$F29)+SIN('Standard Settings'!$F29+EchelleFPAparam!$M$3+EchelleFPAparam!$K$3)))</f>
        <v>4559.94210094478</v>
      </c>
      <c r="EJ34" s="36" t="n">
        <f aca="false">IF(OR($S34+G$52&lt;$Q34,$S34+G$52&gt;$R34),-1,(EchelleFPAparam!$S$3/('cpmcfgWVLEN_Table.csv'!$S34+G$52))*(SIN('Standard Settings'!$F29)+SIN('Standard Settings'!$F29+EchelleFPAparam!$M$3+EchelleFPAparam!$K$3)))</f>
        <v>4234.2319508773</v>
      </c>
      <c r="EK34" s="36" t="n">
        <f aca="false">IF(OR($S34+H$52&lt;$Q34,$S34+H$52&gt;$R34),-1,(EchelleFPAparam!$S$3/('cpmcfgWVLEN_Table.csv'!$S34+H$52))*(SIN('Standard Settings'!$F29)+SIN('Standard Settings'!$F29+EchelleFPAparam!$M$3+EchelleFPAparam!$K$3)))</f>
        <v>3951.94982081881</v>
      </c>
      <c r="EL34" s="36" t="n">
        <f aca="false">IF(OR($S34+I$52&lt;$Q34,$S34+I$52&gt;$R34),-1,(EchelleFPAparam!$S$3/('cpmcfgWVLEN_Table.csv'!$S34+I$52))*(SIN('Standard Settings'!$F29)+SIN('Standard Settings'!$F29+EchelleFPAparam!$M$3+EchelleFPAparam!$K$3)))</f>
        <v>3704.95295701763</v>
      </c>
      <c r="EM34" s="36" t="n">
        <f aca="false">IF(OR($S34+J$52&lt;$Q34,$S34+J$52&gt;$R34),-1,(EchelleFPAparam!$S$3/('cpmcfgWVLEN_Table.csv'!$S34+J$52))*(SIN('Standard Settings'!$F29)+SIN('Standard Settings'!$F29+EchelleFPAparam!$M$3+EchelleFPAparam!$K$3)))</f>
        <v>-1</v>
      </c>
      <c r="EN34" s="37"/>
      <c r="EO34" s="37"/>
      <c r="EP34" s="37"/>
      <c r="EQ34" s="37"/>
      <c r="ER34" s="37"/>
      <c r="ES34" s="37"/>
      <c r="ET34" s="37"/>
      <c r="EU34" s="37"/>
      <c r="EV34" s="37"/>
      <c r="EW34" s="37"/>
      <c r="EX34" s="37"/>
      <c r="EY34" s="37"/>
      <c r="EZ34" s="37"/>
      <c r="FA34" s="37"/>
      <c r="FB34" s="37"/>
      <c r="FC34" s="37"/>
      <c r="FD34" s="37"/>
      <c r="FE34" s="37"/>
      <c r="FF34" s="37"/>
      <c r="FG34" s="37"/>
      <c r="FH34" s="37"/>
      <c r="FI34" s="37"/>
      <c r="FJ34" s="37"/>
      <c r="FK34" s="37"/>
      <c r="FL34" s="38" t="n">
        <f aca="false">1/(F34*EchelleFPAparam!$Q$3)</f>
        <v>983.387176951362</v>
      </c>
      <c r="FM34" s="38" t="n">
        <f aca="false">E34*FL34</f>
        <v>11.4831731937635</v>
      </c>
      <c r="FN34" s="37"/>
      <c r="FO34" s="37"/>
      <c r="FP34" s="37"/>
      <c r="FQ34" s="37"/>
      <c r="FR34" s="37"/>
      <c r="FS34" s="37"/>
      <c r="FT34" s="37"/>
      <c r="FU34" s="37"/>
      <c r="FV34" s="37"/>
      <c r="FW34" s="37"/>
      <c r="FX34" s="37"/>
      <c r="FY34" s="37"/>
      <c r="FZ34" s="37"/>
      <c r="GA34" s="37"/>
      <c r="GB34" s="37"/>
      <c r="GC34" s="37"/>
      <c r="GD34" s="37"/>
      <c r="GE34" s="37"/>
      <c r="GF34" s="37"/>
      <c r="GG34" s="37"/>
      <c r="GH34" s="37"/>
      <c r="GI34" s="37"/>
      <c r="GJ34" s="37"/>
      <c r="GK34" s="37"/>
      <c r="GL34" s="37"/>
      <c r="GM34" s="37"/>
      <c r="GN34" s="37"/>
      <c r="GO34" s="37"/>
      <c r="GP34" s="37"/>
      <c r="GQ34" s="37"/>
      <c r="GR34" s="37"/>
      <c r="GS34" s="37"/>
      <c r="GT34" s="37"/>
      <c r="GU34" s="37"/>
      <c r="GV34" s="37"/>
      <c r="GW34" s="37"/>
      <c r="GX34" s="37"/>
      <c r="GY34" s="37"/>
      <c r="GZ34" s="37"/>
      <c r="HA34" s="37"/>
      <c r="HB34" s="37"/>
      <c r="HC34" s="37"/>
      <c r="HD34" s="37"/>
      <c r="HE34" s="37"/>
      <c r="HF34" s="37"/>
      <c r="HG34" s="37"/>
      <c r="HH34" s="37"/>
      <c r="HI34" s="37"/>
      <c r="HJ34" s="37"/>
      <c r="HK34" s="37"/>
      <c r="HL34" s="37"/>
      <c r="HM34" s="37"/>
      <c r="HN34" s="37"/>
      <c r="HO34" s="37"/>
      <c r="HP34" s="37"/>
      <c r="HQ34" s="37"/>
      <c r="HR34" s="37"/>
      <c r="HS34" s="37"/>
      <c r="HT34" s="37"/>
      <c r="HU34" s="37"/>
      <c r="HV34" s="37"/>
      <c r="HW34" s="37"/>
      <c r="HX34" s="37"/>
      <c r="HY34" s="37"/>
      <c r="HZ34" s="37"/>
      <c r="IA34" s="37"/>
      <c r="IB34" s="37"/>
      <c r="IC34" s="37"/>
      <c r="ID34" s="37"/>
      <c r="IE34" s="37"/>
      <c r="IF34" s="37"/>
      <c r="IG34" s="37"/>
      <c r="IH34" s="37"/>
      <c r="II34" s="37"/>
      <c r="IJ34" s="37"/>
      <c r="IK34" s="37"/>
      <c r="IL34" s="37"/>
      <c r="IM34" s="37"/>
      <c r="IN34" s="37"/>
      <c r="IO34" s="37"/>
      <c r="IP34" s="37"/>
      <c r="IQ34" s="37"/>
      <c r="IR34" s="37"/>
      <c r="IS34" s="37"/>
      <c r="IT34" s="37"/>
      <c r="IU34" s="37"/>
      <c r="IV34" s="37"/>
      <c r="IW34" s="37"/>
      <c r="IX34" s="37"/>
      <c r="IY34" s="37"/>
      <c r="IZ34" s="37"/>
      <c r="JA34" s="37"/>
      <c r="JB34" s="37"/>
      <c r="JC34" s="37"/>
      <c r="JD34" s="37"/>
      <c r="JE34" s="37"/>
      <c r="JF34" s="37"/>
      <c r="JG34" s="37"/>
      <c r="JH34" s="37"/>
      <c r="JI34" s="37"/>
      <c r="JJ34" s="37"/>
      <c r="JK34" s="37"/>
      <c r="JL34" s="37"/>
      <c r="JM34" s="37"/>
      <c r="JN34" s="37"/>
      <c r="JO34" s="37"/>
      <c r="JP34" s="37"/>
      <c r="JQ34" s="37"/>
      <c r="JR34" s="37"/>
      <c r="JS34" s="37"/>
    </row>
    <row r="35" customFormat="false" ht="13.75" hidden="false" customHeight="true" outlineLevel="0" collapsed="false"/>
    <row r="36" customFormat="false" ht="13.75" hidden="false" customHeight="true" outlineLevel="0" collapsed="false"/>
    <row r="37" customFormat="false" ht="13.75" hidden="false" customHeight="true" outlineLevel="0" collapsed="false"/>
    <row r="38" customFormat="false" ht="13.75" hidden="false" customHeight="true" outlineLevel="0" collapsed="false"/>
    <row r="39" customFormat="false" ht="13.75" hidden="false" customHeight="true" outlineLevel="0" collapsed="false"/>
    <row r="40" customFormat="false" ht="13.75" hidden="false" customHeight="true" outlineLevel="0" collapsed="false"/>
    <row r="41" customFormat="false" ht="13.75" hidden="false" customHeight="true" outlineLevel="0" collapsed="false"/>
    <row r="42" customFormat="false" ht="13.75" hidden="false" customHeight="true" outlineLevel="0" collapsed="false">
      <c r="CO42" s="12" t="s">
        <v>589</v>
      </c>
    </row>
    <row r="43" customFormat="false" ht="13.75" hidden="false" customHeight="true" outlineLevel="0" collapsed="false"/>
    <row r="44" customFormat="false" ht="13.75" hidden="false" customHeight="true" outlineLevel="0" collapsed="false"/>
    <row r="45" customFormat="false" ht="13.75" hidden="false" customHeight="true" outlineLevel="0" collapsed="false"/>
    <row r="46" customFormat="false" ht="13.75" hidden="false" customHeight="true" outlineLevel="0" collapsed="false"/>
    <row r="47" customFormat="false" ht="13.75" hidden="false" customHeight="true" outlineLevel="0" collapsed="false"/>
    <row r="48" customFormat="false" ht="13.75" hidden="false" customHeight="true" outlineLevel="0" collapsed="false"/>
    <row r="49" customFormat="false" ht="13.75" hidden="false" customHeight="true" outlineLevel="0" collapsed="false"/>
    <row r="50" customFormat="false" ht="13.75" hidden="false" customHeight="true" outlineLevel="0" collapsed="false"/>
    <row r="51" customFormat="false" ht="13.75" hidden="false" customHeight="true" outlineLevel="0" collapsed="false"/>
    <row r="52" customFormat="false" ht="12.75" hidden="false" customHeight="true" outlineLevel="0" collapsed="false">
      <c r="A52" s="12" t="s">
        <v>734</v>
      </c>
      <c r="B52" s="12" t="n">
        <v>0</v>
      </c>
      <c r="C52" s="12" t="n">
        <v>1</v>
      </c>
      <c r="D52" s="12" t="n">
        <v>2</v>
      </c>
      <c r="E52" s="12" t="n">
        <v>3</v>
      </c>
      <c r="F52" s="12" t="n">
        <v>4</v>
      </c>
      <c r="G52" s="12" t="n">
        <v>5</v>
      </c>
      <c r="H52" s="12" t="n">
        <v>6</v>
      </c>
      <c r="I52" s="12" t="n">
        <v>7</v>
      </c>
      <c r="J52" s="12" t="n">
        <v>8</v>
      </c>
      <c r="K52" s="12" t="s">
        <v>735</v>
      </c>
      <c r="M52" s="12" t="n">
        <v>7</v>
      </c>
      <c r="N52" s="12" t="n">
        <v>8</v>
      </c>
    </row>
  </sheetData>
  <conditionalFormatting sqref="U7:AC34">
    <cfRule type="cellIs" priority="2" operator="lessThan" aboveAverage="0" equalAverage="0" bottom="0" percent="0" rank="0" text="" dxfId="0">
      <formula>0</formula>
    </cfRule>
    <cfRule type="cellIs" priority="3" operator="lessThan" aboveAverage="0" equalAverage="0" bottom="0" percent="0" rank="0" text="" dxfId="1">
      <formula>0</formula>
    </cfRule>
  </conditionalFormatting>
  <conditionalFormatting sqref="EE7:EM34">
    <cfRule type="cellIs" priority="4" operator="lessThan" aboveAverage="0" equalAverage="0" bottom="0" percent="0" rank="0" text="" dxfId="2">
      <formula>0</formula>
    </cfRule>
  </conditionalFormatting>
  <conditionalFormatting sqref="BK7:ED34">
    <cfRule type="cellIs" priority="5" operator="lessThan" aboveAverage="0" equalAverage="0" bottom="0" percent="0" rank="0" text="" dxfId="3">
      <formula>0</formula>
    </cfRule>
  </conditionalFormatting>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1" activeCellId="0" sqref="I21"/>
    </sheetView>
  </sheetViews>
  <sheetFormatPr defaultRowHeight="15" outlineLevelRow="0" outlineLevelCol="0"/>
  <cols>
    <col collapsed="false" customWidth="true" hidden="false" outlineLevel="0" max="2" min="1" style="10" width="13.49"/>
    <col collapsed="false" customWidth="true" hidden="false" outlineLevel="0" max="3" min="3" style="10" width="2.81"/>
    <col collapsed="false" customWidth="true" hidden="false" outlineLevel="0" max="4" min="4" style="39" width="8.5"/>
    <col collapsed="false" customWidth="true" hidden="false" outlineLevel="0" max="5" min="5" style="10" width="6.66"/>
    <col collapsed="false" customWidth="true" hidden="false" outlineLevel="0" max="6" min="6" style="10" width="9.68"/>
    <col collapsed="false" customWidth="true" hidden="false" outlineLevel="0" max="7" min="7" style="40" width="14.51"/>
    <col collapsed="false" customWidth="true" hidden="false" outlineLevel="0" max="8" min="8" style="10" width="16.66"/>
    <col collapsed="false" customWidth="true" hidden="false" outlineLevel="0" max="10" min="9" style="10" width="9.68"/>
    <col collapsed="false" customWidth="true" hidden="false" outlineLevel="0" max="11" min="11" style="41" width="14.66"/>
    <col collapsed="false" customWidth="true" hidden="false" outlineLevel="0" max="12" min="12" style="10" width="9"/>
    <col collapsed="false" customWidth="true" hidden="false" outlineLevel="0" max="14" min="13" style="10" width="9.68"/>
    <col collapsed="false" customWidth="true" hidden="false" outlineLevel="0" max="15" min="15" style="10" width="11"/>
    <col collapsed="false" customWidth="true" hidden="false" outlineLevel="0" max="16" min="16" style="10" width="9.68"/>
    <col collapsed="false" customWidth="true" hidden="false" outlineLevel="0" max="17" min="17" style="41" width="9.68"/>
    <col collapsed="false" customWidth="true" hidden="false" outlineLevel="0" max="18" min="18" style="10" width="9.68"/>
    <col collapsed="false" customWidth="true" hidden="false" outlineLevel="0" max="19" min="19" style="10" width="10.17"/>
    <col collapsed="false" customWidth="true" hidden="false" outlineLevel="0" max="20" min="20" style="10" width="17.49"/>
    <col collapsed="false" customWidth="true" hidden="false" outlineLevel="0" max="1025" min="21" style="10" width="13.68"/>
  </cols>
  <sheetData>
    <row r="1" customFormat="false" ht="18.5" hidden="false" customHeight="true" outlineLevel="0" collapsed="false">
      <c r="A1" s="42" t="s">
        <v>736</v>
      </c>
      <c r="B1" s="42"/>
      <c r="C1" s="42"/>
      <c r="D1" s="43" t="s">
        <v>737</v>
      </c>
      <c r="E1" s="43"/>
      <c r="F1" s="43"/>
      <c r="G1" s="43"/>
      <c r="H1" s="43"/>
      <c r="I1" s="43"/>
      <c r="J1" s="43"/>
      <c r="K1" s="43"/>
      <c r="L1" s="43"/>
      <c r="M1" s="43"/>
      <c r="N1" s="43"/>
      <c r="O1" s="43"/>
      <c r="P1" s="43"/>
      <c r="Q1" s="43"/>
      <c r="R1" s="43"/>
      <c r="S1" s="43"/>
    </row>
    <row r="2" s="50" customFormat="true" ht="49.5" hidden="false" customHeight="true" outlineLevel="0" collapsed="false">
      <c r="A2" s="44" t="s">
        <v>738</v>
      </c>
      <c r="B2" s="44" t="s">
        <v>739</v>
      </c>
      <c r="C2" s="45"/>
      <c r="D2" s="46" t="s">
        <v>740</v>
      </c>
      <c r="E2" s="47" t="s">
        <v>741</v>
      </c>
      <c r="F2" s="46" t="s">
        <v>742</v>
      </c>
      <c r="G2" s="48" t="s">
        <v>743</v>
      </c>
      <c r="H2" s="46" t="s">
        <v>744</v>
      </c>
      <c r="I2" s="46" t="s">
        <v>745</v>
      </c>
      <c r="J2" s="46" t="s">
        <v>746</v>
      </c>
      <c r="K2" s="49" t="s">
        <v>747</v>
      </c>
      <c r="L2" s="46" t="s">
        <v>748</v>
      </c>
      <c r="M2" s="46" t="s">
        <v>749</v>
      </c>
      <c r="N2" s="46"/>
      <c r="O2" s="46" t="s">
        <v>750</v>
      </c>
      <c r="P2" s="46"/>
      <c r="Q2" s="26" t="s">
        <v>751</v>
      </c>
      <c r="R2" s="46"/>
      <c r="S2" s="46" t="s">
        <v>752</v>
      </c>
      <c r="T2" s="50" t="s">
        <v>753</v>
      </c>
      <c r="U2" s="50" t="s">
        <v>754</v>
      </c>
      <c r="V2" s="50" t="s">
        <v>755</v>
      </c>
      <c r="W2" s="50" t="s">
        <v>756</v>
      </c>
      <c r="AB2" s="50" t="s">
        <v>757</v>
      </c>
    </row>
    <row r="3" customFormat="false" ht="14" hidden="false" customHeight="true" outlineLevel="0" collapsed="false">
      <c r="A3" s="51" t="n">
        <f aca="false">65</f>
        <v>65</v>
      </c>
      <c r="B3" s="52" t="n">
        <v>2</v>
      </c>
      <c r="D3" s="53" t="n">
        <f aca="false">2048*0.018</f>
        <v>36.864</v>
      </c>
      <c r="E3" s="54" t="n">
        <v>1480</v>
      </c>
      <c r="F3" s="40" t="n">
        <f aca="false">-($D3*1.5+$B3)/$E3</f>
        <v>-0.0387135135135135</v>
      </c>
      <c r="G3" s="40" t="n">
        <f aca="false">-($D3*0.5+$B3)/$E3</f>
        <v>-0.0138054054054054</v>
      </c>
      <c r="H3" s="40" t="n">
        <f aca="false">-($D3*0.5)/$E3</f>
        <v>-0.0124540540540541</v>
      </c>
      <c r="I3" s="40" t="n">
        <f aca="false">-$H3</f>
        <v>0.0124540540540541</v>
      </c>
      <c r="J3" s="40" t="n">
        <f aca="false">-$G3</f>
        <v>0.0138054054054054</v>
      </c>
      <c r="K3" s="41" t="n">
        <f aca="false">-$F3</f>
        <v>0.0387135135135135</v>
      </c>
      <c r="L3" s="55" t="n">
        <f aca="false">$A$3*O3/180</f>
        <v>1.13446403055556</v>
      </c>
      <c r="M3" s="56" t="n">
        <f aca="false">-3.23*O3/180</f>
        <v>-0.0563741356722222</v>
      </c>
      <c r="N3" s="55"/>
      <c r="O3" s="57" t="n">
        <v>3.1415927</v>
      </c>
      <c r="P3" s="55"/>
      <c r="Q3" s="58" t="n">
        <v>3E-005</v>
      </c>
      <c r="R3" s="55"/>
      <c r="S3" s="59" t="n">
        <v>31646</v>
      </c>
      <c r="T3" s="54" t="n">
        <f aca="false">63.76*O3/180</f>
        <v>1.11282194751111</v>
      </c>
      <c r="U3" s="55" t="n">
        <f aca="false">$L$3-$T$3</f>
        <v>0.0216420830444444</v>
      </c>
      <c r="V3" s="10" t="n">
        <f aca="false">SIN($U$3)</f>
        <v>0.0216403936317376</v>
      </c>
      <c r="W3" s="10" t="n">
        <f aca="false">SIN($L$3+$M$3+F$3-$T$3)</f>
        <v>-0.0733795533095884</v>
      </c>
      <c r="X3" s="10" t="n">
        <f aca="false">SIN($L$3+$M$3+G$3-$T$3)</f>
        <v>-0.0485184021677963</v>
      </c>
      <c r="Y3" s="10" t="n">
        <f aca="false">SIN($L$3+$M$3+H$3-$T$3)</f>
        <v>-0.0471685984279005</v>
      </c>
      <c r="Z3" s="10" t="n">
        <f aca="false">SIN($L$3+$M$3+I$3-$T$3)</f>
        <v>-0.0222761558234355</v>
      </c>
      <c r="AA3" s="10" t="n">
        <f aca="false">SIN($L$3+$M$3+J$3-$T$3)</f>
        <v>-0.0209251198736728</v>
      </c>
      <c r="AB3" s="10" t="n">
        <f aca="false">SIN($L$3+$M$3+K$3-$T$3)</f>
        <v>0.00398145036670384</v>
      </c>
    </row>
    <row r="6" customFormat="false" ht="45.75" hidden="false" customHeight="true" outlineLevel="0" collapsed="false"/>
  </sheetData>
  <mergeCells count="2">
    <mergeCell ref="A1:C1"/>
    <mergeCell ref="D1:S1"/>
  </mergeCells>
  <printOptions headings="false" gridLines="false" gridLinesSet="true" horizontalCentered="false" verticalCentered="false"/>
  <pageMargins left="0.75" right="0.75" top="1" bottom="1" header="0.5" footer="0.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P29"/>
  <sheetViews>
    <sheetView showFormulas="false" showGridLines="true" showRowColHeaders="true" showZeros="true" rightToLeft="false" tabSelected="false" showOutlineSymbols="true" defaultGridColor="true" view="normal" topLeftCell="A1" colorId="64" zoomScale="116" zoomScaleNormal="116" zoomScalePageLayoutView="100" workbookViewId="0">
      <selection pane="topLeft" activeCell="F33" activeCellId="0" sqref="F33"/>
    </sheetView>
  </sheetViews>
  <sheetFormatPr defaultRowHeight="15" outlineLevelRow="0" outlineLevelCol="0"/>
  <cols>
    <col collapsed="false" customWidth="true" hidden="false" outlineLevel="0" max="4" min="1" style="10" width="13.68"/>
    <col collapsed="false" customWidth="true" hidden="false" outlineLevel="0" max="6" min="5" style="10" width="25.68"/>
    <col collapsed="false" customWidth="true" hidden="false" outlineLevel="0" max="16" min="7" style="10" width="13.68"/>
    <col collapsed="false" customWidth="true" hidden="false" outlineLevel="0" max="1025" min="17" style="0" width="13.68"/>
  </cols>
  <sheetData>
    <row r="1" customFormat="false" ht="13" hidden="false" customHeight="true" outlineLevel="0" collapsed="false">
      <c r="A1" s="10" t="s">
        <v>758</v>
      </c>
      <c r="B1" s="60" t="s">
        <v>759</v>
      </c>
      <c r="C1" s="60" t="s">
        <v>760</v>
      </c>
      <c r="D1" s="60" t="s">
        <v>761</v>
      </c>
      <c r="E1" s="54" t="s">
        <v>762</v>
      </c>
      <c r="F1" s="10" t="s">
        <v>763</v>
      </c>
      <c r="G1" s="60" t="s">
        <v>764</v>
      </c>
      <c r="H1" s="60" t="s">
        <v>27</v>
      </c>
      <c r="I1" s="60" t="s">
        <v>765</v>
      </c>
      <c r="P1" s="46" t="s">
        <v>750</v>
      </c>
    </row>
    <row r="2" customFormat="false" ht="13" hidden="false" customHeight="true" outlineLevel="0" collapsed="false">
      <c r="A2" s="61" t="n">
        <f aca="false">'cpmcfgWVLEN_Table.csv'!Y7</f>
        <v>1028.41657886447</v>
      </c>
      <c r="B2" s="62" t="s">
        <v>766</v>
      </c>
      <c r="C2" s="60" t="s">
        <v>767</v>
      </c>
      <c r="D2" s="60" t="s">
        <v>768</v>
      </c>
      <c r="E2" s="54" t="n">
        <v>65</v>
      </c>
      <c r="F2" s="10" t="n">
        <f aca="false">E2*$P$2/180</f>
        <v>1.13446403055556</v>
      </c>
      <c r="G2" s="60" t="n">
        <v>51</v>
      </c>
      <c r="H2" s="60" t="n">
        <v>55</v>
      </c>
      <c r="I2" s="60" t="n">
        <v>59</v>
      </c>
      <c r="P2" s="57" t="n">
        <v>3.1415927</v>
      </c>
    </row>
    <row r="3" customFormat="false" ht="13" hidden="false" customHeight="true" outlineLevel="0" collapsed="false">
      <c r="A3" s="61" t="n">
        <f aca="false">'cpmcfgWVLEN_Table.csv'!Y8</f>
        <v>1032.87446060836</v>
      </c>
      <c r="B3" s="62" t="s">
        <v>769</v>
      </c>
      <c r="C3" s="60" t="s">
        <v>767</v>
      </c>
      <c r="D3" s="60" t="s">
        <v>768</v>
      </c>
      <c r="E3" s="54" t="n">
        <v>65.5</v>
      </c>
      <c r="F3" s="10" t="n">
        <f aca="false">E3*$P$2/180</f>
        <v>1.14319067694444</v>
      </c>
      <c r="G3" s="60" t="n">
        <f aca="false">G2</f>
        <v>51</v>
      </c>
      <c r="H3" s="60" t="n">
        <f aca="false">H2</f>
        <v>55</v>
      </c>
      <c r="I3" s="60" t="n">
        <f aca="false">I2</f>
        <v>59</v>
      </c>
    </row>
    <row r="4" customFormat="false" ht="13" hidden="false" customHeight="true" outlineLevel="0" collapsed="false">
      <c r="A4" s="61" t="n">
        <f aca="false">'cpmcfgWVLEN_Table.csv'!Y9</f>
        <v>1229.62851820751</v>
      </c>
      <c r="B4" s="62" t="s">
        <v>770</v>
      </c>
      <c r="C4" s="60" t="s">
        <v>771</v>
      </c>
      <c r="D4" s="60" t="s">
        <v>768</v>
      </c>
      <c r="E4" s="54" t="n">
        <v>65</v>
      </c>
      <c r="F4" s="10" t="n">
        <f aca="false">E4*$P$2/180</f>
        <v>1.13446403055556</v>
      </c>
      <c r="G4" s="60" t="n">
        <v>42</v>
      </c>
      <c r="H4" s="60" t="n">
        <v>46</v>
      </c>
      <c r="I4" s="60" t="n">
        <v>50</v>
      </c>
    </row>
    <row r="5" customFormat="false" ht="13" hidden="false" customHeight="true" outlineLevel="0" collapsed="false">
      <c r="A5" s="61" t="n">
        <f aca="false">'cpmcfgWVLEN_Table.csv'!Y10</f>
        <v>1234.95859420565</v>
      </c>
      <c r="B5" s="62" t="s">
        <v>772</v>
      </c>
      <c r="C5" s="60" t="s">
        <v>771</v>
      </c>
      <c r="D5" s="60" t="s">
        <v>768</v>
      </c>
      <c r="E5" s="54" t="n">
        <v>65.5</v>
      </c>
      <c r="F5" s="10" t="n">
        <f aca="false">E5*$P$2/180</f>
        <v>1.14319067694444</v>
      </c>
      <c r="G5" s="60" t="n">
        <f aca="false">G4</f>
        <v>42</v>
      </c>
      <c r="H5" s="60" t="n">
        <f aca="false">H4</f>
        <v>46</v>
      </c>
      <c r="I5" s="60" t="n">
        <f aca="false">I4</f>
        <v>50</v>
      </c>
    </row>
    <row r="6" customFormat="false" ht="13" hidden="false" customHeight="true" outlineLevel="0" collapsed="false">
      <c r="A6" s="61" t="n">
        <f aca="false">'cpmcfgWVLEN_Table.csv'!Y11</f>
        <v>1564.26169046599</v>
      </c>
      <c r="B6" s="62" t="s">
        <v>773</v>
      </c>
      <c r="C6" s="60" t="s">
        <v>774</v>
      </c>
      <c r="D6" s="60" t="s">
        <v>775</v>
      </c>
      <c r="E6" s="54" t="n">
        <v>64.5</v>
      </c>
      <c r="F6" s="10" t="n">
        <f aca="false">E6*$P$2/180</f>
        <v>1.12573738416667</v>
      </c>
      <c r="G6" s="60" t="n">
        <v>32</v>
      </c>
      <c r="H6" s="60" t="n">
        <v>36</v>
      </c>
      <c r="I6" s="60" t="n">
        <v>39</v>
      </c>
    </row>
    <row r="7" customFormat="false" ht="13" hidden="false" customHeight="true" outlineLevel="0" collapsed="false">
      <c r="A7" s="61" t="n">
        <f aca="false">'cpmcfgWVLEN_Table.csv'!Y12</f>
        <v>1571.19199548738</v>
      </c>
      <c r="B7" s="62" t="s">
        <v>776</v>
      </c>
      <c r="C7" s="60" t="s">
        <v>774</v>
      </c>
      <c r="D7" s="60" t="s">
        <v>775</v>
      </c>
      <c r="E7" s="54" t="n">
        <v>65</v>
      </c>
      <c r="F7" s="10" t="n">
        <f aca="false">E7*$P$2/180</f>
        <v>1.13446403055556</v>
      </c>
      <c r="G7" s="60" t="n">
        <f aca="false">G6</f>
        <v>32</v>
      </c>
      <c r="H7" s="60" t="n">
        <f aca="false">H6</f>
        <v>36</v>
      </c>
      <c r="I7" s="60" t="n">
        <f aca="false">I6</f>
        <v>39</v>
      </c>
    </row>
    <row r="8" customFormat="false" ht="13" hidden="false" customHeight="true" outlineLevel="0" collapsed="false">
      <c r="A8" s="61" t="n">
        <f aca="false">'cpmcfgWVLEN_Table.csv'!Y13</f>
        <v>1578.00264815166</v>
      </c>
      <c r="B8" s="62" t="s">
        <v>777</v>
      </c>
      <c r="C8" s="60" t="s">
        <v>774</v>
      </c>
      <c r="D8" s="60" t="s">
        <v>775</v>
      </c>
      <c r="E8" s="54" t="n">
        <v>65.5</v>
      </c>
      <c r="F8" s="10" t="n">
        <f aca="false">E8*$P$2/180</f>
        <v>1.14319067694444</v>
      </c>
      <c r="G8" s="60" t="n">
        <f aca="false">G7</f>
        <v>32</v>
      </c>
      <c r="H8" s="60" t="n">
        <f aca="false">H7</f>
        <v>36</v>
      </c>
      <c r="I8" s="60" t="n">
        <f aca="false">I7</f>
        <v>39</v>
      </c>
    </row>
    <row r="9" customFormat="false" ht="13" hidden="false" customHeight="true" outlineLevel="0" collapsed="false">
      <c r="A9" s="61" t="n">
        <f aca="false">'cpmcfgWVLEN_Table.csv'!Y14</f>
        <v>1584.69312980124</v>
      </c>
      <c r="B9" s="62" t="s">
        <v>778</v>
      </c>
      <c r="C9" s="60" t="s">
        <v>774</v>
      </c>
      <c r="D9" s="60" t="s">
        <v>775</v>
      </c>
      <c r="E9" s="54" t="n">
        <v>66</v>
      </c>
      <c r="F9" s="10" t="n">
        <f aca="false">E9*$P$2/180</f>
        <v>1.15191732333333</v>
      </c>
      <c r="G9" s="60" t="n">
        <f aca="false">G8</f>
        <v>32</v>
      </c>
      <c r="H9" s="60" t="n">
        <f aca="false">H8</f>
        <v>36</v>
      </c>
      <c r="I9" s="60" t="n">
        <f aca="false">I8</f>
        <v>39</v>
      </c>
    </row>
    <row r="10" customFormat="false" ht="13" hidden="false" customHeight="true" outlineLevel="0" collapsed="false">
      <c r="A10" s="61" t="n">
        <f aca="false">'cpmcfgWVLEN_Table.csv'!Y15</f>
        <v>2156.14005349441</v>
      </c>
      <c r="B10" s="62" t="s">
        <v>779</v>
      </c>
      <c r="C10" s="60" t="s">
        <v>780</v>
      </c>
      <c r="D10" s="60" t="s">
        <v>775</v>
      </c>
      <c r="E10" s="54" t="n">
        <v>64</v>
      </c>
      <c r="F10" s="10" t="n">
        <f aca="false">E10*$P$2/180</f>
        <v>1.11701073777778</v>
      </c>
      <c r="G10" s="60" t="n">
        <v>23</v>
      </c>
      <c r="H10" s="60" t="n">
        <v>26</v>
      </c>
      <c r="I10" s="60" t="n">
        <v>29</v>
      </c>
    </row>
    <row r="11" customFormat="false" ht="13" hidden="false" customHeight="true" outlineLevel="0" collapsed="false">
      <c r="A11" s="61" t="n">
        <f aca="false">'cpmcfgWVLEN_Table.csv'!Y16</f>
        <v>2165.90080218368</v>
      </c>
      <c r="B11" s="62" t="s">
        <v>781</v>
      </c>
      <c r="C11" s="60" t="s">
        <v>780</v>
      </c>
      <c r="D11" s="60" t="s">
        <v>775</v>
      </c>
      <c r="E11" s="54" t="n">
        <v>64.5</v>
      </c>
      <c r="F11" s="10" t="n">
        <f aca="false">E11*$P$2/180</f>
        <v>1.12573738416667</v>
      </c>
      <c r="G11" s="60" t="n">
        <f aca="false">G10</f>
        <v>23</v>
      </c>
      <c r="H11" s="60" t="n">
        <f aca="false">H10</f>
        <v>26</v>
      </c>
      <c r="I11" s="60" t="n">
        <f aca="false">I10</f>
        <v>29</v>
      </c>
    </row>
    <row r="12" customFormat="false" ht="13" hidden="false" customHeight="true" outlineLevel="0" collapsed="false">
      <c r="A12" s="61" t="n">
        <f aca="false">'cpmcfgWVLEN_Table.csv'!Y17</f>
        <v>2203.2871351339</v>
      </c>
      <c r="B12" s="62" t="s">
        <v>782</v>
      </c>
      <c r="C12" s="60" t="s">
        <v>780</v>
      </c>
      <c r="D12" s="60" t="s">
        <v>775</v>
      </c>
      <c r="E12" s="54" t="n">
        <v>66.5</v>
      </c>
      <c r="F12" s="10" t="n">
        <f aca="false">E12*$P$2/180</f>
        <v>1.16064396972222</v>
      </c>
      <c r="G12" s="60" t="n">
        <f aca="false">G11</f>
        <v>23</v>
      </c>
      <c r="H12" s="60" t="n">
        <f aca="false">H11</f>
        <v>26</v>
      </c>
      <c r="I12" s="60" t="n">
        <f aca="false">I11</f>
        <v>29</v>
      </c>
    </row>
    <row r="13" customFormat="false" ht="13" hidden="false" customHeight="true" outlineLevel="0" collapsed="false">
      <c r="A13" s="61" t="n">
        <f aca="false">'cpmcfgWVLEN_Table.csv'!Y18</f>
        <v>2212.21599400003</v>
      </c>
      <c r="B13" s="62" t="s">
        <v>783</v>
      </c>
      <c r="C13" s="60" t="s">
        <v>780</v>
      </c>
      <c r="D13" s="60" t="s">
        <v>775</v>
      </c>
      <c r="E13" s="54" t="n">
        <v>67</v>
      </c>
      <c r="F13" s="10" t="n">
        <f aca="false">E13*$P$2/180</f>
        <v>1.16937061611111</v>
      </c>
      <c r="G13" s="60" t="n">
        <f aca="false">G12</f>
        <v>23</v>
      </c>
      <c r="H13" s="60" t="n">
        <f aca="false">H12</f>
        <v>26</v>
      </c>
      <c r="I13" s="60" t="n">
        <f aca="false">I12</f>
        <v>29</v>
      </c>
    </row>
    <row r="14" customFormat="false" ht="13" hidden="false" customHeight="true" outlineLevel="0" collapsed="false">
      <c r="A14" s="61" t="n">
        <f aca="false">'cpmcfgWVLEN_Table.csv'!Y19</f>
        <v>3267.01733140173</v>
      </c>
      <c r="B14" s="62" t="s">
        <v>784</v>
      </c>
      <c r="C14" s="60" t="s">
        <v>785</v>
      </c>
      <c r="D14" s="60" t="s">
        <v>786</v>
      </c>
      <c r="E14" s="54" t="n">
        <v>63</v>
      </c>
      <c r="F14" s="10" t="n">
        <f aca="false">E14*$P$2/180</f>
        <v>1.099557445</v>
      </c>
      <c r="G14" s="60" t="n">
        <v>14</v>
      </c>
      <c r="H14" s="60" t="n">
        <v>17</v>
      </c>
      <c r="I14" s="60" t="n">
        <v>20</v>
      </c>
    </row>
    <row r="15" customFormat="false" ht="13" hidden="false" customHeight="true" outlineLevel="0" collapsed="false">
      <c r="A15" s="61" t="n">
        <f aca="false">'cpmcfgWVLEN_Table.csv'!Y20</f>
        <v>3282.44663329833</v>
      </c>
      <c r="B15" s="62" t="s">
        <v>787</v>
      </c>
      <c r="C15" s="60" t="s">
        <v>785</v>
      </c>
      <c r="D15" s="60" t="s">
        <v>786</v>
      </c>
      <c r="E15" s="54" t="n">
        <v>63.5</v>
      </c>
      <c r="F15" s="10" t="n">
        <f aca="false">E15*$P$2/180</f>
        <v>1.10828409138889</v>
      </c>
      <c r="G15" s="60" t="n">
        <f aca="false">G14</f>
        <v>14</v>
      </c>
      <c r="H15" s="60" t="n">
        <f aca="false">H14</f>
        <v>17</v>
      </c>
      <c r="I15" s="60" t="n">
        <f aca="false">I14</f>
        <v>20</v>
      </c>
    </row>
    <row r="16" customFormat="false" ht="13" hidden="false" customHeight="true" outlineLevel="0" collapsed="false">
      <c r="A16" s="61" t="n">
        <f aca="false">'cpmcfgWVLEN_Table.csv'!Y21</f>
        <v>3341.6526666741</v>
      </c>
      <c r="B16" s="62" t="s">
        <v>788</v>
      </c>
      <c r="C16" s="60" t="s">
        <v>785</v>
      </c>
      <c r="D16" s="60" t="s">
        <v>786</v>
      </c>
      <c r="E16" s="54" t="n">
        <v>65.5</v>
      </c>
      <c r="F16" s="10" t="n">
        <f aca="false">E16*$P$2/180</f>
        <v>1.14319067694444</v>
      </c>
      <c r="G16" s="60" t="n">
        <f aca="false">G15</f>
        <v>14</v>
      </c>
      <c r="H16" s="60" t="n">
        <f aca="false">H15</f>
        <v>17</v>
      </c>
      <c r="I16" s="60" t="n">
        <f aca="false">I15</f>
        <v>20</v>
      </c>
    </row>
    <row r="17" customFormat="false" ht="13" hidden="false" customHeight="true" outlineLevel="0" collapsed="false">
      <c r="A17" s="61" t="n">
        <f aca="false">'cpmcfgWVLEN_Table.csv'!Y22</f>
        <v>3355.82074546146</v>
      </c>
      <c r="B17" s="62" t="s">
        <v>789</v>
      </c>
      <c r="C17" s="60" t="s">
        <v>785</v>
      </c>
      <c r="D17" s="60" t="s">
        <v>786</v>
      </c>
      <c r="E17" s="54" t="n">
        <v>66</v>
      </c>
      <c r="F17" s="10" t="n">
        <f aca="false">E17*$P$2/180</f>
        <v>1.15191732333333</v>
      </c>
      <c r="G17" s="60" t="n">
        <f aca="false">G16</f>
        <v>14</v>
      </c>
      <c r="H17" s="60" t="n">
        <f aca="false">H16</f>
        <v>17</v>
      </c>
      <c r="I17" s="60" t="n">
        <f aca="false">I16</f>
        <v>20</v>
      </c>
    </row>
    <row r="18" customFormat="false" ht="13" hidden="false" customHeight="true" outlineLevel="0" collapsed="false">
      <c r="A18" s="61" t="n">
        <f aca="false">'cpmcfgWVLEN_Table.csv'!Y23</f>
        <v>3369.73326549891</v>
      </c>
      <c r="B18" s="62" t="s">
        <v>790</v>
      </c>
      <c r="C18" s="60" t="s">
        <v>785</v>
      </c>
      <c r="D18" s="60" t="s">
        <v>786</v>
      </c>
      <c r="E18" s="54" t="n">
        <v>66.5</v>
      </c>
      <c r="F18" s="10" t="n">
        <f aca="false">E18*$P$2/180</f>
        <v>1.16064396972222</v>
      </c>
      <c r="G18" s="60" t="n">
        <f aca="false">G17</f>
        <v>14</v>
      </c>
      <c r="H18" s="60" t="n">
        <f aca="false">H17</f>
        <v>17</v>
      </c>
      <c r="I18" s="60" t="n">
        <f aca="false">I17</f>
        <v>20</v>
      </c>
    </row>
    <row r="19" customFormat="false" ht="13" hidden="false" customHeight="true" outlineLevel="0" collapsed="false">
      <c r="A19" s="61" t="n">
        <f aca="false">'cpmcfgWVLEN_Table.csv'!Y24</f>
        <v>3422.80686191451</v>
      </c>
      <c r="B19" s="62" t="s">
        <v>791</v>
      </c>
      <c r="C19" s="60" t="s">
        <v>785</v>
      </c>
      <c r="D19" s="60" t="s">
        <v>786</v>
      </c>
      <c r="E19" s="54" t="n">
        <v>68.5</v>
      </c>
      <c r="F19" s="10" t="n">
        <f aca="false">E19*$P$2/180</f>
        <v>1.19555055527778</v>
      </c>
      <c r="G19" s="60" t="n">
        <f aca="false">G18</f>
        <v>14</v>
      </c>
      <c r="H19" s="60" t="n">
        <f aca="false">H18</f>
        <v>17</v>
      </c>
      <c r="I19" s="60" t="n">
        <f aca="false">I18</f>
        <v>20</v>
      </c>
    </row>
    <row r="20" customFormat="false" ht="13" hidden="false" customHeight="true" outlineLevel="0" collapsed="false">
      <c r="A20" s="61" t="n">
        <f aca="false">'cpmcfgWVLEN_Table.csv'!Y25</f>
        <v>3435.42608784642</v>
      </c>
      <c r="B20" s="62" t="s">
        <v>792</v>
      </c>
      <c r="C20" s="60" t="s">
        <v>785</v>
      </c>
      <c r="D20" s="60" t="s">
        <v>786</v>
      </c>
      <c r="E20" s="54" t="n">
        <v>69</v>
      </c>
      <c r="F20" s="10" t="n">
        <f aca="false">E20*$P$2/180</f>
        <v>1.20427720166667</v>
      </c>
      <c r="G20" s="60" t="n">
        <f aca="false">G19</f>
        <v>14</v>
      </c>
      <c r="H20" s="60" t="n">
        <f aca="false">H19</f>
        <v>17</v>
      </c>
      <c r="I20" s="60" t="n">
        <f aca="false">I19</f>
        <v>20</v>
      </c>
    </row>
    <row r="21" customFormat="false" ht="13" hidden="false" customHeight="true" outlineLevel="0" collapsed="false">
      <c r="A21" s="61" t="n">
        <f aca="false">'cpmcfgWVLEN_Table.csv'!Y26</f>
        <v>4209.7772731897</v>
      </c>
      <c r="B21" s="62" t="s">
        <v>793</v>
      </c>
      <c r="C21" s="60" t="s">
        <v>794</v>
      </c>
      <c r="D21" s="60" t="s">
        <v>786</v>
      </c>
      <c r="E21" s="54" t="n">
        <v>61.5</v>
      </c>
      <c r="F21" s="10" t="n">
        <f aca="false">E21*$P$2/180</f>
        <v>1.07337750583333</v>
      </c>
      <c r="G21" s="60" t="n">
        <v>10</v>
      </c>
      <c r="H21" s="60" t="n">
        <v>13</v>
      </c>
      <c r="I21" s="60" t="n">
        <v>16</v>
      </c>
    </row>
    <row r="22" customFormat="false" ht="13" hidden="false" customHeight="true" outlineLevel="0" collapsed="false">
      <c r="A22" s="61" t="n">
        <f aca="false">'cpmcfgWVLEN_Table.csv'!Y27</f>
        <v>4230.92538993366</v>
      </c>
      <c r="B22" s="62" t="s">
        <v>795</v>
      </c>
      <c r="C22" s="60" t="s">
        <v>794</v>
      </c>
      <c r="D22" s="60" t="s">
        <v>786</v>
      </c>
      <c r="E22" s="54" t="n">
        <v>62</v>
      </c>
      <c r="F22" s="10" t="n">
        <f aca="false">E22*$P$2/180</f>
        <v>1.08210415222222</v>
      </c>
      <c r="G22" s="60" t="n">
        <f aca="false">G21</f>
        <v>10</v>
      </c>
      <c r="H22" s="60" t="n">
        <f aca="false">H21</f>
        <v>13</v>
      </c>
      <c r="I22" s="60" t="n">
        <f aca="false">I21</f>
        <v>16</v>
      </c>
    </row>
    <row r="23" customFormat="false" ht="13" hidden="false" customHeight="true" outlineLevel="0" collapsed="false">
      <c r="A23" s="61" t="n">
        <f aca="false">'cpmcfgWVLEN_Table.csv'!Y28</f>
        <v>4292.43021277474</v>
      </c>
      <c r="B23" s="62" t="s">
        <v>796</v>
      </c>
      <c r="C23" s="60" t="s">
        <v>794</v>
      </c>
      <c r="D23" s="60" t="s">
        <v>786</v>
      </c>
      <c r="E23" s="54" t="n">
        <v>63.5</v>
      </c>
      <c r="F23" s="10" t="n">
        <f aca="false">E23*$P$2/180</f>
        <v>1.10828409138889</v>
      </c>
      <c r="G23" s="60" t="n">
        <f aca="false">G22</f>
        <v>10</v>
      </c>
      <c r="H23" s="60" t="n">
        <f aca="false">H22</f>
        <v>13</v>
      </c>
      <c r="I23" s="60" t="n">
        <f aca="false">I22</f>
        <v>16</v>
      </c>
    </row>
    <row r="24" customFormat="false" ht="13" hidden="false" customHeight="true" outlineLevel="0" collapsed="false">
      <c r="A24" s="61" t="n">
        <f aca="false">'cpmcfgWVLEN_Table.csv'!Y29</f>
        <v>4312.28010698881</v>
      </c>
      <c r="B24" s="62" t="s">
        <v>797</v>
      </c>
      <c r="C24" s="60" t="s">
        <v>794</v>
      </c>
      <c r="D24" s="60" t="s">
        <v>786</v>
      </c>
      <c r="E24" s="54" t="n">
        <v>64</v>
      </c>
      <c r="F24" s="10" t="n">
        <f aca="false">E24*$P$2/180</f>
        <v>1.11701073777778</v>
      </c>
      <c r="G24" s="60" t="n">
        <f aca="false">G23</f>
        <v>10</v>
      </c>
      <c r="H24" s="60" t="n">
        <f aca="false">H23</f>
        <v>13</v>
      </c>
      <c r="I24" s="60" t="n">
        <f aca="false">I23</f>
        <v>16</v>
      </c>
    </row>
    <row r="25" customFormat="false" ht="13" hidden="false" customHeight="true" outlineLevel="0" collapsed="false">
      <c r="A25" s="61" t="n">
        <f aca="false">'cpmcfgWVLEN_Table.csv'!Y30</f>
        <v>4388.38097483422</v>
      </c>
      <c r="B25" s="62" t="s">
        <v>798</v>
      </c>
      <c r="C25" s="60" t="s">
        <v>794</v>
      </c>
      <c r="D25" s="60" t="s">
        <v>786</v>
      </c>
      <c r="E25" s="54" t="n">
        <v>66</v>
      </c>
      <c r="F25" s="10" t="n">
        <f aca="false">E25*$P$2/180</f>
        <v>1.15191732333333</v>
      </c>
      <c r="G25" s="60" t="n">
        <f aca="false">G24</f>
        <v>10</v>
      </c>
      <c r="H25" s="60" t="n">
        <f aca="false">H24</f>
        <v>13</v>
      </c>
      <c r="I25" s="60" t="n">
        <f aca="false">I24</f>
        <v>16</v>
      </c>
    </row>
    <row r="26" customFormat="false" ht="13" hidden="false" customHeight="true" outlineLevel="0" collapsed="false">
      <c r="A26" s="61" t="n">
        <f aca="false">'cpmcfgWVLEN_Table.csv'!Y31</f>
        <v>4406.57427026781</v>
      </c>
      <c r="B26" s="62" t="s">
        <v>799</v>
      </c>
      <c r="C26" s="60" t="s">
        <v>794</v>
      </c>
      <c r="D26" s="60" t="s">
        <v>786</v>
      </c>
      <c r="E26" s="54" t="n">
        <v>66.5</v>
      </c>
      <c r="F26" s="10" t="n">
        <f aca="false">E26*$P$2/180</f>
        <v>1.16064396972222</v>
      </c>
      <c r="G26" s="60" t="n">
        <f aca="false">G25</f>
        <v>10</v>
      </c>
      <c r="H26" s="60" t="n">
        <f aca="false">H25</f>
        <v>13</v>
      </c>
      <c r="I26" s="60" t="n">
        <f aca="false">I25</f>
        <v>16</v>
      </c>
    </row>
    <row r="27" customFormat="false" ht="13" hidden="false" customHeight="true" outlineLevel="0" collapsed="false">
      <c r="A27" s="61" t="n">
        <f aca="false">'cpmcfgWVLEN_Table.csv'!Y32</f>
        <v>4459.1352762821</v>
      </c>
      <c r="B27" s="62" t="s">
        <v>800</v>
      </c>
      <c r="C27" s="60" t="s">
        <v>794</v>
      </c>
      <c r="D27" s="60" t="s">
        <v>786</v>
      </c>
      <c r="E27" s="54" t="n">
        <v>68</v>
      </c>
      <c r="F27" s="10" t="n">
        <f aca="false">E27*$P$2/180</f>
        <v>1.18682390888889</v>
      </c>
      <c r="G27" s="60" t="n">
        <f aca="false">G26</f>
        <v>10</v>
      </c>
      <c r="H27" s="60" t="n">
        <f aca="false">H26</f>
        <v>13</v>
      </c>
      <c r="I27" s="60" t="n">
        <f aca="false">I26</f>
        <v>16</v>
      </c>
    </row>
    <row r="28" customFormat="false" ht="13" hidden="false" customHeight="true" outlineLevel="0" collapsed="false">
      <c r="A28" s="61" t="n">
        <f aca="false">'cpmcfgWVLEN_Table.csv'!Y33</f>
        <v>4508.64021362652</v>
      </c>
      <c r="B28" s="62" t="s">
        <v>801</v>
      </c>
      <c r="C28" s="60" t="s">
        <v>794</v>
      </c>
      <c r="D28" s="60" t="s">
        <v>786</v>
      </c>
      <c r="E28" s="54" t="n">
        <v>69.5</v>
      </c>
      <c r="F28" s="10" t="n">
        <f aca="false">E28*$P$2/180</f>
        <v>1.21300384805556</v>
      </c>
      <c r="G28" s="60" t="n">
        <f aca="false">G27</f>
        <v>10</v>
      </c>
      <c r="H28" s="60" t="n">
        <f aca="false">H27</f>
        <v>13</v>
      </c>
      <c r="I28" s="60" t="n">
        <f aca="false">I27</f>
        <v>16</v>
      </c>
    </row>
    <row r="29" customFormat="false" ht="13" hidden="false" customHeight="true" outlineLevel="0" collapsed="false">
      <c r="A29" s="61" t="n">
        <f aca="false">'cpmcfgWVLEN_Table.csv'!Y34</f>
        <v>4524.45680811247</v>
      </c>
      <c r="B29" s="62" t="s">
        <v>802</v>
      </c>
      <c r="C29" s="60" t="s">
        <v>794</v>
      </c>
      <c r="D29" s="60" t="s">
        <v>786</v>
      </c>
      <c r="E29" s="54" t="n">
        <v>70</v>
      </c>
      <c r="F29" s="10" t="n">
        <f aca="false">E29*$P$2/180</f>
        <v>1.22173049444444</v>
      </c>
      <c r="G29" s="60" t="n">
        <f aca="false">G28</f>
        <v>10</v>
      </c>
      <c r="H29" s="60" t="n">
        <f aca="false">H28</f>
        <v>13</v>
      </c>
      <c r="I29" s="60" t="n">
        <f aca="false">I28</f>
        <v>16</v>
      </c>
    </row>
  </sheetData>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71</TotalTime>
  <Application>LibreOffice/5.2.6.2$Linux_X86_64 LibreOffice_project/a3100ed2409ebf1c212f5048fbe377c281438fdc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2017-09-26T12:37:15Z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