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AE1" authorId="0">
      <text>
        <r>
          <rPr>
            <sz val="11"/>
            <color rgb="FF000000"/>
            <rFont val="Calibri"/>
            <family val="2"/>
            <charset val="1"/>
          </rPr>
          <t xml:space="preserve">Author:
Should be propagated to headers for DRS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L1" authorId="0">
      <text>
        <r>
          <rPr>
            <sz val="11"/>
            <color rgb="FF000000"/>
            <rFont val="Calibri"/>
            <family val="2"/>
            <charset val="1"/>
          </rPr>
          <t xml:space="preserve">Author:
Should be propagated to headers for DRS</t>
        </r>
      </text>
    </comment>
    <comment ref="EN1" authorId="0">
      <text>
        <r>
          <rPr>
            <sz val="11"/>
            <color rgb="FF000000"/>
            <rFont val="Calibri"/>
            <family val="2"/>
            <charset val="1"/>
          </rPr>
          <t xml:space="preserve">Author:
The x, y piezo ratios should be in the online DB, at least for the metrology. They do not need to be propagated to headers.</t>
        </r>
      </text>
    </comment>
    <comment ref="EP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K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N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N5" authorId="0">
      <text>
        <r>
          <rPr>
            <sz val="11"/>
            <color rgb="FF000000"/>
            <rFont val="Calibri"/>
            <family val="2"/>
            <charset val="1"/>
          </rPr>
          <t xml:space="preserve">Author:
All of the MetroID_ES[ES/MF][N] are marked as new here because oCRIRES did not record them</t>
        </r>
      </text>
    </comment>
    <comment ref="FO5" authorId="0">
      <text>
        <r>
          <rPr>
            <sz val="11"/>
            <color rgb="FF000000"/>
            <rFont val="Calibri"/>
            <family val="2"/>
            <charset val="1"/>
          </rPr>
          <t xml:space="preserve">Author:
All of the MetroWav[ES/MF][N] are marked as new here because oCRIRES did not record them</t>
        </r>
      </text>
    </comment>
    <comment ref="FP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GO5" authorId="0">
      <text>
        <r>
          <rPr>
            <sz val="11"/>
            <color rgb="FF000000"/>
            <rFont val="Calibri"/>
            <family val="2"/>
            <charset val="1"/>
          </rPr>
          <t xml:space="preserve">Author:
MetroPosES5x onwards are maked as new here because for oCRIRES only 4 features were alllowed for</t>
        </r>
      </text>
    </comment>
    <comment ref="GQ5" authorId="0">
      <text>
        <r>
          <rPr>
            <sz val="11"/>
            <color rgb="FF000000"/>
            <rFont val="Calibri"/>
            <family val="2"/>
            <charset val="1"/>
          </rPr>
          <t xml:space="preserve">Author:
MetroPosES5y onwards are maked as new here because for oCRIRES only 4 features were alllowed for</t>
        </r>
      </text>
    </comment>
    <comment ref="IS5" authorId="0">
      <text>
        <r>
          <rPr>
            <sz val="11"/>
            <color rgb="FF000000"/>
            <rFont val="Calibri"/>
            <family val="2"/>
            <charset val="1"/>
          </rPr>
          <t xml:space="preserve">Author:
MetroPosMF5x onwards are maked as new here because for oCRIRES only 4 features were alllowed for</t>
        </r>
      </text>
    </comment>
    <comment ref="IT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<sst xmlns="http://schemas.openxmlformats.org/spreadsheetml/2006/main" count="1610" uniqueCount="760">
  <si>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</si>
  <si>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</si>
  <si>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</si>
  <si>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</si>
  <si>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</si>
  <si>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</si>
  <si>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</si>
  <si>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</si>
  <si>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</si>
  <si>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</si>
  <si>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</si>
  <si>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</si>
  <si>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</si>
  <si>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</si>
  <si>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</si>
  <si>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</si>
  <si>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</si>
  <si>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</si>
  <si>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</si>
  <si>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</si>
  <si>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</si>
  <si>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</si>
  <si>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</si>
  <si>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</si>
  <si>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</si>
  <si>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</si>
  <si>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</si>
  <si>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</si>
  <si>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</si>
  <si>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</si>
  <si>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</si>
  <si>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</si>
  <si>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</si>
  <si>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</si>
  <si>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</si>
  <si>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</si>
  <si>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</si>
  <si>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</si>
  <si>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</si>
  <si>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</si>
  <si>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</si>
  <si>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</si>
  <si>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</si>
  <si>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</si>
  <si>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</si>
  <si>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</si>
  <si>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</si>
  <si>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</si>
  <si>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</si>
  <si>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</si>
  <si>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</si>
  <si>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</si>
  <si>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</si>
  <si>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</si>
  <si>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</si>
  <si>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</si>
  <si>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</si>
  <si>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</si>
  <si>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</si>
  <si>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</si>
  <si>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</si>
  <si>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</si>
  <si>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</si>
  <si>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</si>
  <si>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</si>
  <si>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</si>
  <si>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</si>
  <si>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</si>
  <si>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</si>
  <si>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</si>
  <si>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</si>
  <si>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</si>
  <si>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</si>
  <si>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</si>
  <si>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</si>
  <si>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</si>
  <si>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</si>
  <si>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</si>
  <si>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</si>
  <si>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</si>
  <si>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</si>
  <si>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</si>
  <si>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</si>
  <si>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</si>
  <si>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</si>
  <si>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</si>
  <si>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</si>
  <si>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</si>
  <si>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</si>
  <si>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</si>
  <si>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</si>
  <si>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</si>
  <si>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</si>
  <si>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</si>
  <si>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</si>
  <si>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</si>
  <si>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</si>
  <si>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</si>
  <si>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</si>
  <si>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</si>
  <si>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</si>
  <si>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</si>
  <si>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</si>
  <si>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</si>
  <si>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</si>
  <si>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</si>
  <si>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</si>
  <si>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</si>
  <si>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</si>
  <si>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</si>
  <si>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</si>
  <si>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</si>
  <si>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</si>
  <si>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</si>
  <si>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</si>
  <si>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</si>
  <si>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</si>
  <si>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</si>
  <si>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</si>
  <si>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</si>
  <si>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</si>
  <si>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</si>
  <si>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</si>
  <si>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</si>
  <si>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</si>
  <si>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</si>
  <si>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</si>
  <si>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</si>
  <si>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</si>
  <si>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</si>
  <si>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</si>
  <si>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</si>
  <si>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</si>
  <si>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</si>
  <si>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</si>
  <si>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</si>
  <si>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</si>
  <si>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</si>
  <si>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</si>
  <si>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</si>
  <si>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</si>
  <si>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</si>
  <si>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</si>
  <si>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</si>
  <si>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</si>
  <si>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</si>
  <si>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</si>
  <si>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</si>
  <si>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</si>
  <si>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</si>
  <si>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</si>
  <si>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</si>
  <si>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</si>
  <si>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</si>
  <si>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</si>
  <si>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</si>
  <si>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</si>
  <si>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</si>
  <si>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</si>
  <si>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</si>
  <si>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</si>
  <si>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</si>
  <si>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</si>
  <si>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</si>
  <si>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</si>
  <si>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</si>
  <si>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</si>
  <si>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</si>
  <si>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</si>
  <si>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</si>
  <si>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</si>
  <si>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</si>
  <si>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</si>
  <si>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</si>
  <si>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</si>
  <si>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</si>
  <si>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</si>
  <si>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</si>
  <si>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</si>
  <si>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</si>
  <si>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</si>
  <si>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</si>
  <si>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</si>
  <si>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</si>
  <si>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</si>
  <si>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</si>
  <si>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</si>
  <si>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</si>
  <si>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</si>
  <si>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</si>
  <si>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</si>
  <si>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</si>
  <si>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</si>
  <si>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</si>
  <si>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</si>
  <si>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</si>
  <si>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</si>
  <si>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</si>
  <si>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</si>
  <si>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</si>
  <si>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</si>
  <si>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</si>
  <si>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</si>
  <si>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</si>
  <si>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</si>
  <si>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</si>
  <si>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</si>
  <si>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</si>
  <si>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</si>
  <si>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</si>
  <si>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</si>
  <si>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</si>
  <si>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</si>
  <si>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</si>
  <si>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</si>
  <si>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</si>
  <si>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</si>
  <si>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</si>
  <si>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</si>
  <si>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</si>
  <si>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</si>
  <si>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</si>
  <si>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</si>
  <si>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</si>
  <si>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</si>
  <si>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</si>
  <si>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</si>
  <si>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</si>
  <si>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</si>
  <si>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</si>
  <si>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</si>
  <si>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</si>
  <si>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</si>
  <si>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</si>
  <si>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</si>
  <si>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</si>
  <si>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</si>
  <si>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</si>
  <si>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</si>
  <si>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</si>
  <si>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</si>
  <si>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</si>
  <si>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</si>
  <si>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</si>
  <si>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</si>
  <si>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</si>
  <si>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</si>
  <si>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</si>
  <si>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</si>
  <si>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</si>
  <si>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</si>
  <si>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</si>
  <si>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</si>
  <si>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</si>
  <si>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</si>
  <si>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</si>
  <si>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</si>
  <si>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</si>
  <si>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</si>
  <si>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</si>
  <si>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</si>
  <si>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</si>
  <si>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</si>
  <si>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</si>
  <si>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</si>
  <si>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</si>
  <si>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</si>
  <si>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</si>
  <si>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</si>
  <si>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</si>
  <si>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</si>
  <si>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</si>
  <si>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</si>
  <si>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</si>
  <si>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</si>
  <si>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</si>
  <si>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</si>
  <si>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</si>
  <si>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</si>
  <si>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</si>
  <si>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</si>
  <si>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</si>
  <si>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</si>
  <si>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</si>
  <si>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</si>
  <si>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</si>
  <si>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</si>
  <si>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</si>
  <si>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</si>
  <si>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</si>
  <si>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</si>
  <si>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</si>
  <si>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</si>
  <si>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</si>
  <si>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</si>
  <si>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</si>
  <si>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</si>
  <si>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</si>
  <si>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</si>
  <si>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</si>
  <si>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</si>
  <si>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</si>
  <si>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</si>
  <si>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</si>
  <si>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</si>
  <si>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</si>
  <si>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</si>
  <si>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</si>
  <si>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</si>
  <si>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</si>
  <si>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</si>
  <si>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</si>
  <si>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</si>
  <si>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</si>
  <si>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</si>
  <si>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</si>
  <si>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</si>
  <si>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</si>
  <si>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</si>
  <si>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</si>
  <si>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</si>
  <si>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</si>
  <si>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</si>
  <si>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</si>
  <si>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</si>
  <si>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</si>
  <si>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</si>
  <si>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</si>
  <si>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</si>
  <si>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</si>
  <si>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</si>
  <si>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</si>
  <si>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</si>
  <si>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</si>
  <si>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</si>
  <si>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</si>
  <si>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</si>
  <si>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</si>
  <si>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</si>
  <si>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</si>
  <si>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</si>
  <si>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</si>
  <si>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</si>
  <si>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</si>
  <si>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</si>
  <si>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</si>
  <si>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</si>
  <si>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</si>
  <si>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</si>
  <si>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</si>
  <si>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</si>
  <si>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</si>
  <si>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</si>
  <si>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</si>
  <si>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</si>
  <si>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</si>
  <si>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</si>
  <si>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</si>
  <si>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</si>
  <si>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</si>
  <si>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</si>
  <si>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</si>
  <si>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</si>
  <si>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</si>
  <si>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</si>
  <si>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</si>
  <si>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</si>
  <si>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</si>
  <si>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</si>
  <si>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</si>
  <si>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</si>
  <si>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</si>
  <si>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</si>
  <si>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</si>
  <si>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</si>
  <si>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</si>
  <si>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</si>
  <si>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</si>
  <si>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</si>
  <si>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</si>
  <si>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</si>
  <si>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</si>
  <si>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</si>
  <si>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</si>
  <si>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</si>
  <si>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</si>
  <si>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</si>
  <si>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</si>
  <si>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</si>
  <si>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</si>
  <si>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</si>
  <si>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</si>
  <si>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</si>
  <si>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</si>
  <si>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</si>
  <si>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</si>
  <si>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</si>
  <si>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</si>
  <si>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</si>
  <si>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</si>
  <si>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</si>
  <si>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</si>
  <si>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</si>
  <si>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</si>
  <si>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</si>
  <si>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</si>
  <si>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</si>
  <si>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</si>
  <si>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</si>
  <si>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</si>
  <si>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</si>
  <si>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</si>
  <si>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</si>
  <si>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</si>
  <si>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</si>
  <si>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</si>
  <si>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</si>
  <si>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</si>
  <si>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</si>
  <si>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</si>
  <si>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</si>
  <si>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</si>
  <si>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</si>
  <si>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</si>
  <si>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</si>
  <si>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</si>
  <si>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</si>
  <si>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</si>
  <si>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</si>
  <si>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</si>
  <si>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</si>
  <si>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</si>
  <si>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</si>
  <si>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</si>
  <si>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</si>
  <si>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</si>
  <si>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</si>
  <si>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</si>
  <si>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</si>
  <si>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</si>
  <si>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</si>
  <si>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</si>
  <si>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</si>
  <si>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</si>
  <si>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</si>
  <si>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</si>
  <si>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</si>
  <si>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</si>
  <si>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</si>
  <si>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</si>
  <si>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</si>
  <si>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</si>
  <si>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</si>
  <si>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</si>
  <si>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</si>
  <si>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</si>
  <si>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</si>
  <si>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</si>
  <si>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</si>
  <si>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</si>
  <si>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</si>
  <si>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</si>
  <si>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</si>
  <si>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</si>
  <si>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</si>
  <si>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</si>
  <si>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</si>
  <si>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</si>
  <si>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</si>
  <si>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</si>
  <si>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</si>
  <si>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</si>
  <si>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</si>
  <si>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</si>
  <si>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</si>
  <si>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</si>
  <si>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</si>
  <si>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</si>
  <si>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</si>
  <si>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</si>
  <si>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</si>
  <si>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</si>
  <si>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</si>
  <si>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</si>
  <si>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</si>
  <si>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</si>
  <si>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</si>
  <si>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</si>
  <si>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</si>
  <si>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</si>
  <si>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</si>
  <si>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</si>
  <si>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</si>
  <si>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</si>
  <si>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</si>
  <si>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</si>
  <si>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</si>
  <si>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</si>
  <si>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</si>
  <si>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</si>
  <si>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</si>
  <si>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</si>
  <si>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</si>
  <si>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</si>
  <si>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</si>
  <si>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</si>
  <si>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</si>
  <si>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</si>
  <si>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</si>
  <si>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</si>
  <si>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</si>
  <si>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</si>
  <si>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</si>
  <si>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</si>
  <si>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</si>
  <si>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</si>
  <si>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</si>
  <si>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</si>
  <si>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</si>
  <si>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</si>
  <si>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</si>
  <si>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</si>
  <si>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</si>
  <si>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</si>
  <si>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</si>
  <si>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</si>
  <si>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</si>
  <si>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</si>
  <si>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</si>
  <si>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</si>
  <si>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</si>
  <si>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</si>
  <si>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</si>
  <si>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</si>
  <si>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</si>
  <si>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</si>
  <si>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</si>
  <si>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</si>
  <si>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</si>
  <si>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</si>
  <si>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</si>
  <si>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</si>
  <si>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</si>
  <si>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</si>
  <si>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</si>
  <si>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</si>
  <si>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</si>
  <si>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</si>
  <si>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</si>
  <si>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</si>
  <si>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</si>
  <si>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</si>
  <si>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</si>
  <si>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</si>
  <si>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</si>
  <si>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</si>
  <si>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</si>
  <si>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</si>
  <si>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</si>
  <si>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</si>
  <si>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</si>
  <si>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</si>
  <si>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</si>
  <si>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</si>
  <si>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</si>
  <si>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</si>
  <si>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</si>
  <si>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</si>
  <si>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</si>
  <si>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</si>
  <si>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</si>
  <si>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</si>
  <si>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</si>
  <si>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</si>
  <si>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</si>
  <si>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</si>
  <si>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</si>
  <si>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</si>
  <si>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</si>
  <si>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</si>
  <si>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</si>
  <si>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</si>
  <si>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</si>
  <si>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</si>
  <si>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</si>
  <si>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</si>
  <si>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</si>
  <si>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</si>
  <si>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</si>
  <si>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</si>
  <si>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</si>
  <si>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</si>
  <si>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</si>
  <si>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</si>
  <si>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</si>
  <si>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</si>
  <si>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</si>
  <si>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</si>
  <si>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</si>
  <si>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</si>
  <si>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</si>
  <si>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</si>
  <si>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</si>
  <si>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</si>
  <si>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</si>
  <si>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</si>
  <si>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</si>
  <si>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</si>
  <si>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</si>
  <si>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</si>
  <si>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</si>
  <si>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</si>
  <si>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</si>
  <si>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</si>
  <si>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</si>
  <si>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</si>
  <si>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</si>
  <si>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</si>
  <si>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</si>
  <si>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</si>
  <si>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</si>
  <si>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</si>
  <si>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</si>
  <si>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</si>
  <si>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</si>
  <si>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</si>
  <si>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</si>
  <si>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</si>
  <si>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</si>
  <si>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</si>
  <si>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</si>
  <si>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</si>
  <si>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</si>
  <si>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</si>
  <si>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</si>
  <si>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</si>
  <si>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</si>
  <si>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</si>
  <si>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</si>
  <si>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</si>
  <si>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</si>
  <si>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</si>
  <si>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</si>
  <si>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</si>
  <si>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INS.WLEN.CENY99</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</si>
  <si>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</si>
  <si>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</si>
  <si>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</si>
  <si>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</si>
  <si>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</si>
  <si>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</si>
  <si>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</si>
  <si>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</si>
  <si>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</si>
  <si>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</si>
  <si>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</si>
  <si>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</si>
  <si>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</si>
  <si>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</si>
  <si>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</si>
  <si>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</si>
  <si>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</si>
  <si>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</si>
  <si>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</si>
  <si>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</si>
  <si>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</si>
  <si>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</si>
  <si>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</si>
  <si>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</si>
  <si>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</si>
  <si>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</si>
  <si>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</si>
  <si>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</si>
  <si>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INS.WLEN.STRT00</t>
  </si>
  <si>
    <t xml:space="preserve">INS.WLEN.STRT01</t>
  </si>
  <si>
    <t xml:space="preserve">INS.WLEN.STRT02</t>
  </si>
  <si>
    <t xml:space="preserve">INS.WLEN.STRT03</t>
  </si>
  <si>
    <t xml:space="preserve">INS.WLEN.STRT04</t>
  </si>
  <si>
    <t xml:space="preserve">INS.WLEN.STRT05</t>
  </si>
  <si>
    <t xml:space="preserve">INS.WLEN.STRT06</t>
  </si>
  <si>
    <t xml:space="preserve">INS.WLEN.STRT07</t>
  </si>
  <si>
    <t xml:space="preserve">INS.WLEN.STRT08</t>
  </si>
  <si>
    <t xml:space="preserve">INS.WLEN.END00</t>
  </si>
  <si>
    <t xml:space="preserve">INS.WLEN.END01</t>
  </si>
  <si>
    <t xml:space="preserve">INS.WLEN.END02</t>
  </si>
  <si>
    <t xml:space="preserve">INS.WLEN.END03</t>
  </si>
  <si>
    <t xml:space="preserve">INS.WLEN.END04</t>
  </si>
  <si>
    <t xml:space="preserve">INS.WLEN.END05</t>
  </si>
  <si>
    <t xml:space="preserve">INS.WLEN.END06</t>
  </si>
  <si>
    <t xml:space="preserve">INS.WLEN.END07</t>
  </si>
  <si>
    <t xml:space="preserve">INS.WLEN.END08</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</si>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</sst>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20">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i val="true"/>
      <sz val="12"/>
      <color rgb="FF7F7F7F"/>
      <name val="Calibri"/>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left" vertical="top" textRotation="0" wrapText="true" indent="0" shrinkToFit="false"/>
      <protection locked="true" hidden="false"/>
    </xf>
    <xf numFmtId="164" fontId="9" fillId="0" borderId="0" xfId="21" applyFont="true" applyBorder="false" applyAlignment="true" applyProtection="false">
      <alignment horizontal="left" vertical="top" textRotation="0" wrapText="tru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4" fillId="4" borderId="0" xfId="0" applyFont="true" applyBorder="false" applyAlignment="true" applyProtection="false">
      <alignment horizontal="general" vertical="bottom" textRotation="0" wrapText="false" indent="0" shrinkToFit="false"/>
      <protection locked="true" hidden="false"/>
    </xf>
    <xf numFmtId="165" fontId="15"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6"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1"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5"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9"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9"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9" fillId="0" borderId="0" xfId="20" applyFont="true" applyBorder="false" applyAlignment="true" applyProtection="false">
      <alignment horizontal="general" vertical="bottom" textRotation="0" wrapText="false" indent="0" shrinkToFit="false"/>
      <protection locked="true" hidden="false"/>
    </xf>
    <xf numFmtId="165" fontId="19"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Currency [0]" xfId="20" builtinId="53" customBuiltin="true"/>
    <cellStyle name="Excel Built-in Explanatory Text" xfId="21"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7F7F7F"/>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33"/>
    <col collapsed="false" customWidth="true" hidden="false" outlineLevel="0" max="2" min="2" style="1" width="77.17"/>
    <col collapsed="false" customWidth="true" hidden="false" outlineLevel="0" max="1025" min="3" style="1" width="10.33"/>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U52"/>
  <sheetViews>
    <sheetView showFormulas="false" showGridLines="true" showRowColHeaders="true" showZeros="true" rightToLeft="false" tabSelected="true" showOutlineSymbols="true" defaultGridColor="true" view="normal" topLeftCell="AO1" colorId="64" zoomScale="90" zoomScaleNormal="90" zoomScalePageLayoutView="100" workbookViewId="0">
      <selection pane="topLeft" activeCell="AO6" activeCellId="0" sqref="AO6"/>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3"/>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7"/>
    <col collapsed="false" customWidth="true" hidden="false" outlineLevel="0" max="12" min="11" style="13" width="13.67"/>
    <col collapsed="false" customWidth="true" hidden="false" outlineLevel="0" max="14" min="13" style="12" width="13.67"/>
    <col collapsed="false" customWidth="true" hidden="false" outlineLevel="0" max="15" min="15" style="12" width="16.66"/>
    <col collapsed="false" customWidth="true" hidden="false" outlineLevel="0" max="20" min="16" style="13" width="13.67"/>
    <col collapsed="false" customWidth="true" hidden="false" outlineLevel="0" max="71" min="21" style="12" width="13.67"/>
    <col collapsed="false" customWidth="true" hidden="false" outlineLevel="0" max="72" min="72" style="12" width="14.66"/>
    <col collapsed="false" customWidth="true" hidden="false" outlineLevel="0" max="73" min="73" style="12" width="14.33"/>
    <col collapsed="false" customWidth="true" hidden="false" outlineLevel="0" max="74" min="74" style="12" width="15.33"/>
    <col collapsed="false" customWidth="true" hidden="false" outlineLevel="0" max="77" min="75" style="12" width="14.33"/>
    <col collapsed="false" customWidth="true" hidden="false" outlineLevel="0" max="78" min="78" style="12" width="15.16"/>
    <col collapsed="false" customWidth="true" hidden="false" outlineLevel="0" max="79" min="79" style="12" width="14.66"/>
    <col collapsed="false" customWidth="true" hidden="false" outlineLevel="0" max="80" min="80" style="12" width="14.33"/>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33"/>
    <col collapsed="false" customWidth="true" hidden="false" outlineLevel="0" max="90" min="90" style="12" width="15.33"/>
    <col collapsed="false" customWidth="true" hidden="false" outlineLevel="0" max="171" min="91" style="12" width="13.67"/>
    <col collapsed="false" customWidth="true" hidden="false" outlineLevel="0" max="172" min="172" style="12" width="16.84"/>
    <col collapsed="false" customWidth="true" hidden="false" outlineLevel="0" max="173" min="173" style="12" width="16.66"/>
    <col collapsed="false" customWidth="true" hidden="false" outlineLevel="0" max="174" min="174" style="12" width="16"/>
    <col collapsed="false" customWidth="true" hidden="false" outlineLevel="0" max="177" min="175" style="12" width="13.67"/>
    <col collapsed="false" customWidth="true" hidden="false" outlineLevel="0" max="178" min="178" style="12" width="15.33"/>
    <col collapsed="false" customWidth="true" hidden="false" outlineLevel="0" max="179" min="179" style="12" width="15.66"/>
    <col collapsed="false" customWidth="true" hidden="false" outlineLevel="0" max="183" min="180" style="12" width="13.67"/>
    <col collapsed="false" customWidth="true" hidden="false" outlineLevel="0" max="184" min="184" style="12" width="16.66"/>
    <col collapsed="false" customWidth="true" hidden="false" outlineLevel="0" max="185" min="185" style="12" width="15.83"/>
    <col collapsed="false" customWidth="true" hidden="false" outlineLevel="0" max="188" min="186" style="12" width="13.67"/>
    <col collapsed="false" customWidth="true" hidden="false" outlineLevel="0" max="189" min="189" style="12" width="14.83"/>
    <col collapsed="false" customWidth="true" hidden="false" outlineLevel="0" max="190" min="190" style="12" width="16"/>
    <col collapsed="false" customWidth="true" hidden="false" outlineLevel="0" max="191" min="191" style="12" width="16.33"/>
    <col collapsed="false" customWidth="true" hidden="false" outlineLevel="0" max="192" min="192" style="12" width="14.17"/>
    <col collapsed="false" customWidth="true" hidden="false" outlineLevel="0" max="195" min="193" style="12" width="13.67"/>
    <col collapsed="false" customWidth="true" hidden="false" outlineLevel="0" max="196" min="196" style="12" width="15.16"/>
    <col collapsed="false" customWidth="true" hidden="false" outlineLevel="0" max="197" min="197" style="12" width="14.33"/>
    <col collapsed="false" customWidth="true" hidden="false" outlineLevel="0" max="201" min="198" style="12" width="13.67"/>
    <col collapsed="false" customWidth="true" hidden="false" outlineLevel="0" max="203" min="202" style="12" width="14.33"/>
    <col collapsed="false" customWidth="true" hidden="false" outlineLevel="0" max="207" min="204" style="12" width="13.67"/>
    <col collapsed="false" customWidth="true" hidden="false" outlineLevel="0" max="208" min="208" style="12" width="14.66"/>
    <col collapsed="false" customWidth="true" hidden="false" outlineLevel="0" max="209" min="209" style="12" width="14.33"/>
    <col collapsed="false" customWidth="true" hidden="false" outlineLevel="0" max="213" min="210" style="12" width="13.67"/>
    <col collapsed="false" customWidth="true" hidden="false" outlineLevel="0" max="214" min="214" style="12" width="14.17"/>
    <col collapsed="false" customWidth="true" hidden="false" outlineLevel="0" max="215" min="215" style="12" width="14.33"/>
    <col collapsed="false" customWidth="true" hidden="false" outlineLevel="0" max="219" min="216" style="12" width="13.67"/>
    <col collapsed="false" customWidth="true" hidden="false" outlineLevel="0" max="220" min="220" style="12" width="14.33"/>
    <col collapsed="false" customWidth="true" hidden="false" outlineLevel="0" max="221" min="221" style="12" width="14.17"/>
    <col collapsed="false" customWidth="true" hidden="false" outlineLevel="0" max="225" min="222" style="12" width="13.67"/>
    <col collapsed="false" customWidth="true" hidden="false" outlineLevel="0" max="226" min="226" style="12" width="16"/>
    <col collapsed="false" customWidth="true" hidden="false" outlineLevel="0" max="227" min="227" style="12" width="15.33"/>
    <col collapsed="false" customWidth="true" hidden="false" outlineLevel="0" max="228" min="228" style="12" width="14.33"/>
    <col collapsed="false" customWidth="true" hidden="false" outlineLevel="0" max="231" min="229" style="12" width="13.67"/>
    <col collapsed="false" customWidth="true" hidden="false" outlineLevel="0" max="232" min="232" style="12" width="16.33"/>
    <col collapsed="false" customWidth="true" hidden="false" outlineLevel="0" max="233" min="233" style="12" width="16.66"/>
    <col collapsed="false" customWidth="true" hidden="false" outlineLevel="0" max="236" min="234" style="12" width="16.33"/>
    <col collapsed="false" customWidth="true" hidden="false" outlineLevel="0" max="237" min="237" style="12" width="16"/>
    <col collapsed="false" customWidth="true" hidden="false" outlineLevel="0" max="238" min="238" style="12" width="15.33"/>
    <col collapsed="false" customWidth="true" hidden="false" outlineLevel="0" max="241" min="239" style="12" width="16.84"/>
    <col collapsed="false" customWidth="true" hidden="false" outlineLevel="0" max="242" min="242" style="12" width="15.66"/>
    <col collapsed="false" customWidth="true" hidden="false" outlineLevel="0" max="243" min="243" style="12" width="16.66"/>
    <col collapsed="false" customWidth="true" hidden="false" outlineLevel="0" max="247" min="244" style="12" width="16"/>
    <col collapsed="false" customWidth="true" hidden="false" outlineLevel="0" max="248" min="248" style="12" width="15.66"/>
    <col collapsed="false" customWidth="true" hidden="false" outlineLevel="0" max="251" min="249" style="12" width="16.33"/>
    <col collapsed="false" customWidth="true" hidden="false" outlineLevel="0" max="252" min="252" style="12" width="16.66"/>
    <col collapsed="false" customWidth="true" hidden="false" outlineLevel="0" max="253" min="253" style="12" width="17.34"/>
    <col collapsed="false" customWidth="true" hidden="false" outlineLevel="0" max="256" min="254" style="12" width="16"/>
    <col collapsed="false" customWidth="true" hidden="false" outlineLevel="0" max="257" min="257" style="12" width="16.66"/>
    <col collapsed="false" customWidth="true" hidden="false" outlineLevel="0" max="258" min="258" style="12" width="15.83"/>
    <col collapsed="false" customWidth="true" hidden="false" outlineLevel="0" max="262" min="259" style="12" width="16.66"/>
    <col collapsed="false" customWidth="true" hidden="false" outlineLevel="0" max="263" min="263" style="12" width="16.16"/>
    <col collapsed="false" customWidth="true" hidden="false" outlineLevel="0" max="266" min="264" style="12" width="16.66"/>
    <col collapsed="false" customWidth="true" hidden="false" outlineLevel="0" max="268" min="267" style="12" width="16"/>
    <col collapsed="false" customWidth="true" hidden="false" outlineLevel="0" max="271" min="269" style="12" width="17.34"/>
    <col collapsed="false" customWidth="true" hidden="false" outlineLevel="0" max="272" min="272" style="12" width="16"/>
    <col collapsed="false" customWidth="true" hidden="false" outlineLevel="0" max="273" min="273" style="12" width="15.66"/>
    <col collapsed="false" customWidth="true" hidden="false" outlineLevel="0" max="276" min="274" style="12" width="15.33"/>
    <col collapsed="false" customWidth="true" hidden="false" outlineLevel="0" max="277" min="277" style="12" width="17.83"/>
    <col collapsed="false" customWidth="true" hidden="false" outlineLevel="0" max="278" min="278" style="12" width="16.84"/>
    <col collapsed="false" customWidth="true" hidden="false" outlineLevel="0" max="279" min="279" style="12" width="16.66"/>
    <col collapsed="false" customWidth="true" hidden="false" outlineLevel="0" max="281" min="280" style="12" width="13.67"/>
    <col collapsed="false" customWidth="true" hidden="false" outlineLevel="0" max="1025" min="282" style="0" width="13.67"/>
  </cols>
  <sheetData>
    <row r="1" customFormat="false" ht="27" hidden="false" customHeight="true" outlineLevel="0" collapsed="false">
      <c r="A1" s="12" t="s">
        <v>24</v>
      </c>
      <c r="B1" s="12" t="s">
        <v>25</v>
      </c>
      <c r="C1" s="12" t="s">
        <v>26</v>
      </c>
      <c r="D1" s="12" t="s">
        <v>27</v>
      </c>
      <c r="E1" s="12" t="s">
        <v>28</v>
      </c>
      <c r="F1" s="14"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E1" s="12" t="s">
        <v>53</v>
      </c>
      <c r="AF1" s="12" t="s">
        <v>54</v>
      </c>
      <c r="AG1" s="12" t="s">
        <v>55</v>
      </c>
      <c r="AH1" s="12" t="s">
        <v>56</v>
      </c>
      <c r="AI1" s="12" t="s">
        <v>57</v>
      </c>
      <c r="AJ1" s="12" t="s">
        <v>58</v>
      </c>
      <c r="AK1" s="12" t="s">
        <v>59</v>
      </c>
      <c r="AL1" s="12" t="s">
        <v>60</v>
      </c>
      <c r="AM1" s="12" t="s">
        <v>61</v>
      </c>
      <c r="AP1" s="12" t="s">
        <v>62</v>
      </c>
      <c r="AQ1" s="12" t="s">
        <v>63</v>
      </c>
      <c r="AR1" s="12" t="s">
        <v>64</v>
      </c>
      <c r="AS1" s="12" t="s">
        <v>65</v>
      </c>
      <c r="AT1" s="12" t="s">
        <v>66</v>
      </c>
      <c r="AU1" s="12" t="s">
        <v>67</v>
      </c>
      <c r="AV1" s="12" t="s">
        <v>68</v>
      </c>
      <c r="AW1" s="12" t="s">
        <v>69</v>
      </c>
      <c r="AX1" s="12" t="s">
        <v>70</v>
      </c>
      <c r="BA1" s="12" t="s">
        <v>71</v>
      </c>
      <c r="BB1" s="12" t="s">
        <v>72</v>
      </c>
      <c r="BC1" s="12" t="s">
        <v>73</v>
      </c>
      <c r="BD1" s="12" t="s">
        <v>74</v>
      </c>
      <c r="BE1" s="12" t="s">
        <v>75</v>
      </c>
      <c r="BF1" s="12" t="s">
        <v>76</v>
      </c>
      <c r="BG1" s="12" t="s">
        <v>77</v>
      </c>
      <c r="BH1" s="12" t="s">
        <v>78</v>
      </c>
      <c r="BI1" s="12" t="s">
        <v>79</v>
      </c>
      <c r="BK1" s="12" t="s">
        <v>80</v>
      </c>
      <c r="BL1" s="12" t="s">
        <v>81</v>
      </c>
      <c r="BM1" s="12" t="s">
        <v>82</v>
      </c>
      <c r="BN1" s="12" t="s">
        <v>83</v>
      </c>
      <c r="BO1" s="12" t="s">
        <v>84</v>
      </c>
      <c r="BP1" s="12" t="s">
        <v>85</v>
      </c>
      <c r="BQ1" s="12" t="s">
        <v>86</v>
      </c>
      <c r="BR1" s="12" t="s">
        <v>87</v>
      </c>
      <c r="BS1" s="12" t="s">
        <v>88</v>
      </c>
      <c r="BT1" s="12" t="s">
        <v>89</v>
      </c>
      <c r="BU1" s="12" t="s">
        <v>90</v>
      </c>
      <c r="BV1" s="12" t="s">
        <v>91</v>
      </c>
      <c r="BW1" s="12" t="s">
        <v>92</v>
      </c>
      <c r="BX1" s="12" t="s">
        <v>93</v>
      </c>
      <c r="BY1" s="12" t="s">
        <v>94</v>
      </c>
      <c r="BZ1" s="12" t="s">
        <v>95</v>
      </c>
      <c r="CA1" s="12" t="s">
        <v>96</v>
      </c>
      <c r="CB1" s="12" t="s">
        <v>97</v>
      </c>
      <c r="CC1" s="12" t="s">
        <v>98</v>
      </c>
      <c r="CD1" s="12" t="s">
        <v>99</v>
      </c>
      <c r="CE1" s="12" t="s">
        <v>100</v>
      </c>
      <c r="CF1" s="12" t="s">
        <v>101</v>
      </c>
      <c r="CG1" s="12" t="s">
        <v>102</v>
      </c>
      <c r="CH1" s="12" t="s">
        <v>103</v>
      </c>
      <c r="CI1" s="12" t="s">
        <v>104</v>
      </c>
      <c r="CJ1" s="12" t="s">
        <v>105</v>
      </c>
      <c r="CK1" s="12" t="s">
        <v>106</v>
      </c>
      <c r="CL1" s="12" t="s">
        <v>107</v>
      </c>
      <c r="CM1" s="12" t="s">
        <v>108</v>
      </c>
      <c r="CN1" s="12" t="s">
        <v>109</v>
      </c>
      <c r="CO1" s="12" t="s">
        <v>110</v>
      </c>
      <c r="CP1" s="12" t="s">
        <v>111</v>
      </c>
      <c r="CQ1" s="12" t="s">
        <v>112</v>
      </c>
      <c r="CR1" s="12" t="s">
        <v>113</v>
      </c>
      <c r="CS1" s="12" t="s">
        <v>114</v>
      </c>
      <c r="CT1" s="12" t="s">
        <v>115</v>
      </c>
      <c r="CU1" s="12" t="s">
        <v>116</v>
      </c>
      <c r="CV1" s="12" t="s">
        <v>117</v>
      </c>
      <c r="CW1" s="12" t="s">
        <v>118</v>
      </c>
      <c r="CX1" s="12" t="s">
        <v>119</v>
      </c>
      <c r="CY1" s="12" t="s">
        <v>120</v>
      </c>
      <c r="CZ1" s="12" t="s">
        <v>121</v>
      </c>
      <c r="DA1" s="12" t="s">
        <v>122</v>
      </c>
      <c r="DB1" s="12" t="s">
        <v>123</v>
      </c>
      <c r="DC1" s="12" t="s">
        <v>124</v>
      </c>
      <c r="DD1" s="12" t="s">
        <v>125</v>
      </c>
      <c r="DE1" s="12" t="s">
        <v>126</v>
      </c>
      <c r="DF1" s="12" t="s">
        <v>127</v>
      </c>
      <c r="DG1" s="12" t="s">
        <v>128</v>
      </c>
      <c r="DH1" s="12" t="s">
        <v>129</v>
      </c>
      <c r="DI1" s="12" t="s">
        <v>130</v>
      </c>
      <c r="DJ1" s="12" t="s">
        <v>131</v>
      </c>
      <c r="DK1" s="12" t="s">
        <v>132</v>
      </c>
      <c r="DL1" s="12" t="s">
        <v>133</v>
      </c>
      <c r="DM1" s="12" t="s">
        <v>134</v>
      </c>
      <c r="DN1" s="12" t="s">
        <v>135</v>
      </c>
      <c r="DO1" s="12" t="s">
        <v>136</v>
      </c>
      <c r="DP1" s="12" t="s">
        <v>137</v>
      </c>
      <c r="DQ1" s="12" t="s">
        <v>138</v>
      </c>
      <c r="DR1" s="12" t="s">
        <v>139</v>
      </c>
      <c r="DS1" s="12" t="s">
        <v>140</v>
      </c>
      <c r="DT1" s="12" t="s">
        <v>141</v>
      </c>
      <c r="DU1" s="12" t="s">
        <v>142</v>
      </c>
      <c r="DV1" s="12" t="s">
        <v>143</v>
      </c>
      <c r="DW1" s="12" t="s">
        <v>144</v>
      </c>
      <c r="DX1" s="12" t="s">
        <v>145</v>
      </c>
      <c r="DY1" s="12" t="s">
        <v>146</v>
      </c>
      <c r="DZ1" s="12" t="s">
        <v>147</v>
      </c>
      <c r="EA1" s="12" t="s">
        <v>148</v>
      </c>
      <c r="EB1" s="12" t="s">
        <v>149</v>
      </c>
      <c r="EC1" s="12" t="s">
        <v>150</v>
      </c>
      <c r="ED1" s="12" t="s">
        <v>151</v>
      </c>
      <c r="EE1" s="12" t="s">
        <v>152</v>
      </c>
      <c r="EF1" s="12" t="s">
        <v>153</v>
      </c>
      <c r="EG1" s="12" t="s">
        <v>154</v>
      </c>
      <c r="EH1" s="12" t="s">
        <v>155</v>
      </c>
      <c r="EI1" s="12" t="s">
        <v>156</v>
      </c>
      <c r="EJ1" s="12" t="s">
        <v>157</v>
      </c>
      <c r="EK1" s="12" t="s">
        <v>158</v>
      </c>
      <c r="EL1" s="12" t="s">
        <v>159</v>
      </c>
      <c r="EM1" s="12" t="s">
        <v>160</v>
      </c>
      <c r="EN1" s="12" t="s">
        <v>161</v>
      </c>
      <c r="EO1" s="12" t="s">
        <v>162</v>
      </c>
      <c r="EP1" s="14" t="s">
        <v>163</v>
      </c>
      <c r="EQ1" s="12" t="s">
        <v>164</v>
      </c>
      <c r="ER1" s="12" t="s">
        <v>165</v>
      </c>
      <c r="ES1" s="12" t="s">
        <v>166</v>
      </c>
      <c r="ET1" s="12" t="s">
        <v>167</v>
      </c>
      <c r="EU1" s="12" t="s">
        <v>168</v>
      </c>
      <c r="EV1" s="12" t="s">
        <v>169</v>
      </c>
      <c r="EW1" s="12" t="s">
        <v>170</v>
      </c>
      <c r="EX1" s="12" t="s">
        <v>171</v>
      </c>
      <c r="EY1" s="12" t="s">
        <v>172</v>
      </c>
      <c r="EZ1" s="12" t="s">
        <v>173</v>
      </c>
      <c r="FA1" s="12" t="s">
        <v>174</v>
      </c>
      <c r="FB1" s="12" t="s">
        <v>175</v>
      </c>
      <c r="FC1" s="12" t="s">
        <v>176</v>
      </c>
      <c r="FD1" s="12" t="s">
        <v>177</v>
      </c>
      <c r="FE1" s="12" t="s">
        <v>178</v>
      </c>
      <c r="FF1" s="12" t="s">
        <v>179</v>
      </c>
      <c r="FG1" s="12" t="s">
        <v>180</v>
      </c>
      <c r="FH1" s="12" t="s">
        <v>181</v>
      </c>
      <c r="FI1" s="12" t="s">
        <v>182</v>
      </c>
      <c r="FJ1" s="12" t="s">
        <v>183</v>
      </c>
      <c r="FK1" s="15" t="s">
        <v>184</v>
      </c>
      <c r="FL1" s="15" t="s">
        <v>185</v>
      </c>
      <c r="FM1" s="15" t="s">
        <v>186</v>
      </c>
      <c r="FN1" s="15" t="s">
        <v>187</v>
      </c>
      <c r="FO1" s="15" t="s">
        <v>188</v>
      </c>
      <c r="FP1" s="16" t="s">
        <v>189</v>
      </c>
      <c r="FQ1" s="16" t="s">
        <v>190</v>
      </c>
      <c r="FR1" s="15" t="s">
        <v>191</v>
      </c>
      <c r="FS1" s="15" t="s">
        <v>192</v>
      </c>
      <c r="FT1" s="15" t="s">
        <v>193</v>
      </c>
      <c r="FU1" s="15" t="s">
        <v>194</v>
      </c>
      <c r="FV1" s="16" t="s">
        <v>195</v>
      </c>
      <c r="FW1" s="16" t="s">
        <v>196</v>
      </c>
      <c r="FX1" s="15" t="s">
        <v>197</v>
      </c>
      <c r="FY1" s="15" t="s">
        <v>198</v>
      </c>
      <c r="FZ1" s="15" t="s">
        <v>199</v>
      </c>
      <c r="GA1" s="15" t="s">
        <v>200</v>
      </c>
      <c r="GB1" s="16" t="s">
        <v>201</v>
      </c>
      <c r="GC1" s="16" t="s">
        <v>202</v>
      </c>
      <c r="GD1" s="15" t="s">
        <v>203</v>
      </c>
      <c r="GE1" s="15" t="s">
        <v>204</v>
      </c>
      <c r="GF1" s="15" t="s">
        <v>205</v>
      </c>
      <c r="GG1" s="15" t="s">
        <v>206</v>
      </c>
      <c r="GH1" s="16" t="s">
        <v>207</v>
      </c>
      <c r="GI1" s="16" t="s">
        <v>208</v>
      </c>
      <c r="GJ1" s="15" t="s">
        <v>209</v>
      </c>
      <c r="GK1" s="15" t="s">
        <v>210</v>
      </c>
      <c r="GL1" s="15" t="s">
        <v>211</v>
      </c>
      <c r="GM1" s="15" t="s">
        <v>212</v>
      </c>
      <c r="GN1" s="16" t="s">
        <v>213</v>
      </c>
      <c r="GO1" s="16" t="s">
        <v>214</v>
      </c>
      <c r="GP1" s="15" t="s">
        <v>215</v>
      </c>
      <c r="GQ1" s="15" t="s">
        <v>216</v>
      </c>
      <c r="GR1" s="15" t="s">
        <v>217</v>
      </c>
      <c r="GS1" s="15" t="s">
        <v>218</v>
      </c>
      <c r="GT1" s="16" t="s">
        <v>219</v>
      </c>
      <c r="GU1" s="16" t="s">
        <v>220</v>
      </c>
      <c r="GV1" s="15" t="s">
        <v>221</v>
      </c>
      <c r="GW1" s="15" t="s">
        <v>222</v>
      </c>
      <c r="GX1" s="15" t="s">
        <v>223</v>
      </c>
      <c r="GY1" s="15" t="s">
        <v>224</v>
      </c>
      <c r="GZ1" s="16" t="s">
        <v>225</v>
      </c>
      <c r="HA1" s="16" t="s">
        <v>226</v>
      </c>
      <c r="HB1" s="15" t="s">
        <v>227</v>
      </c>
      <c r="HC1" s="15" t="s">
        <v>228</v>
      </c>
      <c r="HD1" s="15" t="s">
        <v>229</v>
      </c>
      <c r="HE1" s="15" t="s">
        <v>230</v>
      </c>
      <c r="HF1" s="16" t="s">
        <v>231</v>
      </c>
      <c r="HG1" s="16" t="s">
        <v>232</v>
      </c>
      <c r="HH1" s="15" t="s">
        <v>233</v>
      </c>
      <c r="HI1" s="15" t="s">
        <v>234</v>
      </c>
      <c r="HJ1" s="15" t="s">
        <v>235</v>
      </c>
      <c r="HK1" s="15" t="s">
        <v>236</v>
      </c>
      <c r="HL1" s="16" t="s">
        <v>237</v>
      </c>
      <c r="HM1" s="16" t="s">
        <v>238</v>
      </c>
      <c r="HN1" s="15" t="s">
        <v>239</v>
      </c>
      <c r="HO1" s="15" t="s">
        <v>240</v>
      </c>
      <c r="HP1" s="15" t="s">
        <v>241</v>
      </c>
      <c r="HQ1" s="15" t="s">
        <v>242</v>
      </c>
      <c r="HR1" s="16" t="s">
        <v>243</v>
      </c>
      <c r="HS1" s="16" t="s">
        <v>244</v>
      </c>
      <c r="HT1" s="15" t="s">
        <v>245</v>
      </c>
      <c r="HU1" s="15" t="s">
        <v>246</v>
      </c>
      <c r="HV1" s="15" t="s">
        <v>247</v>
      </c>
      <c r="HW1" s="15" t="s">
        <v>248</v>
      </c>
      <c r="HX1" s="16" t="s">
        <v>249</v>
      </c>
      <c r="HY1" s="16" t="s">
        <v>250</v>
      </c>
      <c r="HZ1" s="15" t="s">
        <v>251</v>
      </c>
      <c r="IA1" s="15" t="s">
        <v>252</v>
      </c>
      <c r="IB1" s="15" t="s">
        <v>253</v>
      </c>
      <c r="IC1" s="16" t="s">
        <v>254</v>
      </c>
      <c r="ID1" s="16" t="s">
        <v>255</v>
      </c>
      <c r="IE1" s="15" t="s">
        <v>256</v>
      </c>
      <c r="IF1" s="15" t="s">
        <v>257</v>
      </c>
      <c r="IG1" s="15" t="s">
        <v>258</v>
      </c>
      <c r="IH1" s="16" t="s">
        <v>259</v>
      </c>
      <c r="II1" s="16" t="s">
        <v>260</v>
      </c>
      <c r="IJ1" s="15" t="s">
        <v>261</v>
      </c>
      <c r="IK1" s="15" t="s">
        <v>262</v>
      </c>
      <c r="IL1" s="15" t="s">
        <v>263</v>
      </c>
      <c r="IM1" s="16" t="s">
        <v>264</v>
      </c>
      <c r="IN1" s="16" t="s">
        <v>265</v>
      </c>
      <c r="IO1" s="15" t="s">
        <v>266</v>
      </c>
      <c r="IP1" s="15" t="s">
        <v>267</v>
      </c>
      <c r="IQ1" s="15" t="s">
        <v>268</v>
      </c>
      <c r="IR1" s="16" t="s">
        <v>269</v>
      </c>
      <c r="IS1" s="16" t="s">
        <v>270</v>
      </c>
      <c r="IT1" s="15" t="s">
        <v>271</v>
      </c>
      <c r="IU1" s="15" t="s">
        <v>272</v>
      </c>
      <c r="IV1" s="15" t="s">
        <v>273</v>
      </c>
      <c r="IW1" s="16" t="s">
        <v>274</v>
      </c>
      <c r="IX1" s="16" t="s">
        <v>275</v>
      </c>
      <c r="IY1" s="15" t="s">
        <v>276</v>
      </c>
      <c r="IZ1" s="15" t="s">
        <v>277</v>
      </c>
      <c r="JA1" s="15" t="s">
        <v>278</v>
      </c>
      <c r="JB1" s="16" t="s">
        <v>279</v>
      </c>
      <c r="JC1" s="16" t="s">
        <v>280</v>
      </c>
      <c r="JD1" s="15" t="s">
        <v>281</v>
      </c>
      <c r="JE1" s="15" t="s">
        <v>282</v>
      </c>
      <c r="JF1" s="15" t="s">
        <v>283</v>
      </c>
      <c r="JG1" s="16" t="s">
        <v>284</v>
      </c>
      <c r="JH1" s="16" t="s">
        <v>285</v>
      </c>
      <c r="JI1" s="15" t="s">
        <v>286</v>
      </c>
      <c r="JJ1" s="15" t="s">
        <v>287</v>
      </c>
      <c r="JK1" s="15" t="s">
        <v>288</v>
      </c>
      <c r="JL1" s="16" t="s">
        <v>289</v>
      </c>
      <c r="JM1" s="16" t="s">
        <v>290</v>
      </c>
      <c r="JN1" s="15" t="s">
        <v>291</v>
      </c>
      <c r="JO1" s="15" t="s">
        <v>292</v>
      </c>
      <c r="JP1" s="15" t="s">
        <v>293</v>
      </c>
      <c r="JQ1" s="16" t="s">
        <v>294</v>
      </c>
      <c r="JR1" s="16" t="s">
        <v>295</v>
      </c>
      <c r="JS1" s="15" t="s">
        <v>296</v>
      </c>
      <c r="JT1" s="17"/>
      <c r="JU1" s="18"/>
    </row>
    <row r="2" customFormat="false" ht="24" hidden="false" customHeight="true" outlineLevel="0" collapsed="false">
      <c r="A2" s="12" t="s">
        <v>297</v>
      </c>
      <c r="B2" s="12" t="s">
        <v>298</v>
      </c>
      <c r="C2" s="12" t="s">
        <v>299</v>
      </c>
      <c r="D2" s="14" t="s">
        <v>300</v>
      </c>
      <c r="E2" s="19" t="s">
        <v>301</v>
      </c>
      <c r="F2" s="12" t="s">
        <v>302</v>
      </c>
      <c r="G2" s="20" t="s">
        <v>303</v>
      </c>
      <c r="H2" s="20" t="s">
        <v>304</v>
      </c>
      <c r="I2" s="20" t="s">
        <v>305</v>
      </c>
      <c r="J2" s="20" t="s">
        <v>306</v>
      </c>
      <c r="K2" s="21" t="s">
        <v>307</v>
      </c>
      <c r="L2" s="21" t="s">
        <v>308</v>
      </c>
      <c r="M2" s="20" t="s">
        <v>309</v>
      </c>
      <c r="N2" s="20" t="s">
        <v>310</v>
      </c>
      <c r="O2" s="20" t="s">
        <v>311</v>
      </c>
      <c r="P2" s="13" t="s">
        <v>312</v>
      </c>
      <c r="Q2" s="21" t="s">
        <v>313</v>
      </c>
      <c r="R2" s="21" t="s">
        <v>314</v>
      </c>
      <c r="S2" s="13" t="s">
        <v>301</v>
      </c>
      <c r="T2" s="13" t="s">
        <v>301</v>
      </c>
      <c r="U2" s="12" t="s">
        <v>301</v>
      </c>
      <c r="V2" s="12" t="s">
        <v>301</v>
      </c>
      <c r="W2" s="12" t="s">
        <v>301</v>
      </c>
      <c r="X2" s="12" t="s">
        <v>301</v>
      </c>
      <c r="Y2" s="12" t="s">
        <v>301</v>
      </c>
      <c r="Z2" s="12" t="s">
        <v>301</v>
      </c>
      <c r="AA2" s="12" t="s">
        <v>301</v>
      </c>
      <c r="AB2" s="12" t="s">
        <v>301</v>
      </c>
      <c r="AC2" s="12" t="s">
        <v>301</v>
      </c>
      <c r="AE2" s="19" t="s">
        <v>315</v>
      </c>
      <c r="AF2" s="19" t="s">
        <v>316</v>
      </c>
      <c r="AG2" s="19" t="s">
        <v>317</v>
      </c>
      <c r="AH2" s="19" t="s">
        <v>318</v>
      </c>
      <c r="AI2" s="19" t="s">
        <v>319</v>
      </c>
      <c r="AJ2" s="19" t="s">
        <v>320</v>
      </c>
      <c r="AK2" s="19" t="s">
        <v>321</v>
      </c>
      <c r="AL2" s="19" t="s">
        <v>322</v>
      </c>
      <c r="AM2" s="19" t="s">
        <v>323</v>
      </c>
      <c r="AN2" s="19"/>
      <c r="AO2" s="19"/>
      <c r="AP2" s="19" t="s">
        <v>324</v>
      </c>
      <c r="AQ2" s="19" t="s">
        <v>325</v>
      </c>
      <c r="AR2" s="19" t="s">
        <v>326</v>
      </c>
      <c r="AS2" s="19" t="s">
        <v>327</v>
      </c>
      <c r="AT2" s="19" t="s">
        <v>328</v>
      </c>
      <c r="AU2" s="19" t="s">
        <v>329</v>
      </c>
      <c r="AV2" s="19" t="s">
        <v>330</v>
      </c>
      <c r="AW2" s="19" t="s">
        <v>331</v>
      </c>
      <c r="AX2" s="19" t="s">
        <v>332</v>
      </c>
      <c r="AY2" s="19"/>
      <c r="AZ2" s="19"/>
      <c r="BA2" s="19" t="s">
        <v>333</v>
      </c>
      <c r="BB2" s="19" t="s">
        <v>334</v>
      </c>
      <c r="BC2" s="19" t="s">
        <v>335</v>
      </c>
      <c r="BD2" s="19" t="s">
        <v>336</v>
      </c>
      <c r="BE2" s="19" t="s">
        <v>337</v>
      </c>
      <c r="BF2" s="19" t="s">
        <v>338</v>
      </c>
      <c r="BG2" s="19" t="s">
        <v>339</v>
      </c>
      <c r="BH2" s="19" t="s">
        <v>340</v>
      </c>
      <c r="BI2" s="19" t="s">
        <v>341</v>
      </c>
      <c r="BJ2" s="19"/>
      <c r="BK2" s="22" t="s">
        <v>301</v>
      </c>
      <c r="BL2" s="22" t="s">
        <v>301</v>
      </c>
      <c r="BM2" s="22" t="s">
        <v>301</v>
      </c>
      <c r="BN2" s="22" t="s">
        <v>301</v>
      </c>
      <c r="BO2" s="22" t="s">
        <v>301</v>
      </c>
      <c r="BP2" s="22" t="s">
        <v>301</v>
      </c>
      <c r="BQ2" s="22" t="s">
        <v>301</v>
      </c>
      <c r="BR2" s="22" t="s">
        <v>301</v>
      </c>
      <c r="BS2" s="22" t="s">
        <v>301</v>
      </c>
      <c r="BT2" s="19" t="s">
        <v>342</v>
      </c>
      <c r="BU2" s="19" t="s">
        <v>343</v>
      </c>
      <c r="BV2" s="19" t="s">
        <v>344</v>
      </c>
      <c r="BW2" s="19" t="s">
        <v>345</v>
      </c>
      <c r="BX2" s="19" t="s">
        <v>346</v>
      </c>
      <c r="BY2" s="19" t="s">
        <v>347</v>
      </c>
      <c r="BZ2" s="19" t="s">
        <v>348</v>
      </c>
      <c r="CA2" s="19" t="s">
        <v>349</v>
      </c>
      <c r="CB2" s="19" t="s">
        <v>350</v>
      </c>
      <c r="CC2" s="19" t="s">
        <v>351</v>
      </c>
      <c r="CD2" s="19" t="s">
        <v>352</v>
      </c>
      <c r="CE2" s="19" t="s">
        <v>353</v>
      </c>
      <c r="CF2" s="19" t="s">
        <v>354</v>
      </c>
      <c r="CG2" s="19" t="s">
        <v>355</v>
      </c>
      <c r="CH2" s="19" t="s">
        <v>356</v>
      </c>
      <c r="CI2" s="19" t="s">
        <v>357</v>
      </c>
      <c r="CJ2" s="19" t="s">
        <v>358</v>
      </c>
      <c r="CK2" s="19" t="s">
        <v>359</v>
      </c>
      <c r="CL2" s="19" t="s">
        <v>360</v>
      </c>
      <c r="CM2" s="19" t="s">
        <v>361</v>
      </c>
      <c r="CN2" s="19" t="s">
        <v>362</v>
      </c>
      <c r="CO2" s="19" t="s">
        <v>363</v>
      </c>
      <c r="CP2" s="19" t="s">
        <v>364</v>
      </c>
      <c r="CQ2" s="19" t="s">
        <v>365</v>
      </c>
      <c r="CR2" s="19" t="s">
        <v>366</v>
      </c>
      <c r="CS2" s="19" t="s">
        <v>367</v>
      </c>
      <c r="CT2" s="19" t="s">
        <v>368</v>
      </c>
      <c r="CU2" s="19" t="s">
        <v>369</v>
      </c>
      <c r="CV2" s="19" t="s">
        <v>370</v>
      </c>
      <c r="CW2" s="19" t="s">
        <v>371</v>
      </c>
      <c r="CX2" s="19" t="s">
        <v>372</v>
      </c>
      <c r="CY2" s="19" t="s">
        <v>373</v>
      </c>
      <c r="CZ2" s="19" t="s">
        <v>374</v>
      </c>
      <c r="DA2" s="19" t="s">
        <v>375</v>
      </c>
      <c r="DB2" s="19" t="s">
        <v>376</v>
      </c>
      <c r="DC2" s="19" t="s">
        <v>377</v>
      </c>
      <c r="DD2" s="19" t="s">
        <v>378</v>
      </c>
      <c r="DE2" s="19" t="s">
        <v>379</v>
      </c>
      <c r="DF2" s="19" t="s">
        <v>380</v>
      </c>
      <c r="DG2" s="19" t="s">
        <v>381</v>
      </c>
      <c r="DH2" s="19" t="s">
        <v>382</v>
      </c>
      <c r="DI2" s="19" t="s">
        <v>383</v>
      </c>
      <c r="DJ2" s="19" t="s">
        <v>384</v>
      </c>
      <c r="DK2" s="19" t="s">
        <v>385</v>
      </c>
      <c r="DL2" s="19" t="s">
        <v>386</v>
      </c>
      <c r="DM2" s="19" t="s">
        <v>387</v>
      </c>
      <c r="DN2" s="19" t="s">
        <v>388</v>
      </c>
      <c r="DO2" s="19" t="s">
        <v>389</v>
      </c>
      <c r="DP2" s="19" t="s">
        <v>390</v>
      </c>
      <c r="DQ2" s="19" t="s">
        <v>391</v>
      </c>
      <c r="DR2" s="19" t="s">
        <v>392</v>
      </c>
      <c r="DS2" s="19" t="s">
        <v>393</v>
      </c>
      <c r="DT2" s="19" t="s">
        <v>394</v>
      </c>
      <c r="DU2" s="19" t="s">
        <v>395</v>
      </c>
      <c r="DV2" s="19" t="s">
        <v>396</v>
      </c>
      <c r="DW2" s="19" t="s">
        <v>397</v>
      </c>
      <c r="DX2" s="19" t="s">
        <v>398</v>
      </c>
      <c r="DY2" s="19" t="s">
        <v>399</v>
      </c>
      <c r="DZ2" s="19" t="s">
        <v>400</v>
      </c>
      <c r="EA2" s="19" t="s">
        <v>401</v>
      </c>
      <c r="EB2" s="19" t="s">
        <v>402</v>
      </c>
      <c r="EC2" s="19" t="s">
        <v>403</v>
      </c>
      <c r="ED2" s="19" t="s">
        <v>404</v>
      </c>
      <c r="EE2" s="19" t="s">
        <v>405</v>
      </c>
      <c r="EF2" s="19" t="s">
        <v>406</v>
      </c>
      <c r="EG2" s="19" t="s">
        <v>407</v>
      </c>
      <c r="EH2" s="19" t="s">
        <v>408</v>
      </c>
      <c r="EI2" s="19" t="s">
        <v>409</v>
      </c>
      <c r="EJ2" s="19" t="s">
        <v>410</v>
      </c>
      <c r="EK2" s="19" t="s">
        <v>411</v>
      </c>
      <c r="EL2" s="19" t="s">
        <v>412</v>
      </c>
      <c r="EM2" s="19" t="s">
        <v>413</v>
      </c>
      <c r="EN2" s="20" t="s">
        <v>414</v>
      </c>
      <c r="EO2" s="20" t="s">
        <v>415</v>
      </c>
      <c r="EP2" s="19" t="s">
        <v>416</v>
      </c>
      <c r="EQ2" s="19" t="s">
        <v>417</v>
      </c>
      <c r="ER2" s="19" t="s">
        <v>418</v>
      </c>
      <c r="ES2" s="19" t="s">
        <v>419</v>
      </c>
      <c r="ET2" s="19" t="s">
        <v>420</v>
      </c>
      <c r="EU2" s="19" t="s">
        <v>421</v>
      </c>
      <c r="EV2" s="19" t="s">
        <v>422</v>
      </c>
      <c r="EW2" s="19" t="s">
        <v>423</v>
      </c>
      <c r="EX2" s="19" t="s">
        <v>424</v>
      </c>
      <c r="EY2" s="19" t="s">
        <v>425</v>
      </c>
      <c r="EZ2" s="19" t="s">
        <v>426</v>
      </c>
      <c r="FA2" s="19" t="s">
        <v>427</v>
      </c>
      <c r="FB2" s="19" t="s">
        <v>428</v>
      </c>
      <c r="FC2" s="19" t="s">
        <v>429</v>
      </c>
      <c r="FD2" s="19" t="s">
        <v>430</v>
      </c>
      <c r="FE2" s="19" t="s">
        <v>431</v>
      </c>
      <c r="FF2" s="19" t="s">
        <v>432</v>
      </c>
      <c r="FG2" s="19" t="s">
        <v>433</v>
      </c>
      <c r="FH2" s="19" t="s">
        <v>434</v>
      </c>
      <c r="FI2" s="19" t="s">
        <v>435</v>
      </c>
      <c r="FJ2" s="19" t="s">
        <v>436</v>
      </c>
      <c r="FK2" s="23" t="s">
        <v>437</v>
      </c>
      <c r="FL2" s="23" t="s">
        <v>301</v>
      </c>
      <c r="FM2" s="23" t="s">
        <v>438</v>
      </c>
      <c r="FN2" s="23" t="s">
        <v>439</v>
      </c>
      <c r="FO2" s="23" t="s">
        <v>440</v>
      </c>
      <c r="FP2" s="23" t="s">
        <v>441</v>
      </c>
      <c r="FQ2" s="23" t="s">
        <v>442</v>
      </c>
      <c r="FR2" s="23" t="s">
        <v>443</v>
      </c>
      <c r="FS2" s="23" t="s">
        <v>444</v>
      </c>
      <c r="FT2" s="23" t="s">
        <v>445</v>
      </c>
      <c r="FU2" s="23" t="s">
        <v>446</v>
      </c>
      <c r="FV2" s="23" t="s">
        <v>447</v>
      </c>
      <c r="FW2" s="23" t="s">
        <v>448</v>
      </c>
      <c r="FX2" s="23" t="s">
        <v>449</v>
      </c>
      <c r="FY2" s="23" t="s">
        <v>450</v>
      </c>
      <c r="FZ2" s="23" t="s">
        <v>451</v>
      </c>
      <c r="GA2" s="23" t="s">
        <v>452</v>
      </c>
      <c r="GB2" s="23" t="s">
        <v>453</v>
      </c>
      <c r="GC2" s="23" t="s">
        <v>454</v>
      </c>
      <c r="GD2" s="23" t="s">
        <v>455</v>
      </c>
      <c r="GE2" s="23" t="s">
        <v>456</v>
      </c>
      <c r="GF2" s="23" t="s">
        <v>457</v>
      </c>
      <c r="GG2" s="23" t="s">
        <v>458</v>
      </c>
      <c r="GH2" s="23" t="s">
        <v>459</v>
      </c>
      <c r="GI2" s="23" t="s">
        <v>460</v>
      </c>
      <c r="GJ2" s="23" t="s">
        <v>461</v>
      </c>
      <c r="GK2" s="23" t="s">
        <v>462</v>
      </c>
      <c r="GL2" s="23" t="s">
        <v>463</v>
      </c>
      <c r="GM2" s="23" t="s">
        <v>464</v>
      </c>
      <c r="GN2" s="23" t="s">
        <v>465</v>
      </c>
      <c r="GO2" s="23" t="s">
        <v>466</v>
      </c>
      <c r="GP2" s="23" t="s">
        <v>467</v>
      </c>
      <c r="GQ2" s="23" t="s">
        <v>468</v>
      </c>
      <c r="GR2" s="23" t="s">
        <v>469</v>
      </c>
      <c r="GS2" s="23" t="s">
        <v>470</v>
      </c>
      <c r="GT2" s="23" t="s">
        <v>471</v>
      </c>
      <c r="GU2" s="23" t="s">
        <v>472</v>
      </c>
      <c r="GV2" s="23" t="s">
        <v>473</v>
      </c>
      <c r="GW2" s="23" t="s">
        <v>474</v>
      </c>
      <c r="GX2" s="23" t="s">
        <v>475</v>
      </c>
      <c r="GY2" s="23" t="s">
        <v>476</v>
      </c>
      <c r="GZ2" s="23" t="s">
        <v>477</v>
      </c>
      <c r="HA2" s="23" t="s">
        <v>478</v>
      </c>
      <c r="HB2" s="23" t="s">
        <v>479</v>
      </c>
      <c r="HC2" s="23" t="s">
        <v>480</v>
      </c>
      <c r="HD2" s="23" t="s">
        <v>481</v>
      </c>
      <c r="HE2" s="23" t="s">
        <v>482</v>
      </c>
      <c r="HF2" s="23" t="s">
        <v>483</v>
      </c>
      <c r="HG2" s="23" t="s">
        <v>484</v>
      </c>
      <c r="HH2" s="23" t="s">
        <v>485</v>
      </c>
      <c r="HI2" s="23" t="s">
        <v>486</v>
      </c>
      <c r="HJ2" s="23" t="s">
        <v>487</v>
      </c>
      <c r="HK2" s="23" t="s">
        <v>488</v>
      </c>
      <c r="HL2" s="23" t="s">
        <v>489</v>
      </c>
      <c r="HM2" s="23" t="s">
        <v>490</v>
      </c>
      <c r="HN2" s="23" t="s">
        <v>491</v>
      </c>
      <c r="HO2" s="23" t="s">
        <v>492</v>
      </c>
      <c r="HP2" s="23" t="s">
        <v>493</v>
      </c>
      <c r="HQ2" s="23" t="s">
        <v>494</v>
      </c>
      <c r="HR2" s="23" t="s">
        <v>495</v>
      </c>
      <c r="HS2" s="23" t="s">
        <v>496</v>
      </c>
      <c r="HT2" s="23" t="s">
        <v>497</v>
      </c>
      <c r="HU2" s="23" t="s">
        <v>498</v>
      </c>
      <c r="HV2" s="23" t="s">
        <v>499</v>
      </c>
      <c r="HW2" s="23" t="s">
        <v>500</v>
      </c>
      <c r="HX2" s="23" t="s">
        <v>501</v>
      </c>
      <c r="HY2" s="23" t="s">
        <v>502</v>
      </c>
      <c r="HZ2" s="23" t="s">
        <v>503</v>
      </c>
      <c r="IA2" s="23" t="s">
        <v>504</v>
      </c>
      <c r="IB2" s="23" t="s">
        <v>505</v>
      </c>
      <c r="IC2" s="23" t="s">
        <v>506</v>
      </c>
      <c r="ID2" s="23" t="s">
        <v>507</v>
      </c>
      <c r="IE2" s="23" t="s">
        <v>508</v>
      </c>
      <c r="IF2" s="23" t="s">
        <v>509</v>
      </c>
      <c r="IG2" s="23" t="s">
        <v>510</v>
      </c>
      <c r="IH2" s="23" t="s">
        <v>511</v>
      </c>
      <c r="II2" s="23" t="s">
        <v>512</v>
      </c>
      <c r="IJ2" s="23" t="s">
        <v>513</v>
      </c>
      <c r="IK2" s="23" t="s">
        <v>514</v>
      </c>
      <c r="IL2" s="23" t="s">
        <v>515</v>
      </c>
      <c r="IM2" s="23" t="s">
        <v>516</v>
      </c>
      <c r="IN2" s="23" t="s">
        <v>517</v>
      </c>
      <c r="IO2" s="23" t="s">
        <v>518</v>
      </c>
      <c r="IP2" s="23" t="s">
        <v>519</v>
      </c>
      <c r="IQ2" s="23" t="s">
        <v>520</v>
      </c>
      <c r="IR2" s="23" t="s">
        <v>521</v>
      </c>
      <c r="IS2" s="23" t="s">
        <v>522</v>
      </c>
      <c r="IT2" s="23" t="s">
        <v>523</v>
      </c>
      <c r="IU2" s="23" t="s">
        <v>524</v>
      </c>
      <c r="IV2" s="23" t="s">
        <v>525</v>
      </c>
      <c r="IW2" s="23" t="s">
        <v>526</v>
      </c>
      <c r="IX2" s="23" t="s">
        <v>527</v>
      </c>
      <c r="IY2" s="23" t="s">
        <v>528</v>
      </c>
      <c r="IZ2" s="23" t="s">
        <v>529</v>
      </c>
      <c r="JA2" s="23" t="s">
        <v>530</v>
      </c>
      <c r="JB2" s="23" t="s">
        <v>531</v>
      </c>
      <c r="JC2" s="23" t="s">
        <v>532</v>
      </c>
      <c r="JD2" s="23" t="s">
        <v>533</v>
      </c>
      <c r="JE2" s="23" t="s">
        <v>534</v>
      </c>
      <c r="JF2" s="23" t="s">
        <v>535</v>
      </c>
      <c r="JG2" s="23" t="s">
        <v>536</v>
      </c>
      <c r="JH2" s="23" t="s">
        <v>537</v>
      </c>
      <c r="JI2" s="23" t="s">
        <v>538</v>
      </c>
      <c r="JJ2" s="23" t="s">
        <v>539</v>
      </c>
      <c r="JK2" s="23" t="s">
        <v>540</v>
      </c>
      <c r="JL2" s="23" t="s">
        <v>541</v>
      </c>
      <c r="JM2" s="23" t="s">
        <v>542</v>
      </c>
      <c r="JN2" s="23" t="s">
        <v>543</v>
      </c>
      <c r="JO2" s="23" t="s">
        <v>544</v>
      </c>
      <c r="JP2" s="23" t="s">
        <v>545</v>
      </c>
      <c r="JQ2" s="23" t="s">
        <v>546</v>
      </c>
      <c r="JR2" s="23" t="s">
        <v>547</v>
      </c>
      <c r="JS2" s="23" t="s">
        <v>548</v>
      </c>
      <c r="JT2" s="24"/>
    </row>
    <row r="3" customFormat="false" ht="30" hidden="false" customHeight="true" outlineLevel="0" collapsed="false">
      <c r="A3" s="12" t="s">
        <v>549</v>
      </c>
      <c r="B3" s="12" t="s">
        <v>550</v>
      </c>
      <c r="E3" s="12" t="s">
        <v>551</v>
      </c>
      <c r="F3" s="12" t="s">
        <v>552</v>
      </c>
      <c r="H3" s="12" t="s">
        <v>553</v>
      </c>
      <c r="J3" s="12" t="s">
        <v>553</v>
      </c>
      <c r="K3" s="13" t="s">
        <v>554</v>
      </c>
      <c r="L3" s="13" t="s">
        <v>554</v>
      </c>
      <c r="N3" s="12" t="s">
        <v>553</v>
      </c>
      <c r="O3" s="12" t="s">
        <v>555</v>
      </c>
      <c r="P3" s="13" t="s">
        <v>553</v>
      </c>
      <c r="U3" s="12" t="s">
        <v>550</v>
      </c>
      <c r="V3" s="12" t="s">
        <v>550</v>
      </c>
      <c r="W3" s="12" t="s">
        <v>550</v>
      </c>
      <c r="X3" s="12" t="s">
        <v>550</v>
      </c>
      <c r="Y3" s="12" t="s">
        <v>550</v>
      </c>
      <c r="Z3" s="12" t="s">
        <v>550</v>
      </c>
      <c r="AA3" s="12" t="s">
        <v>550</v>
      </c>
      <c r="AB3" s="12" t="s">
        <v>550</v>
      </c>
      <c r="AC3" s="12" t="s">
        <v>550</v>
      </c>
      <c r="AE3" s="12" t="s">
        <v>556</v>
      </c>
      <c r="AF3" s="12" t="s">
        <v>556</v>
      </c>
      <c r="AG3" s="12" t="s">
        <v>556</v>
      </c>
      <c r="AH3" s="12" t="s">
        <v>556</v>
      </c>
      <c r="AI3" s="12" t="s">
        <v>556</v>
      </c>
      <c r="AJ3" s="12" t="s">
        <v>556</v>
      </c>
      <c r="AK3" s="12" t="s">
        <v>556</v>
      </c>
      <c r="AL3" s="12" t="s">
        <v>556</v>
      </c>
      <c r="AM3" s="12" t="s">
        <v>556</v>
      </c>
      <c r="AP3" s="12" t="s">
        <v>556</v>
      </c>
      <c r="AQ3" s="12" t="s">
        <v>556</v>
      </c>
      <c r="AR3" s="12" t="s">
        <v>556</v>
      </c>
      <c r="AS3" s="12" t="s">
        <v>556</v>
      </c>
      <c r="AT3" s="12" t="s">
        <v>556</v>
      </c>
      <c r="AU3" s="12" t="s">
        <v>556</v>
      </c>
      <c r="AV3" s="12" t="s">
        <v>556</v>
      </c>
      <c r="AW3" s="12" t="s">
        <v>556</v>
      </c>
      <c r="AX3" s="12" t="s">
        <v>556</v>
      </c>
      <c r="BA3" s="12" t="s">
        <v>556</v>
      </c>
      <c r="BB3" s="12" t="s">
        <v>556</v>
      </c>
      <c r="BC3" s="12" t="s">
        <v>556</v>
      </c>
      <c r="BD3" s="12" t="s">
        <v>556</v>
      </c>
      <c r="BE3" s="12" t="s">
        <v>556</v>
      </c>
      <c r="BF3" s="12" t="s">
        <v>556</v>
      </c>
      <c r="BG3" s="12" t="s">
        <v>556</v>
      </c>
      <c r="BH3" s="12" t="s">
        <v>556</v>
      </c>
      <c r="BI3" s="12" t="s">
        <v>556</v>
      </c>
      <c r="BK3" s="12" t="s">
        <v>550</v>
      </c>
      <c r="BL3" s="12" t="s">
        <v>550</v>
      </c>
      <c r="BM3" s="12" t="s">
        <v>550</v>
      </c>
      <c r="BN3" s="12" t="s">
        <v>550</v>
      </c>
      <c r="BO3" s="12" t="s">
        <v>550</v>
      </c>
      <c r="BP3" s="12" t="s">
        <v>550</v>
      </c>
      <c r="BQ3" s="12" t="s">
        <v>550</v>
      </c>
      <c r="BR3" s="12" t="s">
        <v>550</v>
      </c>
      <c r="BS3" s="12" t="s">
        <v>550</v>
      </c>
      <c r="BT3" s="12" t="s">
        <v>550</v>
      </c>
      <c r="BU3" s="12" t="s">
        <v>550</v>
      </c>
      <c r="BV3" s="12" t="s">
        <v>550</v>
      </c>
      <c r="BW3" s="12" t="s">
        <v>550</v>
      </c>
      <c r="BX3" s="12" t="s">
        <v>550</v>
      </c>
      <c r="BY3" s="12" t="s">
        <v>550</v>
      </c>
      <c r="BZ3" s="12" t="s">
        <v>550</v>
      </c>
      <c r="CA3" s="12" t="s">
        <v>550</v>
      </c>
      <c r="CB3" s="12" t="s">
        <v>550</v>
      </c>
      <c r="CC3" s="12" t="s">
        <v>550</v>
      </c>
      <c r="CD3" s="12" t="s">
        <v>550</v>
      </c>
      <c r="CE3" s="12" t="s">
        <v>550</v>
      </c>
      <c r="CF3" s="12" t="s">
        <v>550</v>
      </c>
      <c r="CG3" s="12" t="s">
        <v>550</v>
      </c>
      <c r="CH3" s="12" t="s">
        <v>550</v>
      </c>
      <c r="CI3" s="12" t="s">
        <v>550</v>
      </c>
      <c r="CJ3" s="12" t="s">
        <v>550</v>
      </c>
      <c r="CK3" s="12" t="s">
        <v>550</v>
      </c>
      <c r="CL3" s="12" t="s">
        <v>550</v>
      </c>
      <c r="CM3" s="12" t="s">
        <v>550</v>
      </c>
      <c r="CN3" s="12" t="s">
        <v>550</v>
      </c>
      <c r="CO3" s="12" t="s">
        <v>550</v>
      </c>
      <c r="CP3" s="12" t="s">
        <v>550</v>
      </c>
      <c r="CQ3" s="12" t="s">
        <v>550</v>
      </c>
      <c r="CR3" s="12" t="s">
        <v>550</v>
      </c>
      <c r="CS3" s="12" t="s">
        <v>550</v>
      </c>
      <c r="CT3" s="12" t="s">
        <v>550</v>
      </c>
      <c r="CU3" s="12" t="s">
        <v>550</v>
      </c>
      <c r="CV3" s="12" t="s">
        <v>550</v>
      </c>
      <c r="CW3" s="12" t="s">
        <v>550</v>
      </c>
      <c r="CX3" s="12" t="s">
        <v>550</v>
      </c>
      <c r="CY3" s="12" t="s">
        <v>550</v>
      </c>
      <c r="CZ3" s="12" t="s">
        <v>550</v>
      </c>
      <c r="DA3" s="12" t="s">
        <v>550</v>
      </c>
      <c r="DB3" s="12" t="s">
        <v>550</v>
      </c>
      <c r="DC3" s="12" t="s">
        <v>550</v>
      </c>
      <c r="DD3" s="12" t="s">
        <v>550</v>
      </c>
      <c r="DE3" s="12" t="s">
        <v>550</v>
      </c>
      <c r="DF3" s="12" t="s">
        <v>550</v>
      </c>
      <c r="DG3" s="12" t="s">
        <v>550</v>
      </c>
      <c r="DH3" s="12" t="s">
        <v>550</v>
      </c>
      <c r="DI3" s="12" t="s">
        <v>550</v>
      </c>
      <c r="DJ3" s="12" t="s">
        <v>550</v>
      </c>
      <c r="DK3" s="12" t="s">
        <v>550</v>
      </c>
      <c r="DL3" s="12" t="s">
        <v>550</v>
      </c>
      <c r="DM3" s="12" t="s">
        <v>550</v>
      </c>
      <c r="DN3" s="12" t="s">
        <v>550</v>
      </c>
      <c r="DO3" s="12" t="s">
        <v>550</v>
      </c>
      <c r="DP3" s="12" t="s">
        <v>550</v>
      </c>
      <c r="DQ3" s="12" t="s">
        <v>550</v>
      </c>
      <c r="DR3" s="12" t="s">
        <v>550</v>
      </c>
      <c r="DS3" s="12" t="s">
        <v>550</v>
      </c>
      <c r="DT3" s="12" t="s">
        <v>550</v>
      </c>
      <c r="DU3" s="12" t="s">
        <v>550</v>
      </c>
      <c r="DV3" s="12" t="s">
        <v>550</v>
      </c>
      <c r="DW3" s="12" t="s">
        <v>550</v>
      </c>
      <c r="DX3" s="12" t="s">
        <v>550</v>
      </c>
      <c r="DY3" s="12" t="s">
        <v>550</v>
      </c>
      <c r="DZ3" s="12" t="s">
        <v>550</v>
      </c>
      <c r="EA3" s="12" t="s">
        <v>550</v>
      </c>
      <c r="EB3" s="12" t="s">
        <v>550</v>
      </c>
      <c r="EC3" s="12" t="s">
        <v>550</v>
      </c>
      <c r="ED3" s="12" t="s">
        <v>550</v>
      </c>
      <c r="EE3" s="12" t="s">
        <v>550</v>
      </c>
      <c r="EF3" s="12" t="s">
        <v>550</v>
      </c>
      <c r="EG3" s="12" t="s">
        <v>550</v>
      </c>
      <c r="EH3" s="12" t="s">
        <v>550</v>
      </c>
      <c r="EI3" s="12" t="s">
        <v>550</v>
      </c>
      <c r="EJ3" s="12" t="s">
        <v>550</v>
      </c>
      <c r="EK3" s="12" t="s">
        <v>550</v>
      </c>
      <c r="EL3" s="12" t="s">
        <v>550</v>
      </c>
      <c r="EM3" s="12" t="s">
        <v>550</v>
      </c>
      <c r="EN3" s="12" t="s">
        <v>557</v>
      </c>
      <c r="EO3" s="12" t="s">
        <v>557</v>
      </c>
      <c r="EP3" s="12" t="s">
        <v>558</v>
      </c>
      <c r="EQ3" s="12" t="s">
        <v>558</v>
      </c>
      <c r="ER3" s="12" t="s">
        <v>559</v>
      </c>
      <c r="ES3" s="12" t="s">
        <v>558</v>
      </c>
      <c r="ET3" s="12" t="s">
        <v>559</v>
      </c>
      <c r="EU3" s="12" t="s">
        <v>558</v>
      </c>
      <c r="EV3" s="12" t="s">
        <v>559</v>
      </c>
      <c r="EW3" s="12" t="s">
        <v>558</v>
      </c>
      <c r="EX3" s="12" t="s">
        <v>559</v>
      </c>
      <c r="EY3" s="12" t="s">
        <v>558</v>
      </c>
      <c r="EZ3" s="12" t="s">
        <v>558</v>
      </c>
      <c r="FA3" s="12" t="s">
        <v>558</v>
      </c>
      <c r="FB3" s="12" t="s">
        <v>559</v>
      </c>
      <c r="FC3" s="12" t="s">
        <v>558</v>
      </c>
      <c r="FD3" s="12" t="s">
        <v>559</v>
      </c>
      <c r="FE3" s="12" t="s">
        <v>558</v>
      </c>
      <c r="FF3" s="12" t="s">
        <v>559</v>
      </c>
      <c r="FG3" s="12" t="s">
        <v>558</v>
      </c>
      <c r="FH3" s="12" t="s">
        <v>559</v>
      </c>
      <c r="FI3" s="12" t="s">
        <v>558</v>
      </c>
      <c r="FJ3" s="12" t="s">
        <v>558</v>
      </c>
      <c r="FK3" s="15" t="s">
        <v>558</v>
      </c>
      <c r="FL3" s="15" t="s">
        <v>560</v>
      </c>
      <c r="FM3" s="15" t="s">
        <v>561</v>
      </c>
      <c r="FN3" s="15"/>
      <c r="FO3" s="15" t="s">
        <v>550</v>
      </c>
      <c r="FP3" s="15"/>
      <c r="FQ3" s="15" t="s">
        <v>556</v>
      </c>
      <c r="FR3" s="15" t="s">
        <v>556</v>
      </c>
      <c r="FS3" s="15" t="s">
        <v>556</v>
      </c>
      <c r="FT3" s="15"/>
      <c r="FU3" s="15" t="s">
        <v>550</v>
      </c>
      <c r="FV3" s="15"/>
      <c r="FW3" s="15" t="s">
        <v>556</v>
      </c>
      <c r="FX3" s="15" t="s">
        <v>556</v>
      </c>
      <c r="FY3" s="15" t="s">
        <v>556</v>
      </c>
      <c r="FZ3" s="15"/>
      <c r="GA3" s="15" t="s">
        <v>550</v>
      </c>
      <c r="GB3" s="15"/>
      <c r="GC3" s="15" t="s">
        <v>556</v>
      </c>
      <c r="GD3" s="15" t="s">
        <v>556</v>
      </c>
      <c r="GE3" s="15" t="s">
        <v>556</v>
      </c>
      <c r="GF3" s="15"/>
      <c r="GG3" s="15" t="s">
        <v>550</v>
      </c>
      <c r="GH3" s="15"/>
      <c r="GI3" s="15" t="s">
        <v>556</v>
      </c>
      <c r="GJ3" s="15" t="s">
        <v>556</v>
      </c>
      <c r="GK3" s="15" t="s">
        <v>556</v>
      </c>
      <c r="GL3" s="15"/>
      <c r="GM3" s="15" t="s">
        <v>550</v>
      </c>
      <c r="GN3" s="15"/>
      <c r="GO3" s="15" t="s">
        <v>556</v>
      </c>
      <c r="GP3" s="15" t="s">
        <v>556</v>
      </c>
      <c r="GQ3" s="15" t="s">
        <v>556</v>
      </c>
      <c r="GR3" s="15"/>
      <c r="GS3" s="15" t="s">
        <v>550</v>
      </c>
      <c r="GT3" s="15"/>
      <c r="GU3" s="15" t="s">
        <v>556</v>
      </c>
      <c r="GV3" s="15" t="s">
        <v>556</v>
      </c>
      <c r="GW3" s="15" t="s">
        <v>556</v>
      </c>
      <c r="GX3" s="15"/>
      <c r="GY3" s="15" t="s">
        <v>550</v>
      </c>
      <c r="GZ3" s="15"/>
      <c r="HA3" s="15" t="s">
        <v>556</v>
      </c>
      <c r="HB3" s="15" t="s">
        <v>556</v>
      </c>
      <c r="HC3" s="15" t="s">
        <v>556</v>
      </c>
      <c r="HD3" s="15"/>
      <c r="HE3" s="15" t="s">
        <v>550</v>
      </c>
      <c r="HF3" s="15"/>
      <c r="HG3" s="15" t="s">
        <v>556</v>
      </c>
      <c r="HH3" s="15" t="s">
        <v>556</v>
      </c>
      <c r="HI3" s="15" t="s">
        <v>556</v>
      </c>
      <c r="HJ3" s="15"/>
      <c r="HK3" s="15" t="s">
        <v>550</v>
      </c>
      <c r="HL3" s="15"/>
      <c r="HM3" s="15" t="s">
        <v>556</v>
      </c>
      <c r="HN3" s="15" t="s">
        <v>556</v>
      </c>
      <c r="HO3" s="15" t="s">
        <v>556</v>
      </c>
      <c r="HP3" s="15"/>
      <c r="HQ3" s="15" t="s">
        <v>550</v>
      </c>
      <c r="HR3" s="15"/>
      <c r="HS3" s="15" t="s">
        <v>556</v>
      </c>
      <c r="HT3" s="15" t="s">
        <v>556</v>
      </c>
      <c r="HU3" s="15" t="s">
        <v>556</v>
      </c>
      <c r="HV3" s="15"/>
      <c r="HW3" s="15" t="s">
        <v>550</v>
      </c>
      <c r="HX3" s="15"/>
      <c r="HY3" s="15" t="s">
        <v>556</v>
      </c>
      <c r="HZ3" s="15" t="s">
        <v>556</v>
      </c>
      <c r="IA3" s="15"/>
      <c r="IB3" s="15" t="s">
        <v>550</v>
      </c>
      <c r="IC3" s="15"/>
      <c r="ID3" s="15" t="s">
        <v>556</v>
      </c>
      <c r="IE3" s="15" t="s">
        <v>556</v>
      </c>
      <c r="IF3" s="15"/>
      <c r="IG3" s="15" t="s">
        <v>550</v>
      </c>
      <c r="IH3" s="15"/>
      <c r="II3" s="15" t="s">
        <v>556</v>
      </c>
      <c r="IJ3" s="15" t="s">
        <v>556</v>
      </c>
      <c r="IK3" s="15"/>
      <c r="IL3" s="15" t="s">
        <v>550</v>
      </c>
      <c r="IM3" s="15"/>
      <c r="IN3" s="15" t="s">
        <v>556</v>
      </c>
      <c r="IO3" s="15" t="s">
        <v>556</v>
      </c>
      <c r="IP3" s="15"/>
      <c r="IQ3" s="15" t="s">
        <v>550</v>
      </c>
      <c r="IR3" s="15"/>
      <c r="IS3" s="15" t="s">
        <v>556</v>
      </c>
      <c r="IT3" s="15" t="s">
        <v>556</v>
      </c>
      <c r="IU3" s="15"/>
      <c r="IV3" s="15" t="s">
        <v>550</v>
      </c>
      <c r="IW3" s="15"/>
      <c r="IX3" s="15" t="s">
        <v>556</v>
      </c>
      <c r="IY3" s="15" t="s">
        <v>556</v>
      </c>
      <c r="IZ3" s="15"/>
      <c r="JA3" s="15" t="s">
        <v>550</v>
      </c>
      <c r="JB3" s="15"/>
      <c r="JC3" s="15" t="s">
        <v>556</v>
      </c>
      <c r="JD3" s="15" t="s">
        <v>556</v>
      </c>
      <c r="JE3" s="15"/>
      <c r="JF3" s="15" t="s">
        <v>550</v>
      </c>
      <c r="JG3" s="15"/>
      <c r="JH3" s="15" t="s">
        <v>556</v>
      </c>
      <c r="JI3" s="15" t="s">
        <v>556</v>
      </c>
      <c r="JJ3" s="15"/>
      <c r="JK3" s="15" t="s">
        <v>550</v>
      </c>
      <c r="JL3" s="15"/>
      <c r="JM3" s="15" t="s">
        <v>556</v>
      </c>
      <c r="JN3" s="15" t="s">
        <v>556</v>
      </c>
      <c r="JO3" s="15"/>
      <c r="JP3" s="15" t="s">
        <v>550</v>
      </c>
      <c r="JQ3" s="15"/>
      <c r="JR3" s="15" t="s">
        <v>556</v>
      </c>
      <c r="JS3" s="15" t="s">
        <v>556</v>
      </c>
      <c r="JT3" s="24"/>
    </row>
    <row r="4" customFormat="false" ht="12.75" hidden="false" customHeight="true" outlineLevel="0" collapsed="false">
      <c r="A4" s="12" t="s">
        <v>562</v>
      </c>
      <c r="B4" s="12" t="s">
        <v>563</v>
      </c>
      <c r="C4" s="12" t="s">
        <v>564</v>
      </c>
      <c r="D4" s="12" t="s">
        <v>565</v>
      </c>
      <c r="E4" s="12" t="s">
        <v>566</v>
      </c>
      <c r="F4" s="12" t="s">
        <v>567</v>
      </c>
      <c r="G4" s="12" t="s">
        <v>568</v>
      </c>
      <c r="H4" s="12" t="s">
        <v>569</v>
      </c>
      <c r="I4" s="12" t="s">
        <v>570</v>
      </c>
      <c r="J4" s="12" t="s">
        <v>569</v>
      </c>
      <c r="K4" s="13" t="s">
        <v>571</v>
      </c>
      <c r="L4" s="13" t="s">
        <v>571</v>
      </c>
      <c r="M4" s="12" t="s">
        <v>570</v>
      </c>
      <c r="N4" s="12" t="s">
        <v>569</v>
      </c>
      <c r="O4" s="12" t="s">
        <v>572</v>
      </c>
      <c r="P4" s="13" t="s">
        <v>573</v>
      </c>
      <c r="Q4" s="13" t="s">
        <v>565</v>
      </c>
      <c r="R4" s="13" t="s">
        <v>565</v>
      </c>
      <c r="S4" s="13" t="s">
        <v>565</v>
      </c>
      <c r="T4" s="13" t="s">
        <v>565</v>
      </c>
      <c r="U4" s="12" t="s">
        <v>574</v>
      </c>
      <c r="V4" s="12" t="s">
        <v>574</v>
      </c>
      <c r="W4" s="12" t="s">
        <v>574</v>
      </c>
      <c r="X4" s="12" t="s">
        <v>574</v>
      </c>
      <c r="Y4" s="12" t="s">
        <v>574</v>
      </c>
      <c r="Z4" s="12" t="s">
        <v>574</v>
      </c>
      <c r="AA4" s="12" t="s">
        <v>574</v>
      </c>
      <c r="AB4" s="12" t="s">
        <v>574</v>
      </c>
      <c r="AC4" s="12" t="s">
        <v>574</v>
      </c>
      <c r="AE4" s="12" t="s">
        <v>575</v>
      </c>
      <c r="AF4" s="12" t="s">
        <v>575</v>
      </c>
      <c r="AG4" s="12" t="s">
        <v>575</v>
      </c>
      <c r="AH4" s="12" t="s">
        <v>575</v>
      </c>
      <c r="AI4" s="12" t="s">
        <v>575</v>
      </c>
      <c r="AJ4" s="12" t="s">
        <v>575</v>
      </c>
      <c r="AK4" s="12" t="s">
        <v>575</v>
      </c>
      <c r="AL4" s="12" t="s">
        <v>575</v>
      </c>
      <c r="AM4" s="12" t="s">
        <v>575</v>
      </c>
      <c r="AP4" s="12" t="s">
        <v>575</v>
      </c>
      <c r="AQ4" s="12" t="s">
        <v>575</v>
      </c>
      <c r="AR4" s="12" t="s">
        <v>575</v>
      </c>
      <c r="AS4" s="12" t="s">
        <v>575</v>
      </c>
      <c r="AT4" s="12" t="s">
        <v>575</v>
      </c>
      <c r="AU4" s="12" t="s">
        <v>575</v>
      </c>
      <c r="AV4" s="12" t="s">
        <v>575</v>
      </c>
      <c r="AW4" s="12" t="s">
        <v>575</v>
      </c>
      <c r="AX4" s="12" t="s">
        <v>575</v>
      </c>
      <c r="BA4" s="12" t="s">
        <v>575</v>
      </c>
      <c r="BB4" s="12" t="s">
        <v>575</v>
      </c>
      <c r="BC4" s="12" t="s">
        <v>575</v>
      </c>
      <c r="BD4" s="12" t="s">
        <v>575</v>
      </c>
      <c r="BE4" s="12" t="s">
        <v>575</v>
      </c>
      <c r="BF4" s="12" t="s">
        <v>575</v>
      </c>
      <c r="BG4" s="12" t="s">
        <v>575</v>
      </c>
      <c r="BH4" s="12" t="s">
        <v>575</v>
      </c>
      <c r="BI4" s="12" t="s">
        <v>575</v>
      </c>
      <c r="BK4" s="12" t="s">
        <v>574</v>
      </c>
      <c r="BL4" s="12" t="s">
        <v>574</v>
      </c>
      <c r="BM4" s="12" t="s">
        <v>574</v>
      </c>
      <c r="BN4" s="12" t="s">
        <v>574</v>
      </c>
      <c r="BO4" s="12" t="s">
        <v>574</v>
      </c>
      <c r="BP4" s="12" t="s">
        <v>574</v>
      </c>
      <c r="BQ4" s="12" t="s">
        <v>574</v>
      </c>
      <c r="BR4" s="12" t="s">
        <v>574</v>
      </c>
      <c r="BS4" s="12" t="s">
        <v>574</v>
      </c>
      <c r="BT4" s="12" t="s">
        <v>574</v>
      </c>
      <c r="BU4" s="12" t="s">
        <v>574</v>
      </c>
      <c r="BV4" s="12" t="s">
        <v>574</v>
      </c>
      <c r="BW4" s="12" t="s">
        <v>574</v>
      </c>
      <c r="BX4" s="12" t="s">
        <v>574</v>
      </c>
      <c r="BY4" s="12" t="s">
        <v>574</v>
      </c>
      <c r="BZ4" s="12" t="s">
        <v>574</v>
      </c>
      <c r="CA4" s="12" t="s">
        <v>574</v>
      </c>
      <c r="CB4" s="12" t="s">
        <v>574</v>
      </c>
      <c r="CC4" s="12" t="s">
        <v>574</v>
      </c>
      <c r="CD4" s="12" t="s">
        <v>574</v>
      </c>
      <c r="CE4" s="12" t="s">
        <v>574</v>
      </c>
      <c r="CF4" s="12" t="s">
        <v>574</v>
      </c>
      <c r="CG4" s="12" t="s">
        <v>574</v>
      </c>
      <c r="CH4" s="12" t="s">
        <v>574</v>
      </c>
      <c r="CI4" s="12" t="s">
        <v>574</v>
      </c>
      <c r="CJ4" s="12" t="s">
        <v>574</v>
      </c>
      <c r="CK4" s="12" t="s">
        <v>574</v>
      </c>
      <c r="CL4" s="12" t="s">
        <v>574</v>
      </c>
      <c r="CM4" s="12" t="s">
        <v>574</v>
      </c>
      <c r="CN4" s="12" t="s">
        <v>574</v>
      </c>
      <c r="CO4" s="12" t="s">
        <v>574</v>
      </c>
      <c r="CP4" s="12" t="s">
        <v>574</v>
      </c>
      <c r="CQ4" s="12" t="s">
        <v>574</v>
      </c>
      <c r="CR4" s="12" t="s">
        <v>574</v>
      </c>
      <c r="CS4" s="12" t="s">
        <v>574</v>
      </c>
      <c r="CT4" s="12" t="s">
        <v>574</v>
      </c>
      <c r="CU4" s="12" t="s">
        <v>574</v>
      </c>
      <c r="CV4" s="12" t="s">
        <v>574</v>
      </c>
      <c r="CW4" s="12" t="s">
        <v>574</v>
      </c>
      <c r="CX4" s="12" t="s">
        <v>574</v>
      </c>
      <c r="CY4" s="12" t="s">
        <v>574</v>
      </c>
      <c r="CZ4" s="12" t="s">
        <v>574</v>
      </c>
      <c r="DA4" s="12" t="s">
        <v>574</v>
      </c>
      <c r="DB4" s="12" t="s">
        <v>574</v>
      </c>
      <c r="DC4" s="12" t="s">
        <v>574</v>
      </c>
      <c r="DD4" s="12" t="s">
        <v>574</v>
      </c>
      <c r="DE4" s="12" t="s">
        <v>574</v>
      </c>
      <c r="DF4" s="12" t="s">
        <v>574</v>
      </c>
      <c r="DG4" s="12" t="s">
        <v>574</v>
      </c>
      <c r="DH4" s="12" t="s">
        <v>574</v>
      </c>
      <c r="DI4" s="12" t="s">
        <v>574</v>
      </c>
      <c r="DJ4" s="12" t="s">
        <v>574</v>
      </c>
      <c r="DK4" s="12" t="s">
        <v>574</v>
      </c>
      <c r="DL4" s="12" t="s">
        <v>574</v>
      </c>
      <c r="DM4" s="12" t="s">
        <v>574</v>
      </c>
      <c r="DN4" s="12" t="s">
        <v>574</v>
      </c>
      <c r="DO4" s="12" t="s">
        <v>574</v>
      </c>
      <c r="DP4" s="12" t="s">
        <v>574</v>
      </c>
      <c r="DQ4" s="12" t="s">
        <v>574</v>
      </c>
      <c r="DR4" s="12" t="s">
        <v>574</v>
      </c>
      <c r="DS4" s="12" t="s">
        <v>574</v>
      </c>
      <c r="DT4" s="12" t="s">
        <v>574</v>
      </c>
      <c r="DU4" s="12" t="s">
        <v>574</v>
      </c>
      <c r="DV4" s="12" t="s">
        <v>574</v>
      </c>
      <c r="DW4" s="12" t="s">
        <v>574</v>
      </c>
      <c r="DX4" s="12" t="s">
        <v>574</v>
      </c>
      <c r="DY4" s="12" t="s">
        <v>574</v>
      </c>
      <c r="DZ4" s="12" t="s">
        <v>574</v>
      </c>
      <c r="EA4" s="12" t="s">
        <v>574</v>
      </c>
      <c r="EB4" s="12" t="s">
        <v>574</v>
      </c>
      <c r="EC4" s="12" t="s">
        <v>574</v>
      </c>
      <c r="ED4" s="12" t="s">
        <v>574</v>
      </c>
      <c r="EE4" s="12" t="s">
        <v>574</v>
      </c>
      <c r="EF4" s="12" t="s">
        <v>574</v>
      </c>
      <c r="EG4" s="12" t="s">
        <v>574</v>
      </c>
      <c r="EH4" s="12" t="s">
        <v>574</v>
      </c>
      <c r="EI4" s="12" t="s">
        <v>574</v>
      </c>
      <c r="EJ4" s="12" t="s">
        <v>574</v>
      </c>
      <c r="EK4" s="12" t="s">
        <v>574</v>
      </c>
      <c r="EL4" s="12" t="s">
        <v>574</v>
      </c>
      <c r="EM4" s="12" t="s">
        <v>574</v>
      </c>
      <c r="EN4" s="12" t="s">
        <v>576</v>
      </c>
      <c r="EO4" s="12" t="s">
        <v>576</v>
      </c>
      <c r="EP4" s="12" t="s">
        <v>577</v>
      </c>
      <c r="EQ4" s="12" t="s">
        <v>577</v>
      </c>
      <c r="ER4" s="12" t="s">
        <v>578</v>
      </c>
      <c r="ES4" s="12" t="s">
        <v>577</v>
      </c>
      <c r="ET4" s="12" t="s">
        <v>578</v>
      </c>
      <c r="EU4" s="12" t="s">
        <v>577</v>
      </c>
      <c r="EV4" s="12" t="s">
        <v>578</v>
      </c>
      <c r="EW4" s="12" t="s">
        <v>577</v>
      </c>
      <c r="EX4" s="12" t="s">
        <v>578</v>
      </c>
      <c r="EY4" s="12" t="s">
        <v>577</v>
      </c>
      <c r="EZ4" s="12" t="s">
        <v>577</v>
      </c>
      <c r="FA4" s="12" t="s">
        <v>577</v>
      </c>
      <c r="FB4" s="12" t="s">
        <v>578</v>
      </c>
      <c r="FC4" s="12" t="s">
        <v>577</v>
      </c>
      <c r="FD4" s="12" t="s">
        <v>578</v>
      </c>
      <c r="FE4" s="12" t="s">
        <v>577</v>
      </c>
      <c r="FF4" s="12" t="s">
        <v>578</v>
      </c>
      <c r="FG4" s="12" t="s">
        <v>577</v>
      </c>
      <c r="FH4" s="12" t="s">
        <v>578</v>
      </c>
      <c r="FI4" s="12" t="s">
        <v>577</v>
      </c>
      <c r="FJ4" s="12" t="s">
        <v>577</v>
      </c>
      <c r="FK4" s="15" t="s">
        <v>577</v>
      </c>
      <c r="FL4" s="15" t="s">
        <v>579</v>
      </c>
      <c r="FM4" s="15" t="s">
        <v>577</v>
      </c>
      <c r="FN4" s="15" t="s">
        <v>580</v>
      </c>
      <c r="FO4" s="15" t="s">
        <v>574</v>
      </c>
      <c r="FP4" s="15" t="s">
        <v>581</v>
      </c>
      <c r="FQ4" s="15" t="s">
        <v>575</v>
      </c>
      <c r="FR4" s="15" t="s">
        <v>575</v>
      </c>
      <c r="FS4" s="15" t="s">
        <v>582</v>
      </c>
      <c r="FT4" s="15" t="s">
        <v>580</v>
      </c>
      <c r="FU4" s="15" t="s">
        <v>574</v>
      </c>
      <c r="FV4" s="15" t="s">
        <v>581</v>
      </c>
      <c r="FW4" s="15" t="s">
        <v>575</v>
      </c>
      <c r="FX4" s="15" t="s">
        <v>575</v>
      </c>
      <c r="FY4" s="15" t="s">
        <v>582</v>
      </c>
      <c r="FZ4" s="15" t="s">
        <v>580</v>
      </c>
      <c r="GA4" s="15" t="s">
        <v>574</v>
      </c>
      <c r="GB4" s="15" t="s">
        <v>581</v>
      </c>
      <c r="GC4" s="15" t="s">
        <v>575</v>
      </c>
      <c r="GD4" s="15" t="s">
        <v>575</v>
      </c>
      <c r="GE4" s="15" t="s">
        <v>582</v>
      </c>
      <c r="GF4" s="15" t="s">
        <v>580</v>
      </c>
      <c r="GG4" s="15" t="s">
        <v>574</v>
      </c>
      <c r="GH4" s="15" t="s">
        <v>581</v>
      </c>
      <c r="GI4" s="15" t="s">
        <v>575</v>
      </c>
      <c r="GJ4" s="15" t="s">
        <v>575</v>
      </c>
      <c r="GK4" s="15" t="s">
        <v>582</v>
      </c>
      <c r="GL4" s="15" t="s">
        <v>580</v>
      </c>
      <c r="GM4" s="15" t="s">
        <v>574</v>
      </c>
      <c r="GN4" s="15" t="s">
        <v>581</v>
      </c>
      <c r="GO4" s="15" t="s">
        <v>575</v>
      </c>
      <c r="GP4" s="15" t="s">
        <v>575</v>
      </c>
      <c r="GQ4" s="15" t="s">
        <v>582</v>
      </c>
      <c r="GR4" s="15" t="s">
        <v>580</v>
      </c>
      <c r="GS4" s="15" t="s">
        <v>574</v>
      </c>
      <c r="GT4" s="15" t="s">
        <v>581</v>
      </c>
      <c r="GU4" s="15" t="s">
        <v>575</v>
      </c>
      <c r="GV4" s="15" t="s">
        <v>575</v>
      </c>
      <c r="GW4" s="15" t="s">
        <v>582</v>
      </c>
      <c r="GX4" s="15" t="s">
        <v>580</v>
      </c>
      <c r="GY4" s="15" t="s">
        <v>574</v>
      </c>
      <c r="GZ4" s="15" t="s">
        <v>581</v>
      </c>
      <c r="HA4" s="15" t="s">
        <v>575</v>
      </c>
      <c r="HB4" s="15" t="s">
        <v>575</v>
      </c>
      <c r="HC4" s="15" t="s">
        <v>582</v>
      </c>
      <c r="HD4" s="15" t="s">
        <v>580</v>
      </c>
      <c r="HE4" s="15" t="s">
        <v>574</v>
      </c>
      <c r="HF4" s="15" t="s">
        <v>581</v>
      </c>
      <c r="HG4" s="15" t="s">
        <v>575</v>
      </c>
      <c r="HH4" s="15" t="s">
        <v>575</v>
      </c>
      <c r="HI4" s="15" t="s">
        <v>582</v>
      </c>
      <c r="HJ4" s="15" t="s">
        <v>580</v>
      </c>
      <c r="HK4" s="15" t="s">
        <v>574</v>
      </c>
      <c r="HL4" s="15" t="s">
        <v>581</v>
      </c>
      <c r="HM4" s="15" t="s">
        <v>575</v>
      </c>
      <c r="HN4" s="15" t="s">
        <v>575</v>
      </c>
      <c r="HO4" s="15" t="s">
        <v>582</v>
      </c>
      <c r="HP4" s="15" t="s">
        <v>580</v>
      </c>
      <c r="HQ4" s="15" t="s">
        <v>574</v>
      </c>
      <c r="HR4" s="15" t="s">
        <v>581</v>
      </c>
      <c r="HS4" s="15" t="s">
        <v>575</v>
      </c>
      <c r="HT4" s="15" t="s">
        <v>575</v>
      </c>
      <c r="HU4" s="15" t="s">
        <v>582</v>
      </c>
      <c r="HV4" s="15" t="s">
        <v>580</v>
      </c>
      <c r="HW4" s="15" t="s">
        <v>583</v>
      </c>
      <c r="HX4" s="15" t="s">
        <v>581</v>
      </c>
      <c r="HY4" s="15" t="s">
        <v>575</v>
      </c>
      <c r="HZ4" s="15" t="s">
        <v>575</v>
      </c>
      <c r="IA4" s="15" t="s">
        <v>580</v>
      </c>
      <c r="IB4" s="15" t="s">
        <v>583</v>
      </c>
      <c r="IC4" s="15" t="s">
        <v>581</v>
      </c>
      <c r="ID4" s="15" t="s">
        <v>575</v>
      </c>
      <c r="IE4" s="15" t="s">
        <v>575</v>
      </c>
      <c r="IF4" s="15" t="s">
        <v>580</v>
      </c>
      <c r="IG4" s="15" t="s">
        <v>583</v>
      </c>
      <c r="IH4" s="15" t="s">
        <v>581</v>
      </c>
      <c r="II4" s="15" t="s">
        <v>575</v>
      </c>
      <c r="IJ4" s="15" t="s">
        <v>575</v>
      </c>
      <c r="IK4" s="15" t="s">
        <v>580</v>
      </c>
      <c r="IL4" s="15" t="s">
        <v>583</v>
      </c>
      <c r="IM4" s="15" t="s">
        <v>581</v>
      </c>
      <c r="IN4" s="15" t="s">
        <v>575</v>
      </c>
      <c r="IO4" s="15" t="s">
        <v>575</v>
      </c>
      <c r="IP4" s="15" t="s">
        <v>580</v>
      </c>
      <c r="IQ4" s="15" t="s">
        <v>583</v>
      </c>
      <c r="IR4" s="15" t="s">
        <v>581</v>
      </c>
      <c r="IS4" s="15" t="s">
        <v>575</v>
      </c>
      <c r="IT4" s="15" t="s">
        <v>575</v>
      </c>
      <c r="IU4" s="15" t="s">
        <v>580</v>
      </c>
      <c r="IV4" s="15" t="s">
        <v>583</v>
      </c>
      <c r="IW4" s="15" t="s">
        <v>581</v>
      </c>
      <c r="IX4" s="15" t="s">
        <v>575</v>
      </c>
      <c r="IY4" s="15" t="s">
        <v>575</v>
      </c>
      <c r="IZ4" s="15" t="s">
        <v>580</v>
      </c>
      <c r="JA4" s="15" t="s">
        <v>583</v>
      </c>
      <c r="JB4" s="15" t="s">
        <v>581</v>
      </c>
      <c r="JC4" s="15" t="s">
        <v>575</v>
      </c>
      <c r="JD4" s="15" t="s">
        <v>575</v>
      </c>
      <c r="JE4" s="15" t="s">
        <v>580</v>
      </c>
      <c r="JF4" s="15" t="s">
        <v>583</v>
      </c>
      <c r="JG4" s="15" t="s">
        <v>581</v>
      </c>
      <c r="JH4" s="15" t="s">
        <v>575</v>
      </c>
      <c r="JI4" s="15" t="s">
        <v>575</v>
      </c>
      <c r="JJ4" s="15" t="s">
        <v>580</v>
      </c>
      <c r="JK4" s="15" t="s">
        <v>583</v>
      </c>
      <c r="JL4" s="15" t="s">
        <v>581</v>
      </c>
      <c r="JM4" s="15" t="s">
        <v>575</v>
      </c>
      <c r="JN4" s="15" t="s">
        <v>575</v>
      </c>
      <c r="JO4" s="15" t="s">
        <v>580</v>
      </c>
      <c r="JP4" s="15" t="s">
        <v>583</v>
      </c>
      <c r="JQ4" s="15" t="s">
        <v>581</v>
      </c>
      <c r="JR4" s="15" t="s">
        <v>575</v>
      </c>
      <c r="JS4" s="15" t="s">
        <v>575</v>
      </c>
      <c r="JT4" s="24"/>
    </row>
    <row r="5" customFormat="false" ht="24" hidden="false" customHeight="true" outlineLevel="0" collapsed="false">
      <c r="A5" s="12" t="s">
        <v>584</v>
      </c>
      <c r="B5" s="12" t="s">
        <v>585</v>
      </c>
      <c r="C5" s="12" t="s">
        <v>586</v>
      </c>
      <c r="E5" s="12" t="s">
        <v>587</v>
      </c>
      <c r="F5" s="25" t="s">
        <v>302</v>
      </c>
      <c r="G5" s="12" t="s">
        <v>587</v>
      </c>
      <c r="H5" s="20" t="s">
        <v>588</v>
      </c>
      <c r="I5" s="12" t="s">
        <v>587</v>
      </c>
      <c r="J5" s="20" t="s">
        <v>589</v>
      </c>
      <c r="K5" s="13" t="s">
        <v>590</v>
      </c>
      <c r="M5" s="12" t="s">
        <v>587</v>
      </c>
      <c r="N5" s="14" t="s">
        <v>587</v>
      </c>
      <c r="O5" s="19" t="s">
        <v>587</v>
      </c>
      <c r="P5" s="13" t="s">
        <v>591</v>
      </c>
      <c r="Q5" s="13" t="s">
        <v>587</v>
      </c>
      <c r="R5" s="13" t="s">
        <v>587</v>
      </c>
      <c r="U5" s="12" t="s">
        <v>585</v>
      </c>
      <c r="V5" s="12" t="s">
        <v>585</v>
      </c>
      <c r="W5" s="12" t="s">
        <v>585</v>
      </c>
      <c r="X5" s="12" t="s">
        <v>585</v>
      </c>
      <c r="Y5" s="12" t="s">
        <v>585</v>
      </c>
      <c r="Z5" s="12" t="s">
        <v>585</v>
      </c>
      <c r="AA5" s="12" t="s">
        <v>585</v>
      </c>
      <c r="AB5" s="12" t="s">
        <v>585</v>
      </c>
      <c r="AC5" s="12" t="s">
        <v>585</v>
      </c>
      <c r="AE5" s="13" t="s">
        <v>587</v>
      </c>
      <c r="AF5" s="13" t="s">
        <v>587</v>
      </c>
      <c r="AG5" s="13" t="s">
        <v>587</v>
      </c>
      <c r="AH5" s="13" t="s">
        <v>587</v>
      </c>
      <c r="AI5" s="13" t="s">
        <v>587</v>
      </c>
      <c r="AJ5" s="13" t="s">
        <v>587</v>
      </c>
      <c r="AK5" s="13" t="s">
        <v>587</v>
      </c>
      <c r="AL5" s="13" t="s">
        <v>587</v>
      </c>
      <c r="AM5" s="13" t="s">
        <v>587</v>
      </c>
      <c r="AN5" s="13"/>
      <c r="AO5" s="13"/>
      <c r="AP5" s="13" t="s">
        <v>587</v>
      </c>
      <c r="AQ5" s="13" t="s">
        <v>587</v>
      </c>
      <c r="AR5" s="13" t="s">
        <v>587</v>
      </c>
      <c r="AS5" s="13" t="s">
        <v>587</v>
      </c>
      <c r="AT5" s="13" t="s">
        <v>587</v>
      </c>
      <c r="AU5" s="13" t="s">
        <v>587</v>
      </c>
      <c r="AV5" s="13" t="s">
        <v>587</v>
      </c>
      <c r="AW5" s="13" t="s">
        <v>587</v>
      </c>
      <c r="AX5" s="13" t="s">
        <v>587</v>
      </c>
      <c r="AY5" s="13"/>
      <c r="AZ5" s="13"/>
      <c r="BA5" s="13" t="s">
        <v>587</v>
      </c>
      <c r="BB5" s="13" t="s">
        <v>587</v>
      </c>
      <c r="BC5" s="13" t="s">
        <v>587</v>
      </c>
      <c r="BD5" s="13" t="s">
        <v>587</v>
      </c>
      <c r="BE5" s="13" t="s">
        <v>587</v>
      </c>
      <c r="BF5" s="13" t="s">
        <v>587</v>
      </c>
      <c r="BG5" s="13" t="s">
        <v>587</v>
      </c>
      <c r="BH5" s="13" t="s">
        <v>587</v>
      </c>
      <c r="BI5" s="13" t="s">
        <v>587</v>
      </c>
      <c r="BJ5" s="13"/>
      <c r="BT5" s="25" t="s">
        <v>592</v>
      </c>
      <c r="BU5" s="25" t="s">
        <v>592</v>
      </c>
      <c r="BV5" s="25" t="s">
        <v>592</v>
      </c>
      <c r="BW5" s="25" t="s">
        <v>592</v>
      </c>
      <c r="BX5" s="25" t="s">
        <v>592</v>
      </c>
      <c r="BY5" s="25" t="s">
        <v>592</v>
      </c>
      <c r="BZ5" s="25" t="s">
        <v>592</v>
      </c>
      <c r="CA5" s="25" t="s">
        <v>592</v>
      </c>
      <c r="CB5" s="25" t="s">
        <v>592</v>
      </c>
      <c r="CC5" s="14" t="s">
        <v>593</v>
      </c>
      <c r="CD5" s="14" t="s">
        <v>593</v>
      </c>
      <c r="CE5" s="14" t="s">
        <v>593</v>
      </c>
      <c r="CF5" s="14" t="s">
        <v>593</v>
      </c>
      <c r="CG5" s="14" t="s">
        <v>593</v>
      </c>
      <c r="CH5" s="14" t="s">
        <v>593</v>
      </c>
      <c r="CI5" s="14" t="s">
        <v>593</v>
      </c>
      <c r="CJ5" s="14" t="s">
        <v>593</v>
      </c>
      <c r="CK5" s="14" t="s">
        <v>593</v>
      </c>
      <c r="CL5" s="14" t="s">
        <v>594</v>
      </c>
      <c r="CM5" s="14" t="s">
        <v>594</v>
      </c>
      <c r="CN5" s="12" t="s">
        <v>594</v>
      </c>
      <c r="CO5" s="12" t="s">
        <v>594</v>
      </c>
      <c r="CP5" s="12" t="s">
        <v>594</v>
      </c>
      <c r="CQ5" s="12" t="s">
        <v>594</v>
      </c>
      <c r="CR5" s="12" t="s">
        <v>594</v>
      </c>
      <c r="CS5" s="12" t="s">
        <v>594</v>
      </c>
      <c r="CT5" s="12" t="s">
        <v>594</v>
      </c>
      <c r="CU5" s="12" t="s">
        <v>595</v>
      </c>
      <c r="CV5" s="12" t="s">
        <v>595</v>
      </c>
      <c r="CW5" s="12" t="s">
        <v>595</v>
      </c>
      <c r="CX5" s="12" t="s">
        <v>595</v>
      </c>
      <c r="CY5" s="12" t="s">
        <v>595</v>
      </c>
      <c r="CZ5" s="12" t="s">
        <v>595</v>
      </c>
      <c r="DA5" s="12" t="s">
        <v>595</v>
      </c>
      <c r="DB5" s="12" t="s">
        <v>595</v>
      </c>
      <c r="DC5" s="12" t="s">
        <v>595</v>
      </c>
      <c r="DD5" s="12" t="s">
        <v>596</v>
      </c>
      <c r="DE5" s="12" t="s">
        <v>596</v>
      </c>
      <c r="DF5" s="12" t="s">
        <v>596</v>
      </c>
      <c r="DG5" s="12" t="s">
        <v>596</v>
      </c>
      <c r="DH5" s="12" t="s">
        <v>596</v>
      </c>
      <c r="DI5" s="12" t="s">
        <v>596</v>
      </c>
      <c r="DJ5" s="12" t="s">
        <v>596</v>
      </c>
      <c r="DK5" s="12" t="s">
        <v>596</v>
      </c>
      <c r="DL5" s="12" t="s">
        <v>596</v>
      </c>
      <c r="DM5" s="12" t="s">
        <v>597</v>
      </c>
      <c r="DN5" s="12" t="s">
        <v>597</v>
      </c>
      <c r="DO5" s="12" t="s">
        <v>597</v>
      </c>
      <c r="DP5" s="12" t="s">
        <v>597</v>
      </c>
      <c r="DQ5" s="12" t="s">
        <v>597</v>
      </c>
      <c r="DR5" s="12" t="s">
        <v>597</v>
      </c>
      <c r="DS5" s="12" t="s">
        <v>597</v>
      </c>
      <c r="DT5" s="12" t="s">
        <v>597</v>
      </c>
      <c r="DU5" s="12" t="s">
        <v>597</v>
      </c>
      <c r="DV5" s="12" t="s">
        <v>598</v>
      </c>
      <c r="DW5" s="12" t="s">
        <v>598</v>
      </c>
      <c r="DX5" s="12" t="s">
        <v>598</v>
      </c>
      <c r="DY5" s="12" t="s">
        <v>598</v>
      </c>
      <c r="DZ5" s="12" t="s">
        <v>598</v>
      </c>
      <c r="EA5" s="12" t="s">
        <v>598</v>
      </c>
      <c r="EB5" s="12" t="s">
        <v>598</v>
      </c>
      <c r="EC5" s="12" t="s">
        <v>598</v>
      </c>
      <c r="ED5" s="12" t="s">
        <v>598</v>
      </c>
      <c r="EE5" s="12" t="s">
        <v>599</v>
      </c>
      <c r="EF5" s="12" t="s">
        <v>599</v>
      </c>
      <c r="EG5" s="12" t="s">
        <v>599</v>
      </c>
      <c r="EH5" s="12" t="s">
        <v>599</v>
      </c>
      <c r="EI5" s="12" t="s">
        <v>599</v>
      </c>
      <c r="EJ5" s="12" t="s">
        <v>599</v>
      </c>
      <c r="EK5" s="12" t="s">
        <v>599</v>
      </c>
      <c r="EL5" s="12" t="s">
        <v>599</v>
      </c>
      <c r="EM5" s="12" t="s">
        <v>599</v>
      </c>
      <c r="EN5" s="12" t="s">
        <v>600</v>
      </c>
      <c r="EO5" s="12" t="s">
        <v>587</v>
      </c>
      <c r="EP5" s="12" t="s">
        <v>587</v>
      </c>
      <c r="EQ5" s="12" t="s">
        <v>587</v>
      </c>
      <c r="ER5" s="12" t="s">
        <v>587</v>
      </c>
      <c r="ES5" s="12" t="s">
        <v>587</v>
      </c>
      <c r="ET5" s="12" t="s">
        <v>587</v>
      </c>
      <c r="EU5" s="12" t="s">
        <v>587</v>
      </c>
      <c r="EV5" s="12" t="s">
        <v>587</v>
      </c>
      <c r="EW5" s="12" t="s">
        <v>587</v>
      </c>
      <c r="EX5" s="12" t="s">
        <v>587</v>
      </c>
      <c r="EY5" s="12" t="s">
        <v>587</v>
      </c>
      <c r="EZ5" s="12" t="s">
        <v>587</v>
      </c>
      <c r="FA5" s="12" t="s">
        <v>587</v>
      </c>
      <c r="FB5" s="12" t="s">
        <v>587</v>
      </c>
      <c r="FC5" s="12" t="s">
        <v>587</v>
      </c>
      <c r="FD5" s="12" t="s">
        <v>587</v>
      </c>
      <c r="FE5" s="12" t="s">
        <v>587</v>
      </c>
      <c r="FF5" s="12" t="s">
        <v>587</v>
      </c>
      <c r="FG5" s="12" t="s">
        <v>587</v>
      </c>
      <c r="FH5" s="12" t="s">
        <v>587</v>
      </c>
      <c r="FI5" s="12" t="s">
        <v>587</v>
      </c>
      <c r="FJ5" s="12" t="s">
        <v>587</v>
      </c>
      <c r="FK5" s="15" t="s">
        <v>601</v>
      </c>
      <c r="FL5" s="15" t="s">
        <v>587</v>
      </c>
      <c r="FM5" s="15" t="s">
        <v>587</v>
      </c>
      <c r="FN5" s="15" t="s">
        <v>587</v>
      </c>
      <c r="FO5" s="15" t="s">
        <v>587</v>
      </c>
      <c r="FP5" s="15" t="s">
        <v>587</v>
      </c>
      <c r="FQ5" s="15" t="s">
        <v>602</v>
      </c>
      <c r="FR5" s="15" t="s">
        <v>603</v>
      </c>
      <c r="FS5" s="15" t="s">
        <v>587</v>
      </c>
      <c r="FT5" s="15" t="s">
        <v>587</v>
      </c>
      <c r="FU5" s="15" t="s">
        <v>587</v>
      </c>
      <c r="FV5" s="15" t="s">
        <v>587</v>
      </c>
      <c r="FW5" s="15" t="s">
        <v>604</v>
      </c>
      <c r="FX5" s="15" t="s">
        <v>605</v>
      </c>
      <c r="FY5" s="15" t="s">
        <v>587</v>
      </c>
      <c r="FZ5" s="15" t="s">
        <v>587</v>
      </c>
      <c r="GA5" s="15" t="s">
        <v>587</v>
      </c>
      <c r="GB5" s="15" t="s">
        <v>587</v>
      </c>
      <c r="GC5" s="15" t="s">
        <v>606</v>
      </c>
      <c r="GD5" s="15" t="s">
        <v>607</v>
      </c>
      <c r="GE5" s="15" t="s">
        <v>587</v>
      </c>
      <c r="GF5" s="15" t="s">
        <v>587</v>
      </c>
      <c r="GG5" s="15" t="s">
        <v>587</v>
      </c>
      <c r="GH5" s="15" t="s">
        <v>587</v>
      </c>
      <c r="GI5" s="15" t="s">
        <v>608</v>
      </c>
      <c r="GJ5" s="15" t="s">
        <v>609</v>
      </c>
      <c r="GK5" s="15" t="s">
        <v>587</v>
      </c>
      <c r="GL5" s="15" t="s">
        <v>587</v>
      </c>
      <c r="GM5" s="15" t="s">
        <v>587</v>
      </c>
      <c r="GN5" s="15" t="s">
        <v>587</v>
      </c>
      <c r="GO5" s="15" t="s">
        <v>587</v>
      </c>
      <c r="GP5" s="15" t="s">
        <v>587</v>
      </c>
      <c r="GQ5" s="15" t="s">
        <v>587</v>
      </c>
      <c r="GR5" s="15" t="s">
        <v>587</v>
      </c>
      <c r="GS5" s="15" t="s">
        <v>587</v>
      </c>
      <c r="GT5" s="15" t="s">
        <v>587</v>
      </c>
      <c r="GU5" s="15" t="s">
        <v>587</v>
      </c>
      <c r="GV5" s="15" t="s">
        <v>587</v>
      </c>
      <c r="GW5" s="15" t="s">
        <v>587</v>
      </c>
      <c r="GX5" s="15" t="s">
        <v>587</v>
      </c>
      <c r="GY5" s="15" t="s">
        <v>587</v>
      </c>
      <c r="GZ5" s="15" t="s">
        <v>587</v>
      </c>
      <c r="HA5" s="15" t="s">
        <v>587</v>
      </c>
      <c r="HB5" s="15" t="s">
        <v>587</v>
      </c>
      <c r="HC5" s="15" t="s">
        <v>587</v>
      </c>
      <c r="HD5" s="15" t="s">
        <v>587</v>
      </c>
      <c r="HE5" s="15" t="s">
        <v>587</v>
      </c>
      <c r="HF5" s="15" t="s">
        <v>587</v>
      </c>
      <c r="HG5" s="15" t="s">
        <v>587</v>
      </c>
      <c r="HH5" s="15" t="s">
        <v>587</v>
      </c>
      <c r="HI5" s="15" t="s">
        <v>587</v>
      </c>
      <c r="HJ5" s="15" t="s">
        <v>587</v>
      </c>
      <c r="HK5" s="15" t="s">
        <v>587</v>
      </c>
      <c r="HL5" s="15" t="s">
        <v>587</v>
      </c>
      <c r="HM5" s="15" t="s">
        <v>587</v>
      </c>
      <c r="HN5" s="15" t="s">
        <v>587</v>
      </c>
      <c r="HO5" s="15" t="s">
        <v>587</v>
      </c>
      <c r="HP5" s="15" t="s">
        <v>587</v>
      </c>
      <c r="HQ5" s="15" t="s">
        <v>587</v>
      </c>
      <c r="HR5" s="15" t="s">
        <v>587</v>
      </c>
      <c r="HS5" s="15" t="s">
        <v>587</v>
      </c>
      <c r="HT5" s="15" t="s">
        <v>587</v>
      </c>
      <c r="HU5" s="15" t="s">
        <v>587</v>
      </c>
      <c r="HV5" s="15" t="s">
        <v>587</v>
      </c>
      <c r="HW5" s="15" t="s">
        <v>587</v>
      </c>
      <c r="HX5" s="15" t="s">
        <v>587</v>
      </c>
      <c r="HY5" s="15" t="s">
        <v>610</v>
      </c>
      <c r="HZ5" s="15" t="s">
        <v>611</v>
      </c>
      <c r="IA5" s="15" t="s">
        <v>587</v>
      </c>
      <c r="IB5" s="15" t="s">
        <v>587</v>
      </c>
      <c r="IC5" s="15" t="s">
        <v>587</v>
      </c>
      <c r="ID5" s="15" t="s">
        <v>612</v>
      </c>
      <c r="IE5" s="15" t="s">
        <v>613</v>
      </c>
      <c r="IF5" s="15" t="s">
        <v>587</v>
      </c>
      <c r="IG5" s="15" t="s">
        <v>587</v>
      </c>
      <c r="IH5" s="15" t="s">
        <v>587</v>
      </c>
      <c r="II5" s="15" t="s">
        <v>614</v>
      </c>
      <c r="IJ5" s="15" t="s">
        <v>615</v>
      </c>
      <c r="IK5" s="15" t="s">
        <v>587</v>
      </c>
      <c r="IL5" s="15" t="s">
        <v>587</v>
      </c>
      <c r="IM5" s="15" t="s">
        <v>587</v>
      </c>
      <c r="IN5" s="15" t="s">
        <v>616</v>
      </c>
      <c r="IO5" s="15" t="s">
        <v>617</v>
      </c>
      <c r="IP5" s="15" t="s">
        <v>587</v>
      </c>
      <c r="IQ5" s="15" t="s">
        <v>587</v>
      </c>
      <c r="IR5" s="15" t="s">
        <v>587</v>
      </c>
      <c r="IS5" s="15" t="s">
        <v>587</v>
      </c>
      <c r="IT5" s="15" t="s">
        <v>587</v>
      </c>
      <c r="IU5" s="15" t="s">
        <v>587</v>
      </c>
      <c r="IV5" s="15" t="s">
        <v>587</v>
      </c>
      <c r="IW5" s="15" t="s">
        <v>587</v>
      </c>
      <c r="IX5" s="15" t="s">
        <v>587</v>
      </c>
      <c r="IY5" s="15" t="s">
        <v>587</v>
      </c>
      <c r="IZ5" s="15" t="s">
        <v>587</v>
      </c>
      <c r="JA5" s="15" t="s">
        <v>587</v>
      </c>
      <c r="JB5" s="15" t="s">
        <v>587</v>
      </c>
      <c r="JC5" s="15" t="s">
        <v>587</v>
      </c>
      <c r="JD5" s="15" t="s">
        <v>587</v>
      </c>
      <c r="JE5" s="15" t="s">
        <v>587</v>
      </c>
      <c r="JF5" s="15" t="s">
        <v>587</v>
      </c>
      <c r="JG5" s="15" t="s">
        <v>587</v>
      </c>
      <c r="JH5" s="15" t="s">
        <v>587</v>
      </c>
      <c r="JI5" s="15" t="s">
        <v>587</v>
      </c>
      <c r="JJ5" s="15" t="s">
        <v>587</v>
      </c>
      <c r="JK5" s="15" t="s">
        <v>587</v>
      </c>
      <c r="JL5" s="15" t="s">
        <v>587</v>
      </c>
      <c r="JM5" s="15" t="s">
        <v>587</v>
      </c>
      <c r="JN5" s="15" t="s">
        <v>587</v>
      </c>
      <c r="JO5" s="15" t="s">
        <v>587</v>
      </c>
      <c r="JP5" s="15" t="s">
        <v>587</v>
      </c>
      <c r="JQ5" s="15" t="s">
        <v>587</v>
      </c>
      <c r="JR5" s="15" t="s">
        <v>587</v>
      </c>
      <c r="JS5" s="15" t="s">
        <v>618</v>
      </c>
      <c r="JT5" s="24"/>
    </row>
    <row r="6" customFormat="false" ht="26" hidden="false" customHeight="true" outlineLevel="0" collapsed="false">
      <c r="A6" s="12" t="s">
        <v>619</v>
      </c>
      <c r="B6" s="12" t="s">
        <v>620</v>
      </c>
      <c r="C6" s="12" t="s">
        <v>621</v>
      </c>
      <c r="D6" s="12" t="s">
        <v>622</v>
      </c>
      <c r="E6" s="12" t="s">
        <v>623</v>
      </c>
      <c r="F6" s="12" t="s">
        <v>624</v>
      </c>
      <c r="G6" s="12" t="s">
        <v>625</v>
      </c>
      <c r="H6" s="12" t="s">
        <v>626</v>
      </c>
      <c r="I6" s="12" t="s">
        <v>627</v>
      </c>
      <c r="J6" s="12" t="s">
        <v>628</v>
      </c>
      <c r="K6" s="13" t="s">
        <v>629</v>
      </c>
      <c r="L6" s="13" t="s">
        <v>630</v>
      </c>
      <c r="M6" s="12" t="s">
        <v>627</v>
      </c>
      <c r="N6" s="12" t="s">
        <v>628</v>
      </c>
      <c r="O6" s="19" t="s">
        <v>631</v>
      </c>
      <c r="P6" s="22" t="s">
        <v>632</v>
      </c>
      <c r="Q6" s="22" t="s">
        <v>633</v>
      </c>
      <c r="R6" s="22" t="s">
        <v>634</v>
      </c>
      <c r="U6" s="12" t="s">
        <v>635</v>
      </c>
      <c r="V6" s="12" t="s">
        <v>636</v>
      </c>
      <c r="W6" s="12" t="s">
        <v>637</v>
      </c>
      <c r="X6" s="12" t="s">
        <v>638</v>
      </c>
      <c r="Y6" s="12" t="s">
        <v>639</v>
      </c>
      <c r="Z6" s="12" t="s">
        <v>640</v>
      </c>
      <c r="AA6" s="12" t="s">
        <v>641</v>
      </c>
      <c r="AB6" s="12" t="s">
        <v>642</v>
      </c>
      <c r="AC6" s="12" t="s">
        <v>643</v>
      </c>
      <c r="AD6" s="26" t="s">
        <v>644</v>
      </c>
      <c r="AE6" s="26" t="s">
        <v>645</v>
      </c>
      <c r="AF6" s="26" t="s">
        <v>646</v>
      </c>
      <c r="AG6" s="27" t="s">
        <v>647</v>
      </c>
      <c r="AH6" s="26" t="s">
        <v>648</v>
      </c>
      <c r="AI6" s="26" t="s">
        <v>649</v>
      </c>
      <c r="AJ6" s="26" t="s">
        <v>650</v>
      </c>
      <c r="AK6" s="26" t="s">
        <v>651</v>
      </c>
      <c r="AL6" s="26" t="s">
        <v>652</v>
      </c>
      <c r="AM6" s="26" t="s">
        <v>653</v>
      </c>
      <c r="AN6" s="26" t="s">
        <v>654</v>
      </c>
      <c r="AO6" s="26" t="s">
        <v>644</v>
      </c>
      <c r="AP6" s="26" t="s">
        <v>645</v>
      </c>
      <c r="AQ6" s="26" t="s">
        <v>646</v>
      </c>
      <c r="AR6" s="27" t="s">
        <v>647</v>
      </c>
      <c r="AS6" s="26" t="s">
        <v>648</v>
      </c>
      <c r="AT6" s="26" t="s">
        <v>649</v>
      </c>
      <c r="AU6" s="26" t="s">
        <v>650</v>
      </c>
      <c r="AV6" s="26" t="s">
        <v>651</v>
      </c>
      <c r="AW6" s="26" t="s">
        <v>652</v>
      </c>
      <c r="AX6" s="26" t="s">
        <v>653</v>
      </c>
      <c r="AY6" s="26" t="s">
        <v>654</v>
      </c>
      <c r="AZ6" s="26" t="s">
        <v>644</v>
      </c>
      <c r="BA6" s="26" t="s">
        <v>645</v>
      </c>
      <c r="BB6" s="26" t="s">
        <v>646</v>
      </c>
      <c r="BC6" s="27" t="s">
        <v>647</v>
      </c>
      <c r="BD6" s="26" t="s">
        <v>648</v>
      </c>
      <c r="BE6" s="26" t="s">
        <v>649</v>
      </c>
      <c r="BF6" s="26" t="s">
        <v>650</v>
      </c>
      <c r="BG6" s="26" t="s">
        <v>651</v>
      </c>
      <c r="BH6" s="26" t="s">
        <v>652</v>
      </c>
      <c r="BI6" s="26" t="s">
        <v>653</v>
      </c>
      <c r="BJ6" s="26" t="s">
        <v>654</v>
      </c>
      <c r="BK6" s="28"/>
      <c r="BT6" s="12" t="s">
        <v>655</v>
      </c>
      <c r="BU6" s="12" t="s">
        <v>656</v>
      </c>
      <c r="BV6" s="12" t="s">
        <v>657</v>
      </c>
      <c r="BW6" s="12" t="s">
        <v>658</v>
      </c>
      <c r="BX6" s="12" t="s">
        <v>659</v>
      </c>
      <c r="BY6" s="12" t="s">
        <v>660</v>
      </c>
      <c r="BZ6" s="12" t="s">
        <v>661</v>
      </c>
      <c r="CA6" s="12" t="s">
        <v>662</v>
      </c>
      <c r="CB6" s="12" t="s">
        <v>663</v>
      </c>
      <c r="CC6" s="12" t="s">
        <v>664</v>
      </c>
      <c r="CD6" s="12" t="s">
        <v>665</v>
      </c>
      <c r="CE6" s="12" t="s">
        <v>666</v>
      </c>
      <c r="CF6" s="12" t="s">
        <v>667</v>
      </c>
      <c r="CG6" s="12" t="s">
        <v>668</v>
      </c>
      <c r="CH6" s="12" t="s">
        <v>669</v>
      </c>
      <c r="CI6" s="12" t="s">
        <v>670</v>
      </c>
      <c r="CJ6" s="12" t="s">
        <v>671</v>
      </c>
      <c r="CK6" s="12" t="s">
        <v>672</v>
      </c>
      <c r="CL6" s="26" t="s">
        <v>673</v>
      </c>
      <c r="CM6" s="26" t="s">
        <v>674</v>
      </c>
      <c r="CN6" s="27" t="s">
        <v>675</v>
      </c>
      <c r="CO6" s="26" t="s">
        <v>676</v>
      </c>
      <c r="CP6" s="26" t="s">
        <v>677</v>
      </c>
      <c r="CQ6" s="26" t="s">
        <v>678</v>
      </c>
      <c r="CR6" s="26" t="s">
        <v>679</v>
      </c>
      <c r="CS6" s="26" t="s">
        <v>680</v>
      </c>
      <c r="CT6" s="26" t="s">
        <v>681</v>
      </c>
      <c r="CU6" s="26" t="s">
        <v>682</v>
      </c>
      <c r="CV6" s="26" t="s">
        <v>683</v>
      </c>
      <c r="CW6" s="26" t="s">
        <v>684</v>
      </c>
      <c r="CX6" s="26" t="s">
        <v>685</v>
      </c>
      <c r="CY6" s="26" t="s">
        <v>686</v>
      </c>
      <c r="CZ6" s="26" t="s">
        <v>687</v>
      </c>
      <c r="DA6" s="26" t="s">
        <v>688</v>
      </c>
      <c r="DB6" s="26" t="s">
        <v>689</v>
      </c>
      <c r="DC6" s="26" t="s">
        <v>690</v>
      </c>
      <c r="DD6" s="26" t="s">
        <v>673</v>
      </c>
      <c r="DE6" s="26" t="s">
        <v>674</v>
      </c>
      <c r="DF6" s="27" t="s">
        <v>675</v>
      </c>
      <c r="DG6" s="26" t="s">
        <v>676</v>
      </c>
      <c r="DH6" s="26" t="s">
        <v>677</v>
      </c>
      <c r="DI6" s="26" t="s">
        <v>678</v>
      </c>
      <c r="DJ6" s="26" t="s">
        <v>679</v>
      </c>
      <c r="DK6" s="26" t="s">
        <v>680</v>
      </c>
      <c r="DL6" s="26" t="s">
        <v>681</v>
      </c>
      <c r="DM6" s="26" t="s">
        <v>682</v>
      </c>
      <c r="DN6" s="26" t="s">
        <v>683</v>
      </c>
      <c r="DO6" s="26" t="s">
        <v>684</v>
      </c>
      <c r="DP6" s="26" t="s">
        <v>685</v>
      </c>
      <c r="DQ6" s="26" t="s">
        <v>686</v>
      </c>
      <c r="DR6" s="26" t="s">
        <v>687</v>
      </c>
      <c r="DS6" s="26" t="s">
        <v>688</v>
      </c>
      <c r="DT6" s="26" t="s">
        <v>689</v>
      </c>
      <c r="DU6" s="26" t="s">
        <v>690</v>
      </c>
      <c r="DV6" s="26" t="s">
        <v>673</v>
      </c>
      <c r="DW6" s="26" t="s">
        <v>674</v>
      </c>
      <c r="DX6" s="27" t="s">
        <v>675</v>
      </c>
      <c r="DY6" s="26" t="s">
        <v>676</v>
      </c>
      <c r="DZ6" s="26" t="s">
        <v>677</v>
      </c>
      <c r="EA6" s="26" t="s">
        <v>678</v>
      </c>
      <c r="EB6" s="26" t="s">
        <v>679</v>
      </c>
      <c r="EC6" s="26" t="s">
        <v>680</v>
      </c>
      <c r="ED6" s="26" t="s">
        <v>681</v>
      </c>
      <c r="EE6" s="26" t="s">
        <v>682</v>
      </c>
      <c r="EF6" s="26" t="s">
        <v>683</v>
      </c>
      <c r="EG6" s="26" t="s">
        <v>684</v>
      </c>
      <c r="EH6" s="26" t="s">
        <v>685</v>
      </c>
      <c r="EI6" s="26" t="s">
        <v>686</v>
      </c>
      <c r="EJ6" s="26" t="s">
        <v>687</v>
      </c>
      <c r="EK6" s="26" t="s">
        <v>688</v>
      </c>
      <c r="EL6" s="26" t="s">
        <v>689</v>
      </c>
      <c r="EM6" s="26" t="s">
        <v>690</v>
      </c>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24"/>
    </row>
    <row r="7" customFormat="false" ht="13.75" hidden="false" customHeight="true" outlineLevel="0" collapsed="false">
      <c r="A7" s="29" t="n">
        <v>1</v>
      </c>
      <c r="B7" s="30" t="n">
        <f aca="false">Y7</f>
        <v>1028.41657886447</v>
      </c>
      <c r="C7" s="12" t="str">
        <f aca="false">'Standard Settings'!B2</f>
        <v>Y/1/2</v>
      </c>
      <c r="D7" s="12" t="n">
        <f aca="false">'Standard Settings'!H2</f>
        <v>55</v>
      </c>
      <c r="E7" s="31" t="n">
        <f aca="false">(DQ7-DH7)/2048</f>
        <v>0.00330999989607894</v>
      </c>
      <c r="F7" s="28"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32" t="str">
        <f aca="false">'Standard Settings'!C2</f>
        <v>Y</v>
      </c>
      <c r="H7" s="33"/>
      <c r="I7" s="12" t="str">
        <f aca="false">'Standard Settings'!$D2</f>
        <v>YJ</v>
      </c>
      <c r="J7" s="33"/>
      <c r="K7" s="13" t="n">
        <v>0</v>
      </c>
      <c r="L7" s="13" t="n">
        <v>0</v>
      </c>
      <c r="M7" s="12" t="str">
        <f aca="false">'Standard Settings'!$D2</f>
        <v>YJ</v>
      </c>
      <c r="N7" s="33"/>
      <c r="O7" s="12" t="n">
        <f aca="false">'Standard Settings'!$E2</f>
        <v>65</v>
      </c>
      <c r="P7" s="34"/>
      <c r="Q7" s="35" t="n">
        <f aca="false">'Standard Settings'!$G2</f>
        <v>51</v>
      </c>
      <c r="R7" s="35" t="n">
        <f aca="false">'Standard Settings'!$I2</f>
        <v>59</v>
      </c>
      <c r="S7" s="36" t="n">
        <f aca="false">D7-4</f>
        <v>51</v>
      </c>
      <c r="T7" s="36" t="n">
        <f aca="false">D7+4</f>
        <v>59</v>
      </c>
      <c r="U7" s="37" t="n">
        <f aca="false">IF(OR($S7+B$52&lt;$Q7,$S7+B$52&gt;$R7),-1,(EchelleFPAparam!$S$3/('cpmcfgWVLEN_Table.csv'!$S7+B$52))*(SIN('Standard Settings'!$F2)+SIN('Standard Settings'!$F2+EchelleFPAparam!$M$3)))</f>
        <v>1109.07670269697</v>
      </c>
      <c r="V7" s="37" t="n">
        <f aca="false">IF(OR($S7+C$52&lt;$Q7,$S7+C$52&gt;$R7),-1,(EchelleFPAparam!$S$3/('cpmcfgWVLEN_Table.csv'!$S7+C$52))*(SIN('Standard Settings'!$F2)+SIN('Standard Settings'!$F2+EchelleFPAparam!$M$3)))</f>
        <v>1087.74830456819</v>
      </c>
      <c r="W7" s="37" t="n">
        <f aca="false">IF(OR($S7+D$52&lt;$Q7,$S7+D$52&gt;$R7),-1,(EchelleFPAparam!$S$3/('cpmcfgWVLEN_Table.csv'!$S7+D$52))*(SIN('Standard Settings'!$F2)+SIN('Standard Settings'!$F2+EchelleFPAparam!$M$3)))</f>
        <v>1067.22475165181</v>
      </c>
      <c r="X7" s="37" t="n">
        <f aca="false">IF(OR($S7+E$52&lt;$Q7,$S7+E$52&gt;$R7),-1,(EchelleFPAparam!$S$3/('cpmcfgWVLEN_Table.csv'!$S7+E$52))*(SIN('Standard Settings'!$F2)+SIN('Standard Settings'!$F2+EchelleFPAparam!$M$3)))</f>
        <v>1047.46133032492</v>
      </c>
      <c r="Y7" s="37" t="n">
        <f aca="false">IF(OR($S7+F$52&lt;$Q7,$S7+F$52&gt;$R7),-1,(EchelleFPAparam!$S$3/('cpmcfgWVLEN_Table.csv'!$S7+F$52))*(SIN('Standard Settings'!$F2)+SIN('Standard Settings'!$F2+EchelleFPAparam!$M$3)))</f>
        <v>1028.41657886447</v>
      </c>
      <c r="Z7" s="37" t="n">
        <f aca="false">IF(OR($S7+G$52&lt;$Q7,$S7+G$52&gt;$R7),-1,(EchelleFPAparam!$S$3/('cpmcfgWVLEN_Table.csv'!$S7+G$52))*(SIN('Standard Settings'!$F2)+SIN('Standard Settings'!$F2+EchelleFPAparam!$M$3)))</f>
        <v>1010.05199709903</v>
      </c>
      <c r="AA7" s="37" t="n">
        <f aca="false">IF(OR($S7+H$52&lt;$Q7,$S7+H$52&gt;$R7),-1,(EchelleFPAparam!$S$3/('cpmcfgWVLEN_Table.csv'!$S7+H$52))*(SIN('Standard Settings'!$F2)+SIN('Standard Settings'!$F2+EchelleFPAparam!$M$3)))</f>
        <v>992.331786623609</v>
      </c>
      <c r="AB7" s="37" t="n">
        <f aca="false">IF(OR($S7+I$52&lt;$Q7,$S7+I$52&gt;$R7),-1,(EchelleFPAparam!$S$3/('cpmcfgWVLEN_Table.csv'!$S7+I$52))*(SIN('Standard Settings'!$F2)+SIN('Standard Settings'!$F2+EchelleFPAparam!$M$3)))</f>
        <v>975.222617888719</v>
      </c>
      <c r="AC7" s="37" t="n">
        <f aca="false">IF(OR($S7+J$52&lt;$Q7,$S7+J$52&gt;$R7),-1,(EchelleFPAparam!$S$3/('cpmcfgWVLEN_Table.csv'!$S7+J$52))*(SIN('Standard Settings'!$F2)+SIN('Standard Settings'!$F2+EchelleFPAparam!$M$3)))</f>
        <v>958.693420975351</v>
      </c>
      <c r="AD7" s="38" t="n">
        <v>1984.3</v>
      </c>
      <c r="AE7" s="38" t="n">
        <v>1750.93321020516</v>
      </c>
      <c r="AF7" s="38" t="n">
        <v>1498.06137358316</v>
      </c>
      <c r="AG7" s="38" t="n">
        <v>1256.25989226363</v>
      </c>
      <c r="AH7" s="38" t="n">
        <v>1024.5932823041</v>
      </c>
      <c r="AI7" s="38" t="n">
        <v>802.276687401038</v>
      </c>
      <c r="AJ7" s="38" t="n">
        <v>588.528346138183</v>
      </c>
      <c r="AK7" s="38" t="n">
        <v>382.678404598308</v>
      </c>
      <c r="AL7" s="38" t="n">
        <v>184.15145769795</v>
      </c>
      <c r="AM7" s="38" t="n">
        <v>37.1</v>
      </c>
      <c r="AN7" s="38"/>
      <c r="AO7" s="38" t="n">
        <v>2028.1</v>
      </c>
      <c r="AP7" s="38" t="n">
        <v>1825.13779175246</v>
      </c>
      <c r="AQ7" s="38" t="n">
        <v>1569.79321368333</v>
      </c>
      <c r="AR7" s="38" t="n">
        <v>1325.94180783145</v>
      </c>
      <c r="AS7" s="38" t="n">
        <v>1092.43642399958</v>
      </c>
      <c r="AT7" s="38" t="n">
        <v>868.393356450999</v>
      </c>
      <c r="AU7" s="38" t="n">
        <v>653.083187399046</v>
      </c>
      <c r="AV7" s="38" t="n">
        <v>445.859617920448</v>
      </c>
      <c r="AW7" s="38" t="n">
        <v>246.053902823176</v>
      </c>
      <c r="AX7" s="38" t="n">
        <v>68.5</v>
      </c>
      <c r="AY7" s="38"/>
      <c r="AZ7" s="38"/>
      <c r="BA7" s="38" t="n">
        <v>1898.845912006</v>
      </c>
      <c r="BB7" s="38" t="n">
        <v>1641.08999239496</v>
      </c>
      <c r="BC7" s="38" t="n">
        <v>1394.99397952105</v>
      </c>
      <c r="BD7" s="38" t="n">
        <v>1159.42137727684</v>
      </c>
      <c r="BE7" s="38" t="n">
        <v>933.476962141758</v>
      </c>
      <c r="BF7" s="38" t="n">
        <v>716.43844215835</v>
      </c>
      <c r="BG7" s="38" t="n">
        <v>507.572673578373</v>
      </c>
      <c r="BH7" s="38" t="n">
        <v>306.238856874308</v>
      </c>
      <c r="BI7" s="38" t="n">
        <v>111.873070134744</v>
      </c>
      <c r="BJ7" s="38"/>
      <c r="BK7" s="39" t="n">
        <f aca="false">IF(OR($S7+B$52&lt;'Standard Settings'!$G2,$S7+B$52&gt;'Standard Settings'!$I2),-1,(EchelleFPAparam!$S$3/('cpmcfgWVLEN_Table.csv'!$S7+B$52))*(SIN(EchelleFPAparam!$T$3-EchelleFPAparam!$M$3/2)+SIN('Standard Settings'!$F2+EchelleFPAparam!$M$3)))</f>
        <v>1110.78099408246</v>
      </c>
      <c r="BL7" s="39" t="n">
        <f aca="false">IF(OR($S7+C$52&lt;'Standard Settings'!$G2,$S7+C$52&gt;'Standard Settings'!$I2),-1,(EchelleFPAparam!$S$3/('cpmcfgWVLEN_Table.csv'!$S7+C$52))*(SIN(EchelleFPAparam!$T$3-EchelleFPAparam!$M$3/2)+SIN('Standard Settings'!$F2+EchelleFPAparam!$M$3)))</f>
        <v>1089.41982111933</v>
      </c>
      <c r="BM7" s="39" t="n">
        <f aca="false">IF(OR($S7+D$52&lt;'Standard Settings'!$G2,$S7+D$52&gt;'Standard Settings'!$I2),-1,(EchelleFPAparam!$S$3/('cpmcfgWVLEN_Table.csv'!$S7+D$52))*(SIN(EchelleFPAparam!$T$3-EchelleFPAparam!$M$3/2)+SIN('Standard Settings'!$F2+EchelleFPAparam!$M$3)))</f>
        <v>1068.86473015482</v>
      </c>
      <c r="BN7" s="39" t="n">
        <f aca="false">IF(OR($S7+E$52&lt;'Standard Settings'!$G2,$S7+E$52&gt;'Standard Settings'!$I2),-1,(EchelleFPAparam!$S$3/('cpmcfgWVLEN_Table.csv'!$S7+E$52))*(SIN(EchelleFPAparam!$T$3-EchelleFPAparam!$M$3/2)+SIN('Standard Settings'!$F2+EchelleFPAparam!$M$3)))</f>
        <v>1049.07093885565</v>
      </c>
      <c r="BO7" s="39" t="n">
        <f aca="false">IF(OR($S7+F$52&lt;'Standard Settings'!$G2,$S7+F$52&gt;'Standard Settings'!$I2),-1,(EchelleFPAparam!$S$3/('cpmcfgWVLEN_Table.csv'!$S7+F$52))*(SIN(EchelleFPAparam!$T$3-EchelleFPAparam!$M$3/2)+SIN('Standard Settings'!$F2+EchelleFPAparam!$M$3)))</f>
        <v>1029.99692178555</v>
      </c>
      <c r="BP7" s="39" t="n">
        <f aca="false">IF(OR($S7+G$52&lt;'Standard Settings'!$G2,$S7+G$52&gt;'Standard Settings'!$I2),-1,(EchelleFPAparam!$S$3/('cpmcfgWVLEN_Table.csv'!$S7+G$52))*(SIN(EchelleFPAparam!$T$3-EchelleFPAparam!$M$3/2)+SIN('Standard Settings'!$F2+EchelleFPAparam!$M$3)))</f>
        <v>1011.60411961081</v>
      </c>
      <c r="BQ7" s="39" t="n">
        <f aca="false">IF(OR($S7+H$52&lt;'Standard Settings'!$G2,$S7+H$52&gt;'Standard Settings'!$I2),-1,(EchelleFPAparam!$S$3/('cpmcfgWVLEN_Table.csv'!$S7+H$52))*(SIN(EchelleFPAparam!$T$3-EchelleFPAparam!$M$3/2)+SIN('Standard Settings'!$F2+EchelleFPAparam!$M$3)))</f>
        <v>993.856678915883</v>
      </c>
      <c r="BR7" s="39" t="n">
        <f aca="false">IF(OR($S7+I$52&lt;'Standard Settings'!$G2,$S7+I$52&gt;'Standard Settings'!$I2),-1,(EchelleFPAparam!$S$3/('cpmcfgWVLEN_Table.csv'!$S7+I$52))*(SIN(EchelleFPAparam!$T$3-EchelleFPAparam!$M$3/2)+SIN('Standard Settings'!$F2+EchelleFPAparam!$M$3)))</f>
        <v>976.721218934575</v>
      </c>
      <c r="BS7" s="39" t="n">
        <f aca="false">IF(OR($S7+J$52&lt;'Standard Settings'!$G2,$S7+J$52&gt;'Standard Settings'!$I2),-1,(EchelleFPAparam!$S$3/('cpmcfgWVLEN_Table.csv'!$S7+J$52))*(SIN(EchelleFPAparam!$T$3-EchelleFPAparam!$M$3/2)+SIN('Standard Settings'!$F2+EchelleFPAparam!$M$3)))</f>
        <v>960.16662200348</v>
      </c>
      <c r="BT7" s="40" t="n">
        <f aca="false">IF(OR($S7+B$52&lt;'Standard Settings'!$G2,$S7+B$52&gt;'Standard Settings'!$I2),-1,BK7*(($D7+B$52)/($D7+B$52+0.5)))</f>
        <v>1100.77395809973</v>
      </c>
      <c r="BU7" s="40" t="n">
        <f aca="false">IF(OR($S7+C$52&lt;'Standard Settings'!$G2,$S7+C$52&gt;'Standard Settings'!$I2),-1,BL7*(($D7+C$52)/($D7+C$52+0.5)))</f>
        <v>1079.7789377466</v>
      </c>
      <c r="BV7" s="40" t="n">
        <f aca="false">IF(OR($S7+D$52&lt;'Standard Settings'!$G2,$S7+D$52&gt;'Standard Settings'!$I2),-1,BM7*(($D7+D$52)/($D7+D$52+0.5)))</f>
        <v>1059.57025424043</v>
      </c>
      <c r="BW7" s="40" t="n">
        <f aca="false">IF(OR($S7+E$52&lt;'Standard Settings'!$G2,$S7+E$52&gt;'Standard Settings'!$I2),-1,BN7*(($D7+E$52)/($D7+E$52+0.5)))</f>
        <v>1040.10452057484</v>
      </c>
      <c r="BX7" s="40" t="n">
        <f aca="false">IF(OR($S7+F$52&lt;'Standard Settings'!$G2,$S7+F$52&gt;'Standard Settings'!$I2),-1,BO7*(($D7+F$52)/($D7+F$52+0.5)))</f>
        <v>1021.34148546803</v>
      </c>
      <c r="BY7" s="40" t="n">
        <f aca="false">IF(OR($S7+G$52&lt;'Standard Settings'!$G2,$S7+G$52&gt;'Standard Settings'!$I2),-1,BP7*(($D7+G$52)/($D7+G$52+0.5)))</f>
        <v>1003.24375498593</v>
      </c>
      <c r="BZ7" s="40" t="n">
        <f aca="false">IF(OR($S7+H$52&lt;'Standard Settings'!$G2,$S7+H$52&gt;'Standard Settings'!$I2),-1,BQ7*(($D7+H$52)/($D7+H$52+0.5)))</f>
        <v>985.776543314941</v>
      </c>
      <c r="CA7" s="40" t="n">
        <f aca="false">IF(OR($S7+I$52&lt;'Standard Settings'!$G2,$S7+I$52&gt;'Standard Settings'!$I2),-1,BR7*(($D7+I$52)/($D7+I$52+0.5)))</f>
        <v>968.907449183098</v>
      </c>
      <c r="CB7" s="40" t="n">
        <f aca="false">IF(OR($S7+J$52&lt;'Standard Settings'!$G2,$S7+J$52&gt;'Standard Settings'!$I2),-1,BS7*(($D7+J$52)/($D7+J$52+0.5)))</f>
        <v>952.60625490109</v>
      </c>
      <c r="CC7" s="40" t="n">
        <f aca="false">IF(OR($S7+B$52&lt;'Standard Settings'!$G2,$S7+B$52&gt;'Standard Settings'!$I2),-1,BK7*(($D7+B$52)/($D7+B$52-0.5)))</f>
        <v>1120.97164540431</v>
      </c>
      <c r="CD7" s="40" t="n">
        <f aca="false">IF(OR($S7+C$52&lt;'Standard Settings'!$G2,$S7+C$52&gt;'Standard Settings'!$I2),-1,BL7*(($D7+C$52)/($D7+C$52-0.5)))</f>
        <v>1099.23441410239</v>
      </c>
      <c r="CE7" s="40" t="n">
        <f aca="false">IF(OR($S7+D$52&lt;'Standard Settings'!$G2,$S7+D$52&gt;'Standard Settings'!$I2),-1,BM7*(($D7+D$52)/($D7+D$52-0.5)))</f>
        <v>1078.32371006769</v>
      </c>
      <c r="CF7" s="40" t="n">
        <f aca="false">IF(OR($S7+E$52&lt;'Standard Settings'!$G2,$S7+E$52&gt;'Standard Settings'!$I2),-1,BN7*(($D7+E$52)/($D7+E$52-0.5)))</f>
        <v>1058.1932948457</v>
      </c>
      <c r="CG7" s="40" t="n">
        <f aca="false">IF(OR($S7+F$52&lt;'Standard Settings'!$G2,$S7+F$52&gt;'Standard Settings'!$I2),-1,BO7*(($D7+F$52)/($D7+F$52-0.5)))</f>
        <v>1038.80031427944</v>
      </c>
      <c r="CH7" s="40" t="n">
        <f aca="false">IF(OR($S7+G$52&lt;'Standard Settings'!$G2,$S7+G$52&gt;'Standard Settings'!$I2),-1,BP7*(($D7+G$52)/($D7+G$52-0.5)))</f>
        <v>1020.10499456552</v>
      </c>
      <c r="CI7" s="40" t="n">
        <f aca="false">IF(OR($S7+H$52&lt;'Standard Settings'!$G2,$S7+H$52&gt;'Standard Settings'!$I2),-1,BQ7*(($D7+H$52)/($D7+H$52-0.5)))</f>
        <v>1002.07037047717</v>
      </c>
      <c r="CJ7" s="40" t="n">
        <f aca="false">IF(OR($S7+I$52&lt;'Standard Settings'!$G2,$S7+I$52&gt;'Standard Settings'!$I2),-1,BR7*(($D7+I$52)/($D7+I$52-0.5)))</f>
        <v>984.662041852742</v>
      </c>
      <c r="CK7" s="40" t="n">
        <f aca="false">IF(OR($S7+J$52&lt;'Standard Settings'!$G2,$S7+J$52&gt;'Standard Settings'!$I2),-1,BS7*(($D7+J$52)/($D7+J$52-0.5)))</f>
        <v>967.847954979508</v>
      </c>
      <c r="CL7" s="41" t="n">
        <f aca="false">IF(OR($S7+B$52&lt;'Standard Settings'!$G2,$S7+B$52&gt;'Standard Settings'!$I2),-1,(EchelleFPAparam!$S$3/('cpmcfgWVLEN_Table.csv'!$S7+B$52))*(SIN('Standard Settings'!$F2)+SIN('Standard Settings'!$F2+EchelleFPAparam!$M$3+EchelleFPAparam!$F$3)))</f>
        <v>1097.30715778921</v>
      </c>
      <c r="CM7" s="41" t="n">
        <f aca="false">IF(OR($S7+C$52&lt;'Standard Settings'!$G2,$S7+C$52&gt;'Standard Settings'!$I2),-1,(EchelleFPAparam!$S$3/('cpmcfgWVLEN_Table.csv'!$S7+C$52))*(SIN('Standard Settings'!$F2)+SIN('Standard Settings'!$F2+EchelleFPAparam!$M$3+EchelleFPAparam!$F$3)))</f>
        <v>1076.2050970625</v>
      </c>
      <c r="CN7" s="41" t="n">
        <f aca="false">IF(OR($S7+D$52&lt;'Standard Settings'!$G2,$S7+D$52&gt;'Standard Settings'!$I2),-1,(EchelleFPAparam!$S$3/('cpmcfgWVLEN_Table.csv'!$S7+D$52))*(SIN('Standard Settings'!$F2)+SIN('Standard Settings'!$F2+EchelleFPAparam!$M$3+EchelleFPAparam!$F$3)))</f>
        <v>1055.89934051415</v>
      </c>
      <c r="CO7" s="41" t="n">
        <f aca="false">IF(OR($S7+E$52&lt;'Standard Settings'!$G2,$S7+E$52&gt;'Standard Settings'!$I2),-1,(EchelleFPAparam!$S$3/('cpmcfgWVLEN_Table.csv'!$S7+E$52))*(SIN('Standard Settings'!$F2)+SIN('Standard Settings'!$F2+EchelleFPAparam!$M$3+EchelleFPAparam!$F$3)))</f>
        <v>1036.34564902314</v>
      </c>
      <c r="CP7" s="41" t="n">
        <f aca="false">IF(OR($S7+F$52&lt;'Standard Settings'!$G2,$S7+F$52&gt;'Standard Settings'!$I2),-1,(EchelleFPAparam!$S$3/('cpmcfgWVLEN_Table.csv'!$S7+F$52))*(SIN('Standard Settings'!$F2)+SIN('Standard Settings'!$F2+EchelleFPAparam!$M$3+EchelleFPAparam!$F$3)))</f>
        <v>1017.50300085909</v>
      </c>
      <c r="CQ7" s="41" t="n">
        <f aca="false">IF(OR($S7+G$52&lt;'Standard Settings'!$G2,$S7+G$52&gt;'Standard Settings'!$I2),-1,(EchelleFPAparam!$S$3/('cpmcfgWVLEN_Table.csv'!$S7+G$52))*(SIN('Standard Settings'!$F2)+SIN('Standard Settings'!$F2+EchelleFPAparam!$M$3+EchelleFPAparam!$F$3)))</f>
        <v>999.333304415175</v>
      </c>
      <c r="CR7" s="41" t="n">
        <f aca="false">IF(OR($S7+H$52&lt;'Standard Settings'!$G2,$S7+H$52&gt;'Standard Settings'!$I2),-1,(EchelleFPAparam!$S$3/('cpmcfgWVLEN_Table.csv'!$S7+H$52))*(SIN('Standard Settings'!$F2)+SIN('Standard Settings'!$F2+EchelleFPAparam!$M$3+EchelleFPAparam!$F$3)))</f>
        <v>981.801141179821</v>
      </c>
      <c r="CS7" s="41" t="n">
        <f aca="false">IF(OR($S7+I$52&lt;'Standard Settings'!$G2,$S7+I$52&gt;'Standard Settings'!$I2),-1,(EchelleFPAparam!$S$3/('cpmcfgWVLEN_Table.csv'!$S7+I$52))*(SIN('Standard Settings'!$F2)+SIN('Standard Settings'!$F2+EchelleFPAparam!$M$3+EchelleFPAparam!$F$3)))</f>
        <v>964.87353529741</v>
      </c>
      <c r="CT7" s="41" t="n">
        <f aca="false">IF(OR($S7+J$52&lt;'Standard Settings'!$G2,$S7+J$52&gt;'Standard Settings'!$I2),-1,(EchelleFPAparam!$S$3/('cpmcfgWVLEN_Table.csv'!$S7+J$52))*(SIN('Standard Settings'!$F2)+SIN('Standard Settings'!$F2+EchelleFPAparam!$M$3+EchelleFPAparam!$F$3)))</f>
        <v>948.519746563556</v>
      </c>
      <c r="CU7" s="41" t="n">
        <f aca="false">IF(OR($S7+B$52&lt;'Standard Settings'!$G2,$S7+B$52&gt;'Standard Settings'!$I2),-1,(EchelleFPAparam!$S$3/('cpmcfgWVLEN_Table.csv'!$S7+B$52))*(SIN('Standard Settings'!$F2)+SIN('Standard Settings'!$F2+EchelleFPAparam!$M$3+EchelleFPAparam!$G$3)))</f>
        <v>1104.97272816297</v>
      </c>
      <c r="CV7" s="41" t="n">
        <f aca="false">IF(OR($S7+C$52&lt;'Standard Settings'!$G2,$S7+C$52&gt;'Standard Settings'!$I2),-1,(EchelleFPAparam!$S$3/('cpmcfgWVLEN_Table.csv'!$S7+C$52))*(SIN('Standard Settings'!$F2)+SIN('Standard Settings'!$F2+EchelleFPAparam!$M$3+EchelleFPAparam!$G$3)))</f>
        <v>1083.72325262138</v>
      </c>
      <c r="CW7" s="41" t="n">
        <f aca="false">IF(OR($S7+D$52&lt;'Standard Settings'!$G2,$S7+D$52&gt;'Standard Settings'!$I2),-1,(EchelleFPAparam!$S$3/('cpmcfgWVLEN_Table.csv'!$S7+D$52))*(SIN('Standard Settings'!$F2)+SIN('Standard Settings'!$F2+EchelleFPAparam!$M$3+EchelleFPAparam!$G$3)))</f>
        <v>1063.27564408135</v>
      </c>
      <c r="CX7" s="41" t="n">
        <f aca="false">IF(OR($S7+E$52&lt;'Standard Settings'!$G2,$S7+E$52&gt;'Standard Settings'!$I2),-1,(EchelleFPAparam!$S$3/('cpmcfgWVLEN_Table.csv'!$S7+E$52))*(SIN('Standard Settings'!$F2)+SIN('Standard Settings'!$F2+EchelleFPAparam!$M$3+EchelleFPAparam!$G$3)))</f>
        <v>1043.58535437614</v>
      </c>
      <c r="CY7" s="41" t="n">
        <f aca="false">IF(OR($S7+F$52&lt;'Standard Settings'!$G2,$S7+F$52&gt;'Standard Settings'!$I2),-1,(EchelleFPAparam!$S$3/('cpmcfgWVLEN_Table.csv'!$S7+F$52))*(SIN('Standard Settings'!$F2)+SIN('Standard Settings'!$F2+EchelleFPAparam!$M$3+EchelleFPAparam!$G$3)))</f>
        <v>1024.61107520567</v>
      </c>
      <c r="CZ7" s="41" t="n">
        <f aca="false">IF(OR($S7+G$52&lt;'Standard Settings'!$G2,$S7+G$52&gt;'Standard Settings'!$I2),-1,(EchelleFPAparam!$S$3/('cpmcfgWVLEN_Table.csv'!$S7+G$52))*(SIN('Standard Settings'!$F2)+SIN('Standard Settings'!$F2+EchelleFPAparam!$M$3+EchelleFPAparam!$G$3)))</f>
        <v>1006.31444886271</v>
      </c>
      <c r="DA7" s="41" t="n">
        <f aca="false">IF(OR($S7+H$52&lt;'Standard Settings'!$G2,$S7+H$52&gt;'Standard Settings'!$I2),-1,(EchelleFPAparam!$S$3/('cpmcfgWVLEN_Table.csv'!$S7+H$52))*(SIN('Standard Settings'!$F2)+SIN('Standard Settings'!$F2+EchelleFPAparam!$M$3+EchelleFPAparam!$G$3)))</f>
        <v>988.659809408977</v>
      </c>
      <c r="DB7" s="41" t="n">
        <f aca="false">IF(OR($S7+I$52&lt;'Standard Settings'!$G2,$S7+I$52&gt;'Standard Settings'!$I2),-1,(EchelleFPAparam!$S$3/('cpmcfgWVLEN_Table.csv'!$S7+I$52))*(SIN('Standard Settings'!$F2)+SIN('Standard Settings'!$F2+EchelleFPAparam!$M$3+EchelleFPAparam!$G$3)))</f>
        <v>971.613950626064</v>
      </c>
      <c r="DC7" s="41" t="n">
        <f aca="false">IF(OR($S7+J$52&lt;'Standard Settings'!$G2,$S7+J$52&gt;'Standard Settings'!$I2),-1,(EchelleFPAparam!$S$3/('cpmcfgWVLEN_Table.csv'!$S7+J$52))*(SIN('Standard Settings'!$F2)+SIN('Standard Settings'!$F2+EchelleFPAparam!$M$3+EchelleFPAparam!$G$3)))</f>
        <v>955.145917564605</v>
      </c>
      <c r="DD7" s="41" t="n">
        <f aca="false">IF(OR($S7+B$52&lt;'Standard Settings'!$G2,$S7+B$52&gt;'Standard Settings'!$I2),-1,(EchelleFPAparam!$S$3/('cpmcfgWVLEN_Table.csv'!$S7+B$52))*(SIN('Standard Settings'!$F2)+SIN('Standard Settings'!$F2+EchelleFPAparam!$M$3+EchelleFPAparam!$H$3)))</f>
        <v>1105.37902709982</v>
      </c>
      <c r="DE7" s="41" t="n">
        <f aca="false">IF(OR($S7+C$52&lt;'Standard Settings'!$G2,$S7+C$52&gt;'Standard Settings'!$I2),-1,(EchelleFPAparam!$S$3/('cpmcfgWVLEN_Table.csv'!$S7+C$52))*(SIN('Standard Settings'!$F2)+SIN('Standard Settings'!$F2+EchelleFPAparam!$M$3+EchelleFPAparam!$H$3)))</f>
        <v>1084.12173811713</v>
      </c>
      <c r="DF7" s="41" t="n">
        <f aca="false">IF(OR($S7+D$52&lt;'Standard Settings'!$G2,$S7+D$52&gt;'Standard Settings'!$I2),-1,(EchelleFPAparam!$S$3/('cpmcfgWVLEN_Table.csv'!$S7+D$52))*(SIN('Standard Settings'!$F2)+SIN('Standard Settings'!$F2+EchelleFPAparam!$M$3+EchelleFPAparam!$H$3)))</f>
        <v>1063.66661098284</v>
      </c>
      <c r="DG7" s="41" t="n">
        <f aca="false">IF(OR($S7+E$52&lt;'Standard Settings'!$G2,$S7+E$52&gt;'Standard Settings'!$I2),-1,(EchelleFPAparam!$S$3/('cpmcfgWVLEN_Table.csv'!$S7+E$52))*(SIN('Standard Settings'!$F2)+SIN('Standard Settings'!$F2+EchelleFPAparam!$M$3+EchelleFPAparam!$H$3)))</f>
        <v>1043.96908114983</v>
      </c>
      <c r="DH7" s="41" t="n">
        <f aca="false">IF(OR($S7+F$52&lt;'Standard Settings'!$G2,$S7+F$52&gt;'Standard Settings'!$I2),-1,(EchelleFPAparam!$S$3/('cpmcfgWVLEN_Table.csv'!$S7+F$52))*(SIN('Standard Settings'!$F2)+SIN('Standard Settings'!$F2+EchelleFPAparam!$M$3+EchelleFPAparam!$H$3)))</f>
        <v>1024.98782512892</v>
      </c>
      <c r="DI7" s="41" t="n">
        <f aca="false">IF(OR($S7+G$52&lt;'Standard Settings'!$G2,$S7+G$52&gt;'Standard Settings'!$I2),-1,(EchelleFPAparam!$S$3/('cpmcfgWVLEN_Table.csv'!$S7+G$52))*(SIN('Standard Settings'!$F2)+SIN('Standard Settings'!$F2+EchelleFPAparam!$M$3+EchelleFPAparam!$H$3)))</f>
        <v>1006.68447110876</v>
      </c>
      <c r="DJ7" s="41" t="n">
        <f aca="false">IF(OR($S7+H$52&lt;'Standard Settings'!$G2,$S7+H$52&gt;'Standard Settings'!$I2),-1,(EchelleFPAparam!$S$3/('cpmcfgWVLEN_Table.csv'!$S7+H$52))*(SIN('Standard Settings'!$F2)+SIN('Standard Settings'!$F2+EchelleFPAparam!$M$3+EchelleFPAparam!$H$3)))</f>
        <v>989.023340036678</v>
      </c>
      <c r="DK7" s="41" t="n">
        <f aca="false">IF(OR($S7+I$52&lt;'Standard Settings'!$G2,$S7+I$52&gt;'Standard Settings'!$I2),-1,(EchelleFPAparam!$S$3/('cpmcfgWVLEN_Table.csv'!$S7+I$52))*(SIN('Standard Settings'!$F2)+SIN('Standard Settings'!$F2+EchelleFPAparam!$M$3+EchelleFPAparam!$H$3)))</f>
        <v>971.971213484321</v>
      </c>
      <c r="DL7" s="41" t="n">
        <f aca="false">IF(OR($S7+J$52&lt;'Standard Settings'!$G2,$S7+J$52&gt;'Standard Settings'!$I2),-1,(EchelleFPAparam!$S$3/('cpmcfgWVLEN_Table.csv'!$S7+J$52))*(SIN('Standard Settings'!$F2)+SIN('Standard Settings'!$F2+EchelleFPAparam!$M$3+EchelleFPAparam!$H$3)))</f>
        <v>955.49712512018</v>
      </c>
      <c r="DM7" s="41" t="n">
        <f aca="false">IF(OR($S7+B$52&lt;'Standard Settings'!$G2,$S7+B$52&gt;'Standard Settings'!$I2),-1,(EchelleFPAparam!$S$3/('cpmcfgWVLEN_Table.csv'!$S7+B$52))*(SIN('Standard Settings'!$F2)+SIN('Standard Settings'!$F2+EchelleFPAparam!$M$3+EchelleFPAparam!$I$3)))</f>
        <v>1112.68958373304</v>
      </c>
      <c r="DN7" s="41" t="n">
        <f aca="false">IF(OR($S7+C$52&lt;'Standard Settings'!$G2,$S7+C$52&gt;'Standard Settings'!$I2),-1,(EchelleFPAparam!$S$3/('cpmcfgWVLEN_Table.csv'!$S7+C$52))*(SIN('Standard Settings'!$F2)+SIN('Standard Settings'!$F2+EchelleFPAparam!$M$3+EchelleFPAparam!$I$3)))</f>
        <v>1091.29170712279</v>
      </c>
      <c r="DO7" s="41" t="n">
        <f aca="false">IF(OR($S7+D$52&lt;'Standard Settings'!$G2,$S7+D$52&gt;'Standard Settings'!$I2),-1,(EchelleFPAparam!$S$3/('cpmcfgWVLEN_Table.csv'!$S7+D$52))*(SIN('Standard Settings'!$F2)+SIN('Standard Settings'!$F2+EchelleFPAparam!$M$3+EchelleFPAparam!$I$3)))</f>
        <v>1070.70129755443</v>
      </c>
      <c r="DP7" s="41" t="n">
        <f aca="false">IF(OR($S7+E$52&lt;'Standard Settings'!$G2,$S7+E$52&gt;'Standard Settings'!$I2),-1,(EchelleFPAparam!$S$3/('cpmcfgWVLEN_Table.csv'!$S7+E$52))*(SIN('Standard Settings'!$F2)+SIN('Standard Settings'!$F2+EchelleFPAparam!$M$3+EchelleFPAparam!$I$3)))</f>
        <v>1050.87349574787</v>
      </c>
      <c r="DQ7" s="41" t="n">
        <f aca="false">IF(OR($S7+F$52&lt;'Standard Settings'!$G2,$S7+F$52&gt;'Standard Settings'!$I2),-1,(EchelleFPAparam!$S$3/('cpmcfgWVLEN_Table.csv'!$S7+F$52))*(SIN('Standard Settings'!$F2)+SIN('Standard Settings'!$F2+EchelleFPAparam!$M$3+EchelleFPAparam!$I$3)))</f>
        <v>1031.76670491609</v>
      </c>
      <c r="DR7" s="41" t="n">
        <f aca="false">IF(OR($S7+G$52&lt;'Standard Settings'!$G2,$S7+G$52&gt;'Standard Settings'!$I2),-1,(EchelleFPAparam!$S$3/('cpmcfgWVLEN_Table.csv'!$S7+G$52))*(SIN('Standard Settings'!$F2)+SIN('Standard Settings'!$F2+EchelleFPAparam!$M$3+EchelleFPAparam!$I$3)))</f>
        <v>1013.34229947116</v>
      </c>
      <c r="DS7" s="41" t="n">
        <f aca="false">IF(OR($S7+H$52&lt;'Standard Settings'!$G2,$S7+H$52&gt;'Standard Settings'!$I2),-1,(EchelleFPAparam!$S$3/('cpmcfgWVLEN_Table.csv'!$S7+H$52))*(SIN('Standard Settings'!$F2)+SIN('Standard Settings'!$F2+EchelleFPAparam!$M$3+EchelleFPAparam!$I$3)))</f>
        <v>995.564364392719</v>
      </c>
      <c r="DT7" s="41" t="n">
        <f aca="false">IF(OR($S7+I$52&lt;'Standard Settings'!$G2,$S7+I$52&gt;'Standard Settings'!$I2),-1,(EchelleFPAparam!$S$3/('cpmcfgWVLEN_Table.csv'!$S7+I$52))*(SIN('Standard Settings'!$F2)+SIN('Standard Settings'!$F2+EchelleFPAparam!$M$3+EchelleFPAparam!$I$3)))</f>
        <v>978.399461558361</v>
      </c>
      <c r="DU7" s="41" t="n">
        <f aca="false">IF(OR($S7+J$52&lt;'Standard Settings'!$G2,$S7+J$52&gt;'Standard Settings'!$I2),-1,(EchelleFPAparam!$S$3/('cpmcfgWVLEN_Table.csv'!$S7+J$52))*(SIN('Standard Settings'!$F2)+SIN('Standard Settings'!$F2+EchelleFPAparam!$M$3+EchelleFPAparam!$I$3)))</f>
        <v>961.816419837033</v>
      </c>
      <c r="DV7" s="41" t="n">
        <f aca="false">IF(OR($S7+B$52&lt;'Standard Settings'!$G2,$S7+B$52&gt;'Standard Settings'!$I2),-1,(EchelleFPAparam!$S$3/('cpmcfgWVLEN_Table.csv'!$S7+B$52))*(SIN('Standard Settings'!$F2)+SIN('Standard Settings'!$F2+EchelleFPAparam!$M$3+EchelleFPAparam!$J$3)))</f>
        <v>1113.07648302998</v>
      </c>
      <c r="DW7" s="41" t="n">
        <f aca="false">IF(OR($S7+C$52&lt;'Standard Settings'!$G2,$S7+C$52&gt;'Standard Settings'!$I2),-1,(EchelleFPAparam!$S$3/('cpmcfgWVLEN_Table.csv'!$S7+C$52))*(SIN('Standard Settings'!$F2)+SIN('Standard Settings'!$F2+EchelleFPAparam!$M$3+EchelleFPAparam!$J$3)))</f>
        <v>1091.67116604864</v>
      </c>
      <c r="DX7" s="41" t="n">
        <f aca="false">IF(OR($S7+D$52&lt;'Standard Settings'!$G2,$S7+D$52&gt;'Standard Settings'!$I2),-1,(EchelleFPAparam!$S$3/('cpmcfgWVLEN_Table.csv'!$S7+D$52))*(SIN('Standard Settings'!$F2)+SIN('Standard Settings'!$F2+EchelleFPAparam!$M$3+EchelleFPAparam!$J$3)))</f>
        <v>1071.07359687791</v>
      </c>
      <c r="DY7" s="41" t="n">
        <f aca="false">IF(OR($S7+E$52&lt;'Standard Settings'!$G2,$S7+E$52&gt;'Standard Settings'!$I2),-1,(EchelleFPAparam!$S$3/('cpmcfgWVLEN_Table.csv'!$S7+E$52))*(SIN('Standard Settings'!$F2)+SIN('Standard Settings'!$F2+EchelleFPAparam!$M$3+EchelleFPAparam!$J$3)))</f>
        <v>1051.23890063943</v>
      </c>
      <c r="DZ7" s="41" t="n">
        <f aca="false">IF(OR($S7+F$52&lt;'Standard Settings'!$G2,$S7+F$52&gt;'Standard Settings'!$I2),-1,(EchelleFPAparam!$S$3/('cpmcfgWVLEN_Table.csv'!$S7+F$52))*(SIN('Standard Settings'!$F2)+SIN('Standard Settings'!$F2+EchelleFPAparam!$M$3+EchelleFPAparam!$J$3)))</f>
        <v>1032.12546608235</v>
      </c>
      <c r="EA7" s="41" t="n">
        <f aca="false">IF(OR($S7+G$52&lt;'Standard Settings'!$G2,$S7+G$52&gt;'Standard Settings'!$I2),-1,(EchelleFPAparam!$S$3/('cpmcfgWVLEN_Table.csv'!$S7+G$52))*(SIN('Standard Settings'!$F2)+SIN('Standard Settings'!$F2+EchelleFPAparam!$M$3+EchelleFPAparam!$J$3)))</f>
        <v>1013.69465418802</v>
      </c>
      <c r="EB7" s="41" t="n">
        <f aca="false">IF(OR($S7+H$52&lt;'Standard Settings'!$G2,$S7+H$52&gt;'Standard Settings'!$I2),-1,(EchelleFPAparam!$S$3/('cpmcfgWVLEN_Table.csv'!$S7+H$52))*(SIN('Standard Settings'!$F2)+SIN('Standard Settings'!$F2+EchelleFPAparam!$M$3+EchelleFPAparam!$J$3)))</f>
        <v>995.91053744788</v>
      </c>
      <c r="EC7" s="41" t="n">
        <f aca="false">IF(OR($S7+I$52&lt;'Standard Settings'!$G2,$S7+I$52&gt;'Standard Settings'!$I2),-1,(EchelleFPAparam!$S$3/('cpmcfgWVLEN_Table.csv'!$S7+I$52))*(SIN('Standard Settings'!$F2)+SIN('Standard Settings'!$F2+EchelleFPAparam!$M$3+EchelleFPAparam!$J$3)))</f>
        <v>978.739666112571</v>
      </c>
      <c r="ED7" s="41" t="n">
        <f aca="false">IF(OR($S7+J$52&lt;'Standard Settings'!$G2,$S7+J$52&gt;'Standard Settings'!$I2),-1,(EchelleFPAparam!$S$3/('cpmcfgWVLEN_Table.csv'!$S7+J$52))*(SIN('Standard Settings'!$F2)+SIN('Standard Settings'!$F2+EchelleFPAparam!$M$3+EchelleFPAparam!$J$3)))</f>
        <v>962.150858212358</v>
      </c>
      <c r="EE7" s="41" t="n">
        <f aca="false">IF(OR($S7+B$52&lt;$Q7,$S7+B$52&gt;$R7),-1,(EchelleFPAparam!$S$3/('cpmcfgWVLEN_Table.csv'!$S7+B$52))*(SIN('Standard Settings'!$F2)+SIN('Standard Settings'!$F2+EchelleFPAparam!$M$3+EchelleFPAparam!$K$3)))</f>
        <v>1120.02698515067</v>
      </c>
      <c r="EF7" s="41" t="n">
        <f aca="false">IF(OR($S7+C$52&lt;$Q7,$S7+C$52&gt;$R7),-1,(EchelleFPAparam!$S$3/('cpmcfgWVLEN_Table.csv'!$S7+C$52))*(SIN('Standard Settings'!$F2)+SIN('Standard Settings'!$F2+EchelleFPAparam!$M$3+EchelleFPAparam!$K$3)))</f>
        <v>1098.488004667</v>
      </c>
      <c r="EG7" s="41" t="n">
        <f aca="false">IF(OR($S7+D$52&lt;$Q7,$S7+D$52&gt;$R7),-1,(EchelleFPAparam!$S$3/('cpmcfgWVLEN_Table.csv'!$S7+D$52))*(SIN('Standard Settings'!$F2)+SIN('Standard Settings'!$F2+EchelleFPAparam!$M$3+EchelleFPAparam!$K$3)))</f>
        <v>1077.7618158997</v>
      </c>
      <c r="EH7" s="41" t="n">
        <f aca="false">IF(OR($S7+E$52&lt;$Q7,$S7+E$52&gt;$R7),-1,(EchelleFPAparam!$S$3/('cpmcfgWVLEN_Table.csv'!$S7+E$52))*(SIN('Standard Settings'!$F2)+SIN('Standard Settings'!$F2+EchelleFPAparam!$M$3+EchelleFPAparam!$K$3)))</f>
        <v>1057.80326375341</v>
      </c>
      <c r="EI7" s="41" t="n">
        <f aca="false">IF(OR($S7+F$52&lt;$Q7,$S7+F$52&gt;$R7),-1,(EchelleFPAparam!$S$3/('cpmcfgWVLEN_Table.csv'!$S7+F$52))*(SIN('Standard Settings'!$F2)+SIN('Standard Settings'!$F2+EchelleFPAparam!$M$3+EchelleFPAparam!$K$3)))</f>
        <v>1038.57047713971</v>
      </c>
      <c r="EJ7" s="41" t="n">
        <f aca="false">IF(OR($S7+G$52&lt;$Q7,$S7+G$52&gt;$R7),-1,(EchelleFPAparam!$S$3/('cpmcfgWVLEN_Table.csv'!$S7+G$52))*(SIN('Standard Settings'!$F2)+SIN('Standard Settings'!$F2+EchelleFPAparam!$M$3+EchelleFPAparam!$K$3)))</f>
        <v>1020.02457576222</v>
      </c>
      <c r="EK7" s="41" t="n">
        <f aca="false">IF(OR($S7+H$52&lt;$Q7,$S7+H$52&gt;$R7),-1,(EchelleFPAparam!$S$3/('cpmcfgWVLEN_Table.csv'!$S7+H$52))*(SIN('Standard Settings'!$F2)+SIN('Standard Settings'!$F2+EchelleFPAparam!$M$3+EchelleFPAparam!$K$3)))</f>
        <v>1002.12940776639</v>
      </c>
      <c r="EL7" s="41" t="n">
        <f aca="false">IF(OR($S7+I$52&lt;$Q7,$S7+I$52&gt;$R7),-1,(EchelleFPAparam!$S$3/('cpmcfgWVLEN_Table.csv'!$S7+I$52))*(SIN('Standard Settings'!$F2)+SIN('Standard Settings'!$F2+EchelleFPAparam!$M$3+EchelleFPAparam!$K$3)))</f>
        <v>984.851314529037</v>
      </c>
      <c r="EM7" s="41" t="n">
        <f aca="false">IF(OR($S7+J$52&lt;$Q7,$S7+J$52&gt;$R7),-1,(EchelleFPAparam!$S$3/('cpmcfgWVLEN_Table.csv'!$S7+J$52))*(SIN('Standard Settings'!$F2)+SIN('Standard Settings'!$F2+EchelleFPAparam!$M$3+EchelleFPAparam!$K$3)))</f>
        <v>968.158919367528</v>
      </c>
      <c r="EN7" s="42"/>
      <c r="EO7" s="42"/>
      <c r="EP7" s="42"/>
      <c r="EQ7" s="42"/>
      <c r="ER7" s="42"/>
      <c r="ES7" s="42"/>
      <c r="ET7" s="42"/>
      <c r="EU7" s="42"/>
      <c r="EV7" s="42"/>
      <c r="EW7" s="42"/>
      <c r="EX7" s="42"/>
      <c r="EY7" s="42"/>
      <c r="EZ7" s="42"/>
      <c r="FA7" s="42"/>
      <c r="FB7" s="42"/>
      <c r="FC7" s="42"/>
      <c r="FD7" s="42"/>
      <c r="FE7" s="42"/>
      <c r="FF7" s="42"/>
      <c r="FG7" s="42"/>
      <c r="FH7" s="42"/>
      <c r="FI7" s="42"/>
      <c r="FJ7" s="42"/>
      <c r="FK7" s="42"/>
      <c r="FL7" s="43" t="n">
        <f aca="false">1/(F7*EchelleFPAparam!$Q$3)</f>
        <v>3638.71053312704</v>
      </c>
      <c r="FM7" s="43" t="n">
        <f aca="false">E7*FL7</f>
        <v>12.0441314865119</v>
      </c>
      <c r="FN7" s="42"/>
      <c r="FO7" s="42"/>
      <c r="FP7" s="42"/>
      <c r="FQ7" s="42"/>
      <c r="FR7" s="42"/>
      <c r="FS7" s="42"/>
      <c r="FT7" s="42"/>
      <c r="FU7" s="42"/>
      <c r="FV7" s="42"/>
      <c r="FW7" s="42"/>
      <c r="FX7" s="42"/>
      <c r="FY7" s="42"/>
      <c r="FZ7" s="42"/>
      <c r="GA7" s="42"/>
      <c r="GB7" s="42"/>
      <c r="GC7" s="42"/>
      <c r="GD7" s="42"/>
      <c r="GE7" s="42"/>
      <c r="GF7" s="42"/>
      <c r="GG7" s="42"/>
      <c r="GH7" s="42"/>
      <c r="GI7" s="42"/>
      <c r="GJ7" s="42"/>
      <c r="GK7" s="42"/>
      <c r="GL7" s="42"/>
      <c r="GM7" s="42"/>
      <c r="GN7" s="42"/>
      <c r="GO7" s="42"/>
      <c r="GP7" s="42"/>
      <c r="GQ7" s="42"/>
      <c r="GR7" s="42"/>
      <c r="GS7" s="42"/>
      <c r="GT7" s="42"/>
      <c r="GU7" s="42"/>
      <c r="GV7" s="42"/>
      <c r="GW7" s="42"/>
      <c r="GX7" s="42"/>
      <c r="GY7" s="42"/>
      <c r="GZ7" s="42"/>
      <c r="HA7" s="42"/>
      <c r="HB7" s="42"/>
      <c r="HC7" s="42"/>
      <c r="HD7" s="42"/>
      <c r="HE7" s="42"/>
      <c r="HF7" s="42"/>
      <c r="HG7" s="42"/>
      <c r="HH7" s="42"/>
      <c r="HI7" s="42"/>
      <c r="HJ7" s="42"/>
      <c r="HK7" s="42"/>
      <c r="HL7" s="42"/>
      <c r="HM7" s="42"/>
      <c r="HN7" s="42"/>
      <c r="HO7" s="42"/>
      <c r="HP7" s="42"/>
      <c r="HQ7" s="42"/>
      <c r="HR7" s="42"/>
      <c r="HS7" s="42"/>
      <c r="HT7" s="42"/>
      <c r="HU7" s="42"/>
      <c r="HV7" s="42"/>
      <c r="HW7" s="42"/>
      <c r="HX7" s="42"/>
      <c r="HY7" s="42"/>
      <c r="HZ7" s="42"/>
      <c r="IA7" s="42"/>
      <c r="IB7" s="42"/>
      <c r="IC7" s="42"/>
      <c r="ID7" s="42"/>
      <c r="IE7" s="42"/>
      <c r="IF7" s="42"/>
      <c r="IG7" s="42"/>
      <c r="IH7" s="42"/>
      <c r="II7" s="42"/>
      <c r="IJ7" s="42"/>
      <c r="IK7" s="42"/>
      <c r="IL7" s="42"/>
      <c r="IM7" s="42"/>
      <c r="IN7" s="42"/>
      <c r="IO7" s="42"/>
      <c r="IP7" s="42"/>
      <c r="IQ7" s="42"/>
      <c r="IR7" s="42"/>
      <c r="IS7" s="42"/>
      <c r="IT7" s="42"/>
      <c r="IU7" s="42"/>
      <c r="IV7" s="42"/>
      <c r="IW7" s="42"/>
      <c r="IX7" s="42"/>
      <c r="IY7" s="42"/>
      <c r="IZ7" s="42"/>
      <c r="JA7" s="42"/>
      <c r="JB7" s="42"/>
      <c r="JC7" s="42"/>
      <c r="JD7" s="42"/>
      <c r="JE7" s="42"/>
      <c r="JF7" s="42"/>
      <c r="JG7" s="42"/>
      <c r="JH7" s="42"/>
      <c r="JI7" s="42"/>
      <c r="JJ7" s="42"/>
      <c r="JK7" s="42"/>
      <c r="JL7" s="42"/>
      <c r="JM7" s="42"/>
      <c r="JN7" s="42"/>
      <c r="JO7" s="42"/>
      <c r="JP7" s="42"/>
      <c r="JQ7" s="42"/>
      <c r="JR7" s="42"/>
      <c r="JS7" s="42"/>
      <c r="JT7" s="24"/>
    </row>
    <row r="8" customFormat="false" ht="13.75" hidden="false" customHeight="true" outlineLevel="0" collapsed="false">
      <c r="A8" s="29" t="n">
        <v>2</v>
      </c>
      <c r="B8" s="30" t="n">
        <f aca="false">Y8</f>
        <v>1032.87446060836</v>
      </c>
      <c r="C8" s="12" t="str">
        <f aca="false">'Standard Settings'!B3</f>
        <v>Y/2/2</v>
      </c>
      <c r="D8" s="12" t="n">
        <f aca="false">'Standard Settings'!H3</f>
        <v>55</v>
      </c>
      <c r="E8" s="31" t="n">
        <f aca="false">(DQ8-DH8)/2048</f>
        <v>0.00325607153774976</v>
      </c>
      <c r="F8" s="28"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32" t="str">
        <f aca="false">'Standard Settings'!C3</f>
        <v>Y</v>
      </c>
      <c r="H8" s="33"/>
      <c r="I8" s="12" t="str">
        <f aca="false">'Standard Settings'!$D3</f>
        <v>YJ</v>
      </c>
      <c r="J8" s="33"/>
      <c r="K8" s="13" t="n">
        <v>0</v>
      </c>
      <c r="L8" s="13" t="n">
        <v>0</v>
      </c>
      <c r="M8" s="12" t="str">
        <f aca="false">'Standard Settings'!$D3</f>
        <v>YJ</v>
      </c>
      <c r="N8" s="33"/>
      <c r="O8" s="12" t="n">
        <f aca="false">'Standard Settings'!$E3</f>
        <v>65.5</v>
      </c>
      <c r="P8" s="34"/>
      <c r="Q8" s="35" t="n">
        <f aca="false">'Standard Settings'!$G3</f>
        <v>51</v>
      </c>
      <c r="R8" s="35" t="n">
        <f aca="false">'Standard Settings'!$I3</f>
        <v>59</v>
      </c>
      <c r="S8" s="36" t="n">
        <f aca="false">D8-4</f>
        <v>51</v>
      </c>
      <c r="T8" s="36" t="n">
        <f aca="false">D8+4</f>
        <v>59</v>
      </c>
      <c r="U8" s="37" t="n">
        <f aca="false">IF(OR($S8+B$52&lt;$Q8,$S8+B$52&gt;$R8),-1,(EchelleFPAparam!$S$3/('cpmcfgWVLEN_Table.csv'!$S8+B$52))*(SIN('Standard Settings'!$F3)+SIN('Standard Settings'!$F3+EchelleFPAparam!$M$3)))</f>
        <v>1113.8842222247</v>
      </c>
      <c r="V8" s="37" t="n">
        <f aca="false">IF(OR($S8+C$52&lt;$Q8,$S8+C$52&gt;$R8),-1,(EchelleFPAparam!$S$3/('cpmcfgWVLEN_Table.csv'!$S8+C$52))*(SIN('Standard Settings'!$F3)+SIN('Standard Settings'!$F3+EchelleFPAparam!$M$3)))</f>
        <v>1092.4633717973</v>
      </c>
      <c r="W8" s="37" t="n">
        <f aca="false">IF(OR($S8+D$52&lt;$Q8,$S8+D$52&gt;$R8),-1,(EchelleFPAparam!$S$3/('cpmcfgWVLEN_Table.csv'!$S8+D$52))*(SIN('Standard Settings'!$F3)+SIN('Standard Settings'!$F3+EchelleFPAparam!$M$3)))</f>
        <v>1071.8508553483</v>
      </c>
      <c r="X8" s="37" t="n">
        <f aca="false">IF(OR($S8+E$52&lt;$Q8,$S8+E$52&gt;$R8),-1,(EchelleFPAparam!$S$3/('cpmcfgWVLEN_Table.csv'!$S8+E$52))*(SIN('Standard Settings'!$F3)+SIN('Standard Settings'!$F3+EchelleFPAparam!$M$3)))</f>
        <v>1052.00176543444</v>
      </c>
      <c r="Y8" s="37" t="n">
        <f aca="false">IF(OR($S8+F$52&lt;$Q8,$S8+F$52&gt;$R8),-1,(EchelleFPAparam!$S$3/('cpmcfgWVLEN_Table.csv'!$S8+F$52))*(SIN('Standard Settings'!$F3)+SIN('Standard Settings'!$F3+EchelleFPAparam!$M$3)))</f>
        <v>1032.87446060836</v>
      </c>
      <c r="Z8" s="37" t="n">
        <f aca="false">IF(OR($S8+G$52&lt;$Q8,$S8+G$52&gt;$R8),-1,(EchelleFPAparam!$S$3/('cpmcfgWVLEN_Table.csv'!$S8+G$52))*(SIN('Standard Settings'!$F3)+SIN('Standard Settings'!$F3+EchelleFPAparam!$M$3)))</f>
        <v>1014.43027381178</v>
      </c>
      <c r="AA8" s="37" t="n">
        <f aca="false">IF(OR($S8+H$52&lt;$Q8,$S8+H$52&gt;$R8),-1,(EchelleFPAparam!$S$3/('cpmcfgWVLEN_Table.csv'!$S8+H$52))*(SIN('Standard Settings'!$F3)+SIN('Standard Settings'!$F3+EchelleFPAparam!$M$3)))</f>
        <v>996.633251464206</v>
      </c>
      <c r="AB8" s="37" t="n">
        <f aca="false">IF(OR($S8+I$52&lt;$Q8,$S8+I$52&gt;$R8),-1,(EchelleFPAparam!$S$3/('cpmcfgWVLEN_Table.csv'!$S8+I$52))*(SIN('Standard Settings'!$F3)+SIN('Standard Settings'!$F3+EchelleFPAparam!$M$3)))</f>
        <v>979.449919542409</v>
      </c>
      <c r="AC8" s="37" t="n">
        <f aca="false">IF(OR($S8+J$52&lt;$Q8,$S8+J$52&gt;$R8),-1,(EchelleFPAparam!$S$3/('cpmcfgWVLEN_Table.csv'!$S8+J$52))*(SIN('Standard Settings'!$F3)+SIN('Standard Settings'!$F3+EchelleFPAparam!$M$3)))</f>
        <v>962.84907344847</v>
      </c>
      <c r="AD8" s="38"/>
      <c r="AE8" s="38" t="n">
        <v>1810.67408909999</v>
      </c>
      <c r="AF8" s="38" t="n">
        <v>1556.09473490686</v>
      </c>
      <c r="AG8" s="38" t="n">
        <v>1312.84674254226</v>
      </c>
      <c r="AH8" s="38" t="n">
        <v>1079.87611164076</v>
      </c>
      <c r="AI8" s="38" t="n">
        <v>856.360781669305</v>
      </c>
      <c r="AJ8" s="38" t="n">
        <v>641.554434151773</v>
      </c>
      <c r="AK8" s="38" t="n">
        <v>434.730512684775</v>
      </c>
      <c r="AL8" s="38" t="n">
        <v>235.279450859237</v>
      </c>
      <c r="AM8" s="38" t="n">
        <v>62.1</v>
      </c>
      <c r="AN8" s="38"/>
      <c r="AO8" s="38"/>
      <c r="AP8" s="38" t="n">
        <v>1883.45496120135</v>
      </c>
      <c r="AQ8" s="38" t="n">
        <v>1626.40337100423</v>
      </c>
      <c r="AR8" s="38" t="n">
        <v>1381.16374496732</v>
      </c>
      <c r="AS8" s="38" t="n">
        <v>1146.34720171537</v>
      </c>
      <c r="AT8" s="38" t="n">
        <v>921.143522843901</v>
      </c>
      <c r="AU8" s="38" t="n">
        <v>704.746760915658</v>
      </c>
      <c r="AV8" s="38" t="n">
        <v>496.515300976627</v>
      </c>
      <c r="AW8" s="38" t="n">
        <v>295.738371581748</v>
      </c>
      <c r="AX8" s="38" t="n">
        <v>101.895400872412</v>
      </c>
      <c r="AY8" s="38"/>
      <c r="AZ8" s="38"/>
      <c r="BA8" s="38" t="n">
        <v>1954.74064931309</v>
      </c>
      <c r="BB8" s="38" t="n">
        <v>1696.44889241702</v>
      </c>
      <c r="BC8" s="38" t="n">
        <v>1448.89623281091</v>
      </c>
      <c r="BD8" s="38" t="n">
        <v>1212.03173938071</v>
      </c>
      <c r="BE8" s="38" t="n">
        <v>984.898157785727</v>
      </c>
      <c r="BF8" s="38" t="n">
        <v>766.779896111321</v>
      </c>
      <c r="BG8" s="38" t="n">
        <v>556.920510983617</v>
      </c>
      <c r="BH8" s="38" t="n">
        <v>354.654510679911</v>
      </c>
      <c r="BI8" s="38" t="n">
        <v>158.851463266915</v>
      </c>
      <c r="BJ8" s="38"/>
      <c r="BK8" s="39" t="n">
        <f aca="false">IF(OR($S8+B$52&lt;'Standard Settings'!$G3,$S8+B$52&gt;'Standard Settings'!$I3),-1,(EchelleFPAparam!$S$3/('cpmcfgWVLEN_Table.csv'!$S8+B$52))*(SIN(EchelleFPAparam!$T$3-EchelleFPAparam!$M$3/2)+SIN('Standard Settings'!$F3+EchelleFPAparam!$M$3)))</f>
        <v>1113.3214911183</v>
      </c>
      <c r="BL8" s="39" t="n">
        <f aca="false">IF(OR($S8+C$52&lt;'Standard Settings'!$G3,$S8+C$52&gt;'Standard Settings'!$I3),-1,(EchelleFPAparam!$S$3/('cpmcfgWVLEN_Table.csv'!$S8+C$52))*(SIN(EchelleFPAparam!$T$3-EchelleFPAparam!$M$3/2)+SIN('Standard Settings'!$F3+EchelleFPAparam!$M$3)))</f>
        <v>1091.91146244295</v>
      </c>
      <c r="BM8" s="39" t="n">
        <f aca="false">IF(OR($S8+D$52&lt;'Standard Settings'!$G3,$S8+D$52&gt;'Standard Settings'!$I3),-1,(EchelleFPAparam!$S$3/('cpmcfgWVLEN_Table.csv'!$S8+D$52))*(SIN(EchelleFPAparam!$T$3-EchelleFPAparam!$M$3/2)+SIN('Standard Settings'!$F3+EchelleFPAparam!$M$3)))</f>
        <v>1071.30935937799</v>
      </c>
      <c r="BN8" s="39" t="n">
        <f aca="false">IF(OR($S8+E$52&lt;'Standard Settings'!$G3,$S8+E$52&gt;'Standard Settings'!$I3),-1,(EchelleFPAparam!$S$3/('cpmcfgWVLEN_Table.csv'!$S8+E$52))*(SIN(EchelleFPAparam!$T$3-EchelleFPAparam!$M$3/2)+SIN('Standard Settings'!$F3+EchelleFPAparam!$M$3)))</f>
        <v>1051.47029716729</v>
      </c>
      <c r="BO8" s="39" t="n">
        <f aca="false">IF(OR($S8+F$52&lt;'Standard Settings'!$G3,$S8+F$52&gt;'Standard Settings'!$I3),-1,(EchelleFPAparam!$S$3/('cpmcfgWVLEN_Table.csv'!$S8+F$52))*(SIN(EchelleFPAparam!$T$3-EchelleFPAparam!$M$3/2)+SIN('Standard Settings'!$F3+EchelleFPAparam!$M$3)))</f>
        <v>1032.35265540061</v>
      </c>
      <c r="BP8" s="39" t="n">
        <f aca="false">IF(OR($S8+G$52&lt;'Standard Settings'!$G3,$S8+G$52&gt;'Standard Settings'!$I3),-1,(EchelleFPAparam!$S$3/('cpmcfgWVLEN_Table.csv'!$S8+G$52))*(SIN(EchelleFPAparam!$T$3-EchelleFPAparam!$M$3/2)+SIN('Standard Settings'!$F3+EchelleFPAparam!$M$3)))</f>
        <v>1013.91778655417</v>
      </c>
      <c r="BQ8" s="39" t="n">
        <f aca="false">IF(OR($S8+H$52&lt;'Standard Settings'!$G3,$S8+H$52&gt;'Standard Settings'!$I3),-1,(EchelleFPAparam!$S$3/('cpmcfgWVLEN_Table.csv'!$S8+H$52))*(SIN(EchelleFPAparam!$T$3-EchelleFPAparam!$M$3/2)+SIN('Standard Settings'!$F3+EchelleFPAparam!$M$3)))</f>
        <v>996.129755211112</v>
      </c>
      <c r="BR8" s="39" t="n">
        <f aca="false">IF(OR($S8+I$52&lt;'Standard Settings'!$G3,$S8+I$52&gt;'Standard Settings'!$I3),-1,(EchelleFPAparam!$S$3/('cpmcfgWVLEN_Table.csv'!$S8+I$52))*(SIN(EchelleFPAparam!$T$3-EchelleFPAparam!$M$3/2)+SIN('Standard Settings'!$F3+EchelleFPAparam!$M$3)))</f>
        <v>978.955104259196</v>
      </c>
      <c r="BS8" s="39" t="n">
        <f aca="false">IF(OR($S8+J$52&lt;'Standard Settings'!$G3,$S8+J$52&gt;'Standard Settings'!$I3),-1,(EchelleFPAparam!$S$3/('cpmcfgWVLEN_Table.csv'!$S8+J$52))*(SIN(EchelleFPAparam!$T$3-EchelleFPAparam!$M$3/2)+SIN('Standard Settings'!$F3+EchelleFPAparam!$M$3)))</f>
        <v>962.362644864973</v>
      </c>
      <c r="BT8" s="40" t="n">
        <f aca="false">IF(OR($S8+B$52&lt;'Standard Settings'!$G3,$S8+B$52&gt;'Standard Settings'!$I3),-1,BK8*(($D8+B$52)/($D8+B$52+0.5)))</f>
        <v>1103.29156777489</v>
      </c>
      <c r="BU8" s="40" t="n">
        <f aca="false">IF(OR($S8+C$52&lt;'Standard Settings'!$G3,$S8+C$52&gt;'Standard Settings'!$I3),-1,BL8*(($D8+C$52)/($D8+C$52+0.5)))</f>
        <v>1082.24852914699</v>
      </c>
      <c r="BV8" s="40" t="n">
        <f aca="false">IF(OR($S8+D$52&lt;'Standard Settings'!$G3,$S8+D$52&gt;'Standard Settings'!$I3),-1,BM8*(($D8+D$52)/($D8+D$52+0.5)))</f>
        <v>1061.99362581818</v>
      </c>
      <c r="BW8" s="40" t="n">
        <f aca="false">IF(OR($S8+E$52&lt;'Standard Settings'!$G3,$S8+E$52&gt;'Standard Settings'!$I3),-1,BN8*(($D8+E$52)/($D8+E$52+0.5)))</f>
        <v>1042.48337155047</v>
      </c>
      <c r="BX8" s="40" t="n">
        <f aca="false">IF(OR($S8+F$52&lt;'Standard Settings'!$G3,$S8+F$52&gt;'Standard Settings'!$I3),-1,BO8*(($D8+F$52)/($D8+F$52+0.5)))</f>
        <v>1023.67742300228</v>
      </c>
      <c r="BY8" s="40" t="n">
        <f aca="false">IF(OR($S8+G$52&lt;'Standard Settings'!$G3,$S8+G$52&gt;'Standard Settings'!$I3),-1,BP8*(($D8+G$52)/($D8+G$52+0.5)))</f>
        <v>1005.53830071488</v>
      </c>
      <c r="BZ8" s="40" t="n">
        <f aca="false">IF(OR($S8+H$52&lt;'Standard Settings'!$G3,$S8+H$52&gt;'Standard Settings'!$I3),-1,BQ8*(($D8+H$52)/($D8+H$52+0.5)))</f>
        <v>988.031139315087</v>
      </c>
      <c r="CA8" s="40" t="n">
        <f aca="false">IF(OR($S8+I$52&lt;'Standard Settings'!$G3,$S8+I$52&gt;'Standard Settings'!$I3),-1,BR8*(($D8+I$52)/($D8+I$52+0.5)))</f>
        <v>971.123463425123</v>
      </c>
      <c r="CB8" s="40" t="n">
        <f aca="false">IF(OR($S8+J$52&lt;'Standard Settings'!$G3,$S8+J$52&gt;'Standard Settings'!$I3),-1,BS8*(($D8+J$52)/($D8+J$52+0.5)))</f>
        <v>954.784986243989</v>
      </c>
      <c r="CC8" s="40" t="n">
        <f aca="false">IF(OR($S8+B$52&lt;'Standard Settings'!$G3,$S8+B$52&gt;'Standard Settings'!$I3),-1,BK8*(($D8+B$52)/($D8+B$52-0.5)))</f>
        <v>1123.53544975241</v>
      </c>
      <c r="CD8" s="40" t="n">
        <f aca="false">IF(OR($S8+C$52&lt;'Standard Settings'!$G3,$S8+C$52&gt;'Standard Settings'!$I3),-1,BL8*(($D8+C$52)/($D8+C$52-0.5)))</f>
        <v>1101.74850264514</v>
      </c>
      <c r="CE8" s="40" t="n">
        <f aca="false">IF(OR($S8+D$52&lt;'Standard Settings'!$G3,$S8+D$52&gt;'Standard Settings'!$I3),-1,BM8*(($D8+D$52)/($D8+D$52-0.5)))</f>
        <v>1080.78997317779</v>
      </c>
      <c r="CF8" s="40" t="n">
        <f aca="false">IF(OR($S8+E$52&lt;'Standard Settings'!$G3,$S8+E$52&gt;'Standard Settings'!$I3),-1,BN8*(($D8+E$52)/($D8+E$52-0.5)))</f>
        <v>1060.61351714265</v>
      </c>
      <c r="CG8" s="40" t="n">
        <f aca="false">IF(OR($S8+F$52&lt;'Standard Settings'!$G3,$S8+F$52&gt;'Standard Settings'!$I3),-1,BO8*(($D8+F$52)/($D8+F$52-0.5)))</f>
        <v>1041.17618236984</v>
      </c>
      <c r="CH8" s="40" t="n">
        <f aca="false">IF(OR($S8+G$52&lt;'Standard Settings'!$G3,$S8+G$52&gt;'Standard Settings'!$I3),-1,BP8*(($D8+G$52)/($D8+G$52-0.5)))</f>
        <v>1022.43810408824</v>
      </c>
      <c r="CI8" s="40" t="n">
        <f aca="false">IF(OR($S8+H$52&lt;'Standard Settings'!$G3,$S8+H$52&gt;'Standard Settings'!$I3),-1,BQ8*(($D8+H$52)/($D8+H$52-0.5)))</f>
        <v>1004.36223252691</v>
      </c>
      <c r="CJ8" s="40" t="n">
        <f aca="false">IF(OR($S8+I$52&lt;'Standard Settings'!$G3,$S8+I$52&gt;'Standard Settings'!$I3),-1,BR8*(($D8+I$52)/($D8+I$52-0.5)))</f>
        <v>986.914088846669</v>
      </c>
      <c r="CK8" s="40" t="n">
        <f aca="false">IF(OR($S8+J$52&lt;'Standard Settings'!$G3,$S8+J$52&gt;'Standard Settings'!$I3),-1,BS8*(($D8+J$52)/($D8+J$52-0.5)))</f>
        <v>970.061546023893</v>
      </c>
      <c r="CL8" s="41" t="n">
        <f aca="false">IF(OR($S8+B$52&lt;'Standard Settings'!$G3,$S8+B$52&gt;'Standard Settings'!$I3),-1,(EchelleFPAparam!$S$3/('cpmcfgWVLEN_Table.csv'!$S8+B$52))*(SIN('Standard Settings'!$F3)+SIN('Standard Settings'!$F3+EchelleFPAparam!$M$3+EchelleFPAparam!$F$3)))</f>
        <v>1102.29785581599</v>
      </c>
      <c r="CM8" s="41" t="n">
        <f aca="false">IF(OR($S8+C$52&lt;'Standard Settings'!$G3,$S8+C$52&gt;'Standard Settings'!$I3),-1,(EchelleFPAparam!$S$3/('cpmcfgWVLEN_Table.csv'!$S8+C$52))*(SIN('Standard Settings'!$F3)+SIN('Standard Settings'!$F3+EchelleFPAparam!$M$3+EchelleFPAparam!$F$3)))</f>
        <v>1081.09982012722</v>
      </c>
      <c r="CN8" s="41" t="n">
        <f aca="false">IF(OR($S8+D$52&lt;'Standard Settings'!$G3,$S8+D$52&gt;'Standard Settings'!$I3),-1,(EchelleFPAparam!$S$3/('cpmcfgWVLEN_Table.csv'!$S8+D$52))*(SIN('Standard Settings'!$F3)+SIN('Standard Settings'!$F3+EchelleFPAparam!$M$3+EchelleFPAparam!$F$3)))</f>
        <v>1060.7017103135</v>
      </c>
      <c r="CO8" s="41" t="n">
        <f aca="false">IF(OR($S8+E$52&lt;'Standard Settings'!$G3,$S8+E$52&gt;'Standard Settings'!$I3),-1,(EchelleFPAparam!$S$3/('cpmcfgWVLEN_Table.csv'!$S8+E$52))*(SIN('Standard Settings'!$F3)+SIN('Standard Settings'!$F3+EchelleFPAparam!$M$3+EchelleFPAparam!$F$3)))</f>
        <v>1041.05908604844</v>
      </c>
      <c r="CP8" s="41" t="n">
        <f aca="false">IF(OR($S8+F$52&lt;'Standard Settings'!$G3,$S8+F$52&gt;'Standard Settings'!$I3),-1,(EchelleFPAparam!$S$3/('cpmcfgWVLEN_Table.csv'!$S8+F$52))*(SIN('Standard Settings'!$F3)+SIN('Standard Settings'!$F3+EchelleFPAparam!$M$3+EchelleFPAparam!$F$3)))</f>
        <v>1022.13073902937</v>
      </c>
      <c r="CQ8" s="41" t="n">
        <f aca="false">IF(OR($S8+G$52&lt;'Standard Settings'!$G3,$S8+G$52&gt;'Standard Settings'!$I3),-1,(EchelleFPAparam!$S$3/('cpmcfgWVLEN_Table.csv'!$S8+G$52))*(SIN('Standard Settings'!$F3)+SIN('Standard Settings'!$F3+EchelleFPAparam!$M$3+EchelleFPAparam!$F$3)))</f>
        <v>1003.87840440385</v>
      </c>
      <c r="CR8" s="41" t="n">
        <f aca="false">IF(OR($S8+H$52&lt;'Standard Settings'!$G3,$S8+H$52&gt;'Standard Settings'!$I3),-1,(EchelleFPAparam!$S$3/('cpmcfgWVLEN_Table.csv'!$S8+H$52))*(SIN('Standard Settings'!$F3)+SIN('Standard Settings'!$F3+EchelleFPAparam!$M$3+EchelleFPAparam!$F$3)))</f>
        <v>986.266502572202</v>
      </c>
      <c r="CS8" s="41" t="n">
        <f aca="false">IF(OR($S8+I$52&lt;'Standard Settings'!$G3,$S8+I$52&gt;'Standard Settings'!$I3),-1,(EchelleFPAparam!$S$3/('cpmcfgWVLEN_Table.csv'!$S8+I$52))*(SIN('Standard Settings'!$F3)+SIN('Standard Settings'!$F3+EchelleFPAparam!$M$3+EchelleFPAparam!$F$3)))</f>
        <v>969.261907700267</v>
      </c>
      <c r="CT8" s="41" t="n">
        <f aca="false">IF(OR($S8+J$52&lt;'Standard Settings'!$G3,$S8+J$52&gt;'Standard Settings'!$I3),-1,(EchelleFPAparam!$S$3/('cpmcfgWVLEN_Table.csv'!$S8+J$52))*(SIN('Standard Settings'!$F3)+SIN('Standard Settings'!$F3+EchelleFPAparam!$M$3+EchelleFPAparam!$F$3)))</f>
        <v>952.833739773144</v>
      </c>
      <c r="CU8" s="41" t="n">
        <f aca="false">IF(OR($S8+B$52&lt;'Standard Settings'!$G3,$S8+B$52&gt;'Standard Settings'!$I3),-1,(EchelleFPAparam!$S$3/('cpmcfgWVLEN_Table.csv'!$S8+B$52))*(SIN('Standard Settings'!$F3)+SIN('Standard Settings'!$F3+EchelleFPAparam!$M$3+EchelleFPAparam!$G$3)))</f>
        <v>1109.84602103845</v>
      </c>
      <c r="CV8" s="41" t="n">
        <f aca="false">IF(OR($S8+C$52&lt;'Standard Settings'!$G3,$S8+C$52&gt;'Standard Settings'!$I3),-1,(EchelleFPAparam!$S$3/('cpmcfgWVLEN_Table.csv'!$S8+C$52))*(SIN('Standard Settings'!$F3)+SIN('Standard Settings'!$F3+EchelleFPAparam!$M$3+EchelleFPAparam!$G$3)))</f>
        <v>1088.50282832617</v>
      </c>
      <c r="CW8" s="41" t="n">
        <f aca="false">IF(OR($S8+D$52&lt;'Standard Settings'!$G3,$S8+D$52&gt;'Standard Settings'!$I3),-1,(EchelleFPAparam!$S$3/('cpmcfgWVLEN_Table.csv'!$S8+D$52))*(SIN('Standard Settings'!$F3)+SIN('Standard Settings'!$F3+EchelleFPAparam!$M$3+EchelleFPAparam!$G$3)))</f>
        <v>1067.96503911247</v>
      </c>
      <c r="CX8" s="41" t="n">
        <f aca="false">IF(OR($S8+E$52&lt;'Standard Settings'!$G3,$S8+E$52&gt;'Standard Settings'!$I3),-1,(EchelleFPAparam!$S$3/('cpmcfgWVLEN_Table.csv'!$S8+E$52))*(SIN('Standard Settings'!$F3)+SIN('Standard Settings'!$F3+EchelleFPAparam!$M$3+EchelleFPAparam!$G$3)))</f>
        <v>1048.18790875854</v>
      </c>
      <c r="CY8" s="41" t="n">
        <f aca="false">IF(OR($S8+F$52&lt;'Standard Settings'!$G3,$S8+F$52&gt;'Standard Settings'!$I3),-1,(EchelleFPAparam!$S$3/('cpmcfgWVLEN_Table.csv'!$S8+F$52))*(SIN('Standard Settings'!$F3)+SIN('Standard Settings'!$F3+EchelleFPAparam!$M$3+EchelleFPAparam!$G$3)))</f>
        <v>1029.12994678111</v>
      </c>
      <c r="CZ8" s="41" t="n">
        <f aca="false">IF(OR($S8+G$52&lt;'Standard Settings'!$G3,$S8+G$52&gt;'Standard Settings'!$I3),-1,(EchelleFPAparam!$S$3/('cpmcfgWVLEN_Table.csv'!$S8+G$52))*(SIN('Standard Settings'!$F3)+SIN('Standard Settings'!$F3+EchelleFPAparam!$M$3+EchelleFPAparam!$G$3)))</f>
        <v>1010.75262630287</v>
      </c>
      <c r="DA8" s="41" t="n">
        <f aca="false">IF(OR($S8+H$52&lt;'Standard Settings'!$G3,$S8+H$52&gt;'Standard Settings'!$I3),-1,(EchelleFPAparam!$S$3/('cpmcfgWVLEN_Table.csv'!$S8+H$52))*(SIN('Standard Settings'!$F3)+SIN('Standard Settings'!$F3+EchelleFPAparam!$M$3+EchelleFPAparam!$G$3)))</f>
        <v>993.020124087034</v>
      </c>
      <c r="DB8" s="41" t="n">
        <f aca="false">IF(OR($S8+I$52&lt;'Standard Settings'!$G3,$S8+I$52&gt;'Standard Settings'!$I3),-1,(EchelleFPAparam!$S$3/('cpmcfgWVLEN_Table.csv'!$S8+I$52))*(SIN('Standard Settings'!$F3)+SIN('Standard Settings'!$F3+EchelleFPAparam!$M$3+EchelleFPAparam!$G$3)))</f>
        <v>975.899087464844</v>
      </c>
      <c r="DC8" s="41" t="n">
        <f aca="false">IF(OR($S8+J$52&lt;'Standard Settings'!$G3,$S8+J$52&gt;'Standard Settings'!$I3),-1,(EchelleFPAparam!$S$3/('cpmcfgWVLEN_Table.csv'!$S8+J$52))*(SIN('Standard Settings'!$F3)+SIN('Standard Settings'!$F3+EchelleFPAparam!$M$3+EchelleFPAparam!$G$3)))</f>
        <v>959.35842496544</v>
      </c>
      <c r="DD8" s="41" t="n">
        <f aca="false">IF(OR($S8+B$52&lt;'Standard Settings'!$G3,$S8+B$52&gt;'Standard Settings'!$I3),-1,(EchelleFPAparam!$S$3/('cpmcfgWVLEN_Table.csv'!$S8+B$52))*(SIN('Standard Settings'!$F3)+SIN('Standard Settings'!$F3+EchelleFPAparam!$M$3+EchelleFPAparam!$H$3)))</f>
        <v>1110.24590343644</v>
      </c>
      <c r="DE8" s="41" t="n">
        <f aca="false">IF(OR($S8+C$52&lt;'Standard Settings'!$G3,$S8+C$52&gt;'Standard Settings'!$I3),-1,(EchelleFPAparam!$S$3/('cpmcfgWVLEN_Table.csv'!$S8+C$52))*(SIN('Standard Settings'!$F3)+SIN('Standard Settings'!$F3+EchelleFPAparam!$M$3+EchelleFPAparam!$H$3)))</f>
        <v>1088.89502067805</v>
      </c>
      <c r="DF8" s="41" t="n">
        <f aca="false">IF(OR($S8+D$52&lt;'Standard Settings'!$G3,$S8+D$52&gt;'Standard Settings'!$I3),-1,(EchelleFPAparam!$S$3/('cpmcfgWVLEN_Table.csv'!$S8+D$52))*(SIN('Standard Settings'!$F3)+SIN('Standard Settings'!$F3+EchelleFPAparam!$M$3+EchelleFPAparam!$H$3)))</f>
        <v>1068.34983160865</v>
      </c>
      <c r="DG8" s="41" t="n">
        <f aca="false">IF(OR($S8+E$52&lt;'Standard Settings'!$G3,$S8+E$52&gt;'Standard Settings'!$I3),-1,(EchelleFPAparam!$S$3/('cpmcfgWVLEN_Table.csv'!$S8+E$52))*(SIN('Standard Settings'!$F3)+SIN('Standard Settings'!$F3+EchelleFPAparam!$M$3+EchelleFPAparam!$H$3)))</f>
        <v>1048.56557546775</v>
      </c>
      <c r="DH8" s="41" t="n">
        <f aca="false">IF(OR($S8+F$52&lt;'Standard Settings'!$G3,$S8+F$52&gt;'Standard Settings'!$I3),-1,(EchelleFPAparam!$S$3/('cpmcfgWVLEN_Table.csv'!$S8+F$52))*(SIN('Standard Settings'!$F3)+SIN('Standard Settings'!$F3+EchelleFPAparam!$M$3+EchelleFPAparam!$H$3)))</f>
        <v>1029.50074682288</v>
      </c>
      <c r="DI8" s="41" t="n">
        <f aca="false">IF(OR($S8+G$52&lt;'Standard Settings'!$G3,$S8+G$52&gt;'Standard Settings'!$I3),-1,(EchelleFPAparam!$S$3/('cpmcfgWVLEN_Table.csv'!$S8+G$52))*(SIN('Standard Settings'!$F3)+SIN('Standard Settings'!$F3+EchelleFPAparam!$M$3+EchelleFPAparam!$H$3)))</f>
        <v>1011.11680491533</v>
      </c>
      <c r="DJ8" s="41" t="n">
        <f aca="false">IF(OR($S8+H$52&lt;'Standard Settings'!$G3,$S8+H$52&gt;'Standard Settings'!$I3),-1,(EchelleFPAparam!$S$3/('cpmcfgWVLEN_Table.csv'!$S8+H$52))*(SIN('Standard Settings'!$F3)+SIN('Standard Settings'!$F3+EchelleFPAparam!$M$3+EchelleFPAparam!$H$3)))</f>
        <v>993.377913601027</v>
      </c>
      <c r="DK8" s="41" t="n">
        <f aca="false">IF(OR($S8+I$52&lt;'Standard Settings'!$G3,$S8+I$52&gt;'Standard Settings'!$I3),-1,(EchelleFPAparam!$S$3/('cpmcfgWVLEN_Table.csv'!$S8+I$52))*(SIN('Standard Settings'!$F3)+SIN('Standard Settings'!$F3+EchelleFPAparam!$M$3+EchelleFPAparam!$H$3)))</f>
        <v>976.250708194113</v>
      </c>
      <c r="DL8" s="41" t="n">
        <f aca="false">IF(OR($S8+J$52&lt;'Standard Settings'!$G3,$S8+J$52&gt;'Standard Settings'!$I3),-1,(EchelleFPAparam!$S$3/('cpmcfgWVLEN_Table.csv'!$S8+J$52))*(SIN('Standard Settings'!$F3)+SIN('Standard Settings'!$F3+EchelleFPAparam!$M$3+EchelleFPAparam!$H$3)))</f>
        <v>959.704086021331</v>
      </c>
      <c r="DM8" s="41" t="n">
        <f aca="false">IF(OR($S8+B$52&lt;'Standard Settings'!$G3,$S8+B$52&gt;'Standard Settings'!$I3),-1,(EchelleFPAparam!$S$3/('cpmcfgWVLEN_Table.csv'!$S8+B$52))*(SIN('Standard Settings'!$F3)+SIN('Standard Settings'!$F3+EchelleFPAparam!$M$3+EchelleFPAparam!$I$3)))</f>
        <v>1117.43735241707</v>
      </c>
      <c r="DN8" s="41" t="n">
        <f aca="false">IF(OR($S8+C$52&lt;'Standard Settings'!$G3,$S8+C$52&gt;'Standard Settings'!$I3),-1,(EchelleFPAparam!$S$3/('cpmcfgWVLEN_Table.csv'!$S8+C$52))*(SIN('Standard Settings'!$F3)+SIN('Standard Settings'!$F3+EchelleFPAparam!$M$3+EchelleFPAparam!$I$3)))</f>
        <v>1095.9481725629</v>
      </c>
      <c r="DO8" s="41" t="n">
        <f aca="false">IF(OR($S8+D$52&lt;'Standard Settings'!$G3,$S8+D$52&gt;'Standard Settings'!$I3),-1,(EchelleFPAparam!$S$3/('cpmcfgWVLEN_Table.csv'!$S8+D$52))*(SIN('Standard Settings'!$F3)+SIN('Standard Settings'!$F3+EchelleFPAparam!$M$3+EchelleFPAparam!$I$3)))</f>
        <v>1075.26990515605</v>
      </c>
      <c r="DP8" s="41" t="n">
        <f aca="false">IF(OR($S8+E$52&lt;'Standard Settings'!$G3,$S8+E$52&gt;'Standard Settings'!$I3),-1,(EchelleFPAparam!$S$3/('cpmcfgWVLEN_Table.csv'!$S8+E$52))*(SIN('Standard Settings'!$F3)+SIN('Standard Settings'!$F3+EchelleFPAparam!$M$3+EchelleFPAparam!$I$3)))</f>
        <v>1055.35749950501</v>
      </c>
      <c r="DQ8" s="41" t="n">
        <f aca="false">IF(OR($S8+F$52&lt;'Standard Settings'!$G3,$S8+F$52&gt;'Standard Settings'!$I3),-1,(EchelleFPAparam!$S$3/('cpmcfgWVLEN_Table.csv'!$S8+F$52))*(SIN('Standard Settings'!$F3)+SIN('Standard Settings'!$F3+EchelleFPAparam!$M$3+EchelleFPAparam!$I$3)))</f>
        <v>1036.16918133219</v>
      </c>
      <c r="DR8" s="41" t="n">
        <f aca="false">IF(OR($S8+G$52&lt;'Standard Settings'!$G3,$S8+G$52&gt;'Standard Settings'!$I3),-1,(EchelleFPAparam!$S$3/('cpmcfgWVLEN_Table.csv'!$S8+G$52))*(SIN('Standard Settings'!$F3)+SIN('Standard Settings'!$F3+EchelleFPAparam!$M$3+EchelleFPAparam!$I$3)))</f>
        <v>1017.66616023698</v>
      </c>
      <c r="DS8" s="41" t="n">
        <f aca="false">IF(OR($S8+H$52&lt;'Standard Settings'!$G3,$S8+H$52&gt;'Standard Settings'!$I3),-1,(EchelleFPAparam!$S$3/('cpmcfgWVLEN_Table.csv'!$S8+H$52))*(SIN('Standard Settings'!$F3)+SIN('Standard Settings'!$F3+EchelleFPAparam!$M$3+EchelleFPAparam!$I$3)))</f>
        <v>999.812367952117</v>
      </c>
      <c r="DT8" s="41" t="n">
        <f aca="false">IF(OR($S8+I$52&lt;'Standard Settings'!$G3,$S8+I$52&gt;'Standard Settings'!$I3),-1,(EchelleFPAparam!$S$3/('cpmcfgWVLEN_Table.csv'!$S8+I$52))*(SIN('Standard Settings'!$F3)+SIN('Standard Settings'!$F3+EchelleFPAparam!$M$3+EchelleFPAparam!$I$3)))</f>
        <v>982.57422367708</v>
      </c>
      <c r="DU8" s="41" t="n">
        <f aca="false">IF(OR($S8+J$52&lt;'Standard Settings'!$G3,$S8+J$52&gt;'Standard Settings'!$I3),-1,(EchelleFPAparam!$S$3/('cpmcfgWVLEN_Table.csv'!$S8+J$52))*(SIN('Standard Settings'!$F3)+SIN('Standard Settings'!$F3+EchelleFPAparam!$M$3+EchelleFPAparam!$I$3)))</f>
        <v>965.920423275774</v>
      </c>
      <c r="DV8" s="41" t="n">
        <f aca="false">IF(OR($S8+B$52&lt;'Standard Settings'!$G3,$S8+B$52&gt;'Standard Settings'!$I3),-1,(EchelleFPAparam!$S$3/('cpmcfgWVLEN_Table.csv'!$S8+B$52))*(SIN('Standard Settings'!$F3)+SIN('Standard Settings'!$F3+EchelleFPAparam!$M$3+EchelleFPAparam!$J$3)))</f>
        <v>1117.8177450263</v>
      </c>
      <c r="DW8" s="41" t="n">
        <f aca="false">IF(OR($S8+C$52&lt;'Standard Settings'!$G3,$S8+C$52&gt;'Standard Settings'!$I3),-1,(EchelleFPAparam!$S$3/('cpmcfgWVLEN_Table.csv'!$S8+C$52))*(SIN('Standard Settings'!$F3)+SIN('Standard Settings'!$F3+EchelleFPAparam!$M$3+EchelleFPAparam!$J$3)))</f>
        <v>1096.32124992965</v>
      </c>
      <c r="DX8" s="41" t="n">
        <f aca="false">IF(OR($S8+D$52&lt;'Standard Settings'!$G3,$S8+D$52&gt;'Standard Settings'!$I3),-1,(EchelleFPAparam!$S$3/('cpmcfgWVLEN_Table.csv'!$S8+D$52))*(SIN('Standard Settings'!$F3)+SIN('Standard Settings'!$F3+EchelleFPAparam!$M$3+EchelleFPAparam!$J$3)))</f>
        <v>1075.6359433272</v>
      </c>
      <c r="DY8" s="41" t="n">
        <f aca="false">IF(OR($S8+E$52&lt;'Standard Settings'!$G3,$S8+E$52&gt;'Standard Settings'!$I3),-1,(EchelleFPAparam!$S$3/('cpmcfgWVLEN_Table.csv'!$S8+E$52))*(SIN('Standard Settings'!$F3)+SIN('Standard Settings'!$F3+EchelleFPAparam!$M$3+EchelleFPAparam!$J$3)))</f>
        <v>1055.71675919151</v>
      </c>
      <c r="DZ8" s="41" t="n">
        <f aca="false">IF(OR($S8+F$52&lt;'Standard Settings'!$G3,$S8+F$52&gt;'Standard Settings'!$I3),-1,(EchelleFPAparam!$S$3/('cpmcfgWVLEN_Table.csv'!$S8+F$52))*(SIN('Standard Settings'!$F3)+SIN('Standard Settings'!$F3+EchelleFPAparam!$M$3+EchelleFPAparam!$J$3)))</f>
        <v>1036.52190902439</v>
      </c>
      <c r="EA8" s="41" t="n">
        <f aca="false">IF(OR($S8+G$52&lt;'Standard Settings'!$G3,$S8+G$52&gt;'Standard Settings'!$I3),-1,(EchelleFPAparam!$S$3/('cpmcfgWVLEN_Table.csv'!$S8+G$52))*(SIN('Standard Settings'!$F3)+SIN('Standard Settings'!$F3+EchelleFPAparam!$M$3+EchelleFPAparam!$J$3)))</f>
        <v>1018.01258922038</v>
      </c>
      <c r="EB8" s="41" t="n">
        <f aca="false">IF(OR($S8+H$52&lt;'Standard Settings'!$G3,$S8+H$52&gt;'Standard Settings'!$I3),-1,(EchelleFPAparam!$S$3/('cpmcfgWVLEN_Table.csv'!$S8+H$52))*(SIN('Standard Settings'!$F3)+SIN('Standard Settings'!$F3+EchelleFPAparam!$M$3+EchelleFPAparam!$J$3)))</f>
        <v>1000.15271923406</v>
      </c>
      <c r="EC8" s="41" t="n">
        <f aca="false">IF(OR($S8+I$52&lt;'Standard Settings'!$G3,$S8+I$52&gt;'Standard Settings'!$I3),-1,(EchelleFPAparam!$S$3/('cpmcfgWVLEN_Table.csv'!$S8+I$52))*(SIN('Standard Settings'!$F3)+SIN('Standard Settings'!$F3+EchelleFPAparam!$M$3+EchelleFPAparam!$J$3)))</f>
        <v>982.908706833475</v>
      </c>
      <c r="ED8" s="41" t="n">
        <f aca="false">IF(OR($S8+J$52&lt;'Standard Settings'!$G3,$S8+J$52&gt;'Standard Settings'!$I3),-1,(EchelleFPAparam!$S$3/('cpmcfgWVLEN_Table.csv'!$S8+J$52))*(SIN('Standard Settings'!$F3)+SIN('Standard Settings'!$F3+EchelleFPAparam!$M$3+EchelleFPAparam!$J$3)))</f>
        <v>966.249237226128</v>
      </c>
      <c r="EE8" s="41" t="n">
        <f aca="false">IF(OR($S8+B$52&lt;$Q8,$S8+B$52&gt;$R8),-1,(EchelleFPAparam!$S$3/('cpmcfgWVLEN_Table.csv'!$S8+B$52))*(SIN('Standard Settings'!$F3)+SIN('Standard Settings'!$F3+EchelleFPAparam!$M$3+EchelleFPAparam!$K$3)))</f>
        <v>1124.64751912017</v>
      </c>
      <c r="EF8" s="41" t="n">
        <f aca="false">IF(OR($S8+C$52&lt;$Q8,$S8+C$52&gt;$R8),-1,(EchelleFPAparam!$S$3/('cpmcfgWVLEN_Table.csv'!$S8+C$52))*(SIN('Standard Settings'!$F3)+SIN('Standard Settings'!$F3+EchelleFPAparam!$M$3+EchelleFPAparam!$K$3)))</f>
        <v>1103.01968221401</v>
      </c>
      <c r="EG8" s="41" t="n">
        <f aca="false">IF(OR($S8+D$52&lt;$Q8,$S8+D$52&gt;$R8),-1,(EchelleFPAparam!$S$3/('cpmcfgWVLEN_Table.csv'!$S8+D$52))*(SIN('Standard Settings'!$F3)+SIN('Standard Settings'!$F3+EchelleFPAparam!$M$3+EchelleFPAparam!$K$3)))</f>
        <v>1082.20799009677</v>
      </c>
      <c r="EH8" s="41" t="n">
        <f aca="false">IF(OR($S8+E$52&lt;$Q8,$S8+E$52&gt;$R8),-1,(EchelleFPAparam!$S$3/('cpmcfgWVLEN_Table.csv'!$S8+E$52))*(SIN('Standard Settings'!$F3)+SIN('Standard Settings'!$F3+EchelleFPAparam!$M$3+EchelleFPAparam!$K$3)))</f>
        <v>1062.16710139127</v>
      </c>
      <c r="EI8" s="41" t="n">
        <f aca="false">IF(OR($S8+F$52&lt;$Q8,$S8+F$52&gt;$R8),-1,(EchelleFPAparam!$S$3/('cpmcfgWVLEN_Table.csv'!$S8+F$52))*(SIN('Standard Settings'!$F3)+SIN('Standard Settings'!$F3+EchelleFPAparam!$M$3+EchelleFPAparam!$K$3)))</f>
        <v>1042.85497227507</v>
      </c>
      <c r="EJ8" s="41" t="n">
        <f aca="false">IF(OR($S8+G$52&lt;$Q8,$S8+G$52&gt;$R8),-1,(EchelleFPAparam!$S$3/('cpmcfgWVLEN_Table.csv'!$S8+G$52))*(SIN('Standard Settings'!$F3)+SIN('Standard Settings'!$F3+EchelleFPAparam!$M$3+EchelleFPAparam!$K$3)))</f>
        <v>1024.23256205587</v>
      </c>
      <c r="EK8" s="41" t="n">
        <f aca="false">IF(OR($S8+H$52&lt;$Q8,$S8+H$52&gt;$R8),-1,(EchelleFPAparam!$S$3/('cpmcfgWVLEN_Table.csv'!$S8+H$52))*(SIN('Standard Settings'!$F3)+SIN('Standard Settings'!$F3+EchelleFPAparam!$M$3+EchelleFPAparam!$K$3)))</f>
        <v>1006.2635697391</v>
      </c>
      <c r="EL8" s="41" t="n">
        <f aca="false">IF(OR($S8+I$52&lt;$Q8,$S8+I$52&gt;$R8),-1,(EchelleFPAparam!$S$3/('cpmcfgWVLEN_Table.csv'!$S8+I$52))*(SIN('Standard Settings'!$F3)+SIN('Standard Settings'!$F3+EchelleFPAparam!$M$3+EchelleFPAparam!$K$3)))</f>
        <v>988.914197847045</v>
      </c>
      <c r="EM8" s="41" t="n">
        <f aca="false">IF(OR($S8+J$52&lt;$Q8,$S8+J$52&gt;$R8),-1,(EchelleFPAparam!$S$3/('cpmcfgWVLEN_Table.csv'!$S8+J$52))*(SIN('Standard Settings'!$F3)+SIN('Standard Settings'!$F3+EchelleFPAparam!$M$3+EchelleFPAparam!$K$3)))</f>
        <v>972.152940256417</v>
      </c>
      <c r="EN8" s="42"/>
      <c r="EO8" s="42"/>
      <c r="EP8" s="42"/>
      <c r="EQ8" s="42"/>
      <c r="ER8" s="42"/>
      <c r="ES8" s="42"/>
      <c r="ET8" s="42"/>
      <c r="EU8" s="42"/>
      <c r="EV8" s="42"/>
      <c r="EW8" s="42"/>
      <c r="EX8" s="42"/>
      <c r="EY8" s="42"/>
      <c r="EZ8" s="42"/>
      <c r="FA8" s="42"/>
      <c r="FB8" s="42"/>
      <c r="FC8" s="42"/>
      <c r="FD8" s="42"/>
      <c r="FE8" s="42"/>
      <c r="FF8" s="42"/>
      <c r="FG8" s="42"/>
      <c r="FH8" s="42"/>
      <c r="FI8" s="42"/>
      <c r="FJ8" s="42"/>
      <c r="FK8" s="42"/>
      <c r="FL8" s="43" t="n">
        <f aca="false">1/(F8*EchelleFPAparam!$Q$3)</f>
        <v>3703.34568220277</v>
      </c>
      <c r="FM8" s="43" t="n">
        <f aca="false">E8*FL8</f>
        <v>12.0583584702689</v>
      </c>
      <c r="FN8" s="42"/>
      <c r="FO8" s="42"/>
      <c r="FP8" s="42"/>
      <c r="FQ8" s="42"/>
      <c r="FR8" s="42"/>
      <c r="FS8" s="42"/>
      <c r="FT8" s="42"/>
      <c r="FU8" s="42"/>
      <c r="FV8" s="42"/>
      <c r="FW8" s="42"/>
      <c r="FX8" s="42"/>
      <c r="FY8" s="42"/>
      <c r="FZ8" s="42"/>
      <c r="GA8" s="42"/>
      <c r="GB8" s="42"/>
      <c r="GC8" s="42"/>
      <c r="GD8" s="42"/>
      <c r="GE8" s="42"/>
      <c r="GF8" s="42"/>
      <c r="GG8" s="42"/>
      <c r="GH8" s="42"/>
      <c r="GI8" s="42"/>
      <c r="GJ8" s="42"/>
      <c r="GK8" s="42"/>
      <c r="GL8" s="42"/>
      <c r="GM8" s="42"/>
      <c r="GN8" s="42"/>
      <c r="GO8" s="42"/>
      <c r="GP8" s="42"/>
      <c r="GQ8" s="42"/>
      <c r="GR8" s="42"/>
      <c r="GS8" s="42"/>
      <c r="GT8" s="42"/>
      <c r="GU8" s="42"/>
      <c r="GV8" s="42"/>
      <c r="GW8" s="42"/>
      <c r="GX8" s="42"/>
      <c r="GY8" s="42"/>
      <c r="GZ8" s="42"/>
      <c r="HA8" s="42"/>
      <c r="HB8" s="42"/>
      <c r="HC8" s="42"/>
      <c r="HD8" s="42"/>
      <c r="HE8" s="42"/>
      <c r="HF8" s="42"/>
      <c r="HG8" s="42"/>
      <c r="HH8" s="42"/>
      <c r="HI8" s="42"/>
      <c r="HJ8" s="42"/>
      <c r="HK8" s="42"/>
      <c r="HL8" s="42"/>
      <c r="HM8" s="42"/>
      <c r="HN8" s="42"/>
      <c r="HO8" s="42"/>
      <c r="HP8" s="42"/>
      <c r="HQ8" s="42"/>
      <c r="HR8" s="42"/>
      <c r="HS8" s="42"/>
      <c r="HT8" s="42"/>
      <c r="HU8" s="42"/>
      <c r="HV8" s="42"/>
      <c r="HW8" s="42"/>
      <c r="HX8" s="42"/>
      <c r="HY8" s="42"/>
      <c r="HZ8" s="42"/>
      <c r="IA8" s="42"/>
      <c r="IB8" s="42"/>
      <c r="IC8" s="42"/>
      <c r="ID8" s="42"/>
      <c r="IE8" s="42"/>
      <c r="IF8" s="42"/>
      <c r="IG8" s="42"/>
      <c r="IH8" s="42"/>
      <c r="II8" s="42"/>
      <c r="IJ8" s="42"/>
      <c r="IK8" s="42"/>
      <c r="IL8" s="42"/>
      <c r="IM8" s="42"/>
      <c r="IN8" s="42"/>
      <c r="IO8" s="42"/>
      <c r="IP8" s="42"/>
      <c r="IQ8" s="42"/>
      <c r="IR8" s="42"/>
      <c r="IS8" s="42"/>
      <c r="IT8" s="42"/>
      <c r="IU8" s="42"/>
      <c r="IV8" s="42"/>
      <c r="IW8" s="42"/>
      <c r="IX8" s="42"/>
      <c r="IY8" s="42"/>
      <c r="IZ8" s="42"/>
      <c r="JA8" s="42"/>
      <c r="JB8" s="42"/>
      <c r="JC8" s="42"/>
      <c r="JD8" s="42"/>
      <c r="JE8" s="42"/>
      <c r="JF8" s="42"/>
      <c r="JG8" s="42"/>
      <c r="JH8" s="42"/>
      <c r="JI8" s="42"/>
      <c r="JJ8" s="42"/>
      <c r="JK8" s="42"/>
      <c r="JL8" s="42"/>
      <c r="JM8" s="42"/>
      <c r="JN8" s="42"/>
      <c r="JO8" s="42"/>
      <c r="JP8" s="42"/>
      <c r="JQ8" s="42"/>
      <c r="JR8" s="42"/>
      <c r="JS8" s="42"/>
      <c r="JT8" s="24"/>
    </row>
    <row r="9" customFormat="false" ht="15" hidden="false" customHeight="true" outlineLevel="0" collapsed="false">
      <c r="A9" s="29" t="n">
        <v>3</v>
      </c>
      <c r="B9" s="30" t="n">
        <f aca="false">Y9</f>
        <v>1229.62851820751</v>
      </c>
      <c r="C9" s="12" t="str">
        <f aca="false">'Standard Settings'!B4</f>
        <v>J/1/2</v>
      </c>
      <c r="D9" s="12" t="n">
        <f aca="false">'Standard Settings'!H4</f>
        <v>46</v>
      </c>
      <c r="E9" s="31" t="n">
        <f aca="false">(DQ9-DH9)/2048</f>
        <v>0.00395760857139871</v>
      </c>
      <c r="F9" s="28"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32" t="str">
        <f aca="false">'Standard Settings'!C4</f>
        <v>J</v>
      </c>
      <c r="H9" s="33"/>
      <c r="I9" s="12" t="str">
        <f aca="false">'Standard Settings'!$D4</f>
        <v>YJ</v>
      </c>
      <c r="J9" s="33"/>
      <c r="K9" s="13" t="n">
        <v>0</v>
      </c>
      <c r="L9" s="13" t="n">
        <v>0</v>
      </c>
      <c r="M9" s="12" t="str">
        <f aca="false">'Standard Settings'!$D4</f>
        <v>YJ</v>
      </c>
      <c r="N9" s="33"/>
      <c r="O9" s="12" t="n">
        <f aca="false">'Standard Settings'!$E4</f>
        <v>65</v>
      </c>
      <c r="P9" s="34"/>
      <c r="Q9" s="35" t="n">
        <f aca="false">'Standard Settings'!$G4</f>
        <v>42</v>
      </c>
      <c r="R9" s="35" t="n">
        <f aca="false">'Standard Settings'!$I4</f>
        <v>50</v>
      </c>
      <c r="S9" s="36" t="n">
        <f aca="false">D9-4</f>
        <v>42</v>
      </c>
      <c r="T9" s="36" t="n">
        <f aca="false">D9+4</f>
        <v>50</v>
      </c>
      <c r="U9" s="37" t="n">
        <f aca="false">IF(OR($S9+B$52&lt;$Q9,$S9+B$52&gt;$R9),-1,(EchelleFPAparam!$S$3/('cpmcfgWVLEN_Table.csv'!$S9+B$52))*(SIN('Standard Settings'!$F4)+SIN('Standard Settings'!$F4+EchelleFPAparam!$M$3)))</f>
        <v>1346.73599613204</v>
      </c>
      <c r="V9" s="37" t="n">
        <f aca="false">IF(OR($S9+C$52&lt;$Q9,$S9+C$52&gt;$R9),-1,(EchelleFPAparam!$S$3/('cpmcfgWVLEN_Table.csv'!$S9+C$52))*(SIN('Standard Settings'!$F4)+SIN('Standard Settings'!$F4+EchelleFPAparam!$M$3)))</f>
        <v>1315.41655436153</v>
      </c>
      <c r="W9" s="37" t="n">
        <f aca="false">IF(OR($S9+D$52&lt;$Q9,$S9+D$52&gt;$R9),-1,(EchelleFPAparam!$S$3/('cpmcfgWVLEN_Table.csv'!$S9+D$52))*(SIN('Standard Settings'!$F4)+SIN('Standard Settings'!$F4+EchelleFPAparam!$M$3)))</f>
        <v>1285.52072358058</v>
      </c>
      <c r="X9" s="37" t="n">
        <f aca="false">IF(OR($S9+E$52&lt;$Q9,$S9+E$52&gt;$R9),-1,(EchelleFPAparam!$S$3/('cpmcfgWVLEN_Table.csv'!$S9+E$52))*(SIN('Standard Settings'!$F4)+SIN('Standard Settings'!$F4+EchelleFPAparam!$M$3)))</f>
        <v>1256.9535963899</v>
      </c>
      <c r="Y9" s="37" t="n">
        <f aca="false">IF(OR($S9+F$52&lt;$Q9,$S9+F$52&gt;$R9),-1,(EchelleFPAparam!$S$3/('cpmcfgWVLEN_Table.csv'!$S9+F$52))*(SIN('Standard Settings'!$F4)+SIN('Standard Settings'!$F4+EchelleFPAparam!$M$3)))</f>
        <v>1229.62851820751</v>
      </c>
      <c r="Z9" s="37" t="n">
        <f aca="false">IF(OR($S9+G$52&lt;$Q9,$S9+G$52&gt;$R9),-1,(EchelleFPAparam!$S$3/('cpmcfgWVLEN_Table.csv'!$S9+G$52))*(SIN('Standard Settings'!$F4)+SIN('Standard Settings'!$F4+EchelleFPAparam!$M$3)))</f>
        <v>1203.46620930948</v>
      </c>
      <c r="AA9" s="37" t="n">
        <f aca="false">IF(OR($S9+H$52&lt;$Q9,$S9+H$52&gt;$R9),-1,(EchelleFPAparam!$S$3/('cpmcfgWVLEN_Table.csv'!$S9+H$52))*(SIN('Standard Settings'!$F4)+SIN('Standard Settings'!$F4+EchelleFPAparam!$M$3)))</f>
        <v>1178.39399661554</v>
      </c>
      <c r="AB9" s="37" t="n">
        <f aca="false">IF(OR($S9+I$52&lt;$Q9,$S9+I$52&gt;$R9),-1,(EchelleFPAparam!$S$3/('cpmcfgWVLEN_Table.csv'!$S9+I$52))*(SIN('Standard Settings'!$F4)+SIN('Standard Settings'!$F4+EchelleFPAparam!$M$3)))</f>
        <v>1154.34513954175</v>
      </c>
      <c r="AC9" s="37" t="n">
        <f aca="false">IF(OR($S9+J$52&lt;$Q9,$S9+J$52&gt;$R9),-1,(EchelleFPAparam!$S$3/('cpmcfgWVLEN_Table.csv'!$S9+J$52))*(SIN('Standard Settings'!$F4)+SIN('Standard Settings'!$F4+EchelleFPAparam!$M$3)))</f>
        <v>1131.25823675091</v>
      </c>
      <c r="AD9" s="38"/>
      <c r="AE9" s="38" t="n">
        <v>1848.85927371191</v>
      </c>
      <c r="AF9" s="38" t="n">
        <v>1583.32954520304</v>
      </c>
      <c r="AG9" s="38" t="n">
        <v>1331.96765317979</v>
      </c>
      <c r="AH9" s="38" t="n">
        <v>1093.05479144966</v>
      </c>
      <c r="AI9" s="38" t="n">
        <v>865.461606601922</v>
      </c>
      <c r="AJ9" s="38" t="n">
        <v>648.178011014181</v>
      </c>
      <c r="AK9" s="38" t="n">
        <v>440.361787635281</v>
      </c>
      <c r="AL9" s="38" t="n">
        <v>241.301587755887</v>
      </c>
      <c r="AM9" s="38" t="n">
        <v>68.2512171888685</v>
      </c>
      <c r="AN9" s="38"/>
      <c r="AO9" s="38"/>
      <c r="AP9" s="38" t="n">
        <v>1909.63090935415</v>
      </c>
      <c r="AQ9" s="38" t="n">
        <v>1642.45316205443</v>
      </c>
      <c r="AR9" s="38" t="n">
        <v>1389.06602056113</v>
      </c>
      <c r="AS9" s="38" t="n">
        <v>1148.27717504261</v>
      </c>
      <c r="AT9" s="38" t="n">
        <v>919.012006138445</v>
      </c>
      <c r="AU9" s="38" t="n">
        <v>700.166636814655</v>
      </c>
      <c r="AV9" s="38" t="n">
        <v>490.97936969248</v>
      </c>
      <c r="AW9" s="38" t="n">
        <v>290.60051192501</v>
      </c>
      <c r="AX9" s="38" t="n">
        <v>98.2951374723363</v>
      </c>
      <c r="AY9" s="38" t="n">
        <v>1.1</v>
      </c>
      <c r="AZ9" s="38"/>
      <c r="BA9" s="38" t="n">
        <v>1965.19479948075</v>
      </c>
      <c r="BB9" s="38" t="n">
        <v>1701.7994293824</v>
      </c>
      <c r="BC9" s="38" t="n">
        <v>1446.1579779519</v>
      </c>
      <c r="BD9" s="38" t="n">
        <v>1203.3346887534</v>
      </c>
      <c r="BE9" s="38" t="n">
        <v>972.139692806256</v>
      </c>
      <c r="BF9" s="38" t="n">
        <v>751.600051075991</v>
      </c>
      <c r="BG9" s="38" t="n">
        <v>540.773194351793</v>
      </c>
      <c r="BH9" s="38" t="n">
        <v>338.868143975718</v>
      </c>
      <c r="BI9" s="38" t="n">
        <v>145.320622360176</v>
      </c>
      <c r="BJ9" s="38" t="n">
        <v>1.1</v>
      </c>
      <c r="BK9" s="39" t="n">
        <f aca="false">IF(OR($S9+B$52&lt;'Standard Settings'!$G4,$S9+B$52&gt;'Standard Settings'!$I4),-1,(EchelleFPAparam!$S$3/('cpmcfgWVLEN_Table.csv'!$S9+B$52))*(SIN(EchelleFPAparam!$T$3-EchelleFPAparam!$M$3/2)+SIN('Standard Settings'!$F4+EchelleFPAparam!$M$3)))</f>
        <v>1348.80549281441</v>
      </c>
      <c r="BL9" s="39" t="n">
        <f aca="false">IF(OR($S9+C$52&lt;'Standard Settings'!$G4,$S9+C$52&gt;'Standard Settings'!$I4),-1,(EchelleFPAparam!$S$3/('cpmcfgWVLEN_Table.csv'!$S9+C$52))*(SIN(EchelleFPAparam!$T$3-EchelleFPAparam!$M$3/2)+SIN('Standard Settings'!$F4+EchelleFPAparam!$M$3)))</f>
        <v>1317.43792321408</v>
      </c>
      <c r="BM9" s="39" t="n">
        <f aca="false">IF(OR($S9+D$52&lt;'Standard Settings'!$G4,$S9+D$52&gt;'Standard Settings'!$I4),-1,(EchelleFPAparam!$S$3/('cpmcfgWVLEN_Table.csv'!$S9+D$52))*(SIN(EchelleFPAparam!$T$3-EchelleFPAparam!$M$3/2)+SIN('Standard Settings'!$F4+EchelleFPAparam!$M$3)))</f>
        <v>1287.49615223194</v>
      </c>
      <c r="BN9" s="39" t="n">
        <f aca="false">IF(OR($S9+E$52&lt;'Standard Settings'!$G4,$S9+E$52&gt;'Standard Settings'!$I4),-1,(EchelleFPAparam!$S$3/('cpmcfgWVLEN_Table.csv'!$S9+E$52))*(SIN(EchelleFPAparam!$T$3-EchelleFPAparam!$M$3/2)+SIN('Standard Settings'!$F4+EchelleFPAparam!$M$3)))</f>
        <v>1258.88512662678</v>
      </c>
      <c r="BO9" s="39" t="n">
        <f aca="false">IF(OR($S9+F$52&lt;'Standard Settings'!$G4,$S9+F$52&gt;'Standard Settings'!$I4),-1,(EchelleFPAparam!$S$3/('cpmcfgWVLEN_Table.csv'!$S9+F$52))*(SIN(EchelleFPAparam!$T$3-EchelleFPAparam!$M$3/2)+SIN('Standard Settings'!$F4+EchelleFPAparam!$M$3)))</f>
        <v>1231.51805865664</v>
      </c>
      <c r="BP9" s="39" t="n">
        <f aca="false">IF(OR($S9+G$52&lt;'Standard Settings'!$G4,$S9+G$52&gt;'Standard Settings'!$I4),-1,(EchelleFPAparam!$S$3/('cpmcfgWVLEN_Table.csv'!$S9+G$52))*(SIN(EchelleFPAparam!$T$3-EchelleFPAparam!$M$3/2)+SIN('Standard Settings'!$F4+EchelleFPAparam!$M$3)))</f>
        <v>1205.31554677033</v>
      </c>
      <c r="BQ9" s="39" t="n">
        <f aca="false">IF(OR($S9+H$52&lt;'Standard Settings'!$G4,$S9+H$52&gt;'Standard Settings'!$I4),-1,(EchelleFPAparam!$S$3/('cpmcfgWVLEN_Table.csv'!$S9+H$52))*(SIN(EchelleFPAparam!$T$3-EchelleFPAparam!$M$3/2)+SIN('Standard Settings'!$F4+EchelleFPAparam!$M$3)))</f>
        <v>1180.20480621261</v>
      </c>
      <c r="BR9" s="39" t="n">
        <f aca="false">IF(OR($S9+I$52&lt;'Standard Settings'!$G4,$S9+I$52&gt;'Standard Settings'!$I4),-1,(EchelleFPAparam!$S$3/('cpmcfgWVLEN_Table.csv'!$S9+I$52))*(SIN(EchelleFPAparam!$T$3-EchelleFPAparam!$M$3/2)+SIN('Standard Settings'!$F4+EchelleFPAparam!$M$3)))</f>
        <v>1156.11899384092</v>
      </c>
      <c r="BS9" s="39" t="n">
        <f aca="false">IF(OR($S9+J$52&lt;'Standard Settings'!$G4,$S9+J$52&gt;'Standard Settings'!$I4),-1,(EchelleFPAparam!$S$3/('cpmcfgWVLEN_Table.csv'!$S9+J$52))*(SIN(EchelleFPAparam!$T$3-EchelleFPAparam!$M$3/2)+SIN('Standard Settings'!$F4+EchelleFPAparam!$M$3)))</f>
        <v>1132.99661396411</v>
      </c>
      <c r="BT9" s="40" t="n">
        <f aca="false">IF(OR($S9+B$52&lt;'Standard Settings'!$G4,$S9+B$52&gt;'Standard Settings'!$I4),-1,BK9*(($D9+B$52)/($D9+B$52+0.5)))</f>
        <v>1334.30220794544</v>
      </c>
      <c r="BU9" s="40" t="n">
        <f aca="false">IF(OR($S9+C$52&lt;'Standard Settings'!$G4,$S9+C$52&gt;'Standard Settings'!$I4),-1,BL9*(($D9+C$52)/($D9+C$52+0.5)))</f>
        <v>1303.5701556013</v>
      </c>
      <c r="BV9" s="40" t="n">
        <f aca="false">IF(OR($S9+D$52&lt;'Standard Settings'!$G4,$S9+D$52&gt;'Standard Settings'!$I4),-1,BM9*(($D9+D$52)/($D9+D$52+0.5)))</f>
        <v>1274.22299602336</v>
      </c>
      <c r="BW9" s="40" t="n">
        <f aca="false">IF(OR($S9+E$52&lt;'Standard Settings'!$G4,$S9+E$52&gt;'Standard Settings'!$I4),-1,BN9*(($D9+E$52)/($D9+E$52+0.5)))</f>
        <v>1246.16911524672</v>
      </c>
      <c r="BX9" s="40" t="n">
        <f aca="false">IF(OR($S9+F$52&lt;'Standard Settings'!$G4,$S9+F$52&gt;'Standard Settings'!$I4),-1,BO9*(($D9+F$52)/($D9+F$52+0.5)))</f>
        <v>1219.32481055113</v>
      </c>
      <c r="BY9" s="40" t="n">
        <f aca="false">IF(OR($S9+G$52&lt;'Standard Settings'!$G4,$S9+G$52&gt;'Standard Settings'!$I4),-1,BP9*(($D9+G$52)/($D9+G$52+0.5)))</f>
        <v>1193.61345408324</v>
      </c>
      <c r="BZ9" s="40" t="n">
        <f aca="false">IF(OR($S9+H$52&lt;'Standard Settings'!$G4,$S9+H$52&gt;'Standard Settings'!$I4),-1,BQ9*(($D9+H$52)/($D9+H$52+0.5)))</f>
        <v>1168.96476043916</v>
      </c>
      <c r="CA9" s="40" t="n">
        <f aca="false">IF(OR($S9+I$52&lt;'Standard Settings'!$G4,$S9+I$52&gt;'Standard Settings'!$I4),-1,BR9*(($D9+I$52)/($D9+I$52+0.5)))</f>
        <v>1145.3141434312</v>
      </c>
      <c r="CB9" s="40" t="n">
        <f aca="false">IF(OR($S9+J$52&lt;'Standard Settings'!$G4,$S9+J$52&gt;'Standard Settings'!$I4),-1,BS9*(($D9+J$52)/($D9+J$52+0.5)))</f>
        <v>1122.60214961581</v>
      </c>
      <c r="CC9" s="40" t="n">
        <f aca="false">IF(OR($S9+B$52&lt;'Standard Settings'!$G4,$S9+B$52&gt;'Standard Settings'!$I4),-1,BK9*(($D9+B$52)/($D9+B$52-0.5)))</f>
        <v>1363.62753119699</v>
      </c>
      <c r="CD9" s="40" t="n">
        <f aca="false">IF(OR($S9+C$52&lt;'Standard Settings'!$G4,$S9+C$52&gt;'Standard Settings'!$I4),-1,BL9*(($D9+C$52)/($D9+C$52-0.5)))</f>
        <v>1331.60392238842</v>
      </c>
      <c r="CE9" s="40" t="n">
        <f aca="false">IF(OR($S9+D$52&lt;'Standard Settings'!$G4,$S9+D$52&gt;'Standard Settings'!$I4),-1,BM9*(($D9+D$52)/($D9+D$52-0.5)))</f>
        <v>1301.04874330806</v>
      </c>
      <c r="CF9" s="40" t="n">
        <f aca="false">IF(OR($S9+E$52&lt;'Standard Settings'!$G4,$S9+E$52&gt;'Standard Settings'!$I4),-1,BN9*(($D9+E$52)/($D9+E$52-0.5)))</f>
        <v>1271.8633238085</v>
      </c>
      <c r="CG9" s="40" t="n">
        <f aca="false">IF(OR($S9+F$52&lt;'Standard Settings'!$G4,$S9+F$52&gt;'Standard Settings'!$I4),-1,BO9*(($D9+F$52)/($D9+F$52-0.5)))</f>
        <v>1243.9576350067</v>
      </c>
      <c r="CH9" s="40" t="n">
        <f aca="false">IF(OR($S9+G$52&lt;'Standard Settings'!$G4,$S9+G$52&gt;'Standard Settings'!$I4),-1,BP9*(($D9+G$52)/($D9+G$52-0.5)))</f>
        <v>1217.24936406508</v>
      </c>
      <c r="CI9" s="40" t="n">
        <f aca="false">IF(OR($S9+H$52&lt;'Standard Settings'!$G4,$S9+H$52&gt;'Standard Settings'!$I4),-1,BQ9*(($D9+H$52)/($D9+H$52-0.5)))</f>
        <v>1191.66310530205</v>
      </c>
      <c r="CJ9" s="40" t="n">
        <f aca="false">IF(OR($S9+I$52&lt;'Standard Settings'!$G4,$S9+I$52&gt;'Standard Settings'!$I4),-1,BR9*(($D9+I$52)/($D9+I$52-0.5)))</f>
        <v>1167.12965092512</v>
      </c>
      <c r="CK9" s="40" t="n">
        <f aca="false">IF(OR($S9+J$52&lt;'Standard Settings'!$G4,$S9+J$52&gt;'Standard Settings'!$I4),-1,BS9*(($D9+J$52)/($D9+J$52-0.5)))</f>
        <v>1143.58536736564</v>
      </c>
      <c r="CL9" s="41" t="n">
        <f aca="false">IF(OR($S9+B$52&lt;'Standard Settings'!$G4,$S9+B$52&gt;'Standard Settings'!$I4),-1,(EchelleFPAparam!$S$3/('cpmcfgWVLEN_Table.csv'!$S9+B$52))*(SIN('Standard Settings'!$F4)+SIN('Standard Settings'!$F4+EchelleFPAparam!$M$3+EchelleFPAparam!$F$3)))</f>
        <v>1332.4444058869</v>
      </c>
      <c r="CM9" s="41" t="n">
        <f aca="false">IF(OR($S9+C$52&lt;'Standard Settings'!$G4,$S9+C$52&gt;'Standard Settings'!$I4),-1,(EchelleFPAparam!$S$3/('cpmcfgWVLEN_Table.csv'!$S9+C$52))*(SIN('Standard Settings'!$F4)+SIN('Standard Settings'!$F4+EchelleFPAparam!$M$3+EchelleFPAparam!$F$3)))</f>
        <v>1301.45732668023</v>
      </c>
      <c r="CN9" s="41" t="n">
        <f aca="false">IF(OR($S9+D$52&lt;'Standard Settings'!$G4,$S9+D$52&gt;'Standard Settings'!$I4),-1,(EchelleFPAparam!$S$3/('cpmcfgWVLEN_Table.csv'!$S9+D$52))*(SIN('Standard Settings'!$F4)+SIN('Standard Settings'!$F4+EchelleFPAparam!$M$3+EchelleFPAparam!$F$3)))</f>
        <v>1271.87875107386</v>
      </c>
      <c r="CO9" s="41" t="n">
        <f aca="false">IF(OR($S9+E$52&lt;'Standard Settings'!$G4,$S9+E$52&gt;'Standard Settings'!$I4),-1,(EchelleFPAparam!$S$3/('cpmcfgWVLEN_Table.csv'!$S9+E$52))*(SIN('Standard Settings'!$F4)+SIN('Standard Settings'!$F4+EchelleFPAparam!$M$3+EchelleFPAparam!$F$3)))</f>
        <v>1243.61477882777</v>
      </c>
      <c r="CP9" s="41" t="n">
        <f aca="false">IF(OR($S9+F$52&lt;'Standard Settings'!$G4,$S9+F$52&gt;'Standard Settings'!$I4),-1,(EchelleFPAparam!$S$3/('cpmcfgWVLEN_Table.csv'!$S9+F$52))*(SIN('Standard Settings'!$F4)+SIN('Standard Settings'!$F4+EchelleFPAparam!$M$3+EchelleFPAparam!$F$3)))</f>
        <v>1216.57967494021</v>
      </c>
      <c r="CQ9" s="41" t="n">
        <f aca="false">IF(OR($S9+G$52&lt;'Standard Settings'!$G4,$S9+G$52&gt;'Standard Settings'!$I4),-1,(EchelleFPAparam!$S$3/('cpmcfgWVLEN_Table.csv'!$S9+G$52))*(SIN('Standard Settings'!$F4)+SIN('Standard Settings'!$F4+EchelleFPAparam!$M$3+EchelleFPAparam!$F$3)))</f>
        <v>1190.69500100532</v>
      </c>
      <c r="CR9" s="41" t="n">
        <f aca="false">IF(OR($S9+H$52&lt;'Standard Settings'!$G4,$S9+H$52&gt;'Standard Settings'!$I4),-1,(EchelleFPAparam!$S$3/('cpmcfgWVLEN_Table.csv'!$S9+H$52))*(SIN('Standard Settings'!$F4)+SIN('Standard Settings'!$F4+EchelleFPAparam!$M$3+EchelleFPAparam!$F$3)))</f>
        <v>1165.88885515104</v>
      </c>
      <c r="CS9" s="41" t="n">
        <f aca="false">IF(OR($S9+I$52&lt;'Standard Settings'!$G4,$S9+I$52&gt;'Standard Settings'!$I4),-1,(EchelleFPAparam!$S$3/('cpmcfgWVLEN_Table.csv'!$S9+I$52))*(SIN('Standard Settings'!$F4)+SIN('Standard Settings'!$F4+EchelleFPAparam!$M$3+EchelleFPAparam!$F$3)))</f>
        <v>1142.09520504591</v>
      </c>
      <c r="CT9" s="41" t="n">
        <f aca="false">IF(OR($S9+J$52&lt;'Standard Settings'!$G4,$S9+J$52&gt;'Standard Settings'!$I4),-1,(EchelleFPAparam!$S$3/('cpmcfgWVLEN_Table.csv'!$S9+J$52))*(SIN('Standard Settings'!$F4)+SIN('Standard Settings'!$F4+EchelleFPAparam!$M$3+EchelleFPAparam!$F$3)))</f>
        <v>1119.253300945</v>
      </c>
      <c r="CU9" s="41" t="n">
        <f aca="false">IF(OR($S9+B$52&lt;'Standard Settings'!$G4,$S9+B$52&gt;'Standard Settings'!$I4),-1,(EchelleFPAparam!$S$3/('cpmcfgWVLEN_Table.csv'!$S9+B$52))*(SIN('Standard Settings'!$F4)+SIN('Standard Settings'!$F4+EchelleFPAparam!$M$3+EchelleFPAparam!$G$3)))</f>
        <v>1341.75259848361</v>
      </c>
      <c r="CV9" s="41" t="n">
        <f aca="false">IF(OR($S9+C$52&lt;'Standard Settings'!$G4,$S9+C$52&gt;'Standard Settings'!$I4),-1,(EchelleFPAparam!$S$3/('cpmcfgWVLEN_Table.csv'!$S9+C$52))*(SIN('Standard Settings'!$F4)+SIN('Standard Settings'!$F4+EchelleFPAparam!$M$3+EchelleFPAparam!$G$3)))</f>
        <v>1310.54904968167</v>
      </c>
      <c r="CW9" s="41" t="n">
        <f aca="false">IF(OR($S9+D$52&lt;'Standard Settings'!$G4,$S9+D$52&gt;'Standard Settings'!$I4),-1,(EchelleFPAparam!$S$3/('cpmcfgWVLEN_Table.csv'!$S9+D$52))*(SIN('Standard Settings'!$F4)+SIN('Standard Settings'!$F4+EchelleFPAparam!$M$3+EchelleFPAparam!$G$3)))</f>
        <v>1280.76384400708</v>
      </c>
      <c r="CX9" s="41" t="n">
        <f aca="false">IF(OR($S9+E$52&lt;'Standard Settings'!$G4,$S9+E$52&gt;'Standard Settings'!$I4),-1,(EchelleFPAparam!$S$3/('cpmcfgWVLEN_Table.csv'!$S9+E$52))*(SIN('Standard Settings'!$F4)+SIN('Standard Settings'!$F4+EchelleFPAparam!$M$3+EchelleFPAparam!$G$3)))</f>
        <v>1252.30242525137</v>
      </c>
      <c r="CY9" s="41" t="n">
        <f aca="false">IF(OR($S9+F$52&lt;'Standard Settings'!$G4,$S9+F$52&gt;'Standard Settings'!$I4),-1,(EchelleFPAparam!$S$3/('cpmcfgWVLEN_Table.csv'!$S9+F$52))*(SIN('Standard Settings'!$F4)+SIN('Standard Settings'!$F4+EchelleFPAparam!$M$3+EchelleFPAparam!$G$3)))</f>
        <v>1225.07845948504</v>
      </c>
      <c r="CZ9" s="41" t="n">
        <f aca="false">IF(OR($S9+G$52&lt;'Standard Settings'!$G4,$S9+G$52&gt;'Standard Settings'!$I4),-1,(EchelleFPAparam!$S$3/('cpmcfgWVLEN_Table.csv'!$S9+G$52))*(SIN('Standard Settings'!$F4)+SIN('Standard Settings'!$F4+EchelleFPAparam!$M$3+EchelleFPAparam!$G$3)))</f>
        <v>1199.01296034706</v>
      </c>
      <c r="DA9" s="41" t="n">
        <f aca="false">IF(OR($S9+H$52&lt;'Standard Settings'!$G4,$S9+H$52&gt;'Standard Settings'!$I4),-1,(EchelleFPAparam!$S$3/('cpmcfgWVLEN_Table.csv'!$S9+H$52))*(SIN('Standard Settings'!$F4)+SIN('Standard Settings'!$F4+EchelleFPAparam!$M$3+EchelleFPAparam!$G$3)))</f>
        <v>1174.03352367316</v>
      </c>
      <c r="DB9" s="41" t="n">
        <f aca="false">IF(OR($S9+I$52&lt;'Standard Settings'!$G4,$S9+I$52&gt;'Standard Settings'!$I4),-1,(EchelleFPAparam!$S$3/('cpmcfgWVLEN_Table.csv'!$S9+I$52))*(SIN('Standard Settings'!$F4)+SIN('Standard Settings'!$F4+EchelleFPAparam!$M$3+EchelleFPAparam!$G$3)))</f>
        <v>1150.0736558431</v>
      </c>
      <c r="DC9" s="41" t="n">
        <f aca="false">IF(OR($S9+J$52&lt;'Standard Settings'!$G4,$S9+J$52&gt;'Standard Settings'!$I4),-1,(EchelleFPAparam!$S$3/('cpmcfgWVLEN_Table.csv'!$S9+J$52))*(SIN('Standard Settings'!$F4)+SIN('Standard Settings'!$F4+EchelleFPAparam!$M$3+EchelleFPAparam!$G$3)))</f>
        <v>1127.07218272623</v>
      </c>
      <c r="DD9" s="41" t="n">
        <f aca="false">IF(OR($S9+B$52&lt;'Standard Settings'!$G4,$S9+B$52&gt;'Standard Settings'!$I4),-1,(EchelleFPAparam!$S$3/('cpmcfgWVLEN_Table.csv'!$S9+B$52))*(SIN('Standard Settings'!$F4)+SIN('Standard Settings'!$F4+EchelleFPAparam!$M$3+EchelleFPAparam!$H$3)))</f>
        <v>1342.24596147835</v>
      </c>
      <c r="DE9" s="41" t="n">
        <f aca="false">IF(OR($S9+C$52&lt;'Standard Settings'!$G4,$S9+C$52&gt;'Standard Settings'!$I4),-1,(EchelleFPAparam!$S$3/('cpmcfgWVLEN_Table.csv'!$S9+C$52))*(SIN('Standard Settings'!$F4)+SIN('Standard Settings'!$F4+EchelleFPAparam!$M$3+EchelleFPAparam!$H$3)))</f>
        <v>1311.03093911839</v>
      </c>
      <c r="DF9" s="41" t="n">
        <f aca="false">IF(OR($S9+D$52&lt;'Standard Settings'!$G4,$S9+D$52&gt;'Standard Settings'!$I4),-1,(EchelleFPAparam!$S$3/('cpmcfgWVLEN_Table.csv'!$S9+D$52))*(SIN('Standard Settings'!$F4)+SIN('Standard Settings'!$F4+EchelleFPAparam!$M$3+EchelleFPAparam!$H$3)))</f>
        <v>1281.23478141115</v>
      </c>
      <c r="DG9" s="41" t="n">
        <f aca="false">IF(OR($S9+E$52&lt;'Standard Settings'!$G4,$S9+E$52&gt;'Standard Settings'!$I4),-1,(EchelleFPAparam!$S$3/('cpmcfgWVLEN_Table.csv'!$S9+E$52))*(SIN('Standard Settings'!$F4)+SIN('Standard Settings'!$F4+EchelleFPAparam!$M$3+EchelleFPAparam!$H$3)))</f>
        <v>1252.76289737979</v>
      </c>
      <c r="DH9" s="41" t="n">
        <f aca="false">IF(OR($S9+F$52&lt;'Standard Settings'!$G4,$S9+F$52&gt;'Standard Settings'!$I4),-1,(EchelleFPAparam!$S$3/('cpmcfgWVLEN_Table.csv'!$S9+F$52))*(SIN('Standard Settings'!$F4)+SIN('Standard Settings'!$F4+EchelleFPAparam!$M$3+EchelleFPAparam!$H$3)))</f>
        <v>1225.5289213498</v>
      </c>
      <c r="DI9" s="41" t="n">
        <f aca="false">IF(OR($S9+G$52&lt;'Standard Settings'!$G4,$S9+G$52&gt;'Standard Settings'!$I4),-1,(EchelleFPAparam!$S$3/('cpmcfgWVLEN_Table.csv'!$S9+G$52))*(SIN('Standard Settings'!$F4)+SIN('Standard Settings'!$F4+EchelleFPAparam!$M$3+EchelleFPAparam!$H$3)))</f>
        <v>1199.45383791682</v>
      </c>
      <c r="DJ9" s="41" t="n">
        <f aca="false">IF(OR($S9+H$52&lt;'Standard Settings'!$G4,$S9+H$52&gt;'Standard Settings'!$I4),-1,(EchelleFPAparam!$S$3/('cpmcfgWVLEN_Table.csv'!$S9+H$52))*(SIN('Standard Settings'!$F4)+SIN('Standard Settings'!$F4+EchelleFPAparam!$M$3+EchelleFPAparam!$H$3)))</f>
        <v>1174.46521629355</v>
      </c>
      <c r="DK9" s="41" t="n">
        <f aca="false">IF(OR($S9+I$52&lt;'Standard Settings'!$G4,$S9+I$52&gt;'Standard Settings'!$I4),-1,(EchelleFPAparam!$S$3/('cpmcfgWVLEN_Table.csv'!$S9+I$52))*(SIN('Standard Settings'!$F4)+SIN('Standard Settings'!$F4+EchelleFPAparam!$M$3+EchelleFPAparam!$H$3)))</f>
        <v>1150.49653841001</v>
      </c>
      <c r="DL9" s="41" t="n">
        <f aca="false">IF(OR($S9+J$52&lt;'Standard Settings'!$G4,$S9+J$52&gt;'Standard Settings'!$I4),-1,(EchelleFPAparam!$S$3/('cpmcfgWVLEN_Table.csv'!$S9+J$52))*(SIN('Standard Settings'!$F4)+SIN('Standard Settings'!$F4+EchelleFPAparam!$M$3+EchelleFPAparam!$H$3)))</f>
        <v>1127.48660764181</v>
      </c>
      <c r="DM9" s="41" t="n">
        <f aca="false">IF(OR($S9+B$52&lt;'Standard Settings'!$G4,$S9+B$52&gt;'Standard Settings'!$I4),-1,(EchelleFPAparam!$S$3/('cpmcfgWVLEN_Table.csv'!$S9+B$52))*(SIN('Standard Settings'!$F4)+SIN('Standard Settings'!$F4+EchelleFPAparam!$M$3+EchelleFPAparam!$I$3)))</f>
        <v>1351.12306596155</v>
      </c>
      <c r="DN9" s="41" t="n">
        <f aca="false">IF(OR($S9+C$52&lt;'Standard Settings'!$G4,$S9+C$52&gt;'Standard Settings'!$I4),-1,(EchelleFPAparam!$S$3/('cpmcfgWVLEN_Table.csv'!$S9+C$52))*(SIN('Standard Settings'!$F4)+SIN('Standard Settings'!$F4+EchelleFPAparam!$M$3+EchelleFPAparam!$I$3)))</f>
        <v>1319.70159931128</v>
      </c>
      <c r="DO9" s="41" t="n">
        <f aca="false">IF(OR($S9+D$52&lt;'Standard Settings'!$G4,$S9+D$52&gt;'Standard Settings'!$I4),-1,(EchelleFPAparam!$S$3/('cpmcfgWVLEN_Table.csv'!$S9+D$52))*(SIN('Standard Settings'!$F4)+SIN('Standard Settings'!$F4+EchelleFPAparam!$M$3+EchelleFPAparam!$I$3)))</f>
        <v>1289.70838114511</v>
      </c>
      <c r="DP9" s="41" t="n">
        <f aca="false">IF(OR($S9+E$52&lt;'Standard Settings'!$G4,$S9+E$52&gt;'Standard Settings'!$I4),-1,(EchelleFPAparam!$S$3/('cpmcfgWVLEN_Table.csv'!$S9+E$52))*(SIN('Standard Settings'!$F4)+SIN('Standard Settings'!$F4+EchelleFPAparam!$M$3+EchelleFPAparam!$I$3)))</f>
        <v>1261.04819489744</v>
      </c>
      <c r="DQ9" s="41" t="n">
        <f aca="false">IF(OR($S9+F$52&lt;'Standard Settings'!$G4,$S9+F$52&gt;'Standard Settings'!$I4),-1,(EchelleFPAparam!$S$3/('cpmcfgWVLEN_Table.csv'!$S9+F$52))*(SIN('Standard Settings'!$F4)+SIN('Standard Settings'!$F4+EchelleFPAparam!$M$3+EchelleFPAparam!$I$3)))</f>
        <v>1233.63410370402</v>
      </c>
      <c r="DR9" s="41" t="n">
        <f aca="false">IF(OR($S9+G$52&lt;'Standard Settings'!$G4,$S9+G$52&gt;'Standard Settings'!$I4),-1,(EchelleFPAparam!$S$3/('cpmcfgWVLEN_Table.csv'!$S9+G$52))*(SIN('Standard Settings'!$F4)+SIN('Standard Settings'!$F4+EchelleFPAparam!$M$3+EchelleFPAparam!$I$3)))</f>
        <v>1207.38656958266</v>
      </c>
      <c r="DS9" s="41" t="n">
        <f aca="false">IF(OR($S9+H$52&lt;'Standard Settings'!$G4,$S9+H$52&gt;'Standard Settings'!$I4),-1,(EchelleFPAparam!$S$3/('cpmcfgWVLEN_Table.csv'!$S9+H$52))*(SIN('Standard Settings'!$F4)+SIN('Standard Settings'!$F4+EchelleFPAparam!$M$3+EchelleFPAparam!$I$3)))</f>
        <v>1182.23268271635</v>
      </c>
      <c r="DT9" s="41" t="n">
        <f aca="false">IF(OR($S9+I$52&lt;'Standard Settings'!$G4,$S9+I$52&gt;'Standard Settings'!$I4),-1,(EchelleFPAparam!$S$3/('cpmcfgWVLEN_Table.csv'!$S9+I$52))*(SIN('Standard Settings'!$F4)+SIN('Standard Settings'!$F4+EchelleFPAparam!$M$3+EchelleFPAparam!$I$3)))</f>
        <v>1158.1054851099</v>
      </c>
      <c r="DU9" s="41" t="n">
        <f aca="false">IF(OR($S9+J$52&lt;'Standard Settings'!$G4,$S9+J$52&gt;'Standard Settings'!$I4),-1,(EchelleFPAparam!$S$3/('cpmcfgWVLEN_Table.csv'!$S9+J$52))*(SIN('Standard Settings'!$F4)+SIN('Standard Settings'!$F4+EchelleFPAparam!$M$3+EchelleFPAparam!$I$3)))</f>
        <v>1134.9433754077</v>
      </c>
      <c r="DV9" s="41" t="n">
        <f aca="false">IF(OR($S9+B$52&lt;'Standard Settings'!$G4,$S9+B$52&gt;'Standard Settings'!$I4),-1,(EchelleFPAparam!$S$3/('cpmcfgWVLEN_Table.csv'!$S9+B$52))*(SIN('Standard Settings'!$F4)+SIN('Standard Settings'!$F4+EchelleFPAparam!$M$3+EchelleFPAparam!$J$3)))</f>
        <v>1351.59287225069</v>
      </c>
      <c r="DW9" s="41" t="n">
        <f aca="false">IF(OR($S9+C$52&lt;'Standard Settings'!$G4,$S9+C$52&gt;'Standard Settings'!$I4),-1,(EchelleFPAparam!$S$3/('cpmcfgWVLEN_Table.csv'!$S9+C$52))*(SIN('Standard Settings'!$F4)+SIN('Standard Settings'!$F4+EchelleFPAparam!$M$3+EchelleFPAparam!$J$3)))</f>
        <v>1320.16047987277</v>
      </c>
      <c r="DX9" s="41" t="n">
        <f aca="false">IF(OR($S9+D$52&lt;'Standard Settings'!$G4,$S9+D$52&gt;'Standard Settings'!$I4),-1,(EchelleFPAparam!$S$3/('cpmcfgWVLEN_Table.csv'!$S9+D$52))*(SIN('Standard Settings'!$F4)+SIN('Standard Settings'!$F4+EchelleFPAparam!$M$3+EchelleFPAparam!$J$3)))</f>
        <v>1290.15683260294</v>
      </c>
      <c r="DY9" s="41" t="n">
        <f aca="false">IF(OR($S9+E$52&lt;'Standard Settings'!$G4,$S9+E$52&gt;'Standard Settings'!$I4),-1,(EchelleFPAparam!$S$3/('cpmcfgWVLEN_Table.csv'!$S9+E$52))*(SIN('Standard Settings'!$F4)+SIN('Standard Settings'!$F4+EchelleFPAparam!$M$3+EchelleFPAparam!$J$3)))</f>
        <v>1261.48668076731</v>
      </c>
      <c r="DZ9" s="41" t="n">
        <f aca="false">IF(OR($S9+F$52&lt;'Standard Settings'!$G4,$S9+F$52&gt;'Standard Settings'!$I4),-1,(EchelleFPAparam!$S$3/('cpmcfgWVLEN_Table.csv'!$S9+F$52))*(SIN('Standard Settings'!$F4)+SIN('Standard Settings'!$F4+EchelleFPAparam!$M$3+EchelleFPAparam!$J$3)))</f>
        <v>1234.06305727237</v>
      </c>
      <c r="EA9" s="41" t="n">
        <f aca="false">IF(OR($S9+G$52&lt;'Standard Settings'!$G4,$S9+G$52&gt;'Standard Settings'!$I4),-1,(EchelleFPAparam!$S$3/('cpmcfgWVLEN_Table.csv'!$S9+G$52))*(SIN('Standard Settings'!$F4)+SIN('Standard Settings'!$F4+EchelleFPAparam!$M$3+EchelleFPAparam!$J$3)))</f>
        <v>1207.80639647934</v>
      </c>
      <c r="EB9" s="41" t="n">
        <f aca="false">IF(OR($S9+H$52&lt;'Standard Settings'!$G4,$S9+H$52&gt;'Standard Settings'!$I4),-1,(EchelleFPAparam!$S$3/('cpmcfgWVLEN_Table.csv'!$S9+H$52))*(SIN('Standard Settings'!$F4)+SIN('Standard Settings'!$F4+EchelleFPAparam!$M$3+EchelleFPAparam!$J$3)))</f>
        <v>1182.64376321936</v>
      </c>
      <c r="EC9" s="41" t="n">
        <f aca="false">IF(OR($S9+I$52&lt;'Standard Settings'!$G4,$S9+I$52&gt;'Standard Settings'!$I4),-1,(EchelleFPAparam!$S$3/('cpmcfgWVLEN_Table.csv'!$S9+I$52))*(SIN('Standard Settings'!$F4)+SIN('Standard Settings'!$F4+EchelleFPAparam!$M$3+EchelleFPAparam!$J$3)))</f>
        <v>1158.50817621488</v>
      </c>
      <c r="ED9" s="41" t="n">
        <f aca="false">IF(OR($S9+J$52&lt;'Standard Settings'!$G4,$S9+J$52&gt;'Standard Settings'!$I4),-1,(EchelleFPAparam!$S$3/('cpmcfgWVLEN_Table.csv'!$S9+J$52))*(SIN('Standard Settings'!$F4)+SIN('Standard Settings'!$F4+EchelleFPAparam!$M$3+EchelleFPAparam!$J$3)))</f>
        <v>1135.33801269058</v>
      </c>
      <c r="EE9" s="41" t="n">
        <f aca="false">IF(OR($S9+B$52&lt;$Q9,$S9+B$52&gt;$R9),-1,(EchelleFPAparam!$S$3/('cpmcfgWVLEN_Table.csv'!$S9+B$52))*(SIN('Standard Settings'!$F4)+SIN('Standard Settings'!$F4+EchelleFPAparam!$M$3+EchelleFPAparam!$K$3)))</f>
        <v>1360.03276768296</v>
      </c>
      <c r="EF9" s="41" t="n">
        <f aca="false">IF(OR($S9+C$52&lt;$Q9,$S9+C$52&gt;$R9),-1,(EchelleFPAparam!$S$3/('cpmcfgWVLEN_Table.csv'!$S9+C$52))*(SIN('Standard Settings'!$F4)+SIN('Standard Settings'!$F4+EchelleFPAparam!$M$3+EchelleFPAparam!$K$3)))</f>
        <v>1328.40409866707</v>
      </c>
      <c r="EG9" s="41" t="n">
        <f aca="false">IF(OR($S9+D$52&lt;$Q9,$S9+D$52&gt;$R9),-1,(EchelleFPAparam!$S$3/('cpmcfgWVLEN_Table.csv'!$S9+D$52))*(SIN('Standard Settings'!$F4)+SIN('Standard Settings'!$F4+EchelleFPAparam!$M$3+EchelleFPAparam!$K$3)))</f>
        <v>1298.21309642464</v>
      </c>
      <c r="EH9" s="41" t="n">
        <f aca="false">IF(OR($S9+E$52&lt;$Q9,$S9+E$52&gt;$R9),-1,(EchelleFPAparam!$S$3/('cpmcfgWVLEN_Table.csv'!$S9+E$52))*(SIN('Standard Settings'!$F4)+SIN('Standard Settings'!$F4+EchelleFPAparam!$M$3+EchelleFPAparam!$K$3)))</f>
        <v>1269.36391650409</v>
      </c>
      <c r="EI9" s="41" t="n">
        <f aca="false">IF(OR($S9+F$52&lt;$Q9,$S9+F$52&gt;$R9),-1,(EchelleFPAparam!$S$3/('cpmcfgWVLEN_Table.csv'!$S9+F$52))*(SIN('Standard Settings'!$F4)+SIN('Standard Settings'!$F4+EchelleFPAparam!$M$3+EchelleFPAparam!$K$3)))</f>
        <v>1241.769048754</v>
      </c>
      <c r="EJ9" s="41" t="n">
        <f aca="false">IF(OR($S9+G$52&lt;$Q9,$S9+G$52&gt;$R9),-1,(EchelleFPAparam!$S$3/('cpmcfgWVLEN_Table.csv'!$S9+G$52))*(SIN('Standard Settings'!$F4)+SIN('Standard Settings'!$F4+EchelleFPAparam!$M$3+EchelleFPAparam!$K$3)))</f>
        <v>1215.34843069541</v>
      </c>
      <c r="EK9" s="41" t="n">
        <f aca="false">IF(OR($S9+H$52&lt;$Q9,$S9+H$52&gt;$R9),-1,(EchelleFPAparam!$S$3/('cpmcfgWVLEN_Table.csv'!$S9+H$52))*(SIN('Standard Settings'!$F4)+SIN('Standard Settings'!$F4+EchelleFPAparam!$M$3+EchelleFPAparam!$K$3)))</f>
        <v>1190.02867172259</v>
      </c>
      <c r="EL9" s="41" t="n">
        <f aca="false">IF(OR($S9+I$52&lt;$Q9,$S9+I$52&gt;$R9),-1,(EchelleFPAparam!$S$3/('cpmcfgWVLEN_Table.csv'!$S9+I$52))*(SIN('Standard Settings'!$F4)+SIN('Standard Settings'!$F4+EchelleFPAparam!$M$3+EchelleFPAparam!$K$3)))</f>
        <v>1165.74237229968</v>
      </c>
      <c r="EM9" s="41" t="n">
        <f aca="false">IF(OR($S9+J$52&lt;$Q9,$S9+J$52&gt;$R9),-1,(EchelleFPAparam!$S$3/('cpmcfgWVLEN_Table.csv'!$S9+J$52))*(SIN('Standard Settings'!$F4)+SIN('Standard Settings'!$F4+EchelleFPAparam!$M$3+EchelleFPAparam!$K$3)))</f>
        <v>1142.42752485368</v>
      </c>
      <c r="EN9" s="42"/>
      <c r="EO9" s="42"/>
      <c r="EP9" s="42"/>
      <c r="EQ9" s="42"/>
      <c r="ER9" s="42"/>
      <c r="ES9" s="42"/>
      <c r="ET9" s="42"/>
      <c r="EU9" s="42"/>
      <c r="EV9" s="42"/>
      <c r="EW9" s="42"/>
      <c r="EX9" s="42"/>
      <c r="EY9" s="42"/>
      <c r="EZ9" s="42"/>
      <c r="FA9" s="42"/>
      <c r="FB9" s="42"/>
      <c r="FC9" s="42"/>
      <c r="FD9" s="42"/>
      <c r="FE9" s="42"/>
      <c r="FF9" s="42"/>
      <c r="FG9" s="42"/>
      <c r="FH9" s="42"/>
      <c r="FI9" s="42"/>
      <c r="FJ9" s="42"/>
      <c r="FK9" s="42"/>
      <c r="FL9" s="43" t="n">
        <f aca="false">1/(F9*EchelleFPAparam!$Q$3)</f>
        <v>3032.25877760631</v>
      </c>
      <c r="FM9" s="43" t="n">
        <f aca="false">E9*FL9</f>
        <v>12.0004933289537</v>
      </c>
      <c r="FN9" s="42"/>
      <c r="FO9" s="42"/>
      <c r="FP9" s="42"/>
      <c r="FQ9" s="42"/>
      <c r="FR9" s="42"/>
      <c r="FS9" s="42"/>
      <c r="FT9" s="42"/>
      <c r="FU9" s="42"/>
      <c r="FV9" s="42"/>
      <c r="FW9" s="42"/>
      <c r="FX9" s="42"/>
      <c r="FY9" s="42"/>
      <c r="FZ9" s="42"/>
      <c r="GA9" s="42"/>
      <c r="GB9" s="42"/>
      <c r="GC9" s="42"/>
      <c r="GD9" s="42"/>
      <c r="GE9" s="42"/>
      <c r="GF9" s="42"/>
      <c r="GG9" s="42"/>
      <c r="GH9" s="42"/>
      <c r="GI9" s="42"/>
      <c r="GJ9" s="42"/>
      <c r="GK9" s="42"/>
      <c r="GL9" s="42"/>
      <c r="GM9" s="42"/>
      <c r="GN9" s="42"/>
      <c r="GO9" s="42"/>
      <c r="GP9" s="42"/>
      <c r="GQ9" s="42"/>
      <c r="GR9" s="42"/>
      <c r="GS9" s="42"/>
      <c r="GT9" s="42"/>
      <c r="GU9" s="42"/>
      <c r="GV9" s="42"/>
      <c r="GW9" s="42"/>
      <c r="GX9" s="42"/>
      <c r="GY9" s="42"/>
      <c r="GZ9" s="42"/>
      <c r="HA9" s="42"/>
      <c r="HB9" s="42"/>
      <c r="HC9" s="42"/>
      <c r="HD9" s="42"/>
      <c r="HE9" s="42"/>
      <c r="HF9" s="42"/>
      <c r="HG9" s="42"/>
      <c r="HH9" s="42"/>
      <c r="HI9" s="42"/>
      <c r="HJ9" s="42"/>
      <c r="HK9" s="42"/>
      <c r="HL9" s="42"/>
      <c r="HM9" s="42"/>
      <c r="HN9" s="42"/>
      <c r="HO9" s="42"/>
      <c r="HP9" s="42"/>
      <c r="HQ9" s="42"/>
      <c r="HR9" s="42"/>
      <c r="HS9" s="42"/>
      <c r="HT9" s="42"/>
      <c r="HU9" s="42"/>
      <c r="HV9" s="42"/>
      <c r="HW9" s="42"/>
      <c r="HX9" s="42"/>
      <c r="HY9" s="42"/>
      <c r="HZ9" s="42"/>
      <c r="IA9" s="42"/>
      <c r="IB9" s="42"/>
      <c r="IC9" s="42"/>
      <c r="ID9" s="42"/>
      <c r="IE9" s="42"/>
      <c r="IF9" s="42"/>
      <c r="IG9" s="42"/>
      <c r="IH9" s="42"/>
      <c r="II9" s="42"/>
      <c r="IJ9" s="42"/>
      <c r="IK9" s="42"/>
      <c r="IL9" s="42"/>
      <c r="IM9" s="42"/>
      <c r="IN9" s="42"/>
      <c r="IO9" s="42"/>
      <c r="IP9" s="42"/>
      <c r="IQ9" s="42"/>
      <c r="IR9" s="42"/>
      <c r="IS9" s="42"/>
      <c r="IT9" s="42"/>
      <c r="IU9" s="42"/>
      <c r="IV9" s="42"/>
      <c r="IW9" s="42"/>
      <c r="IX9" s="42"/>
      <c r="IY9" s="42"/>
      <c r="IZ9" s="42"/>
      <c r="JA9" s="42"/>
      <c r="JB9" s="42"/>
      <c r="JC9" s="42"/>
      <c r="JD9" s="42"/>
      <c r="JE9" s="42"/>
      <c r="JF9" s="42"/>
      <c r="JG9" s="42"/>
      <c r="JH9" s="42"/>
      <c r="JI9" s="42"/>
      <c r="JJ9" s="42"/>
      <c r="JK9" s="42"/>
      <c r="JL9" s="42"/>
      <c r="JM9" s="42"/>
      <c r="JN9" s="42"/>
      <c r="JO9" s="42"/>
      <c r="JP9" s="42"/>
      <c r="JQ9" s="42"/>
      <c r="JR9" s="42"/>
      <c r="JS9" s="42"/>
      <c r="JT9" s="24"/>
    </row>
    <row r="10" customFormat="false" ht="13.75" hidden="false" customHeight="true" outlineLevel="0" collapsed="false">
      <c r="A10" s="29" t="n">
        <v>4</v>
      </c>
      <c r="B10" s="30" t="n">
        <f aca="false">Y10</f>
        <v>1234.95859420565</v>
      </c>
      <c r="C10" s="12" t="str">
        <f aca="false">'Standard Settings'!B5</f>
        <v>J/2/2</v>
      </c>
      <c r="D10" s="12" t="n">
        <f aca="false">'Standard Settings'!H5</f>
        <v>46</v>
      </c>
      <c r="E10" s="31" t="n">
        <f aca="false">(DQ10-DH10)/2048</f>
        <v>0.00389312901252681</v>
      </c>
      <c r="F10" s="28"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32" t="str">
        <f aca="false">'Standard Settings'!C5</f>
        <v>J</v>
      </c>
      <c r="H10" s="33"/>
      <c r="I10" s="12" t="str">
        <f aca="false">'Standard Settings'!$D5</f>
        <v>YJ</v>
      </c>
      <c r="J10" s="33"/>
      <c r="K10" s="13" t="n">
        <v>0</v>
      </c>
      <c r="L10" s="13" t="n">
        <v>0</v>
      </c>
      <c r="M10" s="12" t="str">
        <f aca="false">'Standard Settings'!$D5</f>
        <v>YJ</v>
      </c>
      <c r="N10" s="33"/>
      <c r="O10" s="12" t="n">
        <f aca="false">'Standard Settings'!$E5</f>
        <v>65.5</v>
      </c>
      <c r="P10" s="34"/>
      <c r="Q10" s="35" t="n">
        <f aca="false">'Standard Settings'!$G5</f>
        <v>42</v>
      </c>
      <c r="R10" s="35" t="n">
        <f aca="false">'Standard Settings'!$I5</f>
        <v>50</v>
      </c>
      <c r="S10" s="36" t="n">
        <f aca="false">D10-4</f>
        <v>42</v>
      </c>
      <c r="T10" s="36" t="n">
        <f aca="false">D10+4</f>
        <v>50</v>
      </c>
      <c r="U10" s="37" t="n">
        <f aca="false">IF(OR($S10+B$52&lt;$Q10,$S10+B$52&gt;$R10),-1,(EchelleFPAparam!$S$3/('cpmcfgWVLEN_Table.csv'!$S10+B$52))*(SIN('Standard Settings'!$F5)+SIN('Standard Settings'!$F5+EchelleFPAparam!$M$3)))</f>
        <v>1352.57369841571</v>
      </c>
      <c r="V10" s="37" t="n">
        <f aca="false">IF(OR($S10+C$52&lt;$Q10,$S10+C$52&gt;$R10),-1,(EchelleFPAparam!$S$3/('cpmcfgWVLEN_Table.csv'!$S10+C$52))*(SIN('Standard Settings'!$F5)+SIN('Standard Settings'!$F5+EchelleFPAparam!$M$3)))</f>
        <v>1321.11849612697</v>
      </c>
      <c r="W10" s="37" t="n">
        <f aca="false">IF(OR($S10+D$52&lt;$Q10,$S10+D$52&gt;$R10),-1,(EchelleFPAparam!$S$3/('cpmcfgWVLEN_Table.csv'!$S10+D$52))*(SIN('Standard Settings'!$F5)+SIN('Standard Settings'!$F5+EchelleFPAparam!$M$3)))</f>
        <v>1291.09307576045</v>
      </c>
      <c r="X10" s="37" t="n">
        <f aca="false">IF(OR($S10+E$52&lt;$Q10,$S10+E$52&gt;$R10),-1,(EchelleFPAparam!$S$3/('cpmcfgWVLEN_Table.csv'!$S10+E$52))*(SIN('Standard Settings'!$F5)+SIN('Standard Settings'!$F5+EchelleFPAparam!$M$3)))</f>
        <v>1262.40211852133</v>
      </c>
      <c r="Y10" s="37" t="n">
        <f aca="false">IF(OR($S10+F$52&lt;$Q10,$S10+F$52&gt;$R10),-1,(EchelleFPAparam!$S$3/('cpmcfgWVLEN_Table.csv'!$S10+F$52))*(SIN('Standard Settings'!$F5)+SIN('Standard Settings'!$F5+EchelleFPAparam!$M$3)))</f>
        <v>1234.95859420565</v>
      </c>
      <c r="Z10" s="37" t="n">
        <f aca="false">IF(OR($S10+G$52&lt;$Q10,$S10+G$52&gt;$R10),-1,(EchelleFPAparam!$S$3/('cpmcfgWVLEN_Table.csv'!$S10+G$52))*(SIN('Standard Settings'!$F5)+SIN('Standard Settings'!$F5+EchelleFPAparam!$M$3)))</f>
        <v>1208.68287943531</v>
      </c>
      <c r="AA10" s="37" t="n">
        <f aca="false">IF(OR($S10+H$52&lt;$Q10,$S10+H$52&gt;$R10),-1,(EchelleFPAparam!$S$3/('cpmcfgWVLEN_Table.csv'!$S10+H$52))*(SIN('Standard Settings'!$F5)+SIN('Standard Settings'!$F5+EchelleFPAparam!$M$3)))</f>
        <v>1183.50198611374</v>
      </c>
      <c r="AB10" s="37" t="n">
        <f aca="false">IF(OR($S10+I$52&lt;$Q10,$S10+I$52&gt;$R10),-1,(EchelleFPAparam!$S$3/('cpmcfgWVLEN_Table.csv'!$S10+I$52))*(SIN('Standard Settings'!$F5)+SIN('Standard Settings'!$F5+EchelleFPAparam!$M$3)))</f>
        <v>1159.34888435632</v>
      </c>
      <c r="AC10" s="37" t="n">
        <f aca="false">IF(OR($S10+J$52&lt;$Q10,$S10+J$52&gt;$R10),-1,(EchelleFPAparam!$S$3/('cpmcfgWVLEN_Table.csv'!$S10+J$52))*(SIN('Standard Settings'!$F5)+SIN('Standard Settings'!$F5+EchelleFPAparam!$M$3)))</f>
        <v>1136.16190666919</v>
      </c>
      <c r="AD10" s="38"/>
      <c r="AE10" s="38" t="n">
        <v>1900.02177842907</v>
      </c>
      <c r="AF10" s="38" t="n">
        <v>1633.40057058895</v>
      </c>
      <c r="AG10" s="38" t="n">
        <v>1380.6103627816</v>
      </c>
      <c r="AH10" s="38" t="n">
        <v>1140.41439317781</v>
      </c>
      <c r="AI10" s="38" t="n">
        <v>911.579502021252</v>
      </c>
      <c r="AJ10" s="38" t="n">
        <v>693.237464949856</v>
      </c>
      <c r="AK10" s="38" t="n">
        <v>484.415837362462</v>
      </c>
      <c r="AL10" s="38" t="n">
        <v>284.391079490933</v>
      </c>
      <c r="AM10" s="38" t="n">
        <v>92.3243859218892</v>
      </c>
      <c r="AN10" s="38"/>
      <c r="AO10" s="38"/>
      <c r="AP10" s="38" t="n">
        <v>1958.47848967595</v>
      </c>
      <c r="AQ10" s="38" t="n">
        <v>1691.33053855015</v>
      </c>
      <c r="AR10" s="38" t="n">
        <v>1436.51510856353</v>
      </c>
      <c r="AS10" s="38" t="n">
        <v>1194.4414721044</v>
      </c>
      <c r="AT10" s="38" t="n">
        <v>963.96701218224</v>
      </c>
      <c r="AU10" s="38" t="n">
        <v>744.075731751484</v>
      </c>
      <c r="AV10" s="38" t="n">
        <v>533.871174371788</v>
      </c>
      <c r="AW10" s="38" t="n">
        <v>332.494294705405</v>
      </c>
      <c r="AX10" s="38" t="n">
        <v>139.531558124755</v>
      </c>
      <c r="AY10" s="38"/>
      <c r="AZ10" s="38"/>
      <c r="BA10" s="38" t="n">
        <v>1989.25092821348</v>
      </c>
      <c r="BB10" s="38" t="n">
        <v>1749.42790506435</v>
      </c>
      <c r="BC10" s="38" t="n">
        <v>1492.45807210146</v>
      </c>
      <c r="BD10" s="38" t="n">
        <v>1248.33644571031</v>
      </c>
      <c r="BE10" s="38" t="n">
        <v>1015.97000661903</v>
      </c>
      <c r="BF10" s="38" t="n">
        <v>794.362780585462</v>
      </c>
      <c r="BG10" s="38" t="n">
        <v>582.58724790444</v>
      </c>
      <c r="BH10" s="38" t="n">
        <v>379.753011768849</v>
      </c>
      <c r="BI10" s="38" t="n">
        <v>185.416264976191</v>
      </c>
      <c r="BJ10" s="38"/>
      <c r="BK10" s="39" t="n">
        <f aca="false">IF(OR($S10+B$52&lt;'Standard Settings'!$G5,$S10+B$52&gt;'Standard Settings'!$I5),-1,(EchelleFPAparam!$S$3/('cpmcfgWVLEN_Table.csv'!$S10+B$52))*(SIN(EchelleFPAparam!$T$3-EchelleFPAparam!$M$3/2)+SIN('Standard Settings'!$F5+EchelleFPAparam!$M$3)))</f>
        <v>1351.89038207222</v>
      </c>
      <c r="BL10" s="39" t="n">
        <f aca="false">IF(OR($S10+C$52&lt;'Standard Settings'!$G5,$S10+C$52&gt;'Standard Settings'!$I5),-1,(EchelleFPAparam!$S$3/('cpmcfgWVLEN_Table.csv'!$S10+C$52))*(SIN(EchelleFPAparam!$T$3-EchelleFPAparam!$M$3/2)+SIN('Standard Settings'!$F5+EchelleFPAparam!$M$3)))</f>
        <v>1320.45107086124</v>
      </c>
      <c r="BM10" s="39" t="n">
        <f aca="false">IF(OR($S10+D$52&lt;'Standard Settings'!$G5,$S10+D$52&gt;'Standard Settings'!$I5),-1,(EchelleFPAparam!$S$3/('cpmcfgWVLEN_Table.csv'!$S10+D$52))*(SIN(EchelleFPAparam!$T$3-EchelleFPAparam!$M$3/2)+SIN('Standard Settings'!$F5+EchelleFPAparam!$M$3)))</f>
        <v>1290.44081925076</v>
      </c>
      <c r="BN10" s="39" t="n">
        <f aca="false">IF(OR($S10+E$52&lt;'Standard Settings'!$G5,$S10+E$52&gt;'Standard Settings'!$I5),-1,(EchelleFPAparam!$S$3/('cpmcfgWVLEN_Table.csv'!$S10+E$52))*(SIN(EchelleFPAparam!$T$3-EchelleFPAparam!$M$3/2)+SIN('Standard Settings'!$F5+EchelleFPAparam!$M$3)))</f>
        <v>1261.76435660074</v>
      </c>
      <c r="BO10" s="39" t="n">
        <f aca="false">IF(OR($S10+F$52&lt;'Standard Settings'!$G5,$S10+F$52&gt;'Standard Settings'!$I5),-1,(EchelleFPAparam!$S$3/('cpmcfgWVLEN_Table.csv'!$S10+F$52))*(SIN(EchelleFPAparam!$T$3-EchelleFPAparam!$M$3/2)+SIN('Standard Settings'!$F5+EchelleFPAparam!$M$3)))</f>
        <v>1234.33469667464</v>
      </c>
      <c r="BP10" s="39" t="n">
        <f aca="false">IF(OR($S10+G$52&lt;'Standard Settings'!$G5,$S10+G$52&gt;'Standard Settings'!$I5),-1,(EchelleFPAparam!$S$3/('cpmcfgWVLEN_Table.csv'!$S10+G$52))*(SIN(EchelleFPAparam!$T$3-EchelleFPAparam!$M$3/2)+SIN('Standard Settings'!$F5+EchelleFPAparam!$M$3)))</f>
        <v>1208.07225631986</v>
      </c>
      <c r="BQ10" s="39" t="n">
        <f aca="false">IF(OR($S10+H$52&lt;'Standard Settings'!$G5,$S10+H$52&gt;'Standard Settings'!$I5),-1,(EchelleFPAparam!$S$3/('cpmcfgWVLEN_Table.csv'!$S10+H$52))*(SIN(EchelleFPAparam!$T$3-EchelleFPAparam!$M$3/2)+SIN('Standard Settings'!$F5+EchelleFPAparam!$M$3)))</f>
        <v>1182.9040843132</v>
      </c>
      <c r="BR10" s="39" t="n">
        <f aca="false">IF(OR($S10+I$52&lt;'Standard Settings'!$G5,$S10+I$52&gt;'Standard Settings'!$I5),-1,(EchelleFPAparam!$S$3/('cpmcfgWVLEN_Table.csv'!$S10+I$52))*(SIN(EchelleFPAparam!$T$3-EchelleFPAparam!$M$3/2)+SIN('Standard Settings'!$F5+EchelleFPAparam!$M$3)))</f>
        <v>1158.76318463333</v>
      </c>
      <c r="BS10" s="39" t="n">
        <f aca="false">IF(OR($S10+J$52&lt;'Standard Settings'!$G5,$S10+J$52&gt;'Standard Settings'!$I5),-1,(EchelleFPAparam!$S$3/('cpmcfgWVLEN_Table.csv'!$S10+J$52))*(SIN(EchelleFPAparam!$T$3-EchelleFPAparam!$M$3/2)+SIN('Standard Settings'!$F5+EchelleFPAparam!$M$3)))</f>
        <v>1135.58792094067</v>
      </c>
      <c r="BT10" s="40" t="n">
        <f aca="false">IF(OR($S10+B$52&lt;'Standard Settings'!$G5,$S10+B$52&gt;'Standard Settings'!$I5),-1,BK10*(($D10+B$52)/($D10+B$52+0.5)))</f>
        <v>1337.35392635102</v>
      </c>
      <c r="BU10" s="40" t="n">
        <f aca="false">IF(OR($S10+C$52&lt;'Standard Settings'!$G5,$S10+C$52&gt;'Standard Settings'!$I5),-1,BL10*(($D10+C$52)/($D10+C$52+0.5)))</f>
        <v>1306.55158590481</v>
      </c>
      <c r="BV10" s="40" t="n">
        <f aca="false">IF(OR($S10+D$52&lt;'Standard Settings'!$G5,$S10+D$52&gt;'Standard Settings'!$I5),-1,BM10*(($D10+D$52)/($D10+D$52+0.5)))</f>
        <v>1277.13730565024</v>
      </c>
      <c r="BW10" s="40" t="n">
        <f aca="false">IF(OR($S10+E$52&lt;'Standard Settings'!$G5,$S10+E$52&gt;'Standard Settings'!$I5),-1,BN10*(($D10+E$52)/($D10+E$52+0.5)))</f>
        <v>1249.01926208962</v>
      </c>
      <c r="BX10" s="40" t="n">
        <f aca="false">IF(OR($S10+F$52&lt;'Standard Settings'!$G5,$S10+F$52&gt;'Standard Settings'!$I5),-1,BO10*(($D10+F$52)/($D10+F$52+0.5)))</f>
        <v>1222.113561064</v>
      </c>
      <c r="BY10" s="40" t="n">
        <f aca="false">IF(OR($S10+G$52&lt;'Standard Settings'!$G5,$S10+G$52&gt;'Standard Settings'!$I5),-1,BP10*(($D10+G$52)/($D10+G$52+0.5)))</f>
        <v>1196.34339946238</v>
      </c>
      <c r="BZ10" s="40" t="n">
        <f aca="false">IF(OR($S10+H$52&lt;'Standard Settings'!$G5,$S10+H$52&gt;'Standard Settings'!$I5),-1,BQ10*(($D10+H$52)/($D10+H$52+0.5)))</f>
        <v>1171.63833112926</v>
      </c>
      <c r="CA10" s="40" t="n">
        <f aca="false">IF(OR($S10+I$52&lt;'Standard Settings'!$G5,$S10+I$52&gt;'Standard Settings'!$I5),-1,BR10*(($D10+I$52)/($D10+I$52+0.5)))</f>
        <v>1147.93362216013</v>
      </c>
      <c r="CB10" s="40" t="n">
        <f aca="false">IF(OR($S10+J$52&lt;'Standard Settings'!$G5,$S10+J$52&gt;'Standard Settings'!$I5),-1,BS10*(($D10+J$52)/($D10+J$52+0.5)))</f>
        <v>1125.16968313387</v>
      </c>
      <c r="CC10" s="40" t="n">
        <f aca="false">IF(OR($S10+B$52&lt;'Standard Settings'!$G5,$S10+B$52&gt;'Standard Settings'!$I5),-1,BK10*(($D10+B$52)/($D10+B$52-0.5)))</f>
        <v>1366.74632033675</v>
      </c>
      <c r="CD10" s="40" t="n">
        <f aca="false">IF(OR($S10+C$52&lt;'Standard Settings'!$G5,$S10+C$52&gt;'Standard Settings'!$I5),-1,BL10*(($D10+C$52)/($D10+C$52-0.5)))</f>
        <v>1334.64946947265</v>
      </c>
      <c r="CE10" s="40" t="n">
        <f aca="false">IF(OR($S10+D$52&lt;'Standard Settings'!$G5,$S10+D$52&gt;'Standard Settings'!$I5),-1,BM10*(($D10+D$52)/($D10+D$52-0.5)))</f>
        <v>1304.02440682182</v>
      </c>
      <c r="CF10" s="40" t="n">
        <f aca="false">IF(OR($S10+E$52&lt;'Standard Settings'!$G5,$S10+E$52&gt;'Standard Settings'!$I5),-1,BN10*(($D10+E$52)/($D10+E$52-0.5)))</f>
        <v>1274.7722365657</v>
      </c>
      <c r="CG10" s="40" t="n">
        <f aca="false">IF(OR($S10+F$52&lt;'Standard Settings'!$G5,$S10+F$52&gt;'Standard Settings'!$I5),-1,BO10*(($D10+F$52)/($D10+F$52-0.5)))</f>
        <v>1246.80272391378</v>
      </c>
      <c r="CH10" s="40" t="n">
        <f aca="false">IF(OR($S10+G$52&lt;'Standard Settings'!$G5,$S10+G$52&gt;'Standard Settings'!$I5),-1,BP10*(($D10+G$52)/($D10+G$52-0.5)))</f>
        <v>1220.03336776857</v>
      </c>
      <c r="CI10" s="40" t="n">
        <f aca="false">IF(OR($S10+H$52&lt;'Standard Settings'!$G5,$S10+H$52&gt;'Standard Settings'!$I5),-1,BQ10*(($D10+H$52)/($D10+H$52-0.5)))</f>
        <v>1194.38858998614</v>
      </c>
      <c r="CJ10" s="40" t="n">
        <f aca="false">IF(OR($S10+I$52&lt;'Standard Settings'!$G5,$S10+I$52&gt;'Standard Settings'!$I5),-1,BR10*(($D10+I$52)/($D10+I$52-0.5)))</f>
        <v>1169.79902448699</v>
      </c>
      <c r="CK10" s="40" t="n">
        <f aca="false">IF(OR($S10+J$52&lt;'Standard Settings'!$G5,$S10+J$52&gt;'Standard Settings'!$I5),-1,BS10*(($D10+J$52)/($D10+J$52-0.5)))</f>
        <v>1146.20089216441</v>
      </c>
      <c r="CL10" s="41" t="n">
        <f aca="false">IF(OR($S10+B$52&lt;'Standard Settings'!$G5,$S10+B$52&gt;'Standard Settings'!$I5),-1,(EchelleFPAparam!$S$3/('cpmcfgWVLEN_Table.csv'!$S10+B$52))*(SIN('Standard Settings'!$F5)+SIN('Standard Settings'!$F5+EchelleFPAparam!$M$3+EchelleFPAparam!$F$3)))</f>
        <v>1338.50453920513</v>
      </c>
      <c r="CM10" s="41" t="n">
        <f aca="false">IF(OR($S10+C$52&lt;'Standard Settings'!$G5,$S10+C$52&gt;'Standard Settings'!$I5),-1,(EchelleFPAparam!$S$3/('cpmcfgWVLEN_Table.csv'!$S10+C$52))*(SIN('Standard Settings'!$F5)+SIN('Standard Settings'!$F5+EchelleFPAparam!$M$3+EchelleFPAparam!$F$3)))</f>
        <v>1307.37652666548</v>
      </c>
      <c r="CN10" s="41" t="n">
        <f aca="false">IF(OR($S10+D$52&lt;'Standard Settings'!$G5,$S10+D$52&gt;'Standard Settings'!$I5),-1,(EchelleFPAparam!$S$3/('cpmcfgWVLEN_Table.csv'!$S10+D$52))*(SIN('Standard Settings'!$F5)+SIN('Standard Settings'!$F5+EchelleFPAparam!$M$3+EchelleFPAparam!$F$3)))</f>
        <v>1277.66342378672</v>
      </c>
      <c r="CO10" s="41" t="n">
        <f aca="false">IF(OR($S10+E$52&lt;'Standard Settings'!$G5,$S10+E$52&gt;'Standard Settings'!$I5),-1,(EchelleFPAparam!$S$3/('cpmcfgWVLEN_Table.csv'!$S10+E$52))*(SIN('Standard Settings'!$F5)+SIN('Standard Settings'!$F5+EchelleFPAparam!$M$3+EchelleFPAparam!$F$3)))</f>
        <v>1249.27090325812</v>
      </c>
      <c r="CP10" s="41" t="n">
        <f aca="false">IF(OR($S10+F$52&lt;'Standard Settings'!$G5,$S10+F$52&gt;'Standard Settings'!$I5),-1,(EchelleFPAparam!$S$3/('cpmcfgWVLEN_Table.csv'!$S10+F$52))*(SIN('Standard Settings'!$F5)+SIN('Standard Settings'!$F5+EchelleFPAparam!$M$3+EchelleFPAparam!$F$3)))</f>
        <v>1222.11284014382</v>
      </c>
      <c r="CQ10" s="41" t="n">
        <f aca="false">IF(OR($S10+G$52&lt;'Standard Settings'!$G5,$S10+G$52&gt;'Standard Settings'!$I5),-1,(EchelleFPAparam!$S$3/('cpmcfgWVLEN_Table.csv'!$S10+G$52))*(SIN('Standard Settings'!$F5)+SIN('Standard Settings'!$F5+EchelleFPAparam!$M$3+EchelleFPAparam!$F$3)))</f>
        <v>1196.11043928969</v>
      </c>
      <c r="CR10" s="41" t="n">
        <f aca="false">IF(OR($S10+H$52&lt;'Standard Settings'!$G5,$S10+H$52&gt;'Standard Settings'!$I5),-1,(EchelleFPAparam!$S$3/('cpmcfgWVLEN_Table.csv'!$S10+H$52))*(SIN('Standard Settings'!$F5)+SIN('Standard Settings'!$F5+EchelleFPAparam!$M$3+EchelleFPAparam!$F$3)))</f>
        <v>1171.19147180449</v>
      </c>
      <c r="CS10" s="41" t="n">
        <f aca="false">IF(OR($S10+I$52&lt;'Standard Settings'!$G5,$S10+I$52&gt;'Standard Settings'!$I5),-1,(EchelleFPAparam!$S$3/('cpmcfgWVLEN_Table.csv'!$S10+I$52))*(SIN('Standard Settings'!$F5)+SIN('Standard Settings'!$F5+EchelleFPAparam!$M$3+EchelleFPAparam!$F$3)))</f>
        <v>1147.28960503297</v>
      </c>
      <c r="CT10" s="41" t="n">
        <f aca="false">IF(OR($S10+J$52&lt;'Standard Settings'!$G5,$S10+J$52&gt;'Standard Settings'!$I5),-1,(EchelleFPAparam!$S$3/('cpmcfgWVLEN_Table.csv'!$S10+J$52))*(SIN('Standard Settings'!$F5)+SIN('Standard Settings'!$F5+EchelleFPAparam!$M$3+EchelleFPAparam!$F$3)))</f>
        <v>1124.34381293231</v>
      </c>
      <c r="CU10" s="41" t="n">
        <f aca="false">IF(OR($S10+B$52&lt;'Standard Settings'!$G5,$S10+B$52&gt;'Standard Settings'!$I5),-1,(EchelleFPAparam!$S$3/('cpmcfgWVLEN_Table.csv'!$S10+B$52))*(SIN('Standard Settings'!$F5)+SIN('Standard Settings'!$F5+EchelleFPAparam!$M$3+EchelleFPAparam!$G$3)))</f>
        <v>1347.67016840383</v>
      </c>
      <c r="CV10" s="41" t="n">
        <f aca="false">IF(OR($S10+C$52&lt;'Standard Settings'!$G5,$S10+C$52&gt;'Standard Settings'!$I5),-1,(EchelleFPAparam!$S$3/('cpmcfgWVLEN_Table.csv'!$S10+C$52))*(SIN('Standard Settings'!$F5)+SIN('Standard Settings'!$F5+EchelleFPAparam!$M$3+EchelleFPAparam!$G$3)))</f>
        <v>1316.32900169677</v>
      </c>
      <c r="CW10" s="41" t="n">
        <f aca="false">IF(OR($S10+D$52&lt;'Standard Settings'!$G5,$S10+D$52&gt;'Standard Settings'!$I5),-1,(EchelleFPAparam!$S$3/('cpmcfgWVLEN_Table.csv'!$S10+D$52))*(SIN('Standard Settings'!$F5)+SIN('Standard Settings'!$F5+EchelleFPAparam!$M$3+EchelleFPAparam!$G$3)))</f>
        <v>1286.41243347639</v>
      </c>
      <c r="CX10" s="41" t="n">
        <f aca="false">IF(OR($S10+E$52&lt;'Standard Settings'!$G5,$S10+E$52&gt;'Standard Settings'!$I5),-1,(EchelleFPAparam!$S$3/('cpmcfgWVLEN_Table.csv'!$S10+E$52))*(SIN('Standard Settings'!$F5)+SIN('Standard Settings'!$F5+EchelleFPAparam!$M$3+EchelleFPAparam!$G$3)))</f>
        <v>1257.82549051024</v>
      </c>
      <c r="CY10" s="41" t="n">
        <f aca="false">IF(OR($S10+F$52&lt;'Standard Settings'!$G5,$S10+F$52&gt;'Standard Settings'!$I5),-1,(EchelleFPAparam!$S$3/('cpmcfgWVLEN_Table.csv'!$S10+F$52))*(SIN('Standard Settings'!$F5)+SIN('Standard Settings'!$F5+EchelleFPAparam!$M$3+EchelleFPAparam!$G$3)))</f>
        <v>1230.48145810785</v>
      </c>
      <c r="CZ10" s="41" t="n">
        <f aca="false">IF(OR($S10+G$52&lt;'Standard Settings'!$G5,$S10+G$52&gt;'Standard Settings'!$I5),-1,(EchelleFPAparam!$S$3/('cpmcfgWVLEN_Table.csv'!$S10+G$52))*(SIN('Standard Settings'!$F5)+SIN('Standard Settings'!$F5+EchelleFPAparam!$M$3+EchelleFPAparam!$G$3)))</f>
        <v>1204.30100155236</v>
      </c>
      <c r="DA10" s="41" t="n">
        <f aca="false">IF(OR($S10+H$52&lt;'Standard Settings'!$G5,$S10+H$52&gt;'Standard Settings'!$I5),-1,(EchelleFPAparam!$S$3/('cpmcfgWVLEN_Table.csv'!$S10+H$52))*(SIN('Standard Settings'!$F5)+SIN('Standard Settings'!$F5+EchelleFPAparam!$M$3+EchelleFPAparam!$G$3)))</f>
        <v>1179.21139735335</v>
      </c>
      <c r="DB10" s="41" t="n">
        <f aca="false">IF(OR($S10+I$52&lt;'Standard Settings'!$G5,$S10+I$52&gt;'Standard Settings'!$I5),-1,(EchelleFPAparam!$S$3/('cpmcfgWVLEN_Table.csv'!$S10+I$52))*(SIN('Standard Settings'!$F5)+SIN('Standard Settings'!$F5+EchelleFPAparam!$M$3+EchelleFPAparam!$G$3)))</f>
        <v>1155.14585863186</v>
      </c>
      <c r="DC10" s="41" t="n">
        <f aca="false">IF(OR($S10+J$52&lt;'Standard Settings'!$G5,$S10+J$52&gt;'Standard Settings'!$I5),-1,(EchelleFPAparam!$S$3/('cpmcfgWVLEN_Table.csv'!$S10+J$52))*(SIN('Standard Settings'!$F5)+SIN('Standard Settings'!$F5+EchelleFPAparam!$M$3+EchelleFPAparam!$G$3)))</f>
        <v>1132.04294145922</v>
      </c>
      <c r="DD10" s="41" t="n">
        <f aca="false">IF(OR($S10+B$52&lt;'Standard Settings'!$G5,$S10+B$52&gt;'Standard Settings'!$I5),-1,(EchelleFPAparam!$S$3/('cpmcfgWVLEN_Table.csv'!$S10+B$52))*(SIN('Standard Settings'!$F5)+SIN('Standard Settings'!$F5+EchelleFPAparam!$M$3+EchelleFPAparam!$H$3)))</f>
        <v>1348.15573988711</v>
      </c>
      <c r="DE10" s="41" t="n">
        <f aca="false">IF(OR($S10+C$52&lt;'Standard Settings'!$G5,$S10+C$52&gt;'Standard Settings'!$I5),-1,(EchelleFPAparam!$S$3/('cpmcfgWVLEN_Table.csv'!$S10+C$52))*(SIN('Standard Settings'!$F5)+SIN('Standard Settings'!$F5+EchelleFPAparam!$M$3+EchelleFPAparam!$H$3)))</f>
        <v>1316.80328081997</v>
      </c>
      <c r="DF10" s="41" t="n">
        <f aca="false">IF(OR($S10+D$52&lt;'Standard Settings'!$G5,$S10+D$52&gt;'Standard Settings'!$I5),-1,(EchelleFPAparam!$S$3/('cpmcfgWVLEN_Table.csv'!$S10+D$52))*(SIN('Standard Settings'!$F5)+SIN('Standard Settings'!$F5+EchelleFPAparam!$M$3+EchelleFPAparam!$H$3)))</f>
        <v>1286.8759335286</v>
      </c>
      <c r="DG10" s="41" t="n">
        <f aca="false">IF(OR($S10+E$52&lt;'Standard Settings'!$G5,$S10+E$52&gt;'Standard Settings'!$I5),-1,(EchelleFPAparam!$S$3/('cpmcfgWVLEN_Table.csv'!$S10+E$52))*(SIN('Standard Settings'!$F5)+SIN('Standard Settings'!$F5+EchelleFPAparam!$M$3+EchelleFPAparam!$H$3)))</f>
        <v>1258.2786905613</v>
      </c>
      <c r="DH10" s="41" t="n">
        <f aca="false">IF(OR($S10+F$52&lt;'Standard Settings'!$G5,$S10+F$52&gt;'Standard Settings'!$I5),-1,(EchelleFPAparam!$S$3/('cpmcfgWVLEN_Table.csv'!$S10+F$52))*(SIN('Standard Settings'!$F5)+SIN('Standard Settings'!$F5+EchelleFPAparam!$M$3+EchelleFPAparam!$H$3)))</f>
        <v>1230.92480598388</v>
      </c>
      <c r="DI10" s="41" t="n">
        <f aca="false">IF(OR($S10+G$52&lt;'Standard Settings'!$G5,$S10+G$52&gt;'Standard Settings'!$I5),-1,(EchelleFPAparam!$S$3/('cpmcfgWVLEN_Table.csv'!$S10+G$52))*(SIN('Standard Settings'!$F5)+SIN('Standard Settings'!$F5+EchelleFPAparam!$M$3+EchelleFPAparam!$H$3)))</f>
        <v>1204.73491649486</v>
      </c>
      <c r="DJ10" s="41" t="n">
        <f aca="false">IF(OR($S10+H$52&lt;'Standard Settings'!$G5,$S10+H$52&gt;'Standard Settings'!$I5),-1,(EchelleFPAparam!$S$3/('cpmcfgWVLEN_Table.csv'!$S10+H$52))*(SIN('Standard Settings'!$F5)+SIN('Standard Settings'!$F5+EchelleFPAparam!$M$3+EchelleFPAparam!$H$3)))</f>
        <v>1179.63627240122</v>
      </c>
      <c r="DK10" s="41" t="n">
        <f aca="false">IF(OR($S10+I$52&lt;'Standard Settings'!$G5,$S10+I$52&gt;'Standard Settings'!$I5),-1,(EchelleFPAparam!$S$3/('cpmcfgWVLEN_Table.csv'!$S10+I$52))*(SIN('Standard Settings'!$F5)+SIN('Standard Settings'!$F5+EchelleFPAparam!$M$3+EchelleFPAparam!$H$3)))</f>
        <v>1155.56206276038</v>
      </c>
      <c r="DL10" s="41" t="n">
        <f aca="false">IF(OR($S10+J$52&lt;'Standard Settings'!$G5,$S10+J$52&gt;'Standard Settings'!$I5),-1,(EchelleFPAparam!$S$3/('cpmcfgWVLEN_Table.csv'!$S10+J$52))*(SIN('Standard Settings'!$F5)+SIN('Standard Settings'!$F5+EchelleFPAparam!$M$3+EchelleFPAparam!$H$3)))</f>
        <v>1132.45082150517</v>
      </c>
      <c r="DM10" s="41" t="n">
        <f aca="false">IF(OR($S10+B$52&lt;'Standard Settings'!$G5,$S10+B$52&gt;'Standard Settings'!$I5),-1,(EchelleFPAparam!$S$3/('cpmcfgWVLEN_Table.csv'!$S10+B$52))*(SIN('Standard Settings'!$F5)+SIN('Standard Settings'!$F5+EchelleFPAparam!$M$3+EchelleFPAparam!$I$3)))</f>
        <v>1356.8882136493</v>
      </c>
      <c r="DN10" s="41" t="n">
        <f aca="false">IF(OR($S10+C$52&lt;'Standard Settings'!$G5,$S10+C$52&gt;'Standard Settings'!$I5),-1,(EchelleFPAparam!$S$3/('cpmcfgWVLEN_Table.csv'!$S10+C$52))*(SIN('Standard Settings'!$F5)+SIN('Standard Settings'!$F5+EchelleFPAparam!$M$3+EchelleFPAparam!$I$3)))</f>
        <v>1325.33267379699</v>
      </c>
      <c r="DO10" s="41" t="n">
        <f aca="false">IF(OR($S10+D$52&lt;'Standard Settings'!$G5,$S10+D$52&gt;'Standard Settings'!$I5),-1,(EchelleFPAparam!$S$3/('cpmcfgWVLEN_Table.csv'!$S10+D$52))*(SIN('Standard Settings'!$F5)+SIN('Standard Settings'!$F5+EchelleFPAparam!$M$3+EchelleFPAparam!$I$3)))</f>
        <v>1295.21147666524</v>
      </c>
      <c r="DP10" s="41" t="n">
        <f aca="false">IF(OR($S10+E$52&lt;'Standard Settings'!$G5,$S10+E$52&gt;'Standard Settings'!$I5),-1,(EchelleFPAparam!$S$3/('cpmcfgWVLEN_Table.csv'!$S10+E$52))*(SIN('Standard Settings'!$F5)+SIN('Standard Settings'!$F5+EchelleFPAparam!$M$3+EchelleFPAparam!$I$3)))</f>
        <v>1266.42899940601</v>
      </c>
      <c r="DQ10" s="41" t="n">
        <f aca="false">IF(OR($S10+F$52&lt;'Standard Settings'!$G5,$S10+F$52&gt;'Standard Settings'!$I5),-1,(EchelleFPAparam!$S$3/('cpmcfgWVLEN_Table.csv'!$S10+F$52))*(SIN('Standard Settings'!$F5)+SIN('Standard Settings'!$F5+EchelleFPAparam!$M$3+EchelleFPAparam!$I$3)))</f>
        <v>1238.89793420154</v>
      </c>
      <c r="DR10" s="41" t="n">
        <f aca="false">IF(OR($S10+G$52&lt;'Standard Settings'!$G5,$S10+G$52&gt;'Standard Settings'!$I5),-1,(EchelleFPAparam!$S$3/('cpmcfgWVLEN_Table.csv'!$S10+G$52))*(SIN('Standard Settings'!$F5)+SIN('Standard Settings'!$F5+EchelleFPAparam!$M$3+EchelleFPAparam!$I$3)))</f>
        <v>1212.53840368661</v>
      </c>
      <c r="DS10" s="41" t="n">
        <f aca="false">IF(OR($S10+H$52&lt;'Standard Settings'!$G5,$S10+H$52&gt;'Standard Settings'!$I5),-1,(EchelleFPAparam!$S$3/('cpmcfgWVLEN_Table.csv'!$S10+H$52))*(SIN('Standard Settings'!$F5)+SIN('Standard Settings'!$F5+EchelleFPAparam!$M$3+EchelleFPAparam!$I$3)))</f>
        <v>1187.27718694314</v>
      </c>
      <c r="DT10" s="41" t="n">
        <f aca="false">IF(OR($S10+I$52&lt;'Standard Settings'!$G5,$S10+I$52&gt;'Standard Settings'!$I5),-1,(EchelleFPAparam!$S$3/('cpmcfgWVLEN_Table.csv'!$S10+I$52))*(SIN('Standard Settings'!$F5)+SIN('Standard Settings'!$F5+EchelleFPAparam!$M$3+EchelleFPAparam!$I$3)))</f>
        <v>1163.04704027083</v>
      </c>
      <c r="DU10" s="41" t="n">
        <f aca="false">IF(OR($S10+J$52&lt;'Standard Settings'!$G5,$S10+J$52&gt;'Standard Settings'!$I5),-1,(EchelleFPAparam!$S$3/('cpmcfgWVLEN_Table.csv'!$S10+J$52))*(SIN('Standard Settings'!$F5)+SIN('Standard Settings'!$F5+EchelleFPAparam!$M$3+EchelleFPAparam!$I$3)))</f>
        <v>1139.78609946541</v>
      </c>
      <c r="DV10" s="41" t="n">
        <f aca="false">IF(OR($S10+B$52&lt;'Standard Settings'!$G5,$S10+B$52&gt;'Standard Settings'!$I5),-1,(EchelleFPAparam!$S$3/('cpmcfgWVLEN_Table.csv'!$S10+B$52))*(SIN('Standard Settings'!$F5)+SIN('Standard Settings'!$F5+EchelleFPAparam!$M$3+EchelleFPAparam!$J$3)))</f>
        <v>1357.35011896051</v>
      </c>
      <c r="DW10" s="41" t="n">
        <f aca="false">IF(OR($S10+C$52&lt;'Standard Settings'!$G5,$S10+C$52&gt;'Standard Settings'!$I5),-1,(EchelleFPAparam!$S$3/('cpmcfgWVLEN_Table.csv'!$S10+C$52))*(SIN('Standard Settings'!$F5)+SIN('Standard Settings'!$F5+EchelleFPAparam!$M$3+EchelleFPAparam!$J$3)))</f>
        <v>1325.78383712422</v>
      </c>
      <c r="DX10" s="41" t="n">
        <f aca="false">IF(OR($S10+D$52&lt;'Standard Settings'!$G5,$S10+D$52&gt;'Standard Settings'!$I5),-1,(EchelleFPAparam!$S$3/('cpmcfgWVLEN_Table.csv'!$S10+D$52))*(SIN('Standard Settings'!$F5)+SIN('Standard Settings'!$F5+EchelleFPAparam!$M$3+EchelleFPAparam!$J$3)))</f>
        <v>1295.65238628049</v>
      </c>
      <c r="DY10" s="41" t="n">
        <f aca="false">IF(OR($S10+E$52&lt;'Standard Settings'!$G5,$S10+E$52&gt;'Standard Settings'!$I5),-1,(EchelleFPAparam!$S$3/('cpmcfgWVLEN_Table.csv'!$S10+E$52))*(SIN('Standard Settings'!$F5)+SIN('Standard Settings'!$F5+EchelleFPAparam!$M$3+EchelleFPAparam!$J$3)))</f>
        <v>1266.86011102981</v>
      </c>
      <c r="DZ10" s="41" t="n">
        <f aca="false">IF(OR($S10+F$52&lt;'Standard Settings'!$G5,$S10+F$52&gt;'Standard Settings'!$I5),-1,(EchelleFPAparam!$S$3/('cpmcfgWVLEN_Table.csv'!$S10+F$52))*(SIN('Standard Settings'!$F5)+SIN('Standard Settings'!$F5+EchelleFPAparam!$M$3+EchelleFPAparam!$J$3)))</f>
        <v>1239.31967383351</v>
      </c>
      <c r="EA10" s="41" t="n">
        <f aca="false">IF(OR($S10+G$52&lt;'Standard Settings'!$G5,$S10+G$52&gt;'Standard Settings'!$I5),-1,(EchelleFPAparam!$S$3/('cpmcfgWVLEN_Table.csv'!$S10+G$52))*(SIN('Standard Settings'!$F5)+SIN('Standard Settings'!$F5+EchelleFPAparam!$M$3+EchelleFPAparam!$J$3)))</f>
        <v>1212.95117013493</v>
      </c>
      <c r="EB10" s="41" t="n">
        <f aca="false">IF(OR($S10+H$52&lt;'Standard Settings'!$G5,$S10+H$52&gt;'Standard Settings'!$I5),-1,(EchelleFPAparam!$S$3/('cpmcfgWVLEN_Table.csv'!$S10+H$52))*(SIN('Standard Settings'!$F5)+SIN('Standard Settings'!$F5+EchelleFPAparam!$M$3+EchelleFPAparam!$J$3)))</f>
        <v>1187.68135409045</v>
      </c>
      <c r="EC10" s="41" t="n">
        <f aca="false">IF(OR($S10+I$52&lt;'Standard Settings'!$G5,$S10+I$52&gt;'Standard Settings'!$I5),-1,(EchelleFPAparam!$S$3/('cpmcfgWVLEN_Table.csv'!$S10+I$52))*(SIN('Standard Settings'!$F5)+SIN('Standard Settings'!$F5+EchelleFPAparam!$M$3+EchelleFPAparam!$J$3)))</f>
        <v>1163.44295910901</v>
      </c>
      <c r="ED10" s="41" t="n">
        <f aca="false">IF(OR($S10+J$52&lt;'Standard Settings'!$G5,$S10+J$52&gt;'Standard Settings'!$I5),-1,(EchelleFPAparam!$S$3/('cpmcfgWVLEN_Table.csv'!$S10+J$52))*(SIN('Standard Settings'!$F5)+SIN('Standard Settings'!$F5+EchelleFPAparam!$M$3+EchelleFPAparam!$J$3)))</f>
        <v>1140.17409992683</v>
      </c>
      <c r="EE10" s="41" t="n">
        <f aca="false">IF(OR($S10+B$52&lt;$Q10,$S10+B$52&gt;$R10),-1,(EchelleFPAparam!$S$3/('cpmcfgWVLEN_Table.csv'!$S10+B$52))*(SIN('Standard Settings'!$F5)+SIN('Standard Settings'!$F5+EchelleFPAparam!$M$3+EchelleFPAparam!$K$3)))</f>
        <v>1365.64341607449</v>
      </c>
      <c r="EF10" s="41" t="n">
        <f aca="false">IF(OR($S10+C$52&lt;$Q10,$S10+C$52&gt;$R10),-1,(EchelleFPAparam!$S$3/('cpmcfgWVLEN_Table.csv'!$S10+C$52))*(SIN('Standard Settings'!$F5)+SIN('Standard Settings'!$F5+EchelleFPAparam!$M$3+EchelleFPAparam!$K$3)))</f>
        <v>1333.88426686346</v>
      </c>
      <c r="EG10" s="41" t="n">
        <f aca="false">IF(OR($S10+D$52&lt;$Q10,$S10+D$52&gt;$R10),-1,(EchelleFPAparam!$S$3/('cpmcfgWVLEN_Table.csv'!$S10+D$52))*(SIN('Standard Settings'!$F5)+SIN('Standard Settings'!$F5+EchelleFPAparam!$M$3+EchelleFPAparam!$K$3)))</f>
        <v>1303.56871534383</v>
      </c>
      <c r="EH10" s="41" t="n">
        <f aca="false">IF(OR($S10+E$52&lt;$Q10,$S10+E$52&gt;$R10),-1,(EchelleFPAparam!$S$3/('cpmcfgWVLEN_Table.csv'!$S10+E$52))*(SIN('Standard Settings'!$F5)+SIN('Standard Settings'!$F5+EchelleFPAparam!$M$3+EchelleFPAparam!$K$3)))</f>
        <v>1274.60052166952</v>
      </c>
      <c r="EI10" s="41" t="n">
        <f aca="false">IF(OR($S10+F$52&lt;$Q10,$S10+F$52&gt;$R10),-1,(EchelleFPAparam!$S$3/('cpmcfgWVLEN_Table.csv'!$S10+F$52))*(SIN('Standard Settings'!$F5)+SIN('Standard Settings'!$F5+EchelleFPAparam!$M$3+EchelleFPAparam!$K$3)))</f>
        <v>1246.89181467671</v>
      </c>
      <c r="EJ10" s="41" t="n">
        <f aca="false">IF(OR($S10+G$52&lt;$Q10,$S10+G$52&gt;$R10),-1,(EchelleFPAparam!$S$3/('cpmcfgWVLEN_Table.csv'!$S10+G$52))*(SIN('Standard Settings'!$F5)+SIN('Standard Settings'!$F5+EchelleFPAparam!$M$3+EchelleFPAparam!$K$3)))</f>
        <v>1220.36220159848</v>
      </c>
      <c r="EK10" s="41" t="n">
        <f aca="false">IF(OR($S10+H$52&lt;$Q10,$S10+H$52&gt;$R10),-1,(EchelleFPAparam!$S$3/('cpmcfgWVLEN_Table.csv'!$S10+H$52))*(SIN('Standard Settings'!$F5)+SIN('Standard Settings'!$F5+EchelleFPAparam!$M$3+EchelleFPAparam!$K$3)))</f>
        <v>1194.93798906518</v>
      </c>
      <c r="EL10" s="41" t="n">
        <f aca="false">IF(OR($S10+I$52&lt;$Q10,$S10+I$52&gt;$R10),-1,(EchelleFPAparam!$S$3/('cpmcfgWVLEN_Table.csv'!$S10+I$52))*(SIN('Standard Settings'!$F5)+SIN('Standard Settings'!$F5+EchelleFPAparam!$M$3+EchelleFPAparam!$K$3)))</f>
        <v>1170.55149949242</v>
      </c>
      <c r="EM10" s="41" t="n">
        <f aca="false">IF(OR($S10+J$52&lt;$Q10,$S10+J$52&gt;$R10),-1,(EchelleFPAparam!$S$3/('cpmcfgWVLEN_Table.csv'!$S10+J$52))*(SIN('Standard Settings'!$F5)+SIN('Standard Settings'!$F5+EchelleFPAparam!$M$3+EchelleFPAparam!$K$3)))</f>
        <v>1147.14046950257</v>
      </c>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3" t="n">
        <f aca="false">1/(F10*EchelleFPAparam!$Q$3)</f>
        <v>3086.12140183519</v>
      </c>
      <c r="FM10" s="43" t="n">
        <f aca="false">E10*FL10</f>
        <v>12.0146687656645</v>
      </c>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c r="IW10" s="42"/>
      <c r="IX10" s="42"/>
      <c r="IY10" s="42"/>
      <c r="IZ10" s="42"/>
      <c r="JA10" s="42"/>
      <c r="JB10" s="42"/>
      <c r="JC10" s="42"/>
      <c r="JD10" s="42"/>
      <c r="JE10" s="42"/>
      <c r="JF10" s="42"/>
      <c r="JG10" s="42"/>
      <c r="JH10" s="42"/>
      <c r="JI10" s="42"/>
      <c r="JJ10" s="42"/>
      <c r="JK10" s="42"/>
      <c r="JL10" s="42"/>
      <c r="JM10" s="42"/>
      <c r="JN10" s="42"/>
      <c r="JO10" s="42"/>
      <c r="JP10" s="42"/>
      <c r="JQ10" s="42"/>
      <c r="JR10" s="42"/>
      <c r="JS10" s="42"/>
      <c r="JT10" s="24"/>
    </row>
    <row r="11" customFormat="false" ht="13.75" hidden="false" customHeight="true" outlineLevel="0" collapsed="false">
      <c r="A11" s="29" t="n">
        <v>5</v>
      </c>
      <c r="B11" s="30" t="n">
        <f aca="false">Y11</f>
        <v>1564.26169046599</v>
      </c>
      <c r="C11" s="12" t="str">
        <f aca="false">'Standard Settings'!B6</f>
        <v>H/1/4</v>
      </c>
      <c r="D11" s="12" t="n">
        <f aca="false">'Standard Settings'!H6</f>
        <v>36</v>
      </c>
      <c r="E11" s="31" t="n">
        <f aca="false">(DQ11-DH11)/2048</f>
        <v>0.00513894972722606</v>
      </c>
      <c r="F11" s="28"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32" t="str">
        <f aca="false">'Standard Settings'!C6</f>
        <v>H</v>
      </c>
      <c r="H11" s="33"/>
      <c r="I11" s="12" t="str">
        <f aca="false">'Standard Settings'!$D6</f>
        <v>HK</v>
      </c>
      <c r="J11" s="33"/>
      <c r="K11" s="13" t="n">
        <v>0</v>
      </c>
      <c r="L11" s="13" t="n">
        <v>0</v>
      </c>
      <c r="M11" s="12" t="str">
        <f aca="false">'Standard Settings'!$D6</f>
        <v>HK</v>
      </c>
      <c r="N11" s="33"/>
      <c r="O11" s="12" t="n">
        <f aca="false">'Standard Settings'!$E6</f>
        <v>64.5</v>
      </c>
      <c r="P11" s="34"/>
      <c r="Q11" s="35" t="n">
        <f aca="false">'Standard Settings'!$G6</f>
        <v>32</v>
      </c>
      <c r="R11" s="35" t="n">
        <f aca="false">'Standard Settings'!$I6</f>
        <v>39</v>
      </c>
      <c r="S11" s="36" t="n">
        <f aca="false">D11-4</f>
        <v>32</v>
      </c>
      <c r="T11" s="36" t="n">
        <f aca="false">D11+4</f>
        <v>40</v>
      </c>
      <c r="U11" s="37" t="n">
        <f aca="false">IF(OR($S11+B$52&lt;$Q11,$S11+B$52&gt;$R11),-1,(EchelleFPAparam!$S$3/('cpmcfgWVLEN_Table.csv'!$S11+B$52))*(SIN('Standard Settings'!$F6)+SIN('Standard Settings'!$F6+EchelleFPAparam!$M$3)))</f>
        <v>1759.79440177424</v>
      </c>
      <c r="V11" s="37" t="n">
        <f aca="false">IF(OR($S11+C$52&lt;$Q11,$S11+C$52&gt;$R11),-1,(EchelleFPAparam!$S$3/('cpmcfgWVLEN_Table.csv'!$S11+C$52))*(SIN('Standard Settings'!$F6)+SIN('Standard Settings'!$F6+EchelleFPAparam!$M$3)))</f>
        <v>1706.46729869017</v>
      </c>
      <c r="W11" s="37" t="n">
        <f aca="false">IF(OR($S11+D$52&lt;$Q11,$S11+D$52&gt;$R11),-1,(EchelleFPAparam!$S$3/('cpmcfgWVLEN_Table.csv'!$S11+D$52))*(SIN('Standard Settings'!$F6)+SIN('Standard Settings'!$F6+EchelleFPAparam!$M$3)))</f>
        <v>1656.27708402282</v>
      </c>
      <c r="X11" s="37" t="n">
        <f aca="false">IF(OR($S11+E$52&lt;$Q11,$S11+E$52&gt;$R11),-1,(EchelleFPAparam!$S$3/('cpmcfgWVLEN_Table.csv'!$S11+E$52))*(SIN('Standard Settings'!$F6)+SIN('Standard Settings'!$F6+EchelleFPAparam!$M$3)))</f>
        <v>1608.95488162216</v>
      </c>
      <c r="Y11" s="37" t="n">
        <f aca="false">IF(OR($S11+F$52&lt;$Q11,$S11+F$52&gt;$R11),-1,(EchelleFPAparam!$S$3/('cpmcfgWVLEN_Table.csv'!$S11+F$52))*(SIN('Standard Settings'!$F6)+SIN('Standard Settings'!$F6+EchelleFPAparam!$M$3)))</f>
        <v>1564.26169046599</v>
      </c>
      <c r="Z11" s="37" t="n">
        <f aca="false">IF(OR($S11+G$52&lt;$Q11,$S11+G$52&gt;$R11),-1,(EchelleFPAparam!$S$3/('cpmcfgWVLEN_Table.csv'!$S11+G$52))*(SIN('Standard Settings'!$F6)+SIN('Standard Settings'!$F6+EchelleFPAparam!$M$3)))</f>
        <v>1521.98434748043</v>
      </c>
      <c r="AA11" s="37" t="n">
        <f aca="false">IF(OR($S11+H$52&lt;$Q11,$S11+H$52&gt;$R11),-1,(EchelleFPAparam!$S$3/('cpmcfgWVLEN_Table.csv'!$S11+H$52))*(SIN('Standard Settings'!$F6)+SIN('Standard Settings'!$F6+EchelleFPAparam!$M$3)))</f>
        <v>1481.93212780989</v>
      </c>
      <c r="AB11" s="37" t="n">
        <f aca="false">IF(OR($S11+I$52&lt;$Q11,$S11+I$52&gt;$R11),-1,(EchelleFPAparam!$S$3/('cpmcfgWVLEN_Table.csv'!$S11+I$52))*(SIN('Standard Settings'!$F6)+SIN('Standard Settings'!$F6+EchelleFPAparam!$M$3)))</f>
        <v>1443.93386812246</v>
      </c>
      <c r="AC11" s="37" t="n">
        <f aca="false">IF(OR($S11+J$52&lt;$Q11,$S11+J$52&gt;$R11),-1,(EchelleFPAparam!$S$3/('cpmcfgWVLEN_Table.csv'!$S11+J$52))*(SIN('Standard Settings'!$F6)+SIN('Standard Settings'!$F6+EchelleFPAparam!$M$3)))</f>
        <v>-1</v>
      </c>
      <c r="AD11" s="38"/>
      <c r="AE11" s="38" t="n">
        <v>1941.15952915707</v>
      </c>
      <c r="AF11" s="38" t="n">
        <v>1637.74136505476</v>
      </c>
      <c r="AG11" s="38" t="n">
        <v>1353.78552669825</v>
      </c>
      <c r="AH11" s="38" t="n">
        <v>1087.96720437855</v>
      </c>
      <c r="AI11" s="38" t="n">
        <v>838.412493802632</v>
      </c>
      <c r="AJ11" s="38" t="n">
        <v>603.330426511564</v>
      </c>
      <c r="AK11" s="38" t="n">
        <v>381.372487811101</v>
      </c>
      <c r="AL11" s="38" t="n">
        <v>171.128640603958</v>
      </c>
      <c r="AM11" s="38" t="n">
        <v>29.2898400365061</v>
      </c>
      <c r="AN11" s="38"/>
      <c r="AO11" s="38"/>
      <c r="AP11" s="38" t="n">
        <v>1975.06160994631</v>
      </c>
      <c r="AQ11" s="38" t="n">
        <v>1686.11552423817</v>
      </c>
      <c r="AR11" s="38" t="n">
        <v>1399.91113809794</v>
      </c>
      <c r="AS11" s="38" t="n">
        <v>1132.15079168835</v>
      </c>
      <c r="AT11" s="38" t="n">
        <v>880.783748975897</v>
      </c>
      <c r="AU11" s="38" t="n">
        <v>644.040171112166</v>
      </c>
      <c r="AV11" s="38" t="n">
        <v>420.60551851558</v>
      </c>
      <c r="AW11" s="38" t="n">
        <v>208.999697404042</v>
      </c>
      <c r="AX11" s="38" t="n">
        <v>47.3091425695659</v>
      </c>
      <c r="AY11" s="38"/>
      <c r="AZ11" s="38"/>
      <c r="BA11" s="38" t="n">
        <v>2000.66591510066</v>
      </c>
      <c r="BB11" s="38" t="n">
        <v>1735.30197995716</v>
      </c>
      <c r="BC11" s="38" t="n">
        <v>1446.64019723214</v>
      </c>
      <c r="BD11" s="38" t="n">
        <v>1176.59322942068</v>
      </c>
      <c r="BE11" s="38" t="n">
        <v>923.18247303089</v>
      </c>
      <c r="BF11" s="38" t="n">
        <v>684.627759946125</v>
      </c>
      <c r="BG11" s="38" t="n">
        <v>459.517733966889</v>
      </c>
      <c r="BH11" s="38" t="n">
        <v>246.457145206601</v>
      </c>
      <c r="BI11" s="38" t="n">
        <v>65.3268599930125</v>
      </c>
      <c r="BJ11" s="38"/>
      <c r="BK11" s="39" t="n">
        <f aca="false">IF(OR($S11+B$52&lt;'Standard Settings'!$G6,$S11+B$52&gt;'Standard Settings'!$I6),-1,(EchelleFPAparam!$S$3/('cpmcfgWVLEN_Table.csv'!$S11+B$52))*(SIN(EchelleFPAparam!$T$3-EchelleFPAparam!$M$3/2)+SIN('Standard Settings'!$F6+EchelleFPAparam!$M$3)))</f>
        <v>1766.19193859474</v>
      </c>
      <c r="BL11" s="39" t="n">
        <f aca="false">IF(OR($S11+C$52&lt;'Standard Settings'!$G6,$S11+C$52&gt;'Standard Settings'!$I6),-1,(EchelleFPAparam!$S$3/('cpmcfgWVLEN_Table.csv'!$S11+C$52))*(SIN(EchelleFPAparam!$T$3-EchelleFPAparam!$M$3/2)+SIN('Standard Settings'!$F6+EchelleFPAparam!$M$3)))</f>
        <v>1712.67097075854</v>
      </c>
      <c r="BM11" s="39" t="n">
        <f aca="false">IF(OR($S11+D$52&lt;'Standard Settings'!$G6,$S11+D$52&gt;'Standard Settings'!$I6),-1,(EchelleFPAparam!$S$3/('cpmcfgWVLEN_Table.csv'!$S11+D$52))*(SIN(EchelleFPAparam!$T$3-EchelleFPAparam!$M$3/2)+SIN('Standard Settings'!$F6+EchelleFPAparam!$M$3)))</f>
        <v>1662.29829514799</v>
      </c>
      <c r="BN11" s="39" t="n">
        <f aca="false">IF(OR($S11+E$52&lt;'Standard Settings'!$G6,$S11+E$52&gt;'Standard Settings'!$I6),-1,(EchelleFPAparam!$S$3/('cpmcfgWVLEN_Table.csv'!$S11+E$52))*(SIN(EchelleFPAparam!$T$3-EchelleFPAparam!$M$3/2)+SIN('Standard Settings'!$F6+EchelleFPAparam!$M$3)))</f>
        <v>1614.80405814377</v>
      </c>
      <c r="BO11" s="39" t="n">
        <f aca="false">IF(OR($S11+F$52&lt;'Standard Settings'!$G6,$S11+F$52&gt;'Standard Settings'!$I6),-1,(EchelleFPAparam!$S$3/('cpmcfgWVLEN_Table.csv'!$S11+F$52))*(SIN(EchelleFPAparam!$T$3-EchelleFPAparam!$M$3/2)+SIN('Standard Settings'!$F6+EchelleFPAparam!$M$3)))</f>
        <v>1569.94838986199</v>
      </c>
      <c r="BP11" s="39" t="n">
        <f aca="false">IF(OR($S11+G$52&lt;'Standard Settings'!$G6,$S11+G$52&gt;'Standard Settings'!$I6),-1,(EchelleFPAparam!$S$3/('cpmcfgWVLEN_Table.csv'!$S11+G$52))*(SIN(EchelleFPAparam!$T$3-EchelleFPAparam!$M$3/2)+SIN('Standard Settings'!$F6+EchelleFPAparam!$M$3)))</f>
        <v>1527.51735229816</v>
      </c>
      <c r="BQ11" s="39" t="n">
        <f aca="false">IF(OR($S11+H$52&lt;'Standard Settings'!$G6,$S11+H$52&gt;'Standard Settings'!$I6),-1,(EchelleFPAparam!$S$3/('cpmcfgWVLEN_Table.csv'!$S11+H$52))*(SIN(EchelleFPAparam!$T$3-EchelleFPAparam!$M$3/2)+SIN('Standard Settings'!$F6+EchelleFPAparam!$M$3)))</f>
        <v>1487.31952723768</v>
      </c>
      <c r="BR11" s="39" t="n">
        <f aca="false">IF(OR($S11+I$52&lt;'Standard Settings'!$G6,$S11+I$52&gt;'Standard Settings'!$I6),-1,(EchelleFPAparam!$S$3/('cpmcfgWVLEN_Table.csv'!$S11+I$52))*(SIN(EchelleFPAparam!$T$3-EchelleFPAparam!$M$3/2)+SIN('Standard Settings'!$F6+EchelleFPAparam!$M$3)))</f>
        <v>1449.18312910338</v>
      </c>
      <c r="BS11" s="39" t="n">
        <f aca="false">IF(OR($S11+J$52&lt;'Standard Settings'!$G6,$S11+J$52&gt;'Standard Settings'!$I6),-1,(EchelleFPAparam!$S$3/('cpmcfgWVLEN_Table.csv'!$S11+J$52))*(SIN(EchelleFPAparam!$T$3-EchelleFPAparam!$M$3/2)+SIN('Standard Settings'!$F6+EchelleFPAparam!$M$3)))</f>
        <v>-1</v>
      </c>
      <c r="BT11" s="40" t="n">
        <f aca="false">IF(OR($S11+B$52&lt;'Standard Settings'!$G6,$S11+B$52&gt;'Standard Settings'!$I6),-1,BK11*(($D11+B$52)/($D11+B$52+0.5)))</f>
        <v>1741.99752847701</v>
      </c>
      <c r="BU11" s="40" t="n">
        <f aca="false">IF(OR($S11+C$52&lt;'Standard Settings'!$G6,$S11+C$52&gt;'Standard Settings'!$I6),-1,BL11*(($D11+C$52)/($D11+C$52+0.5)))</f>
        <v>1689.83535781509</v>
      </c>
      <c r="BV11" s="40" t="n">
        <f aca="false">IF(OR($S11+D$52&lt;'Standard Settings'!$G6,$S11+D$52&gt;'Standard Settings'!$I6),-1,BM11*(($D11+D$52)/($D11+D$52+0.5)))</f>
        <v>1640.71000560062</v>
      </c>
      <c r="BW11" s="40" t="n">
        <f aca="false">IF(OR($S11+E$52&lt;'Standard Settings'!$G6,$S11+E$52&gt;'Standard Settings'!$I6),-1,BN11*(($D11+E$52)/($D11+E$52+0.5)))</f>
        <v>1594.36350044574</v>
      </c>
      <c r="BX11" s="40" t="n">
        <f aca="false">IF(OR($S11+F$52&lt;'Standard Settings'!$G6,$S11+F$52&gt;'Standard Settings'!$I6),-1,BO11*(($D11+F$52)/($D11+F$52+0.5)))</f>
        <v>1550.56631097481</v>
      </c>
      <c r="BY11" s="40" t="n">
        <f aca="false">IF(OR($S11+G$52&lt;'Standard Settings'!$G6,$S11+G$52&gt;'Standard Settings'!$I6),-1,BP11*(($D11+G$52)/($D11+G$52+0.5)))</f>
        <v>1509.11352877649</v>
      </c>
      <c r="BZ11" s="40" t="n">
        <f aca="false">IF(OR($S11+H$52&lt;'Standard Settings'!$G6,$S11+H$52&gt;'Standard Settings'!$I6),-1,BQ11*(($D11+H$52)/($D11+H$52+0.5)))</f>
        <v>1469.82165044665</v>
      </c>
      <c r="CA11" s="40" t="n">
        <f aca="false">IF(OR($S11+I$52&lt;'Standard Settings'!$G6,$S11+I$52&gt;'Standard Settings'!$I6),-1,BR11*(($D11+I$52)/($D11+I$52+0.5)))</f>
        <v>1432.52585175736</v>
      </c>
      <c r="CB11" s="40" t="n">
        <f aca="false">IF(OR($S11+J$52&lt;'Standard Settings'!$G6,$S11+J$52&gt;'Standard Settings'!$I6),-1,BS11*(($D11+J$52)/($D11+J$52+0.5)))</f>
        <v>-1</v>
      </c>
      <c r="CC11" s="40" t="n">
        <f aca="false">IF(OR($S11+B$52&lt;'Standard Settings'!$G6,$S11+B$52&gt;'Standard Settings'!$I6),-1,BK11*(($D11+B$52)/($D11+B$52-0.5)))</f>
        <v>1791.06788139185</v>
      </c>
      <c r="CD11" s="40" t="n">
        <f aca="false">IF(OR($S11+C$52&lt;'Standard Settings'!$G6,$S11+C$52&gt;'Standard Settings'!$I6),-1,BL11*(($D11+C$52)/($D11+C$52-0.5)))</f>
        <v>1736.13221693331</v>
      </c>
      <c r="CE11" s="40" t="n">
        <f aca="false">IF(OR($S11+D$52&lt;'Standard Settings'!$G6,$S11+D$52&gt;'Standard Settings'!$I6),-1,BM11*(($D11+D$52)/($D11+D$52-0.5)))</f>
        <v>1684.46227241663</v>
      </c>
      <c r="CF11" s="40" t="n">
        <f aca="false">IF(OR($S11+E$52&lt;'Standard Settings'!$G6,$S11+E$52&gt;'Standard Settings'!$I6),-1,BN11*(($D11+E$52)/($D11+E$52-0.5)))</f>
        <v>1635.77553941836</v>
      </c>
      <c r="CG11" s="40" t="n">
        <f aca="false">IF(OR($S11+F$52&lt;'Standard Settings'!$G6,$S11+F$52&gt;'Standard Settings'!$I6),-1,BO11*(($D11+F$52)/($D11+F$52-0.5)))</f>
        <v>1589.82115429063</v>
      </c>
      <c r="CH11" s="40" t="n">
        <f aca="false">IF(OR($S11+G$52&lt;'Standard Settings'!$G6,$S11+G$52&gt;'Standard Settings'!$I6),-1,BP11*(($D11+G$52)/($D11+G$52-0.5)))</f>
        <v>1546.37559121542</v>
      </c>
      <c r="CI11" s="40" t="n">
        <f aca="false">IF(OR($S11+H$52&lt;'Standard Settings'!$G6,$S11+H$52&gt;'Standard Settings'!$I6),-1,BQ11*(($D11+H$52)/($D11+H$52-0.5)))</f>
        <v>1505.23903961404</v>
      </c>
      <c r="CJ11" s="40" t="n">
        <f aca="false">IF(OR($S11+I$52&lt;'Standard Settings'!$G6,$S11+I$52&gt;'Standard Settings'!$I6),-1,BR11*(($D11+I$52)/($D11+I$52-0.5)))</f>
        <v>1466.23234238695</v>
      </c>
      <c r="CK11" s="40" t="n">
        <f aca="false">IF(OR($S11+J$52&lt;'Standard Settings'!$G6,$S11+J$52&gt;'Standard Settings'!$I6),-1,BS11*(($D11+J$52)/($D11+J$52-0.5)))</f>
        <v>-1</v>
      </c>
      <c r="CL11" s="41" t="n">
        <f aca="false">IF(OR($S11+B$52&lt;'Standard Settings'!$G6,$S11+B$52&gt;'Standard Settings'!$I6),-1,(EchelleFPAparam!$S$3/('cpmcfgWVLEN_Table.csv'!$S11+B$52))*(SIN('Standard Settings'!$F6)+SIN('Standard Settings'!$F6+EchelleFPAparam!$M$3+EchelleFPAparam!$F$3)))</f>
        <v>1740.74617731708</v>
      </c>
      <c r="CM11" s="41" t="n">
        <f aca="false">IF(OR($S11+C$52&lt;'Standard Settings'!$G6,$S11+C$52&gt;'Standard Settings'!$I6),-1,(EchelleFPAparam!$S$3/('cpmcfgWVLEN_Table.csv'!$S11+C$52))*(SIN('Standard Settings'!$F6)+SIN('Standard Settings'!$F6+EchelleFPAparam!$M$3+EchelleFPAparam!$F$3)))</f>
        <v>1687.99629315596</v>
      </c>
      <c r="CN11" s="41" t="n">
        <f aca="false">IF(OR($S11+D$52&lt;'Standard Settings'!$G6,$S11+D$52&gt;'Standard Settings'!$I6),-1,(EchelleFPAparam!$S$3/('cpmcfgWVLEN_Table.csv'!$S11+D$52))*(SIN('Standard Settings'!$F6)+SIN('Standard Settings'!$F6+EchelleFPAparam!$M$3+EchelleFPAparam!$F$3)))</f>
        <v>1638.34934335725</v>
      </c>
      <c r="CO11" s="41" t="n">
        <f aca="false">IF(OR($S11+E$52&lt;'Standard Settings'!$G6,$S11+E$52&gt;'Standard Settings'!$I6),-1,(EchelleFPAparam!$S$3/('cpmcfgWVLEN_Table.csv'!$S11+E$52))*(SIN('Standard Settings'!$F6)+SIN('Standard Settings'!$F6+EchelleFPAparam!$M$3+EchelleFPAparam!$F$3)))</f>
        <v>1591.53936211847</v>
      </c>
      <c r="CP11" s="41" t="n">
        <f aca="false">IF(OR($S11+F$52&lt;'Standard Settings'!$G6,$S11+F$52&gt;'Standard Settings'!$I6),-1,(EchelleFPAparam!$S$3/('cpmcfgWVLEN_Table.csv'!$S11+F$52))*(SIN('Standard Settings'!$F6)+SIN('Standard Settings'!$F6+EchelleFPAparam!$M$3+EchelleFPAparam!$F$3)))</f>
        <v>1547.32993539296</v>
      </c>
      <c r="CQ11" s="41" t="n">
        <f aca="false">IF(OR($S11+G$52&lt;'Standard Settings'!$G6,$S11+G$52&gt;'Standard Settings'!$I6),-1,(EchelleFPAparam!$S$3/('cpmcfgWVLEN_Table.csv'!$S11+G$52))*(SIN('Standard Settings'!$F6)+SIN('Standard Settings'!$F6+EchelleFPAparam!$M$3+EchelleFPAparam!$F$3)))</f>
        <v>1505.51020740937</v>
      </c>
      <c r="CR11" s="41" t="n">
        <f aca="false">IF(OR($S11+H$52&lt;'Standard Settings'!$G6,$S11+H$52&gt;'Standard Settings'!$I6),-1,(EchelleFPAparam!$S$3/('cpmcfgWVLEN_Table.csv'!$S11+H$52))*(SIN('Standard Settings'!$F6)+SIN('Standard Settings'!$F6+EchelleFPAparam!$M$3+EchelleFPAparam!$F$3)))</f>
        <v>1465.8915177407</v>
      </c>
      <c r="CS11" s="41" t="n">
        <f aca="false">IF(OR($S11+I$52&lt;'Standard Settings'!$G6,$S11+I$52&gt;'Standard Settings'!$I6),-1,(EchelleFPAparam!$S$3/('cpmcfgWVLEN_Table.csv'!$S11+I$52))*(SIN('Standard Settings'!$F6)+SIN('Standard Settings'!$F6+EchelleFPAparam!$M$3+EchelleFPAparam!$F$3)))</f>
        <v>1428.30455574735</v>
      </c>
      <c r="CT11" s="41" t="n">
        <f aca="false">IF(OR($S11+J$52&lt;'Standard Settings'!$G6,$S11+J$52&gt;'Standard Settings'!$I6),-1,(EchelleFPAparam!$S$3/('cpmcfgWVLEN_Table.csv'!$S11+J$52))*(SIN('Standard Settings'!$F6)+SIN('Standard Settings'!$F6+EchelleFPAparam!$M$3+EchelleFPAparam!$F$3)))</f>
        <v>-1</v>
      </c>
      <c r="CU11" s="41" t="n">
        <f aca="false">IF(OR($S11+B$52&lt;'Standard Settings'!$G6,$S11+B$52&gt;'Standard Settings'!$I6),-1,(EchelleFPAparam!$S$3/('cpmcfgWVLEN_Table.csv'!$S11+B$52))*(SIN('Standard Settings'!$F6)+SIN('Standard Settings'!$F6+EchelleFPAparam!$M$3+EchelleFPAparam!$G$3)))</f>
        <v>1753.14936418806</v>
      </c>
      <c r="CV11" s="41" t="n">
        <f aca="false">IF(OR($S11+C$52&lt;'Standard Settings'!$G6,$S11+C$52&gt;'Standard Settings'!$I6),-1,(EchelleFPAparam!$S$3/('cpmcfgWVLEN_Table.csv'!$S11+C$52))*(SIN('Standard Settings'!$F6)+SIN('Standard Settings'!$F6+EchelleFPAparam!$M$3+EchelleFPAparam!$G$3)))</f>
        <v>1700.02362587933</v>
      </c>
      <c r="CW11" s="41" t="n">
        <f aca="false">IF(OR($S11+D$52&lt;'Standard Settings'!$G6,$S11+D$52&gt;'Standard Settings'!$I6),-1,(EchelleFPAparam!$S$3/('cpmcfgWVLEN_Table.csv'!$S11+D$52))*(SIN('Standard Settings'!$F6)+SIN('Standard Settings'!$F6+EchelleFPAparam!$M$3+EchelleFPAparam!$G$3)))</f>
        <v>1650.02293100053</v>
      </c>
      <c r="CX11" s="41" t="n">
        <f aca="false">IF(OR($S11+E$52&lt;'Standard Settings'!$G6,$S11+E$52&gt;'Standard Settings'!$I6),-1,(EchelleFPAparam!$S$3/('cpmcfgWVLEN_Table.csv'!$S11+E$52))*(SIN('Standard Settings'!$F6)+SIN('Standard Settings'!$F6+EchelleFPAparam!$M$3+EchelleFPAparam!$G$3)))</f>
        <v>1602.87941868623</v>
      </c>
      <c r="CY11" s="41" t="n">
        <f aca="false">IF(OR($S11+F$52&lt;'Standard Settings'!$G6,$S11+F$52&gt;'Standard Settings'!$I6),-1,(EchelleFPAparam!$S$3/('cpmcfgWVLEN_Table.csv'!$S11+F$52))*(SIN('Standard Settings'!$F6)+SIN('Standard Settings'!$F6+EchelleFPAparam!$M$3+EchelleFPAparam!$G$3)))</f>
        <v>1558.35499038939</v>
      </c>
      <c r="CZ11" s="41" t="n">
        <f aca="false">IF(OR($S11+G$52&lt;'Standard Settings'!$G6,$S11+G$52&gt;'Standard Settings'!$I6),-1,(EchelleFPAparam!$S$3/('cpmcfgWVLEN_Table.csv'!$S11+G$52))*(SIN('Standard Settings'!$F6)+SIN('Standard Settings'!$F6+EchelleFPAparam!$M$3+EchelleFPAparam!$G$3)))</f>
        <v>1516.23728794643</v>
      </c>
      <c r="DA11" s="41" t="n">
        <f aca="false">IF(OR($S11+H$52&lt;'Standard Settings'!$G6,$S11+H$52&gt;'Standard Settings'!$I6),-1,(EchelleFPAparam!$S$3/('cpmcfgWVLEN_Table.csv'!$S11+H$52))*(SIN('Standard Settings'!$F6)+SIN('Standard Settings'!$F6+EchelleFPAparam!$M$3+EchelleFPAparam!$G$3)))</f>
        <v>1476.33630668468</v>
      </c>
      <c r="DB11" s="41" t="n">
        <f aca="false">IF(OR($S11+I$52&lt;'Standard Settings'!$G6,$S11+I$52&gt;'Standard Settings'!$I6),-1,(EchelleFPAparam!$S$3/('cpmcfgWVLEN_Table.csv'!$S11+I$52))*(SIN('Standard Settings'!$F6)+SIN('Standard Settings'!$F6+EchelleFPAparam!$M$3+EchelleFPAparam!$G$3)))</f>
        <v>1438.48152959021</v>
      </c>
      <c r="DC11" s="41" t="n">
        <f aca="false">IF(OR($S11+J$52&lt;'Standard Settings'!$G6,$S11+J$52&gt;'Standard Settings'!$I6),-1,(EchelleFPAparam!$S$3/('cpmcfgWVLEN_Table.csv'!$S11+J$52))*(SIN('Standard Settings'!$F6)+SIN('Standard Settings'!$F6+EchelleFPAparam!$M$3+EchelleFPAparam!$G$3)))</f>
        <v>-1</v>
      </c>
      <c r="DD11" s="41" t="n">
        <f aca="false">IF(OR($S11+B$52&lt;'Standard Settings'!$G6,$S11+B$52&gt;'Standard Settings'!$I6),-1,(EchelleFPAparam!$S$3/('cpmcfgWVLEN_Table.csv'!$S11+B$52))*(SIN('Standard Settings'!$F6)+SIN('Standard Settings'!$F6+EchelleFPAparam!$M$3+EchelleFPAparam!$H$3)))</f>
        <v>1753.80708016485</v>
      </c>
      <c r="DE11" s="41" t="n">
        <f aca="false">IF(OR($S11+C$52&lt;'Standard Settings'!$G6,$S11+C$52&gt;'Standard Settings'!$I6),-1,(EchelleFPAparam!$S$3/('cpmcfgWVLEN_Table.csv'!$S11+C$52))*(SIN('Standard Settings'!$F6)+SIN('Standard Settings'!$F6+EchelleFPAparam!$M$3+EchelleFPAparam!$H$3)))</f>
        <v>1700.66141106894</v>
      </c>
      <c r="DF11" s="41" t="n">
        <f aca="false">IF(OR($S11+D$52&lt;'Standard Settings'!$G6,$S11+D$52&gt;'Standard Settings'!$I6),-1,(EchelleFPAparam!$S$3/('cpmcfgWVLEN_Table.csv'!$S11+D$52))*(SIN('Standard Settings'!$F6)+SIN('Standard Settings'!$F6+EchelleFPAparam!$M$3+EchelleFPAparam!$H$3)))</f>
        <v>1650.64195780221</v>
      </c>
      <c r="DG11" s="41" t="n">
        <f aca="false">IF(OR($S11+E$52&lt;'Standard Settings'!$G6,$S11+E$52&gt;'Standard Settings'!$I6),-1,(EchelleFPAparam!$S$3/('cpmcfgWVLEN_Table.csv'!$S11+E$52))*(SIN('Standard Settings'!$F6)+SIN('Standard Settings'!$F6+EchelleFPAparam!$M$3+EchelleFPAparam!$H$3)))</f>
        <v>1603.48075900786</v>
      </c>
      <c r="DH11" s="41" t="n">
        <f aca="false">IF(OR($S11+F$52&lt;'Standard Settings'!$G6,$S11+F$52&gt;'Standard Settings'!$I6),-1,(EchelleFPAparam!$S$3/('cpmcfgWVLEN_Table.csv'!$S11+F$52))*(SIN('Standard Settings'!$F6)+SIN('Standard Settings'!$F6+EchelleFPAparam!$M$3+EchelleFPAparam!$H$3)))</f>
        <v>1558.9396268132</v>
      </c>
      <c r="DI11" s="41" t="n">
        <f aca="false">IF(OR($S11+G$52&lt;'Standard Settings'!$G6,$S11+G$52&gt;'Standard Settings'!$I6),-1,(EchelleFPAparam!$S$3/('cpmcfgWVLEN_Table.csv'!$S11+G$52))*(SIN('Standard Settings'!$F6)+SIN('Standard Settings'!$F6+EchelleFPAparam!$M$3+EchelleFPAparam!$H$3)))</f>
        <v>1516.80612338582</v>
      </c>
      <c r="DJ11" s="41" t="n">
        <f aca="false">IF(OR($S11+H$52&lt;'Standard Settings'!$G6,$S11+H$52&gt;'Standard Settings'!$I6),-1,(EchelleFPAparam!$S$3/('cpmcfgWVLEN_Table.csv'!$S11+H$52))*(SIN('Standard Settings'!$F6)+SIN('Standard Settings'!$F6+EchelleFPAparam!$M$3+EchelleFPAparam!$H$3)))</f>
        <v>1476.8901727704</v>
      </c>
      <c r="DK11" s="41" t="n">
        <f aca="false">IF(OR($S11+I$52&lt;'Standard Settings'!$G6,$S11+I$52&gt;'Standard Settings'!$I6),-1,(EchelleFPAparam!$S$3/('cpmcfgWVLEN_Table.csv'!$S11+I$52))*(SIN('Standard Settings'!$F6)+SIN('Standard Settings'!$F6+EchelleFPAparam!$M$3+EchelleFPAparam!$H$3)))</f>
        <v>1439.02119398142</v>
      </c>
      <c r="DL11" s="41" t="n">
        <f aca="false">IF(OR($S11+J$52&lt;'Standard Settings'!$G6,$S11+J$52&gt;'Standard Settings'!$I6),-1,(EchelleFPAparam!$S$3/('cpmcfgWVLEN_Table.csv'!$S11+J$52))*(SIN('Standard Settings'!$F6)+SIN('Standard Settings'!$F6+EchelleFPAparam!$M$3+EchelleFPAparam!$H$3)))</f>
        <v>-1</v>
      </c>
      <c r="DM11" s="41" t="n">
        <f aca="false">IF(OR($S11+B$52&lt;'Standard Settings'!$G6,$S11+B$52&gt;'Standard Settings'!$I6),-1,(EchelleFPAparam!$S$3/('cpmcfgWVLEN_Table.csv'!$S11+B$52))*(SIN('Standard Settings'!$F6)+SIN('Standard Settings'!$F6+EchelleFPAparam!$M$3+EchelleFPAparam!$I$3)))</f>
        <v>1765.64722033638</v>
      </c>
      <c r="DN11" s="41" t="n">
        <f aca="false">IF(OR($S11+C$52&lt;'Standard Settings'!$G6,$S11+C$52&gt;'Standard Settings'!$I6),-1,(EchelleFPAparam!$S$3/('cpmcfgWVLEN_Table.csv'!$S11+C$52))*(SIN('Standard Settings'!$F6)+SIN('Standard Settings'!$F6+EchelleFPAparam!$M$3+EchelleFPAparam!$I$3)))</f>
        <v>1712.14275911406</v>
      </c>
      <c r="DO11" s="41" t="n">
        <f aca="false">IF(OR($S11+D$52&lt;'Standard Settings'!$G6,$S11+D$52&gt;'Standard Settings'!$I6),-1,(EchelleFPAparam!$S$3/('cpmcfgWVLEN_Table.csv'!$S11+D$52))*(SIN('Standard Settings'!$F6)+SIN('Standard Settings'!$F6+EchelleFPAparam!$M$3+EchelleFPAparam!$I$3)))</f>
        <v>1661.78561914012</v>
      </c>
      <c r="DP11" s="41" t="n">
        <f aca="false">IF(OR($S11+E$52&lt;'Standard Settings'!$G6,$S11+E$52&gt;'Standard Settings'!$I6),-1,(EchelleFPAparam!$S$3/('cpmcfgWVLEN_Table.csv'!$S11+E$52))*(SIN('Standard Settings'!$F6)+SIN('Standard Settings'!$F6+EchelleFPAparam!$M$3+EchelleFPAparam!$I$3)))</f>
        <v>1614.30603002183</v>
      </c>
      <c r="DQ11" s="41" t="n">
        <f aca="false">IF(OR($S11+F$52&lt;'Standard Settings'!$G6,$S11+F$52&gt;'Standard Settings'!$I6),-1,(EchelleFPAparam!$S$3/('cpmcfgWVLEN_Table.csv'!$S11+F$52))*(SIN('Standard Settings'!$F6)+SIN('Standard Settings'!$F6+EchelleFPAparam!$M$3+EchelleFPAparam!$I$3)))</f>
        <v>1569.46419585456</v>
      </c>
      <c r="DR11" s="41" t="n">
        <f aca="false">IF(OR($S11+G$52&lt;'Standard Settings'!$G6,$S11+G$52&gt;'Standard Settings'!$I6),-1,(EchelleFPAparam!$S$3/('cpmcfgWVLEN_Table.csv'!$S11+G$52))*(SIN('Standard Settings'!$F6)+SIN('Standard Settings'!$F6+EchelleFPAparam!$M$3+EchelleFPAparam!$I$3)))</f>
        <v>1527.04624461525</v>
      </c>
      <c r="DS11" s="41" t="n">
        <f aca="false">IF(OR($S11+H$52&lt;'Standard Settings'!$G6,$S11+H$52&gt;'Standard Settings'!$I6),-1,(EchelleFPAparam!$S$3/('cpmcfgWVLEN_Table.csv'!$S11+H$52))*(SIN('Standard Settings'!$F6)+SIN('Standard Settings'!$F6+EchelleFPAparam!$M$3+EchelleFPAparam!$I$3)))</f>
        <v>1486.86081712537</v>
      </c>
      <c r="DT11" s="41" t="n">
        <f aca="false">IF(OR($S11+I$52&lt;'Standard Settings'!$G6,$S11+I$52&gt;'Standard Settings'!$I6),-1,(EchelleFPAparam!$S$3/('cpmcfgWVLEN_Table.csv'!$S11+I$52))*(SIN('Standard Settings'!$F6)+SIN('Standard Settings'!$F6+EchelleFPAparam!$M$3+EchelleFPAparam!$I$3)))</f>
        <v>1448.73618078882</v>
      </c>
      <c r="DU11" s="41" t="n">
        <f aca="false">IF(OR($S11+J$52&lt;'Standard Settings'!$G6,$S11+J$52&gt;'Standard Settings'!$I6),-1,(EchelleFPAparam!$S$3/('cpmcfgWVLEN_Table.csv'!$S11+J$52))*(SIN('Standard Settings'!$F6)+SIN('Standard Settings'!$F6+EchelleFPAparam!$M$3+EchelleFPAparam!$I$3)))</f>
        <v>-1</v>
      </c>
      <c r="DV11" s="41" t="n">
        <f aca="false">IF(OR($S11+B$52&lt;'Standard Settings'!$G6,$S11+B$52&gt;'Standard Settings'!$I6),-1,(EchelleFPAparam!$S$3/('cpmcfgWVLEN_Table.csv'!$S11+B$52))*(SIN('Standard Settings'!$F6)+SIN('Standard Settings'!$F6+EchelleFPAparam!$M$3+EchelleFPAparam!$J$3)))</f>
        <v>1766.27416416637</v>
      </c>
      <c r="DW11" s="41" t="n">
        <f aca="false">IF(OR($S11+C$52&lt;'Standard Settings'!$G6,$S11+C$52&gt;'Standard Settings'!$I6),-1,(EchelleFPAparam!$S$3/('cpmcfgWVLEN_Table.csv'!$S11+C$52))*(SIN('Standard Settings'!$F6)+SIN('Standard Settings'!$F6+EchelleFPAparam!$M$3+EchelleFPAparam!$J$3)))</f>
        <v>1712.75070464617</v>
      </c>
      <c r="DX11" s="41" t="n">
        <f aca="false">IF(OR($S11+D$52&lt;'Standard Settings'!$G6,$S11+D$52&gt;'Standard Settings'!$I6),-1,(EchelleFPAparam!$S$3/('cpmcfgWVLEN_Table.csv'!$S11+D$52))*(SIN('Standard Settings'!$F6)+SIN('Standard Settings'!$F6+EchelleFPAparam!$M$3+EchelleFPAparam!$J$3)))</f>
        <v>1662.37568392129</v>
      </c>
      <c r="DY11" s="41" t="n">
        <f aca="false">IF(OR($S11+E$52&lt;'Standard Settings'!$G6,$S11+E$52&gt;'Standard Settings'!$I6),-1,(EchelleFPAparam!$S$3/('cpmcfgWVLEN_Table.csv'!$S11+E$52))*(SIN('Standard Settings'!$F6)+SIN('Standard Settings'!$F6+EchelleFPAparam!$M$3+EchelleFPAparam!$J$3)))</f>
        <v>1614.87923580925</v>
      </c>
      <c r="DZ11" s="41" t="n">
        <f aca="false">IF(OR($S11+F$52&lt;'Standard Settings'!$G6,$S11+F$52&gt;'Standard Settings'!$I6),-1,(EchelleFPAparam!$S$3/('cpmcfgWVLEN_Table.csv'!$S11+F$52))*(SIN('Standard Settings'!$F6)+SIN('Standard Settings'!$F6+EchelleFPAparam!$M$3+EchelleFPAparam!$J$3)))</f>
        <v>1570.02147925899</v>
      </c>
      <c r="EA11" s="41" t="n">
        <f aca="false">IF(OR($S11+G$52&lt;'Standard Settings'!$G6,$S11+G$52&gt;'Standard Settings'!$I6),-1,(EchelleFPAparam!$S$3/('cpmcfgWVLEN_Table.csv'!$S11+G$52))*(SIN('Standard Settings'!$F6)+SIN('Standard Settings'!$F6+EchelleFPAparam!$M$3+EchelleFPAparam!$J$3)))</f>
        <v>1527.58846630605</v>
      </c>
      <c r="EB11" s="41" t="n">
        <f aca="false">IF(OR($S11+H$52&lt;'Standard Settings'!$G6,$S11+H$52&gt;'Standard Settings'!$I6),-1,(EchelleFPAparam!$S$3/('cpmcfgWVLEN_Table.csv'!$S11+H$52))*(SIN('Standard Settings'!$F6)+SIN('Standard Settings'!$F6+EchelleFPAparam!$M$3+EchelleFPAparam!$J$3)))</f>
        <v>1487.38876982431</v>
      </c>
      <c r="EC11" s="41" t="n">
        <f aca="false">IF(OR($S11+I$52&lt;'Standard Settings'!$G6,$S11+I$52&gt;'Standard Settings'!$I6),-1,(EchelleFPAparam!$S$3/('cpmcfgWVLEN_Table.csv'!$S11+I$52))*(SIN('Standard Settings'!$F6)+SIN('Standard Settings'!$F6+EchelleFPAparam!$M$3+EchelleFPAparam!$J$3)))</f>
        <v>1449.25059623907</v>
      </c>
      <c r="ED11" s="41" t="n">
        <f aca="false">IF(OR($S11+J$52&lt;'Standard Settings'!$G6,$S11+J$52&gt;'Standard Settings'!$I6),-1,(EchelleFPAparam!$S$3/('cpmcfgWVLEN_Table.csv'!$S11+J$52))*(SIN('Standard Settings'!$F6)+SIN('Standard Settings'!$F6+EchelleFPAparam!$M$3+EchelleFPAparam!$J$3)))</f>
        <v>-1</v>
      </c>
      <c r="EE11" s="41" t="n">
        <f aca="false">IF(OR($S11+B$52&lt;$Q11,$S11+B$52&gt;$R11),-1,(EchelleFPAparam!$S$3/('cpmcfgWVLEN_Table.csv'!$S11+B$52))*(SIN('Standard Settings'!$F6)+SIN('Standard Settings'!$F6+EchelleFPAparam!$M$3+EchelleFPAparam!$K$3)))</f>
        <v>1777.54309362987</v>
      </c>
      <c r="EF11" s="41" t="n">
        <f aca="false">IF(OR($S11+C$52&lt;$Q11,$S11+C$52&gt;$R11),-1,(EchelleFPAparam!$S$3/('cpmcfgWVLEN_Table.csv'!$S11+C$52))*(SIN('Standard Settings'!$F6)+SIN('Standard Settings'!$F6+EchelleFPAparam!$M$3+EchelleFPAparam!$K$3)))</f>
        <v>1723.67815139866</v>
      </c>
      <c r="EG11" s="41" t="n">
        <f aca="false">IF(OR($S11+D$52&lt;$Q11,$S11+D$52&gt;$R11),-1,(EchelleFPAparam!$S$3/('cpmcfgWVLEN_Table.csv'!$S11+D$52))*(SIN('Standard Settings'!$F6)+SIN('Standard Settings'!$F6+EchelleFPAparam!$M$3+EchelleFPAparam!$K$3)))</f>
        <v>1672.98173518106</v>
      </c>
      <c r="EH11" s="41" t="n">
        <f aca="false">IF(OR($S11+E$52&lt;$Q11,$S11+E$52&gt;$R11),-1,(EchelleFPAparam!$S$3/('cpmcfgWVLEN_Table.csv'!$S11+E$52))*(SIN('Standard Settings'!$F6)+SIN('Standard Settings'!$F6+EchelleFPAparam!$M$3+EchelleFPAparam!$K$3)))</f>
        <v>1625.18225703303</v>
      </c>
      <c r="EI11" s="41" t="n">
        <f aca="false">IF(OR($S11+F$52&lt;$Q11,$S11+F$52&gt;$R11),-1,(EchelleFPAparam!$S$3/('cpmcfgWVLEN_Table.csv'!$S11+F$52))*(SIN('Standard Settings'!$F6)+SIN('Standard Settings'!$F6+EchelleFPAparam!$M$3+EchelleFPAparam!$K$3)))</f>
        <v>1580.03830544878</v>
      </c>
      <c r="EJ11" s="41" t="n">
        <f aca="false">IF(OR($S11+G$52&lt;$Q11,$S11+G$52&gt;$R11),-1,(EchelleFPAparam!$S$3/('cpmcfgWVLEN_Table.csv'!$S11+G$52))*(SIN('Standard Settings'!$F6)+SIN('Standard Settings'!$F6+EchelleFPAparam!$M$3+EchelleFPAparam!$K$3)))</f>
        <v>1537.33456746367</v>
      </c>
      <c r="EK11" s="41" t="n">
        <f aca="false">IF(OR($S11+H$52&lt;$Q11,$S11+H$52&gt;$R11),-1,(EchelleFPAparam!$S$3/('cpmcfgWVLEN_Table.csv'!$S11+H$52))*(SIN('Standard Settings'!$F6)+SIN('Standard Settings'!$F6+EchelleFPAparam!$M$3+EchelleFPAparam!$K$3)))</f>
        <v>1496.87839463568</v>
      </c>
      <c r="EL11" s="41" t="n">
        <f aca="false">IF(OR($S11+I$52&lt;$Q11,$S11+I$52&gt;$R11),-1,(EchelleFPAparam!$S$3/('cpmcfgWVLEN_Table.csv'!$S11+I$52))*(SIN('Standard Settings'!$F6)+SIN('Standard Settings'!$F6+EchelleFPAparam!$M$3+EchelleFPAparam!$K$3)))</f>
        <v>1458.49689733733</v>
      </c>
      <c r="EM11" s="41" t="n">
        <f aca="false">IF(OR($S11+J$52&lt;$Q11,$S11+J$52&gt;$R11),-1,(EchelleFPAparam!$S$3/('cpmcfgWVLEN_Table.csv'!$S11+J$52))*(SIN('Standard Settings'!$F6)+SIN('Standard Settings'!$F6+EchelleFPAparam!$M$3+EchelleFPAparam!$K$3)))</f>
        <v>-1</v>
      </c>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3" t="n">
        <f aca="false">1/(F11*EchelleFPAparam!$Q$3)</f>
        <v>2318.14110129543</v>
      </c>
      <c r="FM11" s="43" t="n">
        <f aca="false">E11*FL11</f>
        <v>11.9128105801737</v>
      </c>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c r="IF11" s="42"/>
      <c r="IG11" s="42"/>
      <c r="IH11" s="42"/>
      <c r="II11" s="42"/>
      <c r="IJ11" s="42"/>
      <c r="IK11" s="42"/>
      <c r="IL11" s="42"/>
      <c r="IM11" s="42"/>
      <c r="IN11" s="42"/>
      <c r="IO11" s="42"/>
      <c r="IP11" s="42"/>
      <c r="IQ11" s="42"/>
      <c r="IR11" s="42"/>
      <c r="IS11" s="42"/>
      <c r="IT11" s="42"/>
      <c r="IU11" s="42"/>
      <c r="IV11" s="42"/>
      <c r="IW11" s="42"/>
      <c r="IX11" s="42"/>
      <c r="IY11" s="42"/>
      <c r="IZ11" s="42"/>
      <c r="JA11" s="42"/>
      <c r="JB11" s="42"/>
      <c r="JC11" s="42"/>
      <c r="JD11" s="42"/>
      <c r="JE11" s="42"/>
      <c r="JF11" s="42"/>
      <c r="JG11" s="42"/>
      <c r="JH11" s="42"/>
      <c r="JI11" s="42"/>
      <c r="JJ11" s="42"/>
      <c r="JK11" s="42"/>
      <c r="JL11" s="42"/>
      <c r="JM11" s="42"/>
      <c r="JN11" s="42"/>
      <c r="JO11" s="42"/>
      <c r="JP11" s="42"/>
      <c r="JQ11" s="42"/>
      <c r="JR11" s="42"/>
      <c r="JS11" s="42"/>
      <c r="JT11" s="24"/>
    </row>
    <row r="12" customFormat="false" ht="13.75" hidden="false" customHeight="true" outlineLevel="0" collapsed="false">
      <c r="A12" s="29" t="n">
        <v>6</v>
      </c>
      <c r="B12" s="30" t="n">
        <f aca="false">Y12</f>
        <v>1571.19199548738</v>
      </c>
      <c r="C12" s="12" t="str">
        <f aca="false">'Standard Settings'!B7</f>
        <v>H/2/4</v>
      </c>
      <c r="D12" s="12" t="n">
        <f aca="false">'Standard Settings'!H7</f>
        <v>36</v>
      </c>
      <c r="E12" s="31" t="n">
        <f aca="false">(DQ12-DH12)/2048</f>
        <v>0.00505694428567627</v>
      </c>
      <c r="F12" s="28"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32" t="str">
        <f aca="false">'Standard Settings'!C7</f>
        <v>H</v>
      </c>
      <c r="H12" s="33"/>
      <c r="I12" s="12" t="str">
        <f aca="false">'Standard Settings'!$D7</f>
        <v>HK</v>
      </c>
      <c r="J12" s="33"/>
      <c r="K12" s="13" t="n">
        <v>0</v>
      </c>
      <c r="L12" s="13" t="n">
        <v>0</v>
      </c>
      <c r="M12" s="12" t="str">
        <f aca="false">'Standard Settings'!$D7</f>
        <v>HK</v>
      </c>
      <c r="N12" s="33"/>
      <c r="O12" s="12" t="n">
        <f aca="false">'Standard Settings'!$E7</f>
        <v>65</v>
      </c>
      <c r="P12" s="34"/>
      <c r="Q12" s="35" t="n">
        <f aca="false">'Standard Settings'!$G7</f>
        <v>32</v>
      </c>
      <c r="R12" s="35" t="n">
        <f aca="false">'Standard Settings'!$I7</f>
        <v>39</v>
      </c>
      <c r="S12" s="36" t="n">
        <f aca="false">D12-4</f>
        <v>32</v>
      </c>
      <c r="T12" s="36" t="n">
        <f aca="false">D12+4</f>
        <v>40</v>
      </c>
      <c r="U12" s="37" t="n">
        <f aca="false">IF(OR($S12+B$52&lt;$Q12,$S12+B$52&gt;$R12),-1,(EchelleFPAparam!$S$3/('cpmcfgWVLEN_Table.csv'!$S12+B$52))*(SIN('Standard Settings'!$F7)+SIN('Standard Settings'!$F7+EchelleFPAparam!$M$3)))</f>
        <v>1767.5909949233</v>
      </c>
      <c r="V12" s="37" t="n">
        <f aca="false">IF(OR($S12+C$52&lt;$Q12,$S12+C$52&gt;$R12),-1,(EchelleFPAparam!$S$3/('cpmcfgWVLEN_Table.csv'!$S12+C$52))*(SIN('Standard Settings'!$F7)+SIN('Standard Settings'!$F7+EchelleFPAparam!$M$3)))</f>
        <v>1714.02763144078</v>
      </c>
      <c r="W12" s="37" t="n">
        <f aca="false">IF(OR($S12+D$52&lt;$Q12,$S12+D$52&gt;$R12),-1,(EchelleFPAparam!$S$3/('cpmcfgWVLEN_Table.csv'!$S12+D$52))*(SIN('Standard Settings'!$F7)+SIN('Standard Settings'!$F7+EchelleFPAparam!$M$3)))</f>
        <v>1663.61505404546</v>
      </c>
      <c r="X12" s="37" t="n">
        <f aca="false">IF(OR($S12+E$52&lt;$Q12,$S12+E$52&gt;$R12),-1,(EchelleFPAparam!$S$3/('cpmcfgWVLEN_Table.csv'!$S12+E$52))*(SIN('Standard Settings'!$F7)+SIN('Standard Settings'!$F7+EchelleFPAparam!$M$3)))</f>
        <v>1616.08319535845</v>
      </c>
      <c r="Y12" s="37" t="n">
        <f aca="false">IF(OR($S12+F$52&lt;$Q12,$S12+F$52&gt;$R12),-1,(EchelleFPAparam!$S$3/('cpmcfgWVLEN_Table.csv'!$S12+F$52))*(SIN('Standard Settings'!$F7)+SIN('Standard Settings'!$F7+EchelleFPAparam!$M$3)))</f>
        <v>1571.19199548738</v>
      </c>
      <c r="Z12" s="37" t="n">
        <f aca="false">IF(OR($S12+G$52&lt;$Q12,$S12+G$52&gt;$R12),-1,(EchelleFPAparam!$S$3/('cpmcfgWVLEN_Table.csv'!$S12+G$52))*(SIN('Standard Settings'!$F7)+SIN('Standard Settings'!$F7+EchelleFPAparam!$M$3)))</f>
        <v>1528.72734696069</v>
      </c>
      <c r="AA12" s="37" t="n">
        <f aca="false">IF(OR($S12+H$52&lt;$Q12,$S12+H$52&gt;$R12),-1,(EchelleFPAparam!$S$3/('cpmcfgWVLEN_Table.csv'!$S12+H$52))*(SIN('Standard Settings'!$F7)+SIN('Standard Settings'!$F7+EchelleFPAparam!$M$3)))</f>
        <v>1488.49767993541</v>
      </c>
      <c r="AB12" s="37" t="n">
        <f aca="false">IF(OR($S12+I$52&lt;$Q12,$S12+I$52&gt;$R12),-1,(EchelleFPAparam!$S$3/('cpmcfgWVLEN_Table.csv'!$S12+I$52))*(SIN('Standard Settings'!$F7)+SIN('Standard Settings'!$F7+EchelleFPAparam!$M$3)))</f>
        <v>1450.33107275758</v>
      </c>
      <c r="AC12" s="37" t="n">
        <f aca="false">IF(OR($S12+J$52&lt;$Q12,$S12+J$52&gt;$R12),-1,(EchelleFPAparam!$S$3/('cpmcfgWVLEN_Table.csv'!$S12+J$52))*(SIN('Standard Settings'!$F7)+SIN('Standard Settings'!$F7+EchelleFPAparam!$M$3)))</f>
        <v>-1</v>
      </c>
      <c r="AD12" s="38"/>
      <c r="AE12" s="38" t="n">
        <v>1972.13406777436</v>
      </c>
      <c r="AF12" s="38" t="n">
        <v>1681.02040492305</v>
      </c>
      <c r="AG12" s="38" t="n">
        <v>1395.53215112669</v>
      </c>
      <c r="AH12" s="38" t="n">
        <v>1128.3495425942</v>
      </c>
      <c r="AI12" s="38" t="n">
        <v>877.467510260723</v>
      </c>
      <c r="AJ12" s="38" t="n">
        <v>641.250693336499</v>
      </c>
      <c r="AK12" s="38" t="n">
        <v>418.234350141325</v>
      </c>
      <c r="AL12" s="38" t="n">
        <v>207.094865834327</v>
      </c>
      <c r="AM12" s="38" t="n">
        <v>46.4799742526951</v>
      </c>
      <c r="AN12" s="38"/>
      <c r="AO12" s="38"/>
      <c r="AP12" s="38" t="n">
        <v>1996.79887992594</v>
      </c>
      <c r="AQ12" s="38" t="n">
        <v>1728.39888067673</v>
      </c>
      <c r="AR12" s="38" t="n">
        <v>1440.6716523492</v>
      </c>
      <c r="AS12" s="38" t="n">
        <v>1171.50390484898</v>
      </c>
      <c r="AT12" s="38" t="n">
        <v>918.834304916391</v>
      </c>
      <c r="AU12" s="38" t="n">
        <v>680.991541190949</v>
      </c>
      <c r="AV12" s="38" t="n">
        <v>456.479244607169</v>
      </c>
      <c r="AW12" s="38" t="n">
        <v>243.993848744851</v>
      </c>
      <c r="AX12" s="38" t="n">
        <v>64.2981681020832</v>
      </c>
      <c r="AY12" s="38"/>
      <c r="AZ12" s="38"/>
      <c r="BA12" s="38" t="n">
        <v>2021.64640398496</v>
      </c>
      <c r="BB12" s="38" t="n">
        <v>1776.69937351094</v>
      </c>
      <c r="BC12" s="38" t="n">
        <v>1486.40912483026</v>
      </c>
      <c r="BD12" s="38" t="n">
        <v>1215.00082803523</v>
      </c>
      <c r="BE12" s="38" t="n">
        <v>960.346995803727</v>
      </c>
      <c r="BF12" s="38" t="n">
        <v>720.68468168942</v>
      </c>
      <c r="BG12" s="38" t="n">
        <v>494.475925100229</v>
      </c>
      <c r="BH12" s="38" t="n">
        <v>280.521711661405</v>
      </c>
      <c r="BI12" s="38" t="n">
        <v>81.8507618364068</v>
      </c>
      <c r="BJ12" s="38"/>
      <c r="BK12" s="39" t="n">
        <f aca="false">IF(OR($S12+B$52&lt;'Standard Settings'!$G7,$S12+B$52&gt;'Standard Settings'!$I7),-1,(EchelleFPAparam!$S$3/('cpmcfgWVLEN_Table.csv'!$S12+B$52))*(SIN(EchelleFPAparam!$T$3-EchelleFPAparam!$M$3/2)+SIN('Standard Settings'!$F7+EchelleFPAparam!$M$3)))</f>
        <v>1770.30720931892</v>
      </c>
      <c r="BL12" s="39" t="n">
        <f aca="false">IF(OR($S12+C$52&lt;'Standard Settings'!$G7,$S12+C$52&gt;'Standard Settings'!$I7),-1,(EchelleFPAparam!$S$3/('cpmcfgWVLEN_Table.csv'!$S12+C$52))*(SIN(EchelleFPAparam!$T$3-EchelleFPAparam!$M$3/2)+SIN('Standard Settings'!$F7+EchelleFPAparam!$M$3)))</f>
        <v>1716.66153630925</v>
      </c>
      <c r="BM12" s="39" t="n">
        <f aca="false">IF(OR($S12+D$52&lt;'Standard Settings'!$G7,$S12+D$52&gt;'Standard Settings'!$I7),-1,(EchelleFPAparam!$S$3/('cpmcfgWVLEN_Table.csv'!$S12+D$52))*(SIN(EchelleFPAparam!$T$3-EchelleFPAparam!$M$3/2)+SIN('Standard Settings'!$F7+EchelleFPAparam!$M$3)))</f>
        <v>1666.17149112369</v>
      </c>
      <c r="BN12" s="39" t="n">
        <f aca="false">IF(OR($S12+E$52&lt;'Standard Settings'!$G7,$S12+E$52&gt;'Standard Settings'!$I7),-1,(EchelleFPAparam!$S$3/('cpmcfgWVLEN_Table.csv'!$S12+E$52))*(SIN(EchelleFPAparam!$T$3-EchelleFPAparam!$M$3/2)+SIN('Standard Settings'!$F7+EchelleFPAparam!$M$3)))</f>
        <v>1618.56659137729</v>
      </c>
      <c r="BO12" s="39" t="n">
        <f aca="false">IF(OR($S12+F$52&lt;'Standard Settings'!$G7,$S12+F$52&gt;'Standard Settings'!$I7),-1,(EchelleFPAparam!$S$3/('cpmcfgWVLEN_Table.csv'!$S12+F$52))*(SIN(EchelleFPAparam!$T$3-EchelleFPAparam!$M$3/2)+SIN('Standard Settings'!$F7+EchelleFPAparam!$M$3)))</f>
        <v>1573.60640828348</v>
      </c>
      <c r="BP12" s="39" t="n">
        <f aca="false">IF(OR($S12+G$52&lt;'Standard Settings'!$G7,$S12+G$52&gt;'Standard Settings'!$I7),-1,(EchelleFPAparam!$S$3/('cpmcfgWVLEN_Table.csv'!$S12+G$52))*(SIN(EchelleFPAparam!$T$3-EchelleFPAparam!$M$3/2)+SIN('Standard Settings'!$F7+EchelleFPAparam!$M$3)))</f>
        <v>1531.0765053569</v>
      </c>
      <c r="BQ12" s="39" t="n">
        <f aca="false">IF(OR($S12+H$52&lt;'Standard Settings'!$G7,$S12+H$52&gt;'Standard Settings'!$I7),-1,(EchelleFPAparam!$S$3/('cpmcfgWVLEN_Table.csv'!$S12+H$52))*(SIN(EchelleFPAparam!$T$3-EchelleFPAparam!$M$3/2)+SIN('Standard Settings'!$F7+EchelleFPAparam!$M$3)))</f>
        <v>1490.78501837382</v>
      </c>
      <c r="BR12" s="39" t="n">
        <f aca="false">IF(OR($S12+I$52&lt;'Standard Settings'!$G7,$S12+I$52&gt;'Standard Settings'!$I7),-1,(EchelleFPAparam!$S$3/('cpmcfgWVLEN_Table.csv'!$S12+I$52))*(SIN(EchelleFPAparam!$T$3-EchelleFPAparam!$M$3/2)+SIN('Standard Settings'!$F7+EchelleFPAparam!$M$3)))</f>
        <v>1452.55976149244</v>
      </c>
      <c r="BS12" s="39" t="n">
        <f aca="false">IF(OR($S12+J$52&lt;'Standard Settings'!$G7,$S12+J$52&gt;'Standard Settings'!$I7),-1,(EchelleFPAparam!$S$3/('cpmcfgWVLEN_Table.csv'!$S12+J$52))*(SIN(EchelleFPAparam!$T$3-EchelleFPAparam!$M$3/2)+SIN('Standard Settings'!$F7+EchelleFPAparam!$M$3)))</f>
        <v>-1</v>
      </c>
      <c r="BT12" s="40" t="n">
        <f aca="false">IF(OR($S12+B$52&lt;'Standard Settings'!$G7,$S12+B$52&gt;'Standard Settings'!$I7),-1,BK12*(($D12+B$52)/($D12+B$52+0.5)))</f>
        <v>1746.05642562962</v>
      </c>
      <c r="BU12" s="40" t="n">
        <f aca="false">IF(OR($S12+C$52&lt;'Standard Settings'!$G7,$S12+C$52&gt;'Standard Settings'!$I7),-1,BL12*(($D12+C$52)/($D12+C$52+0.5)))</f>
        <v>1693.77271582513</v>
      </c>
      <c r="BV12" s="40" t="n">
        <f aca="false">IF(OR($S12+D$52&lt;'Standard Settings'!$G7,$S12+D$52&gt;'Standard Settings'!$I7),-1,BM12*(($D12+D$52)/($D12+D$52+0.5)))</f>
        <v>1644.53290032987</v>
      </c>
      <c r="BW12" s="40" t="n">
        <f aca="false">IF(OR($S12+E$52&lt;'Standard Settings'!$G7,$S12+E$52&gt;'Standard Settings'!$I7),-1,BN12*(($D12+E$52)/($D12+E$52+0.5)))</f>
        <v>1598.07840667632</v>
      </c>
      <c r="BX12" s="40" t="n">
        <f aca="false">IF(OR($S12+F$52&lt;'Standard Settings'!$G7,$S12+F$52&gt;'Standard Settings'!$I7),-1,BO12*(($D12+F$52)/($D12+F$52+0.5)))</f>
        <v>1554.17916867504</v>
      </c>
      <c r="BY12" s="40" t="n">
        <f aca="false">IF(OR($S12+G$52&lt;'Standard Settings'!$G7,$S12+G$52&gt;'Standard Settings'!$I7),-1,BP12*(($D12+G$52)/($D12+G$52+0.5)))</f>
        <v>1512.62980047308</v>
      </c>
      <c r="BZ12" s="40" t="n">
        <f aca="false">IF(OR($S12+H$52&lt;'Standard Settings'!$G7,$S12+H$52&gt;'Standard Settings'!$I7),-1,BQ12*(($D12+H$52)/($D12+H$52+0.5)))</f>
        <v>1473.24637109884</v>
      </c>
      <c r="CA12" s="40" t="n">
        <f aca="false">IF(OR($S12+I$52&lt;'Standard Settings'!$G7,$S12+I$52&gt;'Standard Settings'!$I7),-1,BR12*(($D12+I$52)/($D12+I$52+0.5)))</f>
        <v>1435.86367227989</v>
      </c>
      <c r="CB12" s="40" t="n">
        <f aca="false">IF(OR($S12+J$52&lt;'Standard Settings'!$G7,$S12+J$52&gt;'Standard Settings'!$I7),-1,BS12*(($D12+J$52)/($D12+J$52+0.5)))</f>
        <v>-1</v>
      </c>
      <c r="CC12" s="40" t="n">
        <f aca="false">IF(OR($S12+B$52&lt;'Standard Settings'!$G7,$S12+B$52&gt;'Standard Settings'!$I7),-1,BK12*(($D12+B$52)/($D12+B$52-0.5)))</f>
        <v>1795.24111367552</v>
      </c>
      <c r="CD12" s="40" t="n">
        <f aca="false">IF(OR($S12+C$52&lt;'Standard Settings'!$G7,$S12+C$52&gt;'Standard Settings'!$I7),-1,BL12*(($D12+C$52)/($D12+C$52-0.5)))</f>
        <v>1740.17744776554</v>
      </c>
      <c r="CE12" s="40" t="n">
        <f aca="false">IF(OR($S12+D$52&lt;'Standard Settings'!$G7,$S12+D$52&gt;'Standard Settings'!$I7),-1,BM12*(($D12+D$52)/($D12+D$52-0.5)))</f>
        <v>1688.38711100533</v>
      </c>
      <c r="CF12" s="40" t="n">
        <f aca="false">IF(OR($S12+E$52&lt;'Standard Settings'!$G7,$S12+E$52&gt;'Standard Settings'!$I7),-1,BN12*(($D12+E$52)/($D12+E$52-0.5)))</f>
        <v>1639.58693671986</v>
      </c>
      <c r="CG12" s="40" t="n">
        <f aca="false">IF(OR($S12+F$52&lt;'Standard Settings'!$G7,$S12+F$52&gt;'Standard Settings'!$I7),-1,BO12*(($D12+F$52)/($D12+F$52-0.5)))</f>
        <v>1593.52547674277</v>
      </c>
      <c r="CH12" s="40" t="n">
        <f aca="false">IF(OR($S12+G$52&lt;'Standard Settings'!$G7,$S12+G$52&gt;'Standard Settings'!$I7),-1,BP12*(($D12+G$52)/($D12+G$52-0.5)))</f>
        <v>1549.97868443538</v>
      </c>
      <c r="CI12" s="40" t="n">
        <f aca="false">IF(OR($S12+H$52&lt;'Standard Settings'!$G7,$S12+H$52&gt;'Standard Settings'!$I7),-1,BQ12*(($D12+H$52)/($D12+H$52-0.5)))</f>
        <v>1508.74628365544</v>
      </c>
      <c r="CJ12" s="40" t="n">
        <f aca="false">IF(OR($S12+I$52&lt;'Standard Settings'!$G7,$S12+I$52&gt;'Standard Settings'!$I7),-1,BR12*(($D12+I$52)/($D12+I$52-0.5)))</f>
        <v>1469.64869986294</v>
      </c>
      <c r="CK12" s="40" t="n">
        <f aca="false">IF(OR($S12+J$52&lt;'Standard Settings'!$G7,$S12+J$52&gt;'Standard Settings'!$I7),-1,BS12*(($D12+J$52)/($D12+J$52-0.5)))</f>
        <v>-1</v>
      </c>
      <c r="CL12" s="41" t="n">
        <f aca="false">IF(OR($S12+B$52&lt;'Standard Settings'!$G7,$S12+B$52&gt;'Standard Settings'!$I7),-1,(EchelleFPAparam!$S$3/('cpmcfgWVLEN_Table.csv'!$S12+B$52))*(SIN('Standard Settings'!$F7)+SIN('Standard Settings'!$F7+EchelleFPAparam!$M$3+EchelleFPAparam!$F$3)))</f>
        <v>1748.83328272656</v>
      </c>
      <c r="CM12" s="41" t="n">
        <f aca="false">IF(OR($S12+C$52&lt;'Standard Settings'!$G7,$S12+C$52&gt;'Standard Settings'!$I7),-1,(EchelleFPAparam!$S$3/('cpmcfgWVLEN_Table.csv'!$S12+C$52))*(SIN('Standard Settings'!$F7)+SIN('Standard Settings'!$F7+EchelleFPAparam!$M$3+EchelleFPAparam!$F$3)))</f>
        <v>1695.83833476515</v>
      </c>
      <c r="CN12" s="41" t="n">
        <f aca="false">IF(OR($S12+D$52&lt;'Standard Settings'!$G7,$S12+D$52&gt;'Standard Settings'!$I7),-1,(EchelleFPAparam!$S$3/('cpmcfgWVLEN_Table.csv'!$S12+D$52))*(SIN('Standard Settings'!$F7)+SIN('Standard Settings'!$F7+EchelleFPAparam!$M$3+EchelleFPAparam!$F$3)))</f>
        <v>1645.96073668382</v>
      </c>
      <c r="CO12" s="41" t="n">
        <f aca="false">IF(OR($S12+E$52&lt;'Standard Settings'!$G7,$S12+E$52&gt;'Standard Settings'!$I7),-1,(EchelleFPAparam!$S$3/('cpmcfgWVLEN_Table.csv'!$S12+E$52))*(SIN('Standard Settings'!$F7)+SIN('Standard Settings'!$F7+EchelleFPAparam!$M$3+EchelleFPAparam!$F$3)))</f>
        <v>1598.93328706428</v>
      </c>
      <c r="CP12" s="41" t="n">
        <f aca="false">IF(OR($S12+F$52&lt;'Standard Settings'!$G7,$S12+F$52&gt;'Standard Settings'!$I7),-1,(EchelleFPAparam!$S$3/('cpmcfgWVLEN_Table.csv'!$S12+F$52))*(SIN('Standard Settings'!$F7)+SIN('Standard Settings'!$F7+EchelleFPAparam!$M$3+EchelleFPAparam!$F$3)))</f>
        <v>1554.51847353472</v>
      </c>
      <c r="CQ12" s="41" t="n">
        <f aca="false">IF(OR($S12+G$52&lt;'Standard Settings'!$G7,$S12+G$52&gt;'Standard Settings'!$I7),-1,(EchelleFPAparam!$S$3/('cpmcfgWVLEN_Table.csv'!$S12+G$52))*(SIN('Standard Settings'!$F7)+SIN('Standard Settings'!$F7+EchelleFPAparam!$M$3+EchelleFPAparam!$F$3)))</f>
        <v>1512.50446073648</v>
      </c>
      <c r="CR12" s="41" t="n">
        <f aca="false">IF(OR($S12+H$52&lt;'Standard Settings'!$G7,$S12+H$52&gt;'Standard Settings'!$I7),-1,(EchelleFPAparam!$S$3/('cpmcfgWVLEN_Table.csv'!$S12+H$52))*(SIN('Standard Settings'!$F7)+SIN('Standard Settings'!$F7+EchelleFPAparam!$M$3+EchelleFPAparam!$F$3)))</f>
        <v>1472.70171176973</v>
      </c>
      <c r="CS12" s="41" t="n">
        <f aca="false">IF(OR($S12+I$52&lt;'Standard Settings'!$G7,$S12+I$52&gt;'Standard Settings'!$I7),-1,(EchelleFPAparam!$S$3/('cpmcfgWVLEN_Table.csv'!$S12+I$52))*(SIN('Standard Settings'!$F7)+SIN('Standard Settings'!$F7+EchelleFPAparam!$M$3+EchelleFPAparam!$F$3)))</f>
        <v>1434.94012941666</v>
      </c>
      <c r="CT12" s="41" t="n">
        <f aca="false">IF(OR($S12+J$52&lt;'Standard Settings'!$G7,$S12+J$52&gt;'Standard Settings'!$I7),-1,(EchelleFPAparam!$S$3/('cpmcfgWVLEN_Table.csv'!$S12+J$52))*(SIN('Standard Settings'!$F7)+SIN('Standard Settings'!$F7+EchelleFPAparam!$M$3+EchelleFPAparam!$F$3)))</f>
        <v>-1</v>
      </c>
      <c r="CU12" s="41" t="n">
        <f aca="false">IF(OR($S12+B$52&lt;'Standard Settings'!$G7,$S12+B$52&gt;'Standard Settings'!$I7),-1,(EchelleFPAparam!$S$3/('cpmcfgWVLEN_Table.csv'!$S12+B$52))*(SIN('Standard Settings'!$F7)+SIN('Standard Settings'!$F7+EchelleFPAparam!$M$3+EchelleFPAparam!$G$3)))</f>
        <v>1761.05028550974</v>
      </c>
      <c r="CV12" s="41" t="n">
        <f aca="false">IF(OR($S12+C$52&lt;'Standard Settings'!$G7,$S12+C$52&gt;'Standard Settings'!$I7),-1,(EchelleFPAparam!$S$3/('cpmcfgWVLEN_Table.csv'!$S12+C$52))*(SIN('Standard Settings'!$F7)+SIN('Standard Settings'!$F7+EchelleFPAparam!$M$3+EchelleFPAparam!$G$3)))</f>
        <v>1707.68512534278</v>
      </c>
      <c r="CW12" s="41" t="n">
        <f aca="false">IF(OR($S12+D$52&lt;'Standard Settings'!$G7,$S12+D$52&gt;'Standard Settings'!$I7),-1,(EchelleFPAparam!$S$3/('cpmcfgWVLEN_Table.csv'!$S12+D$52))*(SIN('Standard Settings'!$F7)+SIN('Standard Settings'!$F7+EchelleFPAparam!$M$3+EchelleFPAparam!$G$3)))</f>
        <v>1657.45909224446</v>
      </c>
      <c r="CX12" s="41" t="n">
        <f aca="false">IF(OR($S12+E$52&lt;'Standard Settings'!$G7,$S12+E$52&gt;'Standard Settings'!$I7),-1,(EchelleFPAparam!$S$3/('cpmcfgWVLEN_Table.csv'!$S12+E$52))*(SIN('Standard Settings'!$F7)+SIN('Standard Settings'!$F7+EchelleFPAparam!$M$3+EchelleFPAparam!$G$3)))</f>
        <v>1610.10311818033</v>
      </c>
      <c r="CY12" s="41" t="n">
        <f aca="false">IF(OR($S12+F$52&lt;'Standard Settings'!$G7,$S12+F$52&gt;'Standard Settings'!$I7),-1,(EchelleFPAparam!$S$3/('cpmcfgWVLEN_Table.csv'!$S12+F$52))*(SIN('Standard Settings'!$F7)+SIN('Standard Settings'!$F7+EchelleFPAparam!$M$3+EchelleFPAparam!$G$3)))</f>
        <v>1565.37803156421</v>
      </c>
      <c r="CZ12" s="41" t="n">
        <f aca="false">IF(OR($S12+G$52&lt;'Standard Settings'!$G7,$S12+G$52&gt;'Standard Settings'!$I7),-1,(EchelleFPAparam!$S$3/('cpmcfgWVLEN_Table.csv'!$S12+G$52))*(SIN('Standard Settings'!$F7)+SIN('Standard Settings'!$F7+EchelleFPAparam!$M$3+EchelleFPAparam!$G$3)))</f>
        <v>1523.07051719761</v>
      </c>
      <c r="DA12" s="41" t="n">
        <f aca="false">IF(OR($S12+H$52&lt;'Standard Settings'!$G7,$S12+H$52&gt;'Standard Settings'!$I7),-1,(EchelleFPAparam!$S$3/('cpmcfgWVLEN_Table.csv'!$S12+H$52))*(SIN('Standard Settings'!$F7)+SIN('Standard Settings'!$F7+EchelleFPAparam!$M$3+EchelleFPAparam!$G$3)))</f>
        <v>1482.98971411347</v>
      </c>
      <c r="DB12" s="41" t="n">
        <f aca="false">IF(OR($S12+I$52&lt;'Standard Settings'!$G7,$S12+I$52&gt;'Standard Settings'!$I7),-1,(EchelleFPAparam!$S$3/('cpmcfgWVLEN_Table.csv'!$S12+I$52))*(SIN('Standard Settings'!$F7)+SIN('Standard Settings'!$F7+EchelleFPAparam!$M$3+EchelleFPAparam!$G$3)))</f>
        <v>1444.9643368285</v>
      </c>
      <c r="DC12" s="41" t="n">
        <f aca="false">IF(OR($S12+J$52&lt;'Standard Settings'!$G7,$S12+J$52&gt;'Standard Settings'!$I7),-1,(EchelleFPAparam!$S$3/('cpmcfgWVLEN_Table.csv'!$S12+J$52))*(SIN('Standard Settings'!$F7)+SIN('Standard Settings'!$F7+EchelleFPAparam!$M$3+EchelleFPAparam!$G$3)))</f>
        <v>-1</v>
      </c>
      <c r="DD12" s="41" t="n">
        <f aca="false">IF(OR($S12+B$52&lt;'Standard Settings'!$G7,$S12+B$52&gt;'Standard Settings'!$I7),-1,(EchelleFPAparam!$S$3/('cpmcfgWVLEN_Table.csv'!$S12+B$52))*(SIN('Standard Settings'!$F7)+SIN('Standard Settings'!$F7+EchelleFPAparam!$M$3+EchelleFPAparam!$H$3)))</f>
        <v>1761.69782444033</v>
      </c>
      <c r="DE12" s="41" t="n">
        <f aca="false">IF(OR($S12+C$52&lt;'Standard Settings'!$G7,$S12+C$52&gt;'Standard Settings'!$I7),-1,(EchelleFPAparam!$S$3/('cpmcfgWVLEN_Table.csv'!$S12+C$52))*(SIN('Standard Settings'!$F7)+SIN('Standard Settings'!$F7+EchelleFPAparam!$M$3+EchelleFPAparam!$H$3)))</f>
        <v>1708.31304188153</v>
      </c>
      <c r="DF12" s="41" t="n">
        <f aca="false">IF(OR($S12+D$52&lt;'Standard Settings'!$G7,$S12+D$52&gt;'Standard Settings'!$I7),-1,(EchelleFPAparam!$S$3/('cpmcfgWVLEN_Table.csv'!$S12+D$52))*(SIN('Standard Settings'!$F7)+SIN('Standard Settings'!$F7+EchelleFPAparam!$M$3+EchelleFPAparam!$H$3)))</f>
        <v>1658.06854064972</v>
      </c>
      <c r="DG12" s="41" t="n">
        <f aca="false">IF(OR($S12+E$52&lt;'Standard Settings'!$G7,$S12+E$52&gt;'Standard Settings'!$I7),-1,(EchelleFPAparam!$S$3/('cpmcfgWVLEN_Table.csv'!$S12+E$52))*(SIN('Standard Settings'!$F7)+SIN('Standard Settings'!$F7+EchelleFPAparam!$M$3+EchelleFPAparam!$H$3)))</f>
        <v>1610.69515377402</v>
      </c>
      <c r="DH12" s="41" t="n">
        <f aca="false">IF(OR($S12+F$52&lt;'Standard Settings'!$G7,$S12+F$52&gt;'Standard Settings'!$I7),-1,(EchelleFPAparam!$S$3/('cpmcfgWVLEN_Table.csv'!$S12+F$52))*(SIN('Standard Settings'!$F7)+SIN('Standard Settings'!$F7+EchelleFPAparam!$M$3+EchelleFPAparam!$H$3)))</f>
        <v>1565.95362172474</v>
      </c>
      <c r="DI12" s="41" t="n">
        <f aca="false">IF(OR($S12+G$52&lt;'Standard Settings'!$G7,$S12+G$52&gt;'Standard Settings'!$I7),-1,(EchelleFPAparam!$S$3/('cpmcfgWVLEN_Table.csv'!$S12+G$52))*(SIN('Standard Settings'!$F7)+SIN('Standard Settings'!$F7+EchelleFPAparam!$M$3+EchelleFPAparam!$H$3)))</f>
        <v>1523.63055086731</v>
      </c>
      <c r="DJ12" s="41" t="n">
        <f aca="false">IF(OR($S12+H$52&lt;'Standard Settings'!$G7,$S12+H$52&gt;'Standard Settings'!$I7),-1,(EchelleFPAparam!$S$3/('cpmcfgWVLEN_Table.csv'!$S12+H$52))*(SIN('Standard Settings'!$F7)+SIN('Standard Settings'!$F7+EchelleFPAparam!$M$3+EchelleFPAparam!$H$3)))</f>
        <v>1483.53501005502</v>
      </c>
      <c r="DK12" s="41" t="n">
        <f aca="false">IF(OR($S12+I$52&lt;'Standard Settings'!$G7,$S12+I$52&gt;'Standard Settings'!$I7),-1,(EchelleFPAparam!$S$3/('cpmcfgWVLEN_Table.csv'!$S12+I$52))*(SIN('Standard Settings'!$F7)+SIN('Standard Settings'!$F7+EchelleFPAparam!$M$3+EchelleFPAparam!$H$3)))</f>
        <v>1445.49565082284</v>
      </c>
      <c r="DL12" s="41" t="n">
        <f aca="false">IF(OR($S12+J$52&lt;'Standard Settings'!$G7,$S12+J$52&gt;'Standard Settings'!$I7),-1,(EchelleFPAparam!$S$3/('cpmcfgWVLEN_Table.csv'!$S12+J$52))*(SIN('Standard Settings'!$F7)+SIN('Standard Settings'!$F7+EchelleFPAparam!$M$3+EchelleFPAparam!$H$3)))</f>
        <v>-1</v>
      </c>
      <c r="DM12" s="41" t="n">
        <f aca="false">IF(OR($S12+B$52&lt;'Standard Settings'!$G7,$S12+B$52&gt;'Standard Settings'!$I7),-1,(EchelleFPAparam!$S$3/('cpmcfgWVLEN_Table.csv'!$S12+B$52))*(SIN('Standard Settings'!$F7)+SIN('Standard Settings'!$F7+EchelleFPAparam!$M$3+EchelleFPAparam!$I$3)))</f>
        <v>1773.34902407453</v>
      </c>
      <c r="DN12" s="41" t="n">
        <f aca="false">IF(OR($S12+C$52&lt;'Standard Settings'!$G7,$S12+C$52&gt;'Standard Settings'!$I7),-1,(EchelleFPAparam!$S$3/('cpmcfgWVLEN_Table.csv'!$S12+C$52))*(SIN('Standard Settings'!$F7)+SIN('Standard Settings'!$F7+EchelleFPAparam!$M$3+EchelleFPAparam!$I$3)))</f>
        <v>1719.61117486015</v>
      </c>
      <c r="DO12" s="41" t="n">
        <f aca="false">IF(OR($S12+D$52&lt;'Standard Settings'!$G7,$S12+D$52&gt;'Standard Settings'!$I7),-1,(EchelleFPAparam!$S$3/('cpmcfgWVLEN_Table.csv'!$S12+D$52))*(SIN('Standard Settings'!$F7)+SIN('Standard Settings'!$F7+EchelleFPAparam!$M$3+EchelleFPAparam!$I$3)))</f>
        <v>1669.03437559956</v>
      </c>
      <c r="DP12" s="41" t="n">
        <f aca="false">IF(OR($S12+E$52&lt;'Standard Settings'!$G7,$S12+E$52&gt;'Standard Settings'!$I7),-1,(EchelleFPAparam!$S$3/('cpmcfgWVLEN_Table.csv'!$S12+E$52))*(SIN('Standard Settings'!$F7)+SIN('Standard Settings'!$F7+EchelleFPAparam!$M$3+EchelleFPAparam!$I$3)))</f>
        <v>1621.34767915386</v>
      </c>
      <c r="DQ12" s="41" t="n">
        <f aca="false">IF(OR($S12+F$52&lt;'Standard Settings'!$G7,$S12+F$52&gt;'Standard Settings'!$I7),-1,(EchelleFPAparam!$S$3/('cpmcfgWVLEN_Table.csv'!$S12+F$52))*(SIN('Standard Settings'!$F7)+SIN('Standard Settings'!$F7+EchelleFPAparam!$M$3+EchelleFPAparam!$I$3)))</f>
        <v>1576.3102436218</v>
      </c>
      <c r="DR12" s="41" t="n">
        <f aca="false">IF(OR($S12+G$52&lt;'Standard Settings'!$G7,$S12+G$52&gt;'Standard Settings'!$I7),-1,(EchelleFPAparam!$S$3/('cpmcfgWVLEN_Table.csv'!$S12+G$52))*(SIN('Standard Settings'!$F7)+SIN('Standard Settings'!$F7+EchelleFPAparam!$M$3+EchelleFPAparam!$I$3)))</f>
        <v>1533.70726406446</v>
      </c>
      <c r="DS12" s="41" t="n">
        <f aca="false">IF(OR($S12+H$52&lt;'Standard Settings'!$G7,$S12+H$52&gt;'Standard Settings'!$I7),-1,(EchelleFPAparam!$S$3/('cpmcfgWVLEN_Table.csv'!$S12+H$52))*(SIN('Standard Settings'!$F7)+SIN('Standard Settings'!$F7+EchelleFPAparam!$M$3+EchelleFPAparam!$I$3)))</f>
        <v>1493.34654658908</v>
      </c>
      <c r="DT12" s="41" t="n">
        <f aca="false">IF(OR($S12+I$52&lt;'Standard Settings'!$G7,$S12+I$52&gt;'Standard Settings'!$I7),-1,(EchelleFPAparam!$S$3/('cpmcfgWVLEN_Table.csv'!$S12+I$52))*(SIN('Standard Settings'!$F7)+SIN('Standard Settings'!$F7+EchelleFPAparam!$M$3+EchelleFPAparam!$I$3)))</f>
        <v>1455.05560949705</v>
      </c>
      <c r="DU12" s="41" t="n">
        <f aca="false">IF(OR($S12+J$52&lt;'Standard Settings'!$G7,$S12+J$52&gt;'Standard Settings'!$I7),-1,(EchelleFPAparam!$S$3/('cpmcfgWVLEN_Table.csv'!$S12+J$52))*(SIN('Standard Settings'!$F7)+SIN('Standard Settings'!$F7+EchelleFPAparam!$M$3+EchelleFPAparam!$I$3)))</f>
        <v>-1</v>
      </c>
      <c r="DV12" s="41" t="n">
        <f aca="false">IF(OR($S12+B$52&lt;'Standard Settings'!$G7,$S12+B$52&gt;'Standard Settings'!$I7),-1,(EchelleFPAparam!$S$3/('cpmcfgWVLEN_Table.csv'!$S12+B$52))*(SIN('Standard Settings'!$F7)+SIN('Standard Settings'!$F7+EchelleFPAparam!$M$3+EchelleFPAparam!$J$3)))</f>
        <v>1773.96564482904</v>
      </c>
      <c r="DW12" s="41" t="n">
        <f aca="false">IF(OR($S12+C$52&lt;'Standard Settings'!$G7,$S12+C$52&gt;'Standard Settings'!$I7),-1,(EchelleFPAparam!$S$3/('cpmcfgWVLEN_Table.csv'!$S12+C$52))*(SIN('Standard Settings'!$F7)+SIN('Standard Settings'!$F7+EchelleFPAparam!$M$3+EchelleFPAparam!$J$3)))</f>
        <v>1720.20911013725</v>
      </c>
      <c r="DX12" s="41" t="n">
        <f aca="false">IF(OR($S12+D$52&lt;'Standard Settings'!$G7,$S12+D$52&gt;'Standard Settings'!$I7),-1,(EchelleFPAparam!$S$3/('cpmcfgWVLEN_Table.csv'!$S12+D$52))*(SIN('Standard Settings'!$F7)+SIN('Standard Settings'!$F7+EchelleFPAparam!$M$3+EchelleFPAparam!$J$3)))</f>
        <v>1669.61472454497</v>
      </c>
      <c r="DY12" s="41" t="n">
        <f aca="false">IF(OR($S12+E$52&lt;'Standard Settings'!$G7,$S12+E$52&gt;'Standard Settings'!$I7),-1,(EchelleFPAparam!$S$3/('cpmcfgWVLEN_Table.csv'!$S12+E$52))*(SIN('Standard Settings'!$F7)+SIN('Standard Settings'!$F7+EchelleFPAparam!$M$3+EchelleFPAparam!$J$3)))</f>
        <v>1621.91144670083</v>
      </c>
      <c r="DZ12" s="41" t="n">
        <f aca="false">IF(OR($S12+F$52&lt;'Standard Settings'!$G7,$S12+F$52&gt;'Standard Settings'!$I7),-1,(EchelleFPAparam!$S$3/('cpmcfgWVLEN_Table.csv'!$S12+F$52))*(SIN('Standard Settings'!$F7)+SIN('Standard Settings'!$F7+EchelleFPAparam!$M$3+EchelleFPAparam!$J$3)))</f>
        <v>1576.85835095914</v>
      </c>
      <c r="EA12" s="41" t="n">
        <f aca="false">IF(OR($S12+G$52&lt;'Standard Settings'!$G7,$S12+G$52&gt;'Standard Settings'!$I7),-1,(EchelleFPAparam!$S$3/('cpmcfgWVLEN_Table.csv'!$S12+G$52))*(SIN('Standard Settings'!$F7)+SIN('Standard Settings'!$F7+EchelleFPAparam!$M$3+EchelleFPAparam!$J$3)))</f>
        <v>1534.24055768998</v>
      </c>
      <c r="EB12" s="41" t="n">
        <f aca="false">IF(OR($S12+H$52&lt;'Standard Settings'!$G7,$S12+H$52&gt;'Standard Settings'!$I7),-1,(EchelleFPAparam!$S$3/('cpmcfgWVLEN_Table.csv'!$S12+H$52))*(SIN('Standard Settings'!$F7)+SIN('Standard Settings'!$F7+EchelleFPAparam!$M$3+EchelleFPAparam!$J$3)))</f>
        <v>1493.86580617182</v>
      </c>
      <c r="EC12" s="41" t="n">
        <f aca="false">IF(OR($S12+I$52&lt;'Standard Settings'!$G7,$S12+I$52&gt;'Standard Settings'!$I7),-1,(EchelleFPAparam!$S$3/('cpmcfgWVLEN_Table.csv'!$S12+I$52))*(SIN('Standard Settings'!$F7)+SIN('Standard Settings'!$F7+EchelleFPAparam!$M$3+EchelleFPAparam!$J$3)))</f>
        <v>1455.56155473152</v>
      </c>
      <c r="ED12" s="41" t="n">
        <f aca="false">IF(OR($S12+J$52&lt;'Standard Settings'!$G7,$S12+J$52&gt;'Standard Settings'!$I7),-1,(EchelleFPAparam!$S$3/('cpmcfgWVLEN_Table.csv'!$S12+J$52))*(SIN('Standard Settings'!$F7)+SIN('Standard Settings'!$F7+EchelleFPAparam!$M$3+EchelleFPAparam!$J$3)))</f>
        <v>-1</v>
      </c>
      <c r="EE12" s="41" t="n">
        <f aca="false">IF(OR($S12+B$52&lt;$Q12,$S12+B$52&gt;$R12),-1,(EchelleFPAparam!$S$3/('cpmcfgWVLEN_Table.csv'!$S12+B$52))*(SIN('Standard Settings'!$F7)+SIN('Standard Settings'!$F7+EchelleFPAparam!$M$3+EchelleFPAparam!$K$3)))</f>
        <v>1785.04300758388</v>
      </c>
      <c r="EF12" s="41" t="n">
        <f aca="false">IF(OR($S12+C$52&lt;$Q12,$S12+C$52&gt;$R12),-1,(EchelleFPAparam!$S$3/('cpmcfgWVLEN_Table.csv'!$S12+C$52))*(SIN('Standard Settings'!$F7)+SIN('Standard Settings'!$F7+EchelleFPAparam!$M$3+EchelleFPAparam!$K$3)))</f>
        <v>1730.95079523285</v>
      </c>
      <c r="EG12" s="41" t="n">
        <f aca="false">IF(OR($S12+D$52&lt;$Q12,$S12+D$52&gt;$R12),-1,(EchelleFPAparam!$S$3/('cpmcfgWVLEN_Table.csv'!$S12+D$52))*(SIN('Standard Settings'!$F7)+SIN('Standard Settings'!$F7+EchelleFPAparam!$M$3+EchelleFPAparam!$K$3)))</f>
        <v>1680.040477726</v>
      </c>
      <c r="EH12" s="41" t="n">
        <f aca="false">IF(OR($S12+E$52&lt;$Q12,$S12+E$52&gt;$R12),-1,(EchelleFPAparam!$S$3/('cpmcfgWVLEN_Table.csv'!$S12+E$52))*(SIN('Standard Settings'!$F7)+SIN('Standard Settings'!$F7+EchelleFPAparam!$M$3+EchelleFPAparam!$K$3)))</f>
        <v>1632.03932121955</v>
      </c>
      <c r="EI12" s="41" t="n">
        <f aca="false">IF(OR($S12+F$52&lt;$Q12,$S12+F$52&gt;$R12),-1,(EchelleFPAparam!$S$3/('cpmcfgWVLEN_Table.csv'!$S12+F$52))*(SIN('Standard Settings'!$F7)+SIN('Standard Settings'!$F7+EchelleFPAparam!$M$3+EchelleFPAparam!$K$3)))</f>
        <v>1586.70489563012</v>
      </c>
      <c r="EJ12" s="41" t="n">
        <f aca="false">IF(OR($S12+G$52&lt;$Q12,$S12+G$52&gt;$R12),-1,(EchelleFPAparam!$S$3/('cpmcfgWVLEN_Table.csv'!$S12+G$52))*(SIN('Standard Settings'!$F7)+SIN('Standard Settings'!$F7+EchelleFPAparam!$M$3+EchelleFPAparam!$K$3)))</f>
        <v>1543.820979532</v>
      </c>
      <c r="EK12" s="41" t="n">
        <f aca="false">IF(OR($S12+H$52&lt;$Q12,$S12+H$52&gt;$R12),-1,(EchelleFPAparam!$S$3/('cpmcfgWVLEN_Table.csv'!$S12+H$52))*(SIN('Standard Settings'!$F7)+SIN('Standard Settings'!$F7+EchelleFPAparam!$M$3+EchelleFPAparam!$K$3)))</f>
        <v>1503.19411164958</v>
      </c>
      <c r="EL12" s="41" t="n">
        <f aca="false">IF(OR($S12+I$52&lt;$Q12,$S12+I$52&gt;$R12),-1,(EchelleFPAparam!$S$3/('cpmcfgWVLEN_Table.csv'!$S12+I$52))*(SIN('Standard Settings'!$F7)+SIN('Standard Settings'!$F7+EchelleFPAparam!$M$3+EchelleFPAparam!$K$3)))</f>
        <v>1464.65067288934</v>
      </c>
      <c r="EM12" s="41" t="n">
        <f aca="false">IF(OR($S12+J$52&lt;$Q12,$S12+J$52&gt;$R12),-1,(EchelleFPAparam!$S$3/('cpmcfgWVLEN_Table.csv'!$S12+J$52))*(SIN('Standard Settings'!$F7)+SIN('Standard Settings'!$F7+EchelleFPAparam!$M$3+EchelleFPAparam!$K$3)))</f>
        <v>-1</v>
      </c>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3" t="n">
        <f aca="false">1/(F12*EchelleFPAparam!$Q$3)</f>
        <v>2358.42349369379</v>
      </c>
      <c r="FM12" s="43" t="n">
        <f aca="false">E12*FL12</f>
        <v>11.9264162096395</v>
      </c>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c r="IF12" s="42"/>
      <c r="IG12" s="42"/>
      <c r="IH12" s="42"/>
      <c r="II12" s="42"/>
      <c r="IJ12" s="42"/>
      <c r="IK12" s="42"/>
      <c r="IL12" s="42"/>
      <c r="IM12" s="42"/>
      <c r="IN12" s="42"/>
      <c r="IO12" s="42"/>
      <c r="IP12" s="42"/>
      <c r="IQ12" s="42"/>
      <c r="IR12" s="42"/>
      <c r="IS12" s="42"/>
      <c r="IT12" s="42"/>
      <c r="IU12" s="42"/>
      <c r="IV12" s="42"/>
      <c r="IW12" s="42"/>
      <c r="IX12" s="42"/>
      <c r="IY12" s="42"/>
      <c r="IZ12" s="42"/>
      <c r="JA12" s="42"/>
      <c r="JB12" s="42"/>
      <c r="JC12" s="42"/>
      <c r="JD12" s="42"/>
      <c r="JE12" s="42"/>
      <c r="JF12" s="42"/>
      <c r="JG12" s="42"/>
      <c r="JH12" s="42"/>
      <c r="JI12" s="42"/>
      <c r="JJ12" s="42"/>
      <c r="JK12" s="42"/>
      <c r="JL12" s="42"/>
      <c r="JM12" s="42"/>
      <c r="JN12" s="42"/>
      <c r="JO12" s="42"/>
      <c r="JP12" s="42"/>
      <c r="JQ12" s="42"/>
      <c r="JR12" s="42"/>
      <c r="JS12" s="42"/>
      <c r="JT12" s="24"/>
    </row>
    <row r="13" customFormat="false" ht="13.75" hidden="false" customHeight="true" outlineLevel="0" collapsed="false">
      <c r="A13" s="29" t="n">
        <v>7</v>
      </c>
      <c r="B13" s="30" t="n">
        <f aca="false">Y13</f>
        <v>1578.00264815166</v>
      </c>
      <c r="C13" s="12" t="str">
        <f aca="false">'Standard Settings'!B8</f>
        <v>H/3/4</v>
      </c>
      <c r="D13" s="12" t="n">
        <f aca="false">'Standard Settings'!H8</f>
        <v>36</v>
      </c>
      <c r="E13" s="31" t="n">
        <f aca="false">(DQ13-DH13)/2048</f>
        <v>0.00497455373822875</v>
      </c>
      <c r="F13" s="28"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32" t="str">
        <f aca="false">'Standard Settings'!C8</f>
        <v>H</v>
      </c>
      <c r="H13" s="33"/>
      <c r="I13" s="12" t="str">
        <f aca="false">'Standard Settings'!$D8</f>
        <v>HK</v>
      </c>
      <c r="J13" s="33"/>
      <c r="K13" s="13" t="n">
        <v>0</v>
      </c>
      <c r="L13" s="13" t="n">
        <v>0</v>
      </c>
      <c r="M13" s="12" t="str">
        <f aca="false">'Standard Settings'!$D8</f>
        <v>HK</v>
      </c>
      <c r="N13" s="33"/>
      <c r="O13" s="12" t="n">
        <f aca="false">'Standard Settings'!$E8</f>
        <v>65.5</v>
      </c>
      <c r="P13" s="34"/>
      <c r="Q13" s="35" t="n">
        <f aca="false">'Standard Settings'!$G8</f>
        <v>32</v>
      </c>
      <c r="R13" s="35" t="n">
        <f aca="false">'Standard Settings'!$I8</f>
        <v>39</v>
      </c>
      <c r="S13" s="36" t="n">
        <f aca="false">D13-4</f>
        <v>32</v>
      </c>
      <c r="T13" s="36" t="n">
        <f aca="false">D13+4</f>
        <v>40</v>
      </c>
      <c r="U13" s="37" t="n">
        <f aca="false">IF(OR($S13+B$52&lt;$Q13,$S13+B$52&gt;$R13),-1,(EchelleFPAparam!$S$3/('cpmcfgWVLEN_Table.csv'!$S13+B$52))*(SIN('Standard Settings'!$F8)+SIN('Standard Settings'!$F8+EchelleFPAparam!$M$3)))</f>
        <v>1775.25297917062</v>
      </c>
      <c r="V13" s="37" t="n">
        <f aca="false">IF(OR($S13+C$52&lt;$Q13,$S13+C$52&gt;$R13),-1,(EchelleFPAparam!$S$3/('cpmcfgWVLEN_Table.csv'!$S13+C$52))*(SIN('Standard Settings'!$F8)+SIN('Standard Settings'!$F8+EchelleFPAparam!$M$3)))</f>
        <v>1721.45743434726</v>
      </c>
      <c r="W13" s="37" t="n">
        <f aca="false">IF(OR($S13+D$52&lt;$Q13,$S13+D$52&gt;$R13),-1,(EchelleFPAparam!$S$3/('cpmcfgWVLEN_Table.csv'!$S13+D$52))*(SIN('Standard Settings'!$F8)+SIN('Standard Settings'!$F8+EchelleFPAparam!$M$3)))</f>
        <v>1670.82633333705</v>
      </c>
      <c r="X13" s="37" t="n">
        <f aca="false">IF(OR($S13+E$52&lt;$Q13,$S13+E$52&gt;$R13),-1,(EchelleFPAparam!$S$3/('cpmcfgWVLEN_Table.csv'!$S13+E$52))*(SIN('Standard Settings'!$F8)+SIN('Standard Settings'!$F8+EchelleFPAparam!$M$3)))</f>
        <v>1623.08843809885</v>
      </c>
      <c r="Y13" s="37" t="n">
        <f aca="false">IF(OR($S13+F$52&lt;$Q13,$S13+F$52&gt;$R13),-1,(EchelleFPAparam!$S$3/('cpmcfgWVLEN_Table.csv'!$S13+F$52))*(SIN('Standard Settings'!$F8)+SIN('Standard Settings'!$F8+EchelleFPAparam!$M$3)))</f>
        <v>1578.00264815166</v>
      </c>
      <c r="Z13" s="37" t="n">
        <f aca="false">IF(OR($S13+G$52&lt;$Q13,$S13+G$52&gt;$R13),-1,(EchelleFPAparam!$S$3/('cpmcfgWVLEN_Table.csv'!$S13+G$52))*(SIN('Standard Settings'!$F8)+SIN('Standard Settings'!$F8+EchelleFPAparam!$M$3)))</f>
        <v>1535.35392793134</v>
      </c>
      <c r="AA13" s="37" t="n">
        <f aca="false">IF(OR($S13+H$52&lt;$Q13,$S13+H$52&gt;$R13),-1,(EchelleFPAparam!$S$3/('cpmcfgWVLEN_Table.csv'!$S13+H$52))*(SIN('Standard Settings'!$F8)+SIN('Standard Settings'!$F8+EchelleFPAparam!$M$3)))</f>
        <v>1494.94987719631</v>
      </c>
      <c r="AB13" s="37" t="n">
        <f aca="false">IF(OR($S13+I$52&lt;$Q13,$S13+I$52&gt;$R13),-1,(EchelleFPAparam!$S$3/('cpmcfgWVLEN_Table.csv'!$S13+I$52))*(SIN('Standard Settings'!$F8)+SIN('Standard Settings'!$F8+EchelleFPAparam!$M$3)))</f>
        <v>1456.61782906307</v>
      </c>
      <c r="AC13" s="37" t="n">
        <f aca="false">IF(OR($S13+J$52&lt;$Q13,$S13+J$52&gt;$R13),-1,(EchelleFPAparam!$S$3/('cpmcfgWVLEN_Table.csv'!$S13+J$52))*(SIN('Standard Settings'!$F8)+SIN('Standard Settings'!$F8+EchelleFPAparam!$M$3)))</f>
        <v>-1</v>
      </c>
      <c r="AD13" s="38"/>
      <c r="AE13" s="38" t="n">
        <v>1994.0945859223</v>
      </c>
      <c r="AF13" s="38" t="n">
        <v>1723.67027599362</v>
      </c>
      <c r="AG13" s="38" t="n">
        <v>1436.61298619847</v>
      </c>
      <c r="AH13" s="38" t="n">
        <v>1168.0222016174</v>
      </c>
      <c r="AI13" s="38" t="n">
        <v>915.893466522383</v>
      </c>
      <c r="AJ13" s="38" t="n">
        <v>678.542785839296</v>
      </c>
      <c r="AK13" s="38" t="n">
        <v>454.468576982434</v>
      </c>
      <c r="AL13" s="38" t="n">
        <v>242.388497032926</v>
      </c>
      <c r="AM13" s="38" t="n">
        <v>63.5899165277783</v>
      </c>
      <c r="AN13" s="38"/>
      <c r="AO13" s="38"/>
      <c r="AP13" s="38" t="n">
        <v>2018.0570755656</v>
      </c>
      <c r="AQ13" s="38" t="n">
        <v>1770.04696086048</v>
      </c>
      <c r="AR13" s="38" t="n">
        <v>1480.75171325929</v>
      </c>
      <c r="AS13" s="38" t="n">
        <v>1210.18275026682</v>
      </c>
      <c r="AT13" s="38" t="n">
        <v>956.275380376416</v>
      </c>
      <c r="AU13" s="38" t="n">
        <v>717.273140090128</v>
      </c>
      <c r="AV13" s="38" t="n">
        <v>491.757005671922</v>
      </c>
      <c r="AW13" s="38" t="n">
        <v>278.375234443901</v>
      </c>
      <c r="AX13" s="38" t="n">
        <v>81.0207071683745</v>
      </c>
      <c r="AY13" s="38"/>
      <c r="AZ13" s="38"/>
      <c r="BA13" s="38" t="n">
        <v>2042.01205193017</v>
      </c>
      <c r="BB13" s="38" t="n">
        <v>1817.54130184995</v>
      </c>
      <c r="BC13" s="38" t="n">
        <v>1525.53919533325</v>
      </c>
      <c r="BD13" s="38" t="n">
        <v>1252.7575799307</v>
      </c>
      <c r="BE13" s="38" t="n">
        <v>996.849736034351</v>
      </c>
      <c r="BF13" s="38" t="n">
        <v>756.07335788267</v>
      </c>
      <c r="BG13" s="38" t="n">
        <v>528.877701239506</v>
      </c>
      <c r="BH13" s="38" t="n">
        <v>313.974067695104</v>
      </c>
      <c r="BI13" s="38" t="n">
        <v>109.803628718229</v>
      </c>
      <c r="BJ13" s="38"/>
      <c r="BK13" s="39" t="n">
        <f aca="false">IF(OR($S13+B$52&lt;'Standard Settings'!$G8,$S13+B$52&gt;'Standard Settings'!$I8),-1,(EchelleFPAparam!$S$3/('cpmcfgWVLEN_Table.csv'!$S13+B$52))*(SIN(EchelleFPAparam!$T$3-EchelleFPAparam!$M$3/2)+SIN('Standard Settings'!$F8+EchelleFPAparam!$M$3)))</f>
        <v>1774.35612646979</v>
      </c>
      <c r="BL13" s="39" t="n">
        <f aca="false">IF(OR($S13+C$52&lt;'Standard Settings'!$G8,$S13+C$52&gt;'Standard Settings'!$I8),-1,(EchelleFPAparam!$S$3/('cpmcfgWVLEN_Table.csv'!$S13+C$52))*(SIN(EchelleFPAparam!$T$3-EchelleFPAparam!$M$3/2)+SIN('Standard Settings'!$F8+EchelleFPAparam!$M$3)))</f>
        <v>1720.58775900101</v>
      </c>
      <c r="BM13" s="39" t="n">
        <f aca="false">IF(OR($S13+D$52&lt;'Standard Settings'!$G8,$S13+D$52&gt;'Standard Settings'!$I8),-1,(EchelleFPAparam!$S$3/('cpmcfgWVLEN_Table.csv'!$S13+D$52))*(SIN(EchelleFPAparam!$T$3-EchelleFPAparam!$M$3/2)+SIN('Standard Settings'!$F8+EchelleFPAparam!$M$3)))</f>
        <v>1669.98223667745</v>
      </c>
      <c r="BN13" s="39" t="n">
        <f aca="false">IF(OR($S13+E$52&lt;'Standard Settings'!$G8,$S13+E$52&gt;'Standard Settings'!$I8),-1,(EchelleFPAparam!$S$3/('cpmcfgWVLEN_Table.csv'!$S13+E$52))*(SIN(EchelleFPAparam!$T$3-EchelleFPAparam!$M$3/2)+SIN('Standard Settings'!$F8+EchelleFPAparam!$M$3)))</f>
        <v>1622.26845848667</v>
      </c>
      <c r="BO13" s="39" t="n">
        <f aca="false">IF(OR($S13+F$52&lt;'Standard Settings'!$G8,$S13+F$52&gt;'Standard Settings'!$I8),-1,(EchelleFPAparam!$S$3/('cpmcfgWVLEN_Table.csv'!$S13+F$52))*(SIN(EchelleFPAparam!$T$3-EchelleFPAparam!$M$3/2)+SIN('Standard Settings'!$F8+EchelleFPAparam!$M$3)))</f>
        <v>1577.20544575093</v>
      </c>
      <c r="BP13" s="39" t="n">
        <f aca="false">IF(OR($S13+G$52&lt;'Standard Settings'!$G8,$S13+G$52&gt;'Standard Settings'!$I8),-1,(EchelleFPAparam!$S$3/('cpmcfgWVLEN_Table.csv'!$S13+G$52))*(SIN(EchelleFPAparam!$T$3-EchelleFPAparam!$M$3/2)+SIN('Standard Settings'!$F8+EchelleFPAparam!$M$3)))</f>
        <v>1534.57827154144</v>
      </c>
      <c r="BQ13" s="39" t="n">
        <f aca="false">IF(OR($S13+H$52&lt;'Standard Settings'!$G8,$S13+H$52&gt;'Standard Settings'!$I8),-1,(EchelleFPAparam!$S$3/('cpmcfgWVLEN_Table.csv'!$S13+H$52))*(SIN(EchelleFPAparam!$T$3-EchelleFPAparam!$M$3/2)+SIN('Standard Settings'!$F8+EchelleFPAparam!$M$3)))</f>
        <v>1494.19463281667</v>
      </c>
      <c r="BR13" s="39" t="n">
        <f aca="false">IF(OR($S13+I$52&lt;'Standard Settings'!$G8,$S13+I$52&gt;'Standard Settings'!$I8),-1,(EchelleFPAparam!$S$3/('cpmcfgWVLEN_Table.csv'!$S13+I$52))*(SIN(EchelleFPAparam!$T$3-EchelleFPAparam!$M$3/2)+SIN('Standard Settings'!$F8+EchelleFPAparam!$M$3)))</f>
        <v>1455.88194992393</v>
      </c>
      <c r="BS13" s="39" t="n">
        <f aca="false">IF(OR($S13+J$52&lt;'Standard Settings'!$G8,$S13+J$52&gt;'Standard Settings'!$I8),-1,(EchelleFPAparam!$S$3/('cpmcfgWVLEN_Table.csv'!$S13+J$52))*(SIN(EchelleFPAparam!$T$3-EchelleFPAparam!$M$3/2)+SIN('Standard Settings'!$F8+EchelleFPAparam!$M$3)))</f>
        <v>-1</v>
      </c>
      <c r="BT13" s="40" t="n">
        <f aca="false">IF(OR($S13+B$52&lt;'Standard Settings'!$G8,$S13+B$52&gt;'Standard Settings'!$I8),-1,BK13*(($D13+B$52)/($D13+B$52+0.5)))</f>
        <v>1750.04987816199</v>
      </c>
      <c r="BU13" s="40" t="n">
        <f aca="false">IF(OR($S13+C$52&lt;'Standard Settings'!$G8,$S13+C$52&gt;'Standard Settings'!$I8),-1,BL13*(($D13+C$52)/($D13+C$52+0.5)))</f>
        <v>1697.646588881</v>
      </c>
      <c r="BV13" s="40" t="n">
        <f aca="false">IF(OR($S13+D$52&lt;'Standard Settings'!$G8,$S13+D$52&gt;'Standard Settings'!$I8),-1,BM13*(($D13+D$52)/($D13+D$52+0.5)))</f>
        <v>1648.29415568164</v>
      </c>
      <c r="BW13" s="40" t="n">
        <f aca="false">IF(OR($S13+E$52&lt;'Standard Settings'!$G8,$S13+E$52&gt;'Standard Settings'!$I8),-1,BN13*(($D13+E$52)/($D13+E$52+0.5)))</f>
        <v>1601.73341470836</v>
      </c>
      <c r="BX13" s="40" t="n">
        <f aca="false">IF(OR($S13+F$52&lt;'Standard Settings'!$G8,$S13+F$52&gt;'Standard Settings'!$I8),-1,BO13*(($D13+F$52)/($D13+F$52+0.5)))</f>
        <v>1557.73377358116</v>
      </c>
      <c r="BY13" s="40" t="n">
        <f aca="false">IF(OR($S13+G$52&lt;'Standard Settings'!$G8,$S13+G$52&gt;'Standard Settings'!$I8),-1,BP13*(($D13+G$52)/($D13+G$52+0.5)))</f>
        <v>1516.08937670359</v>
      </c>
      <c r="BZ13" s="40" t="n">
        <f aca="false">IF(OR($S13+H$52&lt;'Standard Settings'!$G8,$S13+H$52&gt;'Standard Settings'!$I8),-1,BQ13*(($D13+H$52)/($D13+H$52+0.5)))</f>
        <v>1476.61587243059</v>
      </c>
      <c r="CA13" s="40" t="n">
        <f aca="false">IF(OR($S13+I$52&lt;'Standard Settings'!$G8,$S13+I$52&gt;'Standard Settings'!$I8),-1,BR13*(($D13+I$52)/($D13+I$52+0.5)))</f>
        <v>1439.14767463745</v>
      </c>
      <c r="CB13" s="40" t="n">
        <f aca="false">IF(OR($S13+J$52&lt;'Standard Settings'!$G8,$S13+J$52&gt;'Standard Settings'!$I8),-1,BS13*(($D13+J$52)/($D13+J$52+0.5)))</f>
        <v>-1</v>
      </c>
      <c r="CC13" s="40" t="n">
        <f aca="false">IF(OR($S13+B$52&lt;'Standard Settings'!$G8,$S13+B$52&gt;'Standard Settings'!$I8),-1,BK13*(($D13+B$52)/($D13+B$52-0.5)))</f>
        <v>1799.34705782852</v>
      </c>
      <c r="CD13" s="40" t="n">
        <f aca="false">IF(OR($S13+C$52&lt;'Standard Settings'!$G8,$S13+C$52&gt;'Standard Settings'!$I8),-1,BL13*(($D13+C$52)/($D13+C$52-0.5)))</f>
        <v>1744.15745432979</v>
      </c>
      <c r="CE13" s="40" t="n">
        <f aca="false">IF(OR($S13+D$52&lt;'Standard Settings'!$G8,$S13+D$52&gt;'Standard Settings'!$I8),-1,BM13*(($D13+D$52)/($D13+D$52-0.5)))</f>
        <v>1692.24866649982</v>
      </c>
      <c r="CF13" s="40" t="n">
        <f aca="false">IF(OR($S13+E$52&lt;'Standard Settings'!$G8,$S13+E$52&gt;'Standard Settings'!$I8),-1,BN13*(($D13+E$52)/($D13+E$52-0.5)))</f>
        <v>1643.33688002546</v>
      </c>
      <c r="CG13" s="40" t="n">
        <f aca="false">IF(OR($S13+F$52&lt;'Standard Settings'!$G8,$S13+F$52&gt;'Standard Settings'!$I8),-1,BO13*(($D13+F$52)/($D13+F$52-0.5)))</f>
        <v>1597.17007164651</v>
      </c>
      <c r="CH13" s="40" t="n">
        <f aca="false">IF(OR($S13+G$52&lt;'Standard Settings'!$G8,$S13+G$52&gt;'Standard Settings'!$I8),-1,BP13*(($D13+G$52)/($D13+G$52-0.5)))</f>
        <v>1553.52368230121</v>
      </c>
      <c r="CI13" s="40" t="n">
        <f aca="false">IF(OR($S13+H$52&lt;'Standard Settings'!$G8,$S13+H$52&gt;'Standard Settings'!$I8),-1,BQ13*(($D13+H$52)/($D13+H$52-0.5)))</f>
        <v>1512.19697779036</v>
      </c>
      <c r="CJ13" s="40" t="n">
        <f aca="false">IF(OR($S13+I$52&lt;'Standard Settings'!$G8,$S13+I$52&gt;'Standard Settings'!$I8),-1,BR13*(($D13+I$52)/($D13+I$52-0.5)))</f>
        <v>1473.00997286421</v>
      </c>
      <c r="CK13" s="40" t="n">
        <f aca="false">IF(OR($S13+J$52&lt;'Standard Settings'!$G8,$S13+J$52&gt;'Standard Settings'!$I8),-1,BS13*(($D13+J$52)/($D13+J$52-0.5)))</f>
        <v>-1</v>
      </c>
      <c r="CL13" s="41" t="n">
        <f aca="false">IF(OR($S13+B$52&lt;'Standard Settings'!$G8,$S13+B$52&gt;'Standard Settings'!$I8),-1,(EchelleFPAparam!$S$3/('cpmcfgWVLEN_Table.csv'!$S13+B$52))*(SIN('Standard Settings'!$F8)+SIN('Standard Settings'!$F8+EchelleFPAparam!$M$3+EchelleFPAparam!$F$3)))</f>
        <v>1756.78720770673</v>
      </c>
      <c r="CM13" s="41" t="n">
        <f aca="false">IF(OR($S13+C$52&lt;'Standard Settings'!$G8,$S13+C$52&gt;'Standard Settings'!$I8),-1,(EchelleFPAparam!$S$3/('cpmcfgWVLEN_Table.csv'!$S13+C$52))*(SIN('Standard Settings'!$F8)+SIN('Standard Settings'!$F8+EchelleFPAparam!$M$3+EchelleFPAparam!$F$3)))</f>
        <v>1703.55123171562</v>
      </c>
      <c r="CN13" s="41" t="n">
        <f aca="false">IF(OR($S13+D$52&lt;'Standard Settings'!$G8,$S13+D$52&gt;'Standard Settings'!$I8),-1,(EchelleFPAparam!$S$3/('cpmcfgWVLEN_Table.csv'!$S13+D$52))*(SIN('Standard Settings'!$F8)+SIN('Standard Settings'!$F8+EchelleFPAparam!$M$3+EchelleFPAparam!$F$3)))</f>
        <v>1653.44678372399</v>
      </c>
      <c r="CO13" s="41" t="n">
        <f aca="false">IF(OR($S13+E$52&lt;'Standard Settings'!$G8,$S13+E$52&gt;'Standard Settings'!$I8),-1,(EchelleFPAparam!$S$3/('cpmcfgWVLEN_Table.csv'!$S13+E$52))*(SIN('Standard Settings'!$F8)+SIN('Standard Settings'!$F8+EchelleFPAparam!$M$3+EchelleFPAparam!$F$3)))</f>
        <v>1606.20544704616</v>
      </c>
      <c r="CP13" s="41" t="n">
        <f aca="false">IF(OR($S13+F$52&lt;'Standard Settings'!$G8,$S13+F$52&gt;'Standard Settings'!$I8),-1,(EchelleFPAparam!$S$3/('cpmcfgWVLEN_Table.csv'!$S13+F$52))*(SIN('Standard Settings'!$F8)+SIN('Standard Settings'!$F8+EchelleFPAparam!$M$3+EchelleFPAparam!$F$3)))</f>
        <v>1561.58862907265</v>
      </c>
      <c r="CQ13" s="41" t="n">
        <f aca="false">IF(OR($S13+G$52&lt;'Standard Settings'!$G8,$S13+G$52&gt;'Standard Settings'!$I8),-1,(EchelleFPAparam!$S$3/('cpmcfgWVLEN_Table.csv'!$S13+G$52))*(SIN('Standard Settings'!$F8)+SIN('Standard Settings'!$F8+EchelleFPAparam!$M$3+EchelleFPAparam!$F$3)))</f>
        <v>1519.38353098961</v>
      </c>
      <c r="CR13" s="41" t="n">
        <f aca="false">IF(OR($S13+H$52&lt;'Standard Settings'!$G8,$S13+H$52&gt;'Standard Settings'!$I8),-1,(EchelleFPAparam!$S$3/('cpmcfgWVLEN_Table.csv'!$S13+H$52))*(SIN('Standard Settings'!$F8)+SIN('Standard Settings'!$F8+EchelleFPAparam!$M$3+EchelleFPAparam!$F$3)))</f>
        <v>1479.3997538583</v>
      </c>
      <c r="CS13" s="41" t="n">
        <f aca="false">IF(OR($S13+I$52&lt;'Standard Settings'!$G8,$S13+I$52&gt;'Standard Settings'!$I8),-1,(EchelleFPAparam!$S$3/('cpmcfgWVLEN_Table.csv'!$S13+I$52))*(SIN('Standard Settings'!$F8)+SIN('Standard Settings'!$F8+EchelleFPAparam!$M$3+EchelleFPAparam!$F$3)))</f>
        <v>1441.46642683629</v>
      </c>
      <c r="CT13" s="41" t="n">
        <f aca="false">IF(OR($S13+J$52&lt;'Standard Settings'!$G8,$S13+J$52&gt;'Standard Settings'!$I8),-1,(EchelleFPAparam!$S$3/('cpmcfgWVLEN_Table.csv'!$S13+J$52))*(SIN('Standard Settings'!$F8)+SIN('Standard Settings'!$F8+EchelleFPAparam!$M$3+EchelleFPAparam!$F$3)))</f>
        <v>-1</v>
      </c>
      <c r="CU13" s="41" t="n">
        <f aca="false">IF(OR($S13+B$52&lt;'Standard Settings'!$G8,$S13+B$52&gt;'Standard Settings'!$I8),-1,(EchelleFPAparam!$S$3/('cpmcfgWVLEN_Table.csv'!$S13+B$52))*(SIN('Standard Settings'!$F8)+SIN('Standard Settings'!$F8+EchelleFPAparam!$M$3+EchelleFPAparam!$G$3)))</f>
        <v>1768.81709603003</v>
      </c>
      <c r="CV13" s="41" t="n">
        <f aca="false">IF(OR($S13+C$52&lt;'Standard Settings'!$G8,$S13+C$52&gt;'Standard Settings'!$I8),-1,(EchelleFPAparam!$S$3/('cpmcfgWVLEN_Table.csv'!$S13+C$52))*(SIN('Standard Settings'!$F8)+SIN('Standard Settings'!$F8+EchelleFPAparam!$M$3+EchelleFPAparam!$G$3)))</f>
        <v>1715.21657796851</v>
      </c>
      <c r="CW13" s="41" t="n">
        <f aca="false">IF(OR($S13+D$52&lt;'Standard Settings'!$G8,$S13+D$52&gt;'Standard Settings'!$I8),-1,(EchelleFPAparam!$S$3/('cpmcfgWVLEN_Table.csv'!$S13+D$52))*(SIN('Standard Settings'!$F8)+SIN('Standard Settings'!$F8+EchelleFPAparam!$M$3+EchelleFPAparam!$G$3)))</f>
        <v>1664.76903155768</v>
      </c>
      <c r="CX13" s="41" t="n">
        <f aca="false">IF(OR($S13+E$52&lt;'Standard Settings'!$G8,$S13+E$52&gt;'Standard Settings'!$I8),-1,(EchelleFPAparam!$S$3/('cpmcfgWVLEN_Table.csv'!$S13+E$52))*(SIN('Standard Settings'!$F8)+SIN('Standard Settings'!$F8+EchelleFPAparam!$M$3+EchelleFPAparam!$G$3)))</f>
        <v>1617.2042020846</v>
      </c>
      <c r="CY13" s="41" t="n">
        <f aca="false">IF(OR($S13+F$52&lt;'Standard Settings'!$G8,$S13+F$52&gt;'Standard Settings'!$I8),-1,(EchelleFPAparam!$S$3/('cpmcfgWVLEN_Table.csv'!$S13+F$52))*(SIN('Standard Settings'!$F8)+SIN('Standard Settings'!$F8+EchelleFPAparam!$M$3+EchelleFPAparam!$G$3)))</f>
        <v>1572.2818631378</v>
      </c>
      <c r="CZ13" s="41" t="n">
        <f aca="false">IF(OR($S13+G$52&lt;'Standard Settings'!$G8,$S13+G$52&gt;'Standard Settings'!$I8),-1,(EchelleFPAparam!$S$3/('cpmcfgWVLEN_Table.csv'!$S13+G$52))*(SIN('Standard Settings'!$F8)+SIN('Standard Settings'!$F8+EchelleFPAparam!$M$3+EchelleFPAparam!$G$3)))</f>
        <v>1529.78775872867</v>
      </c>
      <c r="DA13" s="41" t="n">
        <f aca="false">IF(OR($S13+H$52&lt;'Standard Settings'!$G8,$S13+H$52&gt;'Standard Settings'!$I8),-1,(EchelleFPAparam!$S$3/('cpmcfgWVLEN_Table.csv'!$S13+H$52))*(SIN('Standard Settings'!$F8)+SIN('Standard Settings'!$F8+EchelleFPAparam!$M$3+EchelleFPAparam!$G$3)))</f>
        <v>1489.53018613055</v>
      </c>
      <c r="DB13" s="41" t="n">
        <f aca="false">IF(OR($S13+I$52&lt;'Standard Settings'!$G8,$S13+I$52&gt;'Standard Settings'!$I8),-1,(EchelleFPAparam!$S$3/('cpmcfgWVLEN_Table.csv'!$S13+I$52))*(SIN('Standard Settings'!$F8)+SIN('Standard Settings'!$F8+EchelleFPAparam!$M$3+EchelleFPAparam!$G$3)))</f>
        <v>1451.3371044349</v>
      </c>
      <c r="DC13" s="41" t="n">
        <f aca="false">IF(OR($S13+J$52&lt;'Standard Settings'!$G8,$S13+J$52&gt;'Standard Settings'!$I8),-1,(EchelleFPAparam!$S$3/('cpmcfgWVLEN_Table.csv'!$S13+J$52))*(SIN('Standard Settings'!$F8)+SIN('Standard Settings'!$F8+EchelleFPAparam!$M$3+EchelleFPAparam!$G$3)))</f>
        <v>-1</v>
      </c>
      <c r="DD13" s="41" t="n">
        <f aca="false">IF(OR($S13+B$52&lt;'Standard Settings'!$G8,$S13+B$52&gt;'Standard Settings'!$I8),-1,(EchelleFPAparam!$S$3/('cpmcfgWVLEN_Table.csv'!$S13+B$52))*(SIN('Standard Settings'!$F8)+SIN('Standard Settings'!$F8+EchelleFPAparam!$M$3+EchelleFPAparam!$H$3)))</f>
        <v>1769.45440860183</v>
      </c>
      <c r="DE13" s="41" t="n">
        <f aca="false">IF(OR($S13+C$52&lt;'Standard Settings'!$G8,$S13+C$52&gt;'Standard Settings'!$I8),-1,(EchelleFPAparam!$S$3/('cpmcfgWVLEN_Table.csv'!$S13+C$52))*(SIN('Standard Settings'!$F8)+SIN('Standard Settings'!$F8+EchelleFPAparam!$M$3+EchelleFPAparam!$H$3)))</f>
        <v>1715.83457803814</v>
      </c>
      <c r="DF13" s="41" t="n">
        <f aca="false">IF(OR($S13+D$52&lt;'Standard Settings'!$G8,$S13+D$52&gt;'Standard Settings'!$I8),-1,(EchelleFPAparam!$S$3/('cpmcfgWVLEN_Table.csv'!$S13+D$52))*(SIN('Standard Settings'!$F8)+SIN('Standard Settings'!$F8+EchelleFPAparam!$M$3+EchelleFPAparam!$H$3)))</f>
        <v>1665.36885515466</v>
      </c>
      <c r="DG13" s="41" t="n">
        <f aca="false">IF(OR($S13+E$52&lt;'Standard Settings'!$G8,$S13+E$52&gt;'Standard Settings'!$I8),-1,(EchelleFPAparam!$S$3/('cpmcfgWVLEN_Table.csv'!$S13+E$52))*(SIN('Standard Settings'!$F8)+SIN('Standard Settings'!$F8+EchelleFPAparam!$M$3+EchelleFPAparam!$H$3)))</f>
        <v>1617.78688786453</v>
      </c>
      <c r="DH13" s="41" t="n">
        <f aca="false">IF(OR($S13+F$52&lt;'Standard Settings'!$G8,$S13+F$52&gt;'Standard Settings'!$I8),-1,(EchelleFPAparam!$S$3/('cpmcfgWVLEN_Table.csv'!$S13+F$52))*(SIN('Standard Settings'!$F8)+SIN('Standard Settings'!$F8+EchelleFPAparam!$M$3+EchelleFPAparam!$H$3)))</f>
        <v>1572.84836320163</v>
      </c>
      <c r="DI13" s="41" t="n">
        <f aca="false">IF(OR($S13+G$52&lt;'Standard Settings'!$G8,$S13+G$52&gt;'Standard Settings'!$I8),-1,(EchelleFPAparam!$S$3/('cpmcfgWVLEN_Table.csv'!$S13+G$52))*(SIN('Standard Settings'!$F8)+SIN('Standard Settings'!$F8+EchelleFPAparam!$M$3+EchelleFPAparam!$H$3)))</f>
        <v>1530.33894797996</v>
      </c>
      <c r="DJ13" s="41" t="n">
        <f aca="false">IF(OR($S13+H$52&lt;'Standard Settings'!$G8,$S13+H$52&gt;'Standard Settings'!$I8),-1,(EchelleFPAparam!$S$3/('cpmcfgWVLEN_Table.csv'!$S13+H$52))*(SIN('Standard Settings'!$F8)+SIN('Standard Settings'!$F8+EchelleFPAparam!$M$3+EchelleFPAparam!$H$3)))</f>
        <v>1490.06687040154</v>
      </c>
      <c r="DK13" s="41" t="n">
        <f aca="false">IF(OR($S13+I$52&lt;'Standard Settings'!$G8,$S13+I$52&gt;'Standard Settings'!$I8),-1,(EchelleFPAparam!$S$3/('cpmcfgWVLEN_Table.csv'!$S13+I$52))*(SIN('Standard Settings'!$F8)+SIN('Standard Settings'!$F8+EchelleFPAparam!$M$3+EchelleFPAparam!$H$3)))</f>
        <v>1451.86002757073</v>
      </c>
      <c r="DL13" s="41" t="n">
        <f aca="false">IF(OR($S13+J$52&lt;'Standard Settings'!$G8,$S13+J$52&gt;'Standard Settings'!$I8),-1,(EchelleFPAparam!$S$3/('cpmcfgWVLEN_Table.csv'!$S13+J$52))*(SIN('Standard Settings'!$F8)+SIN('Standard Settings'!$F8+EchelleFPAparam!$M$3+EchelleFPAparam!$H$3)))</f>
        <v>-1</v>
      </c>
      <c r="DM13" s="41" t="n">
        <f aca="false">IF(OR($S13+B$52&lt;'Standard Settings'!$G8,$S13+B$52&gt;'Standard Settings'!$I8),-1,(EchelleFPAparam!$S$3/('cpmcfgWVLEN_Table.csv'!$S13+B$52))*(SIN('Standard Settings'!$F8)+SIN('Standard Settings'!$F8+EchelleFPAparam!$M$3+EchelleFPAparam!$I$3)))</f>
        <v>1780.91578041471</v>
      </c>
      <c r="DN13" s="41" t="n">
        <f aca="false">IF(OR($S13+C$52&lt;'Standard Settings'!$G8,$S13+C$52&gt;'Standard Settings'!$I8),-1,(EchelleFPAparam!$S$3/('cpmcfgWVLEN_Table.csv'!$S13+C$52))*(SIN('Standard Settings'!$F8)+SIN('Standard Settings'!$F8+EchelleFPAparam!$M$3+EchelleFPAparam!$I$3)))</f>
        <v>1726.94863555366</v>
      </c>
      <c r="DO13" s="41" t="n">
        <f aca="false">IF(OR($S13+D$52&lt;'Standard Settings'!$G8,$S13+D$52&gt;'Standard Settings'!$I8),-1,(EchelleFPAparam!$S$3/('cpmcfgWVLEN_Table.csv'!$S13+D$52))*(SIN('Standard Settings'!$F8)+SIN('Standard Settings'!$F8+EchelleFPAparam!$M$3+EchelleFPAparam!$I$3)))</f>
        <v>1676.15602862561</v>
      </c>
      <c r="DP13" s="41" t="n">
        <f aca="false">IF(OR($S13+E$52&lt;'Standard Settings'!$G8,$S13+E$52&gt;'Standard Settings'!$I8),-1,(EchelleFPAparam!$S$3/('cpmcfgWVLEN_Table.csv'!$S13+E$52))*(SIN('Standard Settings'!$F8)+SIN('Standard Settings'!$F8+EchelleFPAparam!$M$3+EchelleFPAparam!$I$3)))</f>
        <v>1628.26585637916</v>
      </c>
      <c r="DQ13" s="41" t="n">
        <f aca="false">IF(OR($S13+F$52&lt;'Standard Settings'!$G8,$S13+F$52&gt;'Standard Settings'!$I8),-1,(EchelleFPAparam!$S$3/('cpmcfgWVLEN_Table.csv'!$S13+F$52))*(SIN('Standard Settings'!$F8)+SIN('Standard Settings'!$F8+EchelleFPAparam!$M$3+EchelleFPAparam!$I$3)))</f>
        <v>1583.03624925752</v>
      </c>
      <c r="DR13" s="41" t="n">
        <f aca="false">IF(OR($S13+G$52&lt;'Standard Settings'!$G8,$S13+G$52&gt;'Standard Settings'!$I8),-1,(EchelleFPAparam!$S$3/('cpmcfgWVLEN_Table.csv'!$S13+G$52))*(SIN('Standard Settings'!$F8)+SIN('Standard Settings'!$F8+EchelleFPAparam!$M$3+EchelleFPAparam!$I$3)))</f>
        <v>1540.25148576407</v>
      </c>
      <c r="DS13" s="41" t="n">
        <f aca="false">IF(OR($S13+H$52&lt;'Standard Settings'!$G8,$S13+H$52&gt;'Standard Settings'!$I8),-1,(EchelleFPAparam!$S$3/('cpmcfgWVLEN_Table.csv'!$S13+H$52))*(SIN('Standard Settings'!$F8)+SIN('Standard Settings'!$F8+EchelleFPAparam!$M$3+EchelleFPAparam!$I$3)))</f>
        <v>1499.71855192818</v>
      </c>
      <c r="DT13" s="41" t="n">
        <f aca="false">IF(OR($S13+I$52&lt;'Standard Settings'!$G8,$S13+I$52&gt;'Standard Settings'!$I8),-1,(EchelleFPAparam!$S$3/('cpmcfgWVLEN_Table.csv'!$S13+I$52))*(SIN('Standard Settings'!$F8)+SIN('Standard Settings'!$F8+EchelleFPAparam!$M$3+EchelleFPAparam!$I$3)))</f>
        <v>1461.26423008386</v>
      </c>
      <c r="DU13" s="41" t="n">
        <f aca="false">IF(OR($S13+J$52&lt;'Standard Settings'!$G8,$S13+J$52&gt;'Standard Settings'!$I8),-1,(EchelleFPAparam!$S$3/('cpmcfgWVLEN_Table.csv'!$S13+J$52))*(SIN('Standard Settings'!$F8)+SIN('Standard Settings'!$F8+EchelleFPAparam!$M$3+EchelleFPAparam!$I$3)))</f>
        <v>-1</v>
      </c>
      <c r="DV13" s="41" t="n">
        <f aca="false">IF(OR($S13+B$52&lt;'Standard Settings'!$G8,$S13+B$52&gt;'Standard Settings'!$I8),-1,(EchelleFPAparam!$S$3/('cpmcfgWVLEN_Table.csv'!$S13+B$52))*(SIN('Standard Settings'!$F8)+SIN('Standard Settings'!$F8+EchelleFPAparam!$M$3+EchelleFPAparam!$J$3)))</f>
        <v>1781.52203113567</v>
      </c>
      <c r="DW13" s="41" t="n">
        <f aca="false">IF(OR($S13+C$52&lt;'Standard Settings'!$G8,$S13+C$52&gt;'Standard Settings'!$I8),-1,(EchelleFPAparam!$S$3/('cpmcfgWVLEN_Table.csv'!$S13+C$52))*(SIN('Standard Settings'!$F8)+SIN('Standard Settings'!$F8+EchelleFPAparam!$M$3+EchelleFPAparam!$J$3)))</f>
        <v>1727.53651504065</v>
      </c>
      <c r="DX13" s="41" t="n">
        <f aca="false">IF(OR($S13+D$52&lt;'Standard Settings'!$G8,$S13+D$52&gt;'Standard Settings'!$I8),-1,(EchelleFPAparam!$S$3/('cpmcfgWVLEN_Table.csv'!$S13+D$52))*(SIN('Standard Settings'!$F8)+SIN('Standard Settings'!$F8+EchelleFPAparam!$M$3+EchelleFPAparam!$J$3)))</f>
        <v>1676.72661753946</v>
      </c>
      <c r="DY13" s="41" t="n">
        <f aca="false">IF(OR($S13+E$52&lt;'Standard Settings'!$G8,$S13+E$52&gt;'Standard Settings'!$I8),-1,(EchelleFPAparam!$S$3/('cpmcfgWVLEN_Table.csv'!$S13+E$52))*(SIN('Standard Settings'!$F8)+SIN('Standard Settings'!$F8+EchelleFPAparam!$M$3+EchelleFPAparam!$J$3)))</f>
        <v>1628.82014275262</v>
      </c>
      <c r="DZ13" s="41" t="n">
        <f aca="false">IF(OR($S13+F$52&lt;'Standard Settings'!$G8,$S13+F$52&gt;'Standard Settings'!$I8),-1,(EchelleFPAparam!$S$3/('cpmcfgWVLEN_Table.csv'!$S13+F$52))*(SIN('Standard Settings'!$F8)+SIN('Standard Settings'!$F8+EchelleFPAparam!$M$3+EchelleFPAparam!$J$3)))</f>
        <v>1583.57513878727</v>
      </c>
      <c r="EA13" s="41" t="n">
        <f aca="false">IF(OR($S13+G$52&lt;'Standard Settings'!$G8,$S13+G$52&gt;'Standard Settings'!$I8),-1,(EchelleFPAparam!$S$3/('cpmcfgWVLEN_Table.csv'!$S13+G$52))*(SIN('Standard Settings'!$F8)+SIN('Standard Settings'!$F8+EchelleFPAparam!$M$3+EchelleFPAparam!$J$3)))</f>
        <v>1540.77581071193</v>
      </c>
      <c r="EB13" s="41" t="n">
        <f aca="false">IF(OR($S13+H$52&lt;'Standard Settings'!$G8,$S13+H$52&gt;'Standard Settings'!$I8),-1,(EchelleFPAparam!$S$3/('cpmcfgWVLEN_Table.csv'!$S13+H$52))*(SIN('Standard Settings'!$F8)+SIN('Standard Settings'!$F8+EchelleFPAparam!$M$3+EchelleFPAparam!$J$3)))</f>
        <v>1500.22907885109</v>
      </c>
      <c r="EC13" s="41" t="n">
        <f aca="false">IF(OR($S13+I$52&lt;'Standard Settings'!$G8,$S13+I$52&gt;'Standard Settings'!$I8),-1,(EchelleFPAparam!$S$3/('cpmcfgWVLEN_Table.csv'!$S13+I$52))*(SIN('Standard Settings'!$F8)+SIN('Standard Settings'!$F8+EchelleFPAparam!$M$3+EchelleFPAparam!$J$3)))</f>
        <v>1461.76166657286</v>
      </c>
      <c r="ED13" s="41" t="n">
        <f aca="false">IF(OR($S13+J$52&lt;'Standard Settings'!$G8,$S13+J$52&gt;'Standard Settings'!$I8),-1,(EchelleFPAparam!$S$3/('cpmcfgWVLEN_Table.csv'!$S13+J$52))*(SIN('Standard Settings'!$F8)+SIN('Standard Settings'!$F8+EchelleFPAparam!$M$3+EchelleFPAparam!$J$3)))</f>
        <v>-1</v>
      </c>
      <c r="EE13" s="41" t="n">
        <f aca="false">IF(OR($S13+B$52&lt;$Q13,$S13+B$52&gt;$R13),-1,(EchelleFPAparam!$S$3/('cpmcfgWVLEN_Table.csv'!$S13+B$52))*(SIN('Standard Settings'!$F8)+SIN('Standard Settings'!$F8+EchelleFPAparam!$M$3+EchelleFPAparam!$K$3)))</f>
        <v>1792.40698359777</v>
      </c>
      <c r="EF13" s="41" t="n">
        <f aca="false">IF(OR($S13+C$52&lt;$Q13,$S13+C$52&gt;$R13),-1,(EchelleFPAparam!$S$3/('cpmcfgWVLEN_Table.csv'!$S13+C$52))*(SIN('Standard Settings'!$F8)+SIN('Standard Settings'!$F8+EchelleFPAparam!$M$3+EchelleFPAparam!$K$3)))</f>
        <v>1738.09162045844</v>
      </c>
      <c r="EG13" s="41" t="n">
        <f aca="false">IF(OR($S13+D$52&lt;$Q13,$S13+D$52&gt;$R13),-1,(EchelleFPAparam!$S$3/('cpmcfgWVLEN_Table.csv'!$S13+D$52))*(SIN('Standard Settings'!$F8)+SIN('Standard Settings'!$F8+EchelleFPAparam!$M$3+EchelleFPAparam!$K$3)))</f>
        <v>1686.97127868025</v>
      </c>
      <c r="EH13" s="41" t="n">
        <f aca="false">IF(OR($S13+E$52&lt;$Q13,$S13+E$52&gt;$R13),-1,(EchelleFPAparam!$S$3/('cpmcfgWVLEN_Table.csv'!$S13+E$52))*(SIN('Standard Settings'!$F8)+SIN('Standard Settings'!$F8+EchelleFPAparam!$M$3+EchelleFPAparam!$K$3)))</f>
        <v>1638.77209928939</v>
      </c>
      <c r="EI13" s="41" t="n">
        <f aca="false">IF(OR($S13+F$52&lt;$Q13,$S13+F$52&gt;$R13),-1,(EchelleFPAparam!$S$3/('cpmcfgWVLEN_Table.csv'!$S13+F$52))*(SIN('Standard Settings'!$F8)+SIN('Standard Settings'!$F8+EchelleFPAparam!$M$3+EchelleFPAparam!$K$3)))</f>
        <v>1593.25065208691</v>
      </c>
      <c r="EJ13" s="41" t="n">
        <f aca="false">IF(OR($S13+G$52&lt;$Q13,$S13+G$52&gt;$R13),-1,(EchelleFPAparam!$S$3/('cpmcfgWVLEN_Table.csv'!$S13+G$52))*(SIN('Standard Settings'!$F8)+SIN('Standard Settings'!$F8+EchelleFPAparam!$M$3+EchelleFPAparam!$K$3)))</f>
        <v>1550.18982365212</v>
      </c>
      <c r="EK13" s="41" t="n">
        <f aca="false">IF(OR($S13+H$52&lt;$Q13,$S13+H$52&gt;$R13),-1,(EchelleFPAparam!$S$3/('cpmcfgWVLEN_Table.csv'!$S13+H$52))*(SIN('Standard Settings'!$F8)+SIN('Standard Settings'!$F8+EchelleFPAparam!$M$3+EchelleFPAparam!$K$3)))</f>
        <v>1509.39535460865</v>
      </c>
      <c r="EL13" s="41" t="n">
        <f aca="false">IF(OR($S13+I$52&lt;$Q13,$S13+I$52&gt;$R13),-1,(EchelleFPAparam!$S$3/('cpmcfgWVLEN_Table.csv'!$S13+I$52))*(SIN('Standard Settings'!$F8)+SIN('Standard Settings'!$F8+EchelleFPAparam!$M$3+EchelleFPAparam!$K$3)))</f>
        <v>1470.69290961868</v>
      </c>
      <c r="EM13" s="41" t="n">
        <f aca="false">IF(OR($S13+J$52&lt;$Q13,$S13+J$52&gt;$R13),-1,(EchelleFPAparam!$S$3/('cpmcfgWVLEN_Table.csv'!$S13+J$52))*(SIN('Standard Settings'!$F8)+SIN('Standard Settings'!$F8+EchelleFPAparam!$M$3+EchelleFPAparam!$K$3)))</f>
        <v>-1</v>
      </c>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3" t="n">
        <f aca="false">1/(F13*EchelleFPAparam!$Q$3)</f>
        <v>2400.31664587221</v>
      </c>
      <c r="FM13" s="43" t="n">
        <f aca="false">E13*FL13</f>
        <v>11.9405041436563</v>
      </c>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c r="IF13" s="42"/>
      <c r="IG13" s="42"/>
      <c r="IH13" s="42"/>
      <c r="II13" s="42"/>
      <c r="IJ13" s="42"/>
      <c r="IK13" s="42"/>
      <c r="IL13" s="42"/>
      <c r="IM13" s="42"/>
      <c r="IN13" s="42"/>
      <c r="IO13" s="42"/>
      <c r="IP13" s="42"/>
      <c r="IQ13" s="42"/>
      <c r="IR13" s="42"/>
      <c r="IS13" s="42"/>
      <c r="IT13" s="42"/>
      <c r="IU13" s="42"/>
      <c r="IV13" s="42"/>
      <c r="IW13" s="42"/>
      <c r="IX13" s="42"/>
      <c r="IY13" s="42"/>
      <c r="IZ13" s="42"/>
      <c r="JA13" s="42"/>
      <c r="JB13" s="42"/>
      <c r="JC13" s="42"/>
      <c r="JD13" s="42"/>
      <c r="JE13" s="42"/>
      <c r="JF13" s="42"/>
      <c r="JG13" s="42"/>
      <c r="JH13" s="42"/>
      <c r="JI13" s="42"/>
      <c r="JJ13" s="42"/>
      <c r="JK13" s="42"/>
      <c r="JL13" s="42"/>
      <c r="JM13" s="42"/>
      <c r="JN13" s="42"/>
      <c r="JO13" s="42"/>
      <c r="JP13" s="42"/>
      <c r="JQ13" s="42"/>
      <c r="JR13" s="42"/>
      <c r="JS13" s="42"/>
      <c r="JT13" s="24"/>
    </row>
    <row r="14" customFormat="false" ht="13.75" hidden="false" customHeight="true" outlineLevel="0" collapsed="false">
      <c r="A14" s="29" t="n">
        <v>8</v>
      </c>
      <c r="B14" s="30" t="n">
        <f aca="false">Y14</f>
        <v>1584.69312980124</v>
      </c>
      <c r="C14" s="12" t="str">
        <f aca="false">'Standard Settings'!B9</f>
        <v>H/4/4</v>
      </c>
      <c r="D14" s="12" t="n">
        <f aca="false">'Standard Settings'!H9</f>
        <v>36</v>
      </c>
      <c r="E14" s="31" t="n">
        <f aca="false">(DQ14-DH14)/2048</f>
        <v>0.00489178435924309</v>
      </c>
      <c r="F14" s="28"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32" t="str">
        <f aca="false">'Standard Settings'!C9</f>
        <v>H</v>
      </c>
      <c r="H14" s="33"/>
      <c r="I14" s="12" t="str">
        <f aca="false">'Standard Settings'!$D9</f>
        <v>HK</v>
      </c>
      <c r="J14" s="33"/>
      <c r="K14" s="13" t="n">
        <v>0</v>
      </c>
      <c r="L14" s="13" t="n">
        <v>0</v>
      </c>
      <c r="M14" s="12" t="str">
        <f aca="false">'Standard Settings'!$D9</f>
        <v>HK</v>
      </c>
      <c r="N14" s="33"/>
      <c r="O14" s="12" t="n">
        <f aca="false">'Standard Settings'!$E9</f>
        <v>66</v>
      </c>
      <c r="P14" s="34"/>
      <c r="Q14" s="35" t="n">
        <f aca="false">'Standard Settings'!$G9</f>
        <v>32</v>
      </c>
      <c r="R14" s="35" t="n">
        <f aca="false">'Standard Settings'!$I9</f>
        <v>39</v>
      </c>
      <c r="S14" s="36" t="n">
        <f aca="false">D14-4</f>
        <v>32</v>
      </c>
      <c r="T14" s="36" t="n">
        <f aca="false">D14+4</f>
        <v>40</v>
      </c>
      <c r="U14" s="37" t="n">
        <f aca="false">IF(OR($S14+B$52&lt;$Q14,$S14+B$52&gt;$R14),-1,(EchelleFPAparam!$S$3/('cpmcfgWVLEN_Table.csv'!$S14+B$52))*(SIN('Standard Settings'!$F9)+SIN('Standard Settings'!$F9+EchelleFPAparam!$M$3)))</f>
        <v>1782.7797710264</v>
      </c>
      <c r="V14" s="37" t="n">
        <f aca="false">IF(OR($S14+C$52&lt;$Q14,$S14+C$52&gt;$R14),-1,(EchelleFPAparam!$S$3/('cpmcfgWVLEN_Table.csv'!$S14+C$52))*(SIN('Standard Settings'!$F9)+SIN('Standard Settings'!$F9+EchelleFPAparam!$M$3)))</f>
        <v>1728.75614160136</v>
      </c>
      <c r="W14" s="37" t="n">
        <f aca="false">IF(OR($S14+D$52&lt;$Q14,$S14+D$52&gt;$R14),-1,(EchelleFPAparam!$S$3/('cpmcfgWVLEN_Table.csv'!$S14+D$52))*(SIN('Standard Settings'!$F9)+SIN('Standard Settings'!$F9+EchelleFPAparam!$M$3)))</f>
        <v>1677.91037273073</v>
      </c>
      <c r="X14" s="37" t="n">
        <f aca="false">IF(OR($S14+E$52&lt;$Q14,$S14+E$52&gt;$R14),-1,(EchelleFPAparam!$S$3/('cpmcfgWVLEN_Table.csv'!$S14+E$52))*(SIN('Standard Settings'!$F9)+SIN('Standard Settings'!$F9+EchelleFPAparam!$M$3)))</f>
        <v>1629.97007636699</v>
      </c>
      <c r="Y14" s="37" t="n">
        <f aca="false">IF(OR($S14+F$52&lt;$Q14,$S14+F$52&gt;$R14),-1,(EchelleFPAparam!$S$3/('cpmcfgWVLEN_Table.csv'!$S14+F$52))*(SIN('Standard Settings'!$F9)+SIN('Standard Settings'!$F9+EchelleFPAparam!$M$3)))</f>
        <v>1584.69312980124</v>
      </c>
      <c r="Z14" s="37" t="n">
        <f aca="false">IF(OR($S14+G$52&lt;$Q14,$S14+G$52&gt;$R14),-1,(EchelleFPAparam!$S$3/('cpmcfgWVLEN_Table.csv'!$S14+G$52))*(SIN('Standard Settings'!$F9)+SIN('Standard Settings'!$F9+EchelleFPAparam!$M$3)))</f>
        <v>1541.86358575256</v>
      </c>
      <c r="AA14" s="37" t="n">
        <f aca="false">IF(OR($S14+H$52&lt;$Q14,$S14+H$52&gt;$R14),-1,(EchelleFPAparam!$S$3/('cpmcfgWVLEN_Table.csv'!$S14+H$52))*(SIN('Standard Settings'!$F9)+SIN('Standard Settings'!$F9+EchelleFPAparam!$M$3)))</f>
        <v>1501.28822823276</v>
      </c>
      <c r="AB14" s="37" t="n">
        <f aca="false">IF(OR($S14+I$52&lt;$Q14,$S14+I$52&gt;$R14),-1,(EchelleFPAparam!$S$3/('cpmcfgWVLEN_Table.csv'!$S14+I$52))*(SIN('Standard Settings'!$F9)+SIN('Standard Settings'!$F9+EchelleFPAparam!$M$3)))</f>
        <v>1462.79365827807</v>
      </c>
      <c r="AC14" s="37" t="n">
        <f aca="false">IF(OR($S14+J$52&lt;$Q14,$S14+J$52&gt;$R14),-1,(EchelleFPAparam!$S$3/('cpmcfgWVLEN_Table.csv'!$S14+J$52))*(SIN('Standard Settings'!$F9)+SIN('Standard Settings'!$F9+EchelleFPAparam!$M$3)))</f>
        <v>-1</v>
      </c>
      <c r="AD14" s="38"/>
      <c r="AE14" s="38" t="n">
        <v>2015.57250902839</v>
      </c>
      <c r="AF14" s="38" t="n">
        <v>1765.6603342398</v>
      </c>
      <c r="AG14" s="38" t="n">
        <v>1477.00584734751</v>
      </c>
      <c r="AH14" s="38" t="n">
        <v>1207.05549062078</v>
      </c>
      <c r="AI14" s="38" t="n">
        <v>953.651031006221</v>
      </c>
      <c r="AJ14" s="38" t="n">
        <v>715.150913425572</v>
      </c>
      <c r="AK14" s="38" t="n">
        <v>490.064181148599</v>
      </c>
      <c r="AL14" s="38" t="n">
        <v>277.018482428515</v>
      </c>
      <c r="AM14" s="38" t="n">
        <v>80.4824537845475</v>
      </c>
      <c r="AN14" s="38"/>
      <c r="AO14" s="38"/>
      <c r="AP14" s="38" t="n">
        <v>2038.71350241144</v>
      </c>
      <c r="AQ14" s="38" t="n">
        <v>1811.20626008432</v>
      </c>
      <c r="AR14" s="38" t="n">
        <v>1520.14290071254</v>
      </c>
      <c r="AS14" s="38" t="n">
        <v>1248.19883835033</v>
      </c>
      <c r="AT14" s="38" t="n">
        <v>993.061393887032</v>
      </c>
      <c r="AU14" s="38" t="n">
        <v>752.956230214503</v>
      </c>
      <c r="AV14" s="38" t="n">
        <v>526.393310753268</v>
      </c>
      <c r="AW14" s="38" t="n">
        <v>312.078262568474</v>
      </c>
      <c r="AX14" s="38" t="n">
        <v>108.413717487351</v>
      </c>
      <c r="AY14" s="38"/>
      <c r="AZ14" s="38"/>
      <c r="BA14" s="38" t="n">
        <v>1857.25974788385</v>
      </c>
      <c r="BB14" s="38" t="n">
        <v>1563.97309260494</v>
      </c>
      <c r="BC14" s="38" t="n">
        <v>1289.81773527932</v>
      </c>
      <c r="BD14" s="38" t="n">
        <v>1032.69857984399</v>
      </c>
      <c r="BE14" s="38" t="n">
        <v>790.793954211859</v>
      </c>
      <c r="BF14" s="38" t="n">
        <v>562.58412889418</v>
      </c>
      <c r="BG14" s="38" t="n">
        <v>346.728947452771</v>
      </c>
      <c r="BH14" s="38" t="n">
        <v>141.410709260168</v>
      </c>
      <c r="BI14" s="38"/>
      <c r="BJ14" s="38"/>
      <c r="BK14" s="39" t="n">
        <f aca="false">IF(OR($S14+B$52&lt;'Standard Settings'!$G9,$S14+B$52&gt;'Standard Settings'!$I9),-1,(EchelleFPAparam!$S$3/('cpmcfgWVLEN_Table.csv'!$S14+B$52))*(SIN(EchelleFPAparam!$T$3-EchelleFPAparam!$M$3/2)+SIN('Standard Settings'!$F9+EchelleFPAparam!$M$3)))</f>
        <v>1778.33838170665</v>
      </c>
      <c r="BL14" s="39" t="n">
        <f aca="false">IF(OR($S14+C$52&lt;'Standard Settings'!$G9,$S14+C$52&gt;'Standard Settings'!$I9),-1,(EchelleFPAparam!$S$3/('cpmcfgWVLEN_Table.csv'!$S14+C$52))*(SIN(EchelleFPAparam!$T$3-EchelleFPAparam!$M$3/2)+SIN('Standard Settings'!$F9+EchelleFPAparam!$M$3)))</f>
        <v>1724.44933983675</v>
      </c>
      <c r="BM14" s="39" t="n">
        <f aca="false">IF(OR($S14+D$52&lt;'Standard Settings'!$G9,$S14+D$52&gt;'Standard Settings'!$I9),-1,(EchelleFPAparam!$S$3/('cpmcfgWVLEN_Table.csv'!$S14+D$52))*(SIN(EchelleFPAparam!$T$3-EchelleFPAparam!$M$3/2)+SIN('Standard Settings'!$F9+EchelleFPAparam!$M$3)))</f>
        <v>1673.73024160626</v>
      </c>
      <c r="BN14" s="39" t="n">
        <f aca="false">IF(OR($S14+E$52&lt;'Standard Settings'!$G9,$S14+E$52&gt;'Standard Settings'!$I9),-1,(EchelleFPAparam!$S$3/('cpmcfgWVLEN_Table.csv'!$S14+E$52))*(SIN(EchelleFPAparam!$T$3-EchelleFPAparam!$M$3/2)+SIN('Standard Settings'!$F9+EchelleFPAparam!$M$3)))</f>
        <v>1625.90937756037</v>
      </c>
      <c r="BO14" s="39" t="n">
        <f aca="false">IF(OR($S14+F$52&lt;'Standard Settings'!$G9,$S14+F$52&gt;'Standard Settings'!$I9),-1,(EchelleFPAparam!$S$3/('cpmcfgWVLEN_Table.csv'!$S14+F$52))*(SIN(EchelleFPAparam!$T$3-EchelleFPAparam!$M$3/2)+SIN('Standard Settings'!$F9+EchelleFPAparam!$M$3)))</f>
        <v>1580.74522818369</v>
      </c>
      <c r="BP14" s="39" t="n">
        <f aca="false">IF(OR($S14+G$52&lt;'Standard Settings'!$G9,$S14+G$52&gt;'Standard Settings'!$I9),-1,(EchelleFPAparam!$S$3/('cpmcfgWVLEN_Table.csv'!$S14+G$52))*(SIN(EchelleFPAparam!$T$3-EchelleFPAparam!$M$3/2)+SIN('Standard Settings'!$F9+EchelleFPAparam!$M$3)))</f>
        <v>1538.02238417872</v>
      </c>
      <c r="BQ14" s="39" t="n">
        <f aca="false">IF(OR($S14+H$52&lt;'Standard Settings'!$G9,$S14+H$52&gt;'Standard Settings'!$I9),-1,(EchelleFPAparam!$S$3/('cpmcfgWVLEN_Table.csv'!$S14+H$52))*(SIN(EchelleFPAparam!$T$3-EchelleFPAparam!$M$3/2)+SIN('Standard Settings'!$F9+EchelleFPAparam!$M$3)))</f>
        <v>1497.54811091086</v>
      </c>
      <c r="BR14" s="39" t="n">
        <f aca="false">IF(OR($S14+I$52&lt;'Standard Settings'!$G9,$S14+I$52&gt;'Standard Settings'!$I9),-1,(EchelleFPAparam!$S$3/('cpmcfgWVLEN_Table.csv'!$S14+I$52))*(SIN(EchelleFPAparam!$T$3-EchelleFPAparam!$M$3/2)+SIN('Standard Settings'!$F9+EchelleFPAparam!$M$3)))</f>
        <v>1459.14944140033</v>
      </c>
      <c r="BS14" s="39" t="n">
        <f aca="false">IF(OR($S14+J$52&lt;'Standard Settings'!$G9,$S14+J$52&gt;'Standard Settings'!$I9),-1,(EchelleFPAparam!$S$3/('cpmcfgWVLEN_Table.csv'!$S14+J$52))*(SIN(EchelleFPAparam!$T$3-EchelleFPAparam!$M$3/2)+SIN('Standard Settings'!$F9+EchelleFPAparam!$M$3)))</f>
        <v>-1</v>
      </c>
      <c r="BT14" s="40" t="n">
        <f aca="false">IF(OR($S14+B$52&lt;'Standard Settings'!$G9,$S14+B$52&gt;'Standard Settings'!$I9),-1,BK14*(($D14+B$52)/($D14+B$52+0.5)))</f>
        <v>1753.97758195724</v>
      </c>
      <c r="BU14" s="40" t="n">
        <f aca="false">IF(OR($S14+C$52&lt;'Standard Settings'!$G9,$S14+C$52&gt;'Standard Settings'!$I9),-1,BL14*(($D14+C$52)/($D14+C$52+0.5)))</f>
        <v>1701.45668197226</v>
      </c>
      <c r="BV14" s="40" t="n">
        <f aca="false">IF(OR($S14+D$52&lt;'Standard Settings'!$G9,$S14+D$52&gt;'Standard Settings'!$I9),-1,BM14*(($D14+D$52)/($D14+D$52+0.5)))</f>
        <v>1651.99348522176</v>
      </c>
      <c r="BW14" s="40" t="n">
        <f aca="false">IF(OR($S14+E$52&lt;'Standard Settings'!$G9,$S14+E$52&gt;'Standard Settings'!$I9),-1,BN14*(($D14+E$52)/($D14+E$52+0.5)))</f>
        <v>1605.32824619884</v>
      </c>
      <c r="BX14" s="40" t="n">
        <f aca="false">IF(OR($S14+F$52&lt;'Standard Settings'!$G9,$S14+F$52&gt;'Standard Settings'!$I9),-1,BO14*(($D14+F$52)/($D14+F$52+0.5)))</f>
        <v>1561.22985499624</v>
      </c>
      <c r="BY14" s="40" t="n">
        <f aca="false">IF(OR($S14+G$52&lt;'Standard Settings'!$G9,$S14+G$52&gt;'Standard Settings'!$I9),-1,BP14*(($D14+G$52)/($D14+G$52+0.5)))</f>
        <v>1519.4919940079</v>
      </c>
      <c r="BZ14" s="40" t="n">
        <f aca="false">IF(OR($S14+H$52&lt;'Standard Settings'!$G9,$S14+H$52&gt;'Standard Settings'!$I9),-1,BQ14*(($D14+H$52)/($D14+H$52+0.5)))</f>
        <v>1479.92989784132</v>
      </c>
      <c r="CA14" s="40" t="n">
        <f aca="false">IF(OR($S14+I$52&lt;'Standard Settings'!$G9,$S14+I$52&gt;'Standard Settings'!$I9),-1,BR14*(($D14+I$52)/($D14+I$52+0.5)))</f>
        <v>1442.37760874055</v>
      </c>
      <c r="CB14" s="40" t="n">
        <f aca="false">IF(OR($S14+J$52&lt;'Standard Settings'!$G9,$S14+J$52&gt;'Standard Settings'!$I9),-1,BS14*(($D14+J$52)/($D14+J$52+0.5)))</f>
        <v>-1</v>
      </c>
      <c r="CC14" s="40" t="n">
        <f aca="false">IF(OR($S14+B$52&lt;'Standard Settings'!$G9,$S14+B$52&gt;'Standard Settings'!$I9),-1,BK14*(($D14+B$52)/($D14+B$52-0.5)))</f>
        <v>1803.38540116731</v>
      </c>
      <c r="CD14" s="40" t="n">
        <f aca="false">IF(OR($S14+C$52&lt;'Standard Settings'!$G9,$S14+C$52&gt;'Standard Settings'!$I9),-1,BL14*(($D14+C$52)/($D14+C$52-0.5)))</f>
        <v>1748.07193353315</v>
      </c>
      <c r="CE14" s="40" t="n">
        <f aca="false">IF(OR($S14+D$52&lt;'Standard Settings'!$G9,$S14+D$52&gt;'Standard Settings'!$I9),-1,BM14*(($D14+D$52)/($D14+D$52-0.5)))</f>
        <v>1696.04664482768</v>
      </c>
      <c r="CF14" s="40" t="n">
        <f aca="false">IF(OR($S14+E$52&lt;'Standard Settings'!$G9,$S14+E$52&gt;'Standard Settings'!$I9),-1,BN14*(($D14+E$52)/($D14+E$52-0.5)))</f>
        <v>1647.02508376245</v>
      </c>
      <c r="CG14" s="40" t="n">
        <f aca="false">IF(OR($S14+F$52&lt;'Standard Settings'!$G9,$S14+F$52&gt;'Standard Settings'!$I9),-1,BO14*(($D14+F$52)/($D14+F$52-0.5)))</f>
        <v>1600.75466145184</v>
      </c>
      <c r="CH14" s="40" t="n">
        <f aca="false">IF(OR($S14+G$52&lt;'Standard Settings'!$G9,$S14+G$52&gt;'Standard Settings'!$I9),-1,BP14*(($D14+G$52)/($D14+G$52-0.5)))</f>
        <v>1557.0103148476</v>
      </c>
      <c r="CI14" s="40" t="n">
        <f aca="false">IF(OR($S14+H$52&lt;'Standard Settings'!$G9,$S14+H$52&gt;'Standard Settings'!$I9),-1,BQ14*(($D14+H$52)/($D14+H$52-0.5)))</f>
        <v>1515.59085923509</v>
      </c>
      <c r="CJ14" s="40" t="n">
        <f aca="false">IF(OR($S14+I$52&lt;'Standard Settings'!$G9,$S14+I$52&gt;'Standard Settings'!$I9),-1,BR14*(($D14+I$52)/($D14+I$52-0.5)))</f>
        <v>1476.3159054168</v>
      </c>
      <c r="CK14" s="40" t="n">
        <f aca="false">IF(OR($S14+J$52&lt;'Standard Settings'!$G9,$S14+J$52&gt;'Standard Settings'!$I9),-1,BS14*(($D14+J$52)/($D14+J$52-0.5)))</f>
        <v>-1</v>
      </c>
      <c r="CL14" s="41" t="n">
        <f aca="false">IF(OR($S14+B$52&lt;'Standard Settings'!$G9,$S14+B$52&gt;'Standard Settings'!$I9),-1,(EchelleFPAparam!$S$3/('cpmcfgWVLEN_Table.csv'!$S14+B$52))*(SIN('Standard Settings'!$F9)+SIN('Standard Settings'!$F9+EchelleFPAparam!$M$3+EchelleFPAparam!$F$3)))</f>
        <v>1764.60734653541</v>
      </c>
      <c r="CM14" s="41" t="n">
        <f aca="false">IF(OR($S14+C$52&lt;'Standard Settings'!$G9,$S14+C$52&gt;'Standard Settings'!$I9),-1,(EchelleFPAparam!$S$3/('cpmcfgWVLEN_Table.csv'!$S14+C$52))*(SIN('Standard Settings'!$F9)+SIN('Standard Settings'!$F9+EchelleFPAparam!$M$3+EchelleFPAparam!$F$3)))</f>
        <v>1711.1343966404</v>
      </c>
      <c r="CN14" s="41" t="n">
        <f aca="false">IF(OR($S14+D$52&lt;'Standard Settings'!$G9,$S14+D$52&gt;'Standard Settings'!$I9),-1,(EchelleFPAparam!$S$3/('cpmcfgWVLEN_Table.csv'!$S14+D$52))*(SIN('Standard Settings'!$F9)+SIN('Standard Settings'!$F9+EchelleFPAparam!$M$3+EchelleFPAparam!$F$3)))</f>
        <v>1660.80691438627</v>
      </c>
      <c r="CO14" s="41" t="n">
        <f aca="false">IF(OR($S14+E$52&lt;'Standard Settings'!$G9,$S14+E$52&gt;'Standard Settings'!$I9),-1,(EchelleFPAparam!$S$3/('cpmcfgWVLEN_Table.csv'!$S14+E$52))*(SIN('Standard Settings'!$F9)+SIN('Standard Settings'!$F9+EchelleFPAparam!$M$3+EchelleFPAparam!$F$3)))</f>
        <v>1613.35528826095</v>
      </c>
      <c r="CP14" s="41" t="n">
        <f aca="false">IF(OR($S14+F$52&lt;'Standard Settings'!$G9,$S14+F$52&gt;'Standard Settings'!$I9),-1,(EchelleFPAparam!$S$3/('cpmcfgWVLEN_Table.csv'!$S14+F$52))*(SIN('Standard Settings'!$F9)+SIN('Standard Settings'!$F9+EchelleFPAparam!$M$3+EchelleFPAparam!$F$3)))</f>
        <v>1568.53986358704</v>
      </c>
      <c r="CQ14" s="41" t="n">
        <f aca="false">IF(OR($S14+G$52&lt;'Standard Settings'!$G9,$S14+G$52&gt;'Standard Settings'!$I9),-1,(EchelleFPAparam!$S$3/('cpmcfgWVLEN_Table.csv'!$S14+G$52))*(SIN('Standard Settings'!$F9)+SIN('Standard Settings'!$F9+EchelleFPAparam!$M$3+EchelleFPAparam!$F$3)))</f>
        <v>1526.1468943009</v>
      </c>
      <c r="CR14" s="41" t="n">
        <f aca="false">IF(OR($S14+H$52&lt;'Standard Settings'!$G9,$S14+H$52&gt;'Standard Settings'!$I9),-1,(EchelleFPAparam!$S$3/('cpmcfgWVLEN_Table.csv'!$S14+H$52))*(SIN('Standard Settings'!$F9)+SIN('Standard Settings'!$F9+EchelleFPAparam!$M$3+EchelleFPAparam!$F$3)))</f>
        <v>1485.98513392456</v>
      </c>
      <c r="CS14" s="41" t="n">
        <f aca="false">IF(OR($S14+I$52&lt;'Standard Settings'!$G9,$S14+I$52&gt;'Standard Settings'!$I9),-1,(EchelleFPAparam!$S$3/('cpmcfgWVLEN_Table.csv'!$S14+I$52))*(SIN('Standard Settings'!$F9)+SIN('Standard Settings'!$F9+EchelleFPAparam!$M$3+EchelleFPAparam!$F$3)))</f>
        <v>1447.88295100342</v>
      </c>
      <c r="CT14" s="41" t="n">
        <f aca="false">IF(OR($S14+J$52&lt;'Standard Settings'!$G9,$S14+J$52&gt;'Standard Settings'!$I9),-1,(EchelleFPAparam!$S$3/('cpmcfgWVLEN_Table.csv'!$S14+J$52))*(SIN('Standard Settings'!$F9)+SIN('Standard Settings'!$F9+EchelleFPAparam!$M$3+EchelleFPAparam!$F$3)))</f>
        <v>-1</v>
      </c>
      <c r="CU14" s="41" t="n">
        <f aca="false">IF(OR($S14+B$52&lt;'Standard Settings'!$G9,$S14+B$52&gt;'Standard Settings'!$I9),-1,(EchelleFPAparam!$S$3/('cpmcfgWVLEN_Table.csv'!$S14+B$52))*(SIN('Standard Settings'!$F9)+SIN('Standard Settings'!$F9+EchelleFPAparam!$M$3+EchelleFPAparam!$G$3)))</f>
        <v>1776.44920427622</v>
      </c>
      <c r="CV14" s="41" t="n">
        <f aca="false">IF(OR($S14+C$52&lt;'Standard Settings'!$G9,$S14+C$52&gt;'Standard Settings'!$I9),-1,(EchelleFPAparam!$S$3/('cpmcfgWVLEN_Table.csv'!$S14+C$52))*(SIN('Standard Settings'!$F9)+SIN('Standard Settings'!$F9+EchelleFPAparam!$M$3+EchelleFPAparam!$G$3)))</f>
        <v>1722.61741020725</v>
      </c>
      <c r="CW14" s="41" t="n">
        <f aca="false">IF(OR($S14+D$52&lt;'Standard Settings'!$G9,$S14+D$52&gt;'Standard Settings'!$I9),-1,(EchelleFPAparam!$S$3/('cpmcfgWVLEN_Table.csv'!$S14+D$52))*(SIN('Standard Settings'!$F9)+SIN('Standard Settings'!$F9+EchelleFPAparam!$M$3+EchelleFPAparam!$G$3)))</f>
        <v>1671.95219225998</v>
      </c>
      <c r="CX14" s="41" t="n">
        <f aca="false">IF(OR($S14+E$52&lt;'Standard Settings'!$G9,$S14+E$52&gt;'Standard Settings'!$I9),-1,(EchelleFPAparam!$S$3/('cpmcfgWVLEN_Table.csv'!$S14+E$52))*(SIN('Standard Settings'!$F9)+SIN('Standard Settings'!$F9+EchelleFPAparam!$M$3+EchelleFPAparam!$G$3)))</f>
        <v>1624.18212962398</v>
      </c>
      <c r="CY14" s="41" t="n">
        <f aca="false">IF(OR($S14+F$52&lt;'Standard Settings'!$G9,$S14+F$52&gt;'Standard Settings'!$I9),-1,(EchelleFPAparam!$S$3/('cpmcfgWVLEN_Table.csv'!$S14+F$52))*(SIN('Standard Settings'!$F9)+SIN('Standard Settings'!$F9+EchelleFPAparam!$M$3+EchelleFPAparam!$G$3)))</f>
        <v>1579.06595935664</v>
      </c>
      <c r="CZ14" s="41" t="n">
        <f aca="false">IF(OR($S14+G$52&lt;'Standard Settings'!$G9,$S14+G$52&gt;'Standard Settings'!$I9),-1,(EchelleFPAparam!$S$3/('cpmcfgWVLEN_Table.csv'!$S14+G$52))*(SIN('Standard Settings'!$F9)+SIN('Standard Settings'!$F9+EchelleFPAparam!$M$3+EchelleFPAparam!$G$3)))</f>
        <v>1536.38850099565</v>
      </c>
      <c r="DA14" s="41" t="n">
        <f aca="false">IF(OR($S14+H$52&lt;'Standard Settings'!$G9,$S14+H$52&gt;'Standard Settings'!$I9),-1,(EchelleFPAparam!$S$3/('cpmcfgWVLEN_Table.csv'!$S14+H$52))*(SIN('Standard Settings'!$F9)+SIN('Standard Settings'!$F9+EchelleFPAparam!$M$3+EchelleFPAparam!$G$3)))</f>
        <v>1495.95722465366</v>
      </c>
      <c r="DB14" s="41" t="n">
        <f aca="false">IF(OR($S14+I$52&lt;'Standard Settings'!$G9,$S14+I$52&gt;'Standard Settings'!$I9),-1,(EchelleFPAparam!$S$3/('cpmcfgWVLEN_Table.csv'!$S14+I$52))*(SIN('Standard Settings'!$F9)+SIN('Standard Settings'!$F9+EchelleFPAparam!$M$3+EchelleFPAparam!$G$3)))</f>
        <v>1457.59934709844</v>
      </c>
      <c r="DC14" s="41" t="n">
        <f aca="false">IF(OR($S14+J$52&lt;'Standard Settings'!$G9,$S14+J$52&gt;'Standard Settings'!$I9),-1,(EchelleFPAparam!$S$3/('cpmcfgWVLEN_Table.csv'!$S14+J$52))*(SIN('Standard Settings'!$F9)+SIN('Standard Settings'!$F9+EchelleFPAparam!$M$3+EchelleFPAparam!$G$3)))</f>
        <v>-1</v>
      </c>
      <c r="DD14" s="41" t="n">
        <f aca="false">IF(OR($S14+B$52&lt;'Standard Settings'!$G9,$S14+B$52&gt;'Standard Settings'!$I9),-1,(EchelleFPAparam!$S$3/('cpmcfgWVLEN_Table.csv'!$S14+B$52))*(SIN('Standard Settings'!$F9)+SIN('Standard Settings'!$F9+EchelleFPAparam!$M$3+EchelleFPAparam!$H$3)))</f>
        <v>1777.07624195541</v>
      </c>
      <c r="DE14" s="41" t="n">
        <f aca="false">IF(OR($S14+C$52&lt;'Standard Settings'!$G9,$S14+C$52&gt;'Standard Settings'!$I9),-1,(EchelleFPAparam!$S$3/('cpmcfgWVLEN_Table.csv'!$S14+C$52))*(SIN('Standard Settings'!$F9)+SIN('Standard Settings'!$F9+EchelleFPAparam!$M$3+EchelleFPAparam!$H$3)))</f>
        <v>1723.22544674464</v>
      </c>
      <c r="DF14" s="41" t="n">
        <f aca="false">IF(OR($S14+D$52&lt;'Standard Settings'!$G9,$S14+D$52&gt;'Standard Settings'!$I9),-1,(EchelleFPAparam!$S$3/('cpmcfgWVLEN_Table.csv'!$S14+D$52))*(SIN('Standard Settings'!$F9)+SIN('Standard Settings'!$F9+EchelleFPAparam!$M$3+EchelleFPAparam!$H$3)))</f>
        <v>1672.5423453698</v>
      </c>
      <c r="DG14" s="41" t="n">
        <f aca="false">IF(OR($S14+E$52&lt;'Standard Settings'!$G9,$S14+E$52&gt;'Standard Settings'!$I9),-1,(EchelleFPAparam!$S$3/('cpmcfgWVLEN_Table.csv'!$S14+E$52))*(SIN('Standard Settings'!$F9)+SIN('Standard Settings'!$F9+EchelleFPAparam!$M$3+EchelleFPAparam!$H$3)))</f>
        <v>1624.75542121637</v>
      </c>
      <c r="DH14" s="41" t="n">
        <f aca="false">IF(OR($S14+F$52&lt;'Standard Settings'!$G9,$S14+F$52&gt;'Standard Settings'!$I9),-1,(EchelleFPAparam!$S$3/('cpmcfgWVLEN_Table.csv'!$S14+F$52))*(SIN('Standard Settings'!$F9)+SIN('Standard Settings'!$F9+EchelleFPAparam!$M$3+EchelleFPAparam!$H$3)))</f>
        <v>1579.62332618259</v>
      </c>
      <c r="DI14" s="41" t="n">
        <f aca="false">IF(OR($S14+G$52&lt;'Standard Settings'!$G9,$S14+G$52&gt;'Standard Settings'!$I9),-1,(EchelleFPAparam!$S$3/('cpmcfgWVLEN_Table.csv'!$S14+G$52))*(SIN('Standard Settings'!$F9)+SIN('Standard Settings'!$F9+EchelleFPAparam!$M$3+EchelleFPAparam!$H$3)))</f>
        <v>1536.93080385333</v>
      </c>
      <c r="DJ14" s="41" t="n">
        <f aca="false">IF(OR($S14+H$52&lt;'Standard Settings'!$G9,$S14+H$52&gt;'Standard Settings'!$I9),-1,(EchelleFPAparam!$S$3/('cpmcfgWVLEN_Table.csv'!$S14+H$52))*(SIN('Standard Settings'!$F9)+SIN('Standard Settings'!$F9+EchelleFPAparam!$M$3+EchelleFPAparam!$H$3)))</f>
        <v>1496.4852563835</v>
      </c>
      <c r="DK14" s="41" t="n">
        <f aca="false">IF(OR($S14+I$52&lt;'Standard Settings'!$G9,$S14+I$52&gt;'Standard Settings'!$I9),-1,(EchelleFPAparam!$S$3/('cpmcfgWVLEN_Table.csv'!$S14+I$52))*(SIN('Standard Settings'!$F9)+SIN('Standard Settings'!$F9+EchelleFPAparam!$M$3+EchelleFPAparam!$H$3)))</f>
        <v>1458.11383955316</v>
      </c>
      <c r="DL14" s="41" t="n">
        <f aca="false">IF(OR($S14+J$52&lt;'Standard Settings'!$G9,$S14+J$52&gt;'Standard Settings'!$I9),-1,(EchelleFPAparam!$S$3/('cpmcfgWVLEN_Table.csv'!$S14+J$52))*(SIN('Standard Settings'!$F9)+SIN('Standard Settings'!$F9+EchelleFPAparam!$M$3+EchelleFPAparam!$H$3)))</f>
        <v>-1</v>
      </c>
      <c r="DM14" s="41" t="n">
        <f aca="false">IF(OR($S14+B$52&lt;'Standard Settings'!$G9,$S14+B$52&gt;'Standard Settings'!$I9),-1,(EchelleFPAparam!$S$3/('cpmcfgWVLEN_Table.csv'!$S14+B$52))*(SIN('Standard Settings'!$F9)+SIN('Standard Settings'!$F9+EchelleFPAparam!$M$3+EchelleFPAparam!$I$3)))</f>
        <v>1788.3469131191</v>
      </c>
      <c r="DN14" s="41" t="n">
        <f aca="false">IF(OR($S14+C$52&lt;'Standard Settings'!$G9,$S14+C$52&gt;'Standard Settings'!$I9),-1,(EchelleFPAparam!$S$3/('cpmcfgWVLEN_Table.csv'!$S14+C$52))*(SIN('Standard Settings'!$F9)+SIN('Standard Settings'!$F9+EchelleFPAparam!$M$3+EchelleFPAparam!$I$3)))</f>
        <v>1734.15458241853</v>
      </c>
      <c r="DO14" s="41" t="n">
        <f aca="false">IF(OR($S14+D$52&lt;'Standard Settings'!$G9,$S14+D$52&gt;'Standard Settings'!$I9),-1,(EchelleFPAparam!$S$3/('cpmcfgWVLEN_Table.csv'!$S14+D$52))*(SIN('Standard Settings'!$F9)+SIN('Standard Settings'!$F9+EchelleFPAparam!$M$3+EchelleFPAparam!$I$3)))</f>
        <v>1683.1500358768</v>
      </c>
      <c r="DP14" s="41" t="n">
        <f aca="false">IF(OR($S14+E$52&lt;'Standard Settings'!$G9,$S14+E$52&gt;'Standard Settings'!$I9),-1,(EchelleFPAparam!$S$3/('cpmcfgWVLEN_Table.csv'!$S14+E$52))*(SIN('Standard Settings'!$F9)+SIN('Standard Settings'!$F9+EchelleFPAparam!$M$3+EchelleFPAparam!$I$3)))</f>
        <v>1635.06003485175</v>
      </c>
      <c r="DQ14" s="41" t="n">
        <f aca="false">IF(OR($S14+F$52&lt;'Standard Settings'!$G9,$S14+F$52&gt;'Standard Settings'!$I9),-1,(EchelleFPAparam!$S$3/('cpmcfgWVLEN_Table.csv'!$S14+F$52))*(SIN('Standard Settings'!$F9)+SIN('Standard Settings'!$F9+EchelleFPAparam!$M$3+EchelleFPAparam!$I$3)))</f>
        <v>1589.64170055032</v>
      </c>
      <c r="DR14" s="41" t="n">
        <f aca="false">IF(OR($S14+G$52&lt;'Standard Settings'!$G9,$S14+G$52&gt;'Standard Settings'!$I9),-1,(EchelleFPAparam!$S$3/('cpmcfgWVLEN_Table.csv'!$S14+G$52))*(SIN('Standard Settings'!$F9)+SIN('Standard Settings'!$F9+EchelleFPAparam!$M$3+EchelleFPAparam!$I$3)))</f>
        <v>1546.67841134625</v>
      </c>
      <c r="DS14" s="41" t="n">
        <f aca="false">IF(OR($S14+H$52&lt;'Standard Settings'!$G9,$S14+H$52&gt;'Standard Settings'!$I9),-1,(EchelleFPAparam!$S$3/('cpmcfgWVLEN_Table.csv'!$S14+H$52))*(SIN('Standard Settings'!$F9)+SIN('Standard Settings'!$F9+EchelleFPAparam!$M$3+EchelleFPAparam!$I$3)))</f>
        <v>1505.97634788977</v>
      </c>
      <c r="DT14" s="41" t="n">
        <f aca="false">IF(OR($S14+I$52&lt;'Standard Settings'!$G9,$S14+I$52&gt;'Standard Settings'!$I9),-1,(EchelleFPAparam!$S$3/('cpmcfgWVLEN_Table.csv'!$S14+I$52))*(SIN('Standard Settings'!$F9)+SIN('Standard Settings'!$F9+EchelleFPAparam!$M$3+EchelleFPAparam!$I$3)))</f>
        <v>1467.36156973875</v>
      </c>
      <c r="DU14" s="41" t="n">
        <f aca="false">IF(OR($S14+J$52&lt;'Standard Settings'!$G9,$S14+J$52&gt;'Standard Settings'!$I9),-1,(EchelleFPAparam!$S$3/('cpmcfgWVLEN_Table.csv'!$S14+J$52))*(SIN('Standard Settings'!$F9)+SIN('Standard Settings'!$F9+EchelleFPAparam!$M$3+EchelleFPAparam!$I$3)))</f>
        <v>-1</v>
      </c>
      <c r="DV14" s="41" t="n">
        <f aca="false">IF(OR($S14+B$52&lt;'Standard Settings'!$G9,$S14+B$52&gt;'Standard Settings'!$I9),-1,(EchelleFPAparam!$S$3/('cpmcfgWVLEN_Table.csv'!$S14+B$52))*(SIN('Standard Settings'!$F9)+SIN('Standard Settings'!$F9+EchelleFPAparam!$M$3+EchelleFPAparam!$J$3)))</f>
        <v>1788.94274763819</v>
      </c>
      <c r="DW14" s="41" t="n">
        <f aca="false">IF(OR($S14+C$52&lt;'Standard Settings'!$G9,$S14+C$52&gt;'Standard Settings'!$I9),-1,(EchelleFPAparam!$S$3/('cpmcfgWVLEN_Table.csv'!$S14+C$52))*(SIN('Standard Settings'!$F9)+SIN('Standard Settings'!$F9+EchelleFPAparam!$M$3+EchelleFPAparam!$J$3)))</f>
        <v>1734.73236134612</v>
      </c>
      <c r="DX14" s="41" t="n">
        <f aca="false">IF(OR($S14+D$52&lt;'Standard Settings'!$G9,$S14+D$52&gt;'Standard Settings'!$I9),-1,(EchelleFPAparam!$S$3/('cpmcfgWVLEN_Table.csv'!$S14+D$52))*(SIN('Standard Settings'!$F9)+SIN('Standard Settings'!$F9+EchelleFPAparam!$M$3+EchelleFPAparam!$J$3)))</f>
        <v>1683.71082130653</v>
      </c>
      <c r="DY14" s="41" t="n">
        <f aca="false">IF(OR($S14+E$52&lt;'Standard Settings'!$G9,$S14+E$52&gt;'Standard Settings'!$I9),-1,(EchelleFPAparam!$S$3/('cpmcfgWVLEN_Table.csv'!$S14+E$52))*(SIN('Standard Settings'!$F9)+SIN('Standard Settings'!$F9+EchelleFPAparam!$M$3+EchelleFPAparam!$J$3)))</f>
        <v>1635.60479784063</v>
      </c>
      <c r="DZ14" s="41" t="n">
        <f aca="false">IF(OR($S14+F$52&lt;'Standard Settings'!$G9,$S14+F$52&gt;'Standard Settings'!$I9),-1,(EchelleFPAparam!$S$3/('cpmcfgWVLEN_Table.csv'!$S14+F$52))*(SIN('Standard Settings'!$F9)+SIN('Standard Settings'!$F9+EchelleFPAparam!$M$3+EchelleFPAparam!$J$3)))</f>
        <v>1590.17133123395</v>
      </c>
      <c r="EA14" s="41" t="n">
        <f aca="false">IF(OR($S14+G$52&lt;'Standard Settings'!$G9,$S14+G$52&gt;'Standard Settings'!$I9),-1,(EchelleFPAparam!$S$3/('cpmcfgWVLEN_Table.csv'!$S14+G$52))*(SIN('Standard Settings'!$F9)+SIN('Standard Settings'!$F9+EchelleFPAparam!$M$3+EchelleFPAparam!$J$3)))</f>
        <v>1547.19372768708</v>
      </c>
      <c r="EB14" s="41" t="n">
        <f aca="false">IF(OR($S14+H$52&lt;'Standard Settings'!$G9,$S14+H$52&gt;'Standard Settings'!$I9),-1,(EchelleFPAparam!$S$3/('cpmcfgWVLEN_Table.csv'!$S14+H$52))*(SIN('Standard Settings'!$F9)+SIN('Standard Settings'!$F9+EchelleFPAparam!$M$3+EchelleFPAparam!$J$3)))</f>
        <v>1506.47810327426</v>
      </c>
      <c r="EC14" s="41" t="n">
        <f aca="false">IF(OR($S14+I$52&lt;'Standard Settings'!$G9,$S14+I$52&gt;'Standard Settings'!$I9),-1,(EchelleFPAparam!$S$3/('cpmcfgWVLEN_Table.csv'!$S14+I$52))*(SIN('Standard Settings'!$F9)+SIN('Standard Settings'!$F9+EchelleFPAparam!$M$3+EchelleFPAparam!$J$3)))</f>
        <v>1467.85045960056</v>
      </c>
      <c r="ED14" s="41" t="n">
        <f aca="false">IF(OR($S14+J$52&lt;'Standard Settings'!$G9,$S14+J$52&gt;'Standard Settings'!$I9),-1,(EchelleFPAparam!$S$3/('cpmcfgWVLEN_Table.csv'!$S14+J$52))*(SIN('Standard Settings'!$F9)+SIN('Standard Settings'!$F9+EchelleFPAparam!$M$3+EchelleFPAparam!$J$3)))</f>
        <v>-1</v>
      </c>
      <c r="EE14" s="41" t="n">
        <f aca="false">IF(OR($S14+B$52&lt;$Q14,$S14+B$52&gt;$R14),-1,(EchelleFPAparam!$S$3/('cpmcfgWVLEN_Table.csv'!$S14+B$52))*(SIN('Standard Settings'!$F9)+SIN('Standard Settings'!$F9+EchelleFPAparam!$M$3+EchelleFPAparam!$K$3)))</f>
        <v>1799.63446087624</v>
      </c>
      <c r="EF14" s="41" t="n">
        <f aca="false">IF(OR($S14+C$52&lt;$Q14,$S14+C$52&gt;$R14),-1,(EchelleFPAparam!$S$3/('cpmcfgWVLEN_Table.csv'!$S14+C$52))*(SIN('Standard Settings'!$F9)+SIN('Standard Settings'!$F9+EchelleFPAparam!$M$3+EchelleFPAparam!$K$3)))</f>
        <v>1745.10008327393</v>
      </c>
      <c r="EG14" s="41" t="n">
        <f aca="false">IF(OR($S14+D$52&lt;$Q14,$S14+D$52&gt;$R14),-1,(EchelleFPAparam!$S$3/('cpmcfgWVLEN_Table.csv'!$S14+D$52))*(SIN('Standard Settings'!$F9)+SIN('Standard Settings'!$F9+EchelleFPAparam!$M$3+EchelleFPAparam!$K$3)))</f>
        <v>1693.77361023646</v>
      </c>
      <c r="EH14" s="41" t="n">
        <f aca="false">IF(OR($S14+E$52&lt;$Q14,$S14+E$52&gt;$R14),-1,(EchelleFPAparam!$S$3/('cpmcfgWVLEN_Table.csv'!$S14+E$52))*(SIN('Standard Settings'!$F9)+SIN('Standard Settings'!$F9+EchelleFPAparam!$M$3+EchelleFPAparam!$K$3)))</f>
        <v>1645.38007851542</v>
      </c>
      <c r="EI14" s="41" t="n">
        <f aca="false">IF(OR($S14+F$52&lt;$Q14,$S14+F$52&gt;$R14),-1,(EchelleFPAparam!$S$3/('cpmcfgWVLEN_Table.csv'!$S14+F$52))*(SIN('Standard Settings'!$F9)+SIN('Standard Settings'!$F9+EchelleFPAparam!$M$3+EchelleFPAparam!$K$3)))</f>
        <v>1599.67507633443</v>
      </c>
      <c r="EJ14" s="41" t="n">
        <f aca="false">IF(OR($S14+G$52&lt;$Q14,$S14+G$52&gt;$R14),-1,(EchelleFPAparam!$S$3/('cpmcfgWVLEN_Table.csv'!$S14+G$52))*(SIN('Standard Settings'!$F9)+SIN('Standard Settings'!$F9+EchelleFPAparam!$M$3+EchelleFPAparam!$K$3)))</f>
        <v>1556.44061481188</v>
      </c>
      <c r="EK14" s="41" t="n">
        <f aca="false">IF(OR($S14+H$52&lt;$Q14,$S14+H$52&gt;$R14),-1,(EchelleFPAparam!$S$3/('cpmcfgWVLEN_Table.csv'!$S14+H$52))*(SIN('Standard Settings'!$F9)+SIN('Standard Settings'!$F9+EchelleFPAparam!$M$3+EchelleFPAparam!$K$3)))</f>
        <v>1515.4816512642</v>
      </c>
      <c r="EL14" s="41" t="n">
        <f aca="false">IF(OR($S14+I$52&lt;$Q14,$S14+I$52&gt;$R14),-1,(EchelleFPAparam!$S$3/('cpmcfgWVLEN_Table.csv'!$S14+I$52))*(SIN('Standard Settings'!$F9)+SIN('Standard Settings'!$F9+EchelleFPAparam!$M$3+EchelleFPAparam!$K$3)))</f>
        <v>1476.62314738563</v>
      </c>
      <c r="EM14" s="41" t="n">
        <f aca="false">IF(OR($S14+J$52&lt;$Q14,$S14+J$52&gt;$R14),-1,(EchelleFPAparam!$S$3/('cpmcfgWVLEN_Table.csv'!$S14+J$52))*(SIN('Standard Settings'!$F9)+SIN('Standard Settings'!$F9+EchelleFPAparam!$M$3+EchelleFPAparam!$K$3)))</f>
        <v>-1</v>
      </c>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3" t="n">
        <f aca="false">1/(F14*EchelleFPAparam!$Q$3)</f>
        <v>2443.91450569731</v>
      </c>
      <c r="FM14" s="43" t="n">
        <f aca="false">E14*FL14</f>
        <v>11.9551027542974</v>
      </c>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c r="IF14" s="42"/>
      <c r="IG14" s="42"/>
      <c r="IH14" s="42"/>
      <c r="II14" s="42"/>
      <c r="IJ14" s="42"/>
      <c r="IK14" s="42"/>
      <c r="IL14" s="42"/>
      <c r="IM14" s="42"/>
      <c r="IN14" s="42"/>
      <c r="IO14" s="42"/>
      <c r="IP14" s="42"/>
      <c r="IQ14" s="42"/>
      <c r="IR14" s="42"/>
      <c r="IS14" s="42"/>
      <c r="IT14" s="42"/>
      <c r="IU14" s="42"/>
      <c r="IV14" s="42"/>
      <c r="IW14" s="42"/>
      <c r="IX14" s="42"/>
      <c r="IY14" s="42"/>
      <c r="IZ14" s="42"/>
      <c r="JA14" s="42"/>
      <c r="JB14" s="42"/>
      <c r="JC14" s="42"/>
      <c r="JD14" s="42"/>
      <c r="JE14" s="42"/>
      <c r="JF14" s="42"/>
      <c r="JG14" s="42"/>
      <c r="JH14" s="42"/>
      <c r="JI14" s="42"/>
      <c r="JJ14" s="42"/>
      <c r="JK14" s="42"/>
      <c r="JL14" s="42"/>
      <c r="JM14" s="42"/>
      <c r="JN14" s="42"/>
      <c r="JO14" s="42"/>
      <c r="JP14" s="42"/>
      <c r="JQ14" s="42"/>
      <c r="JR14" s="42"/>
      <c r="JS14" s="42"/>
      <c r="JT14" s="24"/>
    </row>
    <row r="15" customFormat="false" ht="13.75" hidden="false" customHeight="true" outlineLevel="0" collapsed="false">
      <c r="A15" s="29" t="n">
        <v>9</v>
      </c>
      <c r="B15" s="30" t="n">
        <f aca="false">Y15</f>
        <v>2156.14005349441</v>
      </c>
      <c r="C15" s="12" t="str">
        <f aca="false">'Standard Settings'!B10</f>
        <v>K/1/4</v>
      </c>
      <c r="D15" s="12" t="n">
        <f aca="false">'Standard Settings'!H10</f>
        <v>26</v>
      </c>
      <c r="E15" s="31" t="n">
        <f aca="false">(DQ15-DH15)/2048</f>
        <v>0.00722847297855656</v>
      </c>
      <c r="F15" s="28"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32" t="str">
        <f aca="false">'Standard Settings'!C10</f>
        <v>K</v>
      </c>
      <c r="H15" s="33"/>
      <c r="I15" s="12" t="str">
        <f aca="false">'Standard Settings'!$D10</f>
        <v>HK</v>
      </c>
      <c r="J15" s="33"/>
      <c r="K15" s="13" t="n">
        <v>0</v>
      </c>
      <c r="L15" s="13" t="n">
        <v>0</v>
      </c>
      <c r="M15" s="12" t="str">
        <f aca="false">'Standard Settings'!$D10</f>
        <v>HK</v>
      </c>
      <c r="N15" s="33"/>
      <c r="O15" s="12" t="n">
        <f aca="false">'Standard Settings'!$E10</f>
        <v>64</v>
      </c>
      <c r="P15" s="34"/>
      <c r="Q15" s="35" t="n">
        <f aca="false">'Standard Settings'!$G10</f>
        <v>23</v>
      </c>
      <c r="R15" s="35" t="n">
        <f aca="false">'Standard Settings'!$I10</f>
        <v>29</v>
      </c>
      <c r="S15" s="36" t="n">
        <f aca="false">D15-4</f>
        <v>22</v>
      </c>
      <c r="T15" s="36" t="n">
        <f aca="false">D15+4</f>
        <v>30</v>
      </c>
      <c r="U15" s="37" t="n">
        <f aca="false">IF(OR($S15+B$52&lt;$Q15,$S15+B$52&gt;$R15),-1,(EchelleFPAparam!$S$3/('cpmcfgWVLEN_Table.csv'!$S15+B$52))*(SIN('Standard Settings'!$F10)+SIN('Standard Settings'!$F10+EchelleFPAparam!$M$3)))</f>
        <v>-1</v>
      </c>
      <c r="V15" s="37" t="n">
        <f aca="false">IF(OR($S15+C$52&lt;$Q15,$S15+C$52&gt;$R15),-1,(EchelleFPAparam!$S$3/('cpmcfgWVLEN_Table.csv'!$S15+C$52))*(SIN('Standard Settings'!$F10)+SIN('Standard Settings'!$F10+EchelleFPAparam!$M$3)))</f>
        <v>2437.37571264585</v>
      </c>
      <c r="W15" s="37" t="n">
        <f aca="false">IF(OR($S15+D$52&lt;$Q15,$S15+D$52&gt;$R15),-1,(EchelleFPAparam!$S$3/('cpmcfgWVLEN_Table.csv'!$S15+D$52))*(SIN('Standard Settings'!$F10)+SIN('Standard Settings'!$F10+EchelleFPAparam!$M$3)))</f>
        <v>2335.81839128561</v>
      </c>
      <c r="X15" s="37" t="n">
        <f aca="false">IF(OR($S15+E$52&lt;$Q15,$S15+E$52&gt;$R15),-1,(EchelleFPAparam!$S$3/('cpmcfgWVLEN_Table.csv'!$S15+E$52))*(SIN('Standard Settings'!$F10)+SIN('Standard Settings'!$F10+EchelleFPAparam!$M$3)))</f>
        <v>2242.38565563418</v>
      </c>
      <c r="Y15" s="37" t="n">
        <f aca="false">IF(OR($S15+F$52&lt;$Q15,$S15+F$52&gt;$R15),-1,(EchelleFPAparam!$S$3/('cpmcfgWVLEN_Table.csv'!$S15+F$52))*(SIN('Standard Settings'!$F10)+SIN('Standard Settings'!$F10+EchelleFPAparam!$M$3)))</f>
        <v>2156.14005349441</v>
      </c>
      <c r="Z15" s="37" t="n">
        <f aca="false">IF(OR($S15+G$52&lt;$Q15,$S15+G$52&gt;$R15),-1,(EchelleFPAparam!$S$3/('cpmcfgWVLEN_Table.csv'!$S15+G$52))*(SIN('Standard Settings'!$F10)+SIN('Standard Settings'!$F10+EchelleFPAparam!$M$3)))</f>
        <v>2076.2830144761</v>
      </c>
      <c r="AA15" s="37" t="n">
        <f aca="false">IF(OR($S15+H$52&lt;$Q15,$S15+H$52&gt;$R15),-1,(EchelleFPAparam!$S$3/('cpmcfgWVLEN_Table.csv'!$S15+H$52))*(SIN('Standard Settings'!$F10)+SIN('Standard Settings'!$F10+EchelleFPAparam!$M$3)))</f>
        <v>2002.13004967338</v>
      </c>
      <c r="AB15" s="37" t="n">
        <f aca="false">IF(OR($S15+I$52&lt;$Q15,$S15+I$52&gt;$R15),-1,(EchelleFPAparam!$S$3/('cpmcfgWVLEN_Table.csv'!$S15+I$52))*(SIN('Standard Settings'!$F10)+SIN('Standard Settings'!$F10+EchelleFPAparam!$M$3)))</f>
        <v>1933.09108244326</v>
      </c>
      <c r="AC15" s="37" t="n">
        <f aca="false">IF(OR($S15+J$52&lt;$Q15,$S15+J$52&gt;$R15),-1,(EchelleFPAparam!$S$3/('cpmcfgWVLEN_Table.csv'!$S15+J$52))*(SIN('Standard Settings'!$F10)+SIN('Standard Settings'!$F10+EchelleFPAparam!$M$3)))</f>
        <v>-1</v>
      </c>
      <c r="AD15" s="38"/>
      <c r="AE15" s="38" t="n">
        <v>1910.99671961351</v>
      </c>
      <c r="AF15" s="38" t="n">
        <v>1580.17300126286</v>
      </c>
      <c r="AG15" s="38" t="n">
        <v>1278.12126107281</v>
      </c>
      <c r="AH15" s="38" t="n">
        <v>1001.52017941297</v>
      </c>
      <c r="AI15" s="38" t="n">
        <v>746.946113988274</v>
      </c>
      <c r="AJ15" s="38" t="n">
        <v>511.638869909884</v>
      </c>
      <c r="AK15" s="38" t="n">
        <v>293.332845612974</v>
      </c>
      <c r="AL15" s="38" t="n">
        <v>89.762762923448</v>
      </c>
      <c r="AM15" s="38"/>
      <c r="AN15" s="38"/>
      <c r="AO15" s="38"/>
      <c r="AP15" s="38" t="n">
        <v>1946.82391862311</v>
      </c>
      <c r="AQ15" s="38" t="n">
        <v>1614.20579738746</v>
      </c>
      <c r="AR15" s="38" t="n">
        <v>1309.89556480834</v>
      </c>
      <c r="AS15" s="38" t="n">
        <v>1031.28554151885</v>
      </c>
      <c r="AT15" s="38" t="n">
        <v>774.905067981543</v>
      </c>
      <c r="AU15" s="38" t="n">
        <v>538.056295729927</v>
      </c>
      <c r="AV15" s="38" t="n">
        <v>318.296616499159</v>
      </c>
      <c r="AW15" s="38" t="n">
        <v>113.431177358284</v>
      </c>
      <c r="AX15" s="38" t="n">
        <v>4.53868451264693</v>
      </c>
      <c r="AY15" s="38"/>
      <c r="AZ15" s="38"/>
      <c r="BA15" s="38" t="n">
        <v>1971.61958262492</v>
      </c>
      <c r="BB15" s="38" t="n">
        <v>1649.650337326</v>
      </c>
      <c r="BC15" s="38" t="n">
        <v>1342.80064787619</v>
      </c>
      <c r="BD15" s="38" t="n">
        <v>1061.92812286188</v>
      </c>
      <c r="BE15" s="38" t="n">
        <v>803.546502482748</v>
      </c>
      <c r="BF15" s="38" t="n">
        <v>564.925191394138</v>
      </c>
      <c r="BG15" s="38" t="n">
        <v>343.544902292406</v>
      </c>
      <c r="BH15" s="38" t="n">
        <v>137.222539972268</v>
      </c>
      <c r="BI15" s="38" t="n">
        <v>15.6854332263679</v>
      </c>
      <c r="BJ15" s="38"/>
      <c r="BK15" s="39" t="n">
        <f aca="false">IF(OR($S15+B$52&lt;'Standard Settings'!$G10,$S15+B$52&gt;'Standard Settings'!$I10),-1,(EchelleFPAparam!$S$3/('cpmcfgWVLEN_Table.csv'!$S15+B$52))*(SIN(EchelleFPAparam!$T$3-EchelleFPAparam!$M$3/2)+SIN('Standard Settings'!$F10+EchelleFPAparam!$M$3)))</f>
        <v>-1</v>
      </c>
      <c r="BL15" s="39" t="n">
        <f aca="false">IF(OR($S15+C$52&lt;'Standard Settings'!$G10,$S15+C$52&gt;'Standard Settings'!$I10),-1,(EchelleFPAparam!$S$3/('cpmcfgWVLEN_Table.csv'!$S15+C$52))*(SIN(EchelleFPAparam!$T$3-EchelleFPAparam!$M$3/2)+SIN('Standard Settings'!$F10+EchelleFPAparam!$M$3)))</f>
        <v>2451.49304722238</v>
      </c>
      <c r="BM15" s="39" t="n">
        <f aca="false">IF(OR($S15+D$52&lt;'Standard Settings'!$G10,$S15+D$52&gt;'Standard Settings'!$I10),-1,(EchelleFPAparam!$S$3/('cpmcfgWVLEN_Table.csv'!$S15+D$52))*(SIN(EchelleFPAparam!$T$3-EchelleFPAparam!$M$3/2)+SIN('Standard Settings'!$F10+EchelleFPAparam!$M$3)))</f>
        <v>2349.34750358811</v>
      </c>
      <c r="BN15" s="39" t="n">
        <f aca="false">IF(OR($S15+E$52&lt;'Standard Settings'!$G10,$S15+E$52&gt;'Standard Settings'!$I10),-1,(EchelleFPAparam!$S$3/('cpmcfgWVLEN_Table.csv'!$S15+E$52))*(SIN(EchelleFPAparam!$T$3-EchelleFPAparam!$M$3/2)+SIN('Standard Settings'!$F10+EchelleFPAparam!$M$3)))</f>
        <v>2255.37360344459</v>
      </c>
      <c r="BO15" s="39" t="n">
        <f aca="false">IF(OR($S15+F$52&lt;'Standard Settings'!$G10,$S15+F$52&gt;'Standard Settings'!$I10),-1,(EchelleFPAparam!$S$3/('cpmcfgWVLEN_Table.csv'!$S15+F$52))*(SIN(EchelleFPAparam!$T$3-EchelleFPAparam!$M$3/2)+SIN('Standard Settings'!$F10+EchelleFPAparam!$M$3)))</f>
        <v>2168.62846485057</v>
      </c>
      <c r="BP15" s="39" t="n">
        <f aca="false">IF(OR($S15+G$52&lt;'Standard Settings'!$G10,$S15+G$52&gt;'Standard Settings'!$I10),-1,(EchelleFPAparam!$S$3/('cpmcfgWVLEN_Table.csv'!$S15+G$52))*(SIN(EchelleFPAparam!$T$3-EchelleFPAparam!$M$3/2)+SIN('Standard Settings'!$F10+EchelleFPAparam!$M$3)))</f>
        <v>2088.30889207832</v>
      </c>
      <c r="BQ15" s="39" t="n">
        <f aca="false">IF(OR($S15+H$52&lt;'Standard Settings'!$G10,$S15+H$52&gt;'Standard Settings'!$I10),-1,(EchelleFPAparam!$S$3/('cpmcfgWVLEN_Table.csv'!$S15+H$52))*(SIN(EchelleFPAparam!$T$3-EchelleFPAparam!$M$3/2)+SIN('Standard Settings'!$F10+EchelleFPAparam!$M$3)))</f>
        <v>2013.72643164695</v>
      </c>
      <c r="BR15" s="39" t="n">
        <f aca="false">IF(OR($S15+I$52&lt;'Standard Settings'!$G10,$S15+I$52&gt;'Standard Settings'!$I10),-1,(EchelleFPAparam!$S$3/('cpmcfgWVLEN_Table.csv'!$S15+I$52))*(SIN(EchelleFPAparam!$T$3-EchelleFPAparam!$M$3/2)+SIN('Standard Settings'!$F10+EchelleFPAparam!$M$3)))</f>
        <v>1944.28758917637</v>
      </c>
      <c r="BS15" s="39" t="n">
        <f aca="false">IF(OR($S15+J$52&lt;'Standard Settings'!$G10,$S15+J$52&gt;'Standard Settings'!$I10),-1,(EchelleFPAparam!$S$3/('cpmcfgWVLEN_Table.csv'!$S15+J$52))*(SIN(EchelleFPAparam!$T$3-EchelleFPAparam!$M$3/2)+SIN('Standard Settings'!$F10+EchelleFPAparam!$M$3)))</f>
        <v>-1</v>
      </c>
      <c r="BT15" s="40" t="n">
        <f aca="false">IF(OR($S15+B$52&lt;'Standard Settings'!$G10,$S15+B$52&gt;'Standard Settings'!$I10),-1,BK15*(($D15+B$52)/($D15+B$52+0.5)))</f>
        <v>-1</v>
      </c>
      <c r="BU15" s="40" t="n">
        <f aca="false">IF(OR($S15+C$52&lt;'Standard Settings'!$G10,$S15+C$52&gt;'Standard Settings'!$I10),-1,BL15*(($D15+C$52)/($D15+C$52+0.5)))</f>
        <v>2406.92044636379</v>
      </c>
      <c r="BV15" s="40" t="n">
        <f aca="false">IF(OR($S15+D$52&lt;'Standard Settings'!$G10,$S15+D$52&gt;'Standard Settings'!$I10),-1,BM15*(($D15+D$52)/($D15+D$52+0.5)))</f>
        <v>2308.13088071815</v>
      </c>
      <c r="BW15" s="40" t="n">
        <f aca="false">IF(OR($S15+E$52&lt;'Standard Settings'!$G10,$S15+E$52&gt;'Standard Settings'!$I10),-1,BN15*(($D15+E$52)/($D15+E$52+0.5)))</f>
        <v>2217.14693219976</v>
      </c>
      <c r="BX15" s="40" t="n">
        <f aca="false">IF(OR($S15+F$52&lt;'Standard Settings'!$G10,$S15+F$52&gt;'Standard Settings'!$I10),-1,BO15*(($D15+F$52)/($D15+F$52+0.5)))</f>
        <v>2133.07717854154</v>
      </c>
      <c r="BY15" s="40" t="n">
        <f aca="false">IF(OR($S15+G$52&lt;'Standard Settings'!$G10,$S15+G$52&gt;'Standard Settings'!$I10),-1,BP15*(($D15+G$52)/($D15+G$52+0.5)))</f>
        <v>2055.1611318866</v>
      </c>
      <c r="BZ15" s="40" t="n">
        <f aca="false">IF(OR($S15+H$52&lt;'Standard Settings'!$G10,$S15+H$52&gt;'Standard Settings'!$I10),-1,BQ15*(($D15+H$52)/($D15+H$52+0.5)))</f>
        <v>1982.74602500623</v>
      </c>
      <c r="CA15" s="40" t="n">
        <f aca="false">IF(OR($S15+I$52&lt;'Standard Settings'!$G10,$S15+I$52&gt;'Standard Settings'!$I10),-1,BR15*(($D15+I$52)/($D15+I$52+0.5)))</f>
        <v>1915.26837142747</v>
      </c>
      <c r="CB15" s="40" t="n">
        <f aca="false">IF(OR($S15+J$52&lt;'Standard Settings'!$G10,$S15+J$52&gt;'Standard Settings'!$I10),-1,BS15*(($D15+J$52)/($D15+J$52+0.5)))</f>
        <v>-1</v>
      </c>
      <c r="CC15" s="40" t="n">
        <f aca="false">IF(OR($S15+B$52&lt;'Standard Settings'!$G10,$S15+B$52&gt;'Standard Settings'!$I10),-1,BK15*(($D15+B$52)/($D15+B$52-0.5)))</f>
        <v>-1</v>
      </c>
      <c r="CD15" s="40" t="n">
        <f aca="false">IF(OR($S15+C$52&lt;'Standard Settings'!$G10,$S15+C$52&gt;'Standard Settings'!$I10),-1,BL15*(($D15+C$52)/($D15+C$52-0.5)))</f>
        <v>2497.74763301903</v>
      </c>
      <c r="CE15" s="40" t="n">
        <f aca="false">IF(OR($S15+D$52&lt;'Standard Settings'!$G10,$S15+D$52&gt;'Standard Settings'!$I10),-1,BM15*(($D15+D$52)/($D15+D$52-0.5)))</f>
        <v>2392.06291274426</v>
      </c>
      <c r="CF15" s="40" t="n">
        <f aca="false">IF(OR($S15+E$52&lt;'Standard Settings'!$G10,$S15+E$52&gt;'Standard Settings'!$I10),-1,BN15*(($D15+E$52)/($D15+E$52-0.5)))</f>
        <v>2294.94156139976</v>
      </c>
      <c r="CG15" s="40" t="n">
        <f aca="false">IF(OR($S15+F$52&lt;'Standard Settings'!$G10,$S15+F$52&gt;'Standard Settings'!$I10),-1,BO15*(($D15+F$52)/($D15+F$52-0.5)))</f>
        <v>2205.38487950905</v>
      </c>
      <c r="CH15" s="40" t="n">
        <f aca="false">IF(OR($S15+G$52&lt;'Standard Settings'!$G10,$S15+G$52&gt;'Standard Settings'!$I10),-1,BP15*(($D15+G$52)/($D15+G$52-0.5)))</f>
        <v>2122.54346407961</v>
      </c>
      <c r="CI15" s="40" t="n">
        <f aca="false">IF(OR($S15+H$52&lt;'Standard Settings'!$G10,$S15+H$52&gt;'Standard Settings'!$I10),-1,BQ15*(($D15+H$52)/($D15+H$52-0.5)))</f>
        <v>2045.6903432604</v>
      </c>
      <c r="CJ15" s="40" t="n">
        <f aca="false">IF(OR($S15+I$52&lt;'Standard Settings'!$G10,$S15+I$52&gt;'Standard Settings'!$I10),-1,BR15*(($D15+I$52)/($D15+I$52-0.5)))</f>
        <v>1974.19970593293</v>
      </c>
      <c r="CK15" s="40" t="n">
        <f aca="false">IF(OR($S15+J$52&lt;'Standard Settings'!$G10,$S15+J$52&gt;'Standard Settings'!$I10),-1,BS15*(($D15+J$52)/($D15+J$52-0.5)))</f>
        <v>-1</v>
      </c>
      <c r="CL15" s="41" t="n">
        <f aca="false">IF(OR($S15+B$52&lt;'Standard Settings'!$G10,$S15+B$52&gt;'Standard Settings'!$I10),-1,(EchelleFPAparam!$S$3/('cpmcfgWVLEN_Table.csv'!$S15+B$52))*(SIN('Standard Settings'!$F10)+SIN('Standard Settings'!$F10+EchelleFPAparam!$M$3+EchelleFPAparam!$F$3)))</f>
        <v>-1</v>
      </c>
      <c r="CM15" s="41" t="n">
        <f aca="false">IF(OR($S15+C$52&lt;'Standard Settings'!$G10,$S15+C$52&gt;'Standard Settings'!$I10),-1,(EchelleFPAparam!$S$3/('cpmcfgWVLEN_Table.csv'!$S15+C$52))*(SIN('Standard Settings'!$F10)+SIN('Standard Settings'!$F10+EchelleFPAparam!$M$3+EchelleFPAparam!$F$3)))</f>
        <v>2410.47166238986</v>
      </c>
      <c r="CN15" s="41" t="n">
        <f aca="false">IF(OR($S15+D$52&lt;'Standard Settings'!$G10,$S15+D$52&gt;'Standard Settings'!$I10),-1,(EchelleFPAparam!$S$3/('cpmcfgWVLEN_Table.csv'!$S15+D$52))*(SIN('Standard Settings'!$F10)+SIN('Standard Settings'!$F10+EchelleFPAparam!$M$3+EchelleFPAparam!$F$3)))</f>
        <v>2310.03534312362</v>
      </c>
      <c r="CO15" s="41" t="n">
        <f aca="false">IF(OR($S15+E$52&lt;'Standard Settings'!$G10,$S15+E$52&gt;'Standard Settings'!$I10),-1,(EchelleFPAparam!$S$3/('cpmcfgWVLEN_Table.csv'!$S15+E$52))*(SIN('Standard Settings'!$F10)+SIN('Standard Settings'!$F10+EchelleFPAparam!$M$3+EchelleFPAparam!$F$3)))</f>
        <v>2217.63392939867</v>
      </c>
      <c r="CP15" s="41" t="n">
        <f aca="false">IF(OR($S15+F$52&lt;'Standard Settings'!$G10,$S15+F$52&gt;'Standard Settings'!$I10),-1,(EchelleFPAparam!$S$3/('cpmcfgWVLEN_Table.csv'!$S15+F$52))*(SIN('Standard Settings'!$F10)+SIN('Standard Settings'!$F10+EchelleFPAparam!$M$3+EchelleFPAparam!$F$3)))</f>
        <v>2132.34031672949</v>
      </c>
      <c r="CQ15" s="41" t="n">
        <f aca="false">IF(OR($S15+G$52&lt;'Standard Settings'!$G10,$S15+G$52&gt;'Standard Settings'!$I10),-1,(EchelleFPAparam!$S$3/('cpmcfgWVLEN_Table.csv'!$S15+G$52))*(SIN('Standard Settings'!$F10)+SIN('Standard Settings'!$F10+EchelleFPAparam!$M$3+EchelleFPAparam!$F$3)))</f>
        <v>2053.36474944322</v>
      </c>
      <c r="CR15" s="41" t="n">
        <f aca="false">IF(OR($S15+H$52&lt;'Standard Settings'!$G10,$S15+H$52&gt;'Standard Settings'!$I10),-1,(EchelleFPAparam!$S$3/('cpmcfgWVLEN_Table.csv'!$S15+H$52))*(SIN('Standard Settings'!$F10)+SIN('Standard Settings'!$F10+EchelleFPAparam!$M$3+EchelleFPAparam!$F$3)))</f>
        <v>1980.03029410596</v>
      </c>
      <c r="CS15" s="41" t="n">
        <f aca="false">IF(OR($S15+I$52&lt;'Standard Settings'!$G10,$S15+I$52&gt;'Standard Settings'!$I10),-1,(EchelleFPAparam!$S$3/('cpmcfgWVLEN_Table.csv'!$S15+I$52))*(SIN('Standard Settings'!$F10)+SIN('Standard Settings'!$F10+EchelleFPAparam!$M$3+EchelleFPAparam!$F$3)))</f>
        <v>1911.75338741265</v>
      </c>
      <c r="CT15" s="41" t="n">
        <f aca="false">IF(OR($S15+J$52&lt;'Standard Settings'!$G10,$S15+J$52&gt;'Standard Settings'!$I10),-1,(EchelleFPAparam!$S$3/('cpmcfgWVLEN_Table.csv'!$S15+J$52))*(SIN('Standard Settings'!$F10)+SIN('Standard Settings'!$F10+EchelleFPAparam!$M$3+EchelleFPAparam!$F$3)))</f>
        <v>-1</v>
      </c>
      <c r="CU15" s="41" t="n">
        <f aca="false">IF(OR($S15+B$52&lt;'Standard Settings'!$G10,$S15+B$52&gt;'Standard Settings'!$I10),-1,(EchelleFPAparam!$S$3/('cpmcfgWVLEN_Table.csv'!$S15+B$52))*(SIN('Standard Settings'!$F10)+SIN('Standard Settings'!$F10+EchelleFPAparam!$M$3+EchelleFPAparam!$G$3)))</f>
        <v>-1</v>
      </c>
      <c r="CV15" s="41" t="n">
        <f aca="false">IF(OR($S15+C$52&lt;'Standard Settings'!$G10,$S15+C$52&gt;'Standard Settings'!$I10),-1,(EchelleFPAparam!$S$3/('cpmcfgWVLEN_Table.csv'!$S15+C$52))*(SIN('Standard Settings'!$F10)+SIN('Standard Settings'!$F10+EchelleFPAparam!$M$3+EchelleFPAparam!$G$3)))</f>
        <v>2427.98599478367</v>
      </c>
      <c r="CW15" s="41" t="n">
        <f aca="false">IF(OR($S15+D$52&lt;'Standard Settings'!$G10,$S15+D$52&gt;'Standard Settings'!$I10),-1,(EchelleFPAparam!$S$3/('cpmcfgWVLEN_Table.csv'!$S15+D$52))*(SIN('Standard Settings'!$F10)+SIN('Standard Settings'!$F10+EchelleFPAparam!$M$3+EchelleFPAparam!$G$3)))</f>
        <v>2326.81991166769</v>
      </c>
      <c r="CX15" s="41" t="n">
        <f aca="false">IF(OR($S15+E$52&lt;'Standard Settings'!$G10,$S15+E$52&gt;'Standard Settings'!$I10),-1,(EchelleFPAparam!$S$3/('cpmcfgWVLEN_Table.csv'!$S15+E$52))*(SIN('Standard Settings'!$F10)+SIN('Standard Settings'!$F10+EchelleFPAparam!$M$3+EchelleFPAparam!$G$3)))</f>
        <v>2233.74711520098</v>
      </c>
      <c r="CY15" s="41" t="n">
        <f aca="false">IF(OR($S15+F$52&lt;'Standard Settings'!$G10,$S15+F$52&gt;'Standard Settings'!$I10),-1,(EchelleFPAparam!$S$3/('cpmcfgWVLEN_Table.csv'!$S15+F$52))*(SIN('Standard Settings'!$F10)+SIN('Standard Settings'!$F10+EchelleFPAparam!$M$3+EchelleFPAparam!$G$3)))</f>
        <v>2147.83376461632</v>
      </c>
      <c r="CZ15" s="41" t="n">
        <f aca="false">IF(OR($S15+G$52&lt;'Standard Settings'!$G10,$S15+G$52&gt;'Standard Settings'!$I10),-1,(EchelleFPAparam!$S$3/('cpmcfgWVLEN_Table.csv'!$S15+G$52))*(SIN('Standard Settings'!$F10)+SIN('Standard Settings'!$F10+EchelleFPAparam!$M$3+EchelleFPAparam!$G$3)))</f>
        <v>2068.28436592683</v>
      </c>
      <c r="DA15" s="41" t="n">
        <f aca="false">IF(OR($S15+H$52&lt;'Standard Settings'!$G10,$S15+H$52&gt;'Standard Settings'!$I10),-1,(EchelleFPAparam!$S$3/('cpmcfgWVLEN_Table.csv'!$S15+H$52))*(SIN('Standard Settings'!$F10)+SIN('Standard Settings'!$F10+EchelleFPAparam!$M$3+EchelleFPAparam!$G$3)))</f>
        <v>1994.41706714373</v>
      </c>
      <c r="DB15" s="41" t="n">
        <f aca="false">IF(OR($S15+I$52&lt;'Standard Settings'!$G10,$S15+I$52&gt;'Standard Settings'!$I10),-1,(EchelleFPAparam!$S$3/('cpmcfgWVLEN_Table.csv'!$S15+I$52))*(SIN('Standard Settings'!$F10)+SIN('Standard Settings'!$F10+EchelleFPAparam!$M$3+EchelleFPAparam!$G$3)))</f>
        <v>1925.64406482843</v>
      </c>
      <c r="DC15" s="41" t="n">
        <f aca="false">IF(OR($S15+J$52&lt;'Standard Settings'!$G10,$S15+J$52&gt;'Standard Settings'!$I10),-1,(EchelleFPAparam!$S$3/('cpmcfgWVLEN_Table.csv'!$S15+J$52))*(SIN('Standard Settings'!$F10)+SIN('Standard Settings'!$F10+EchelleFPAparam!$M$3+EchelleFPAparam!$G$3)))</f>
        <v>-1</v>
      </c>
      <c r="DD15" s="41" t="n">
        <f aca="false">IF(OR($S15+B$52&lt;'Standard Settings'!$G10,$S15+B$52&gt;'Standard Settings'!$I10),-1,(EchelleFPAparam!$S$3/('cpmcfgWVLEN_Table.csv'!$S15+B$52))*(SIN('Standard Settings'!$F10)+SIN('Standard Settings'!$F10+EchelleFPAparam!$M$3+EchelleFPAparam!$H$3)))</f>
        <v>-1</v>
      </c>
      <c r="DE15" s="41" t="n">
        <f aca="false">IF(OR($S15+C$52&lt;'Standard Settings'!$G10,$S15+C$52&gt;'Standard Settings'!$I10),-1,(EchelleFPAparam!$S$3/('cpmcfgWVLEN_Table.csv'!$S15+C$52))*(SIN('Standard Settings'!$F10)+SIN('Standard Settings'!$F10+EchelleFPAparam!$M$3+EchelleFPAparam!$H$3)))</f>
        <v>2428.91516756331</v>
      </c>
      <c r="DF15" s="41" t="n">
        <f aca="false">IF(OR($S15+D$52&lt;'Standard Settings'!$G10,$S15+D$52&gt;'Standard Settings'!$I10),-1,(EchelleFPAparam!$S$3/('cpmcfgWVLEN_Table.csv'!$S15+D$52))*(SIN('Standard Settings'!$F10)+SIN('Standard Settings'!$F10+EchelleFPAparam!$M$3+EchelleFPAparam!$H$3)))</f>
        <v>2327.71036891484</v>
      </c>
      <c r="DG15" s="41" t="n">
        <f aca="false">IF(OR($S15+E$52&lt;'Standard Settings'!$G10,$S15+E$52&gt;'Standard Settings'!$I10),-1,(EchelleFPAparam!$S$3/('cpmcfgWVLEN_Table.csv'!$S15+E$52))*(SIN('Standard Settings'!$F10)+SIN('Standard Settings'!$F10+EchelleFPAparam!$M$3+EchelleFPAparam!$H$3)))</f>
        <v>2234.60195415824</v>
      </c>
      <c r="DH15" s="41" t="n">
        <f aca="false">IF(OR($S15+F$52&lt;'Standard Settings'!$G10,$S15+F$52&gt;'Standard Settings'!$I10),-1,(EchelleFPAparam!$S$3/('cpmcfgWVLEN_Table.csv'!$S15+F$52))*(SIN('Standard Settings'!$F10)+SIN('Standard Settings'!$F10+EchelleFPAparam!$M$3+EchelleFPAparam!$H$3)))</f>
        <v>2148.65572515216</v>
      </c>
      <c r="DI15" s="41" t="n">
        <f aca="false">IF(OR($S15+G$52&lt;'Standard Settings'!$G10,$S15+G$52&gt;'Standard Settings'!$I10),-1,(EchelleFPAparam!$S$3/('cpmcfgWVLEN_Table.csv'!$S15+G$52))*(SIN('Standard Settings'!$F10)+SIN('Standard Settings'!$F10+EchelleFPAparam!$M$3+EchelleFPAparam!$H$3)))</f>
        <v>2069.07588347985</v>
      </c>
      <c r="DJ15" s="41" t="n">
        <f aca="false">IF(OR($S15+H$52&lt;'Standard Settings'!$G10,$S15+H$52&gt;'Standard Settings'!$I10),-1,(EchelleFPAparam!$S$3/('cpmcfgWVLEN_Table.csv'!$S15+H$52))*(SIN('Standard Settings'!$F10)+SIN('Standard Settings'!$F10+EchelleFPAparam!$M$3+EchelleFPAparam!$H$3)))</f>
        <v>1995.18031621272</v>
      </c>
      <c r="DK15" s="41" t="n">
        <f aca="false">IF(OR($S15+I$52&lt;'Standard Settings'!$G10,$S15+I$52&gt;'Standard Settings'!$I10),-1,(EchelleFPAparam!$S$3/('cpmcfgWVLEN_Table.csv'!$S15+I$52))*(SIN('Standard Settings'!$F10)+SIN('Standard Settings'!$F10+EchelleFPAparam!$M$3+EchelleFPAparam!$H$3)))</f>
        <v>1926.380994964</v>
      </c>
      <c r="DL15" s="41" t="n">
        <f aca="false">IF(OR($S15+J$52&lt;'Standard Settings'!$G10,$S15+J$52&gt;'Standard Settings'!$I10),-1,(EchelleFPAparam!$S$3/('cpmcfgWVLEN_Table.csv'!$S15+J$52))*(SIN('Standard Settings'!$F10)+SIN('Standard Settings'!$F10+EchelleFPAparam!$M$3+EchelleFPAparam!$H$3)))</f>
        <v>-1</v>
      </c>
      <c r="DM15" s="41" t="n">
        <f aca="false">IF(OR($S15+B$52&lt;'Standard Settings'!$G10,$S15+B$52&gt;'Standard Settings'!$I10),-1,(EchelleFPAparam!$S$3/('cpmcfgWVLEN_Table.csv'!$S15+B$52))*(SIN('Standard Settings'!$F10)+SIN('Standard Settings'!$F10+EchelleFPAparam!$M$3+EchelleFPAparam!$I$3)))</f>
        <v>-1</v>
      </c>
      <c r="DN15" s="41" t="n">
        <f aca="false">IF(OR($S15+C$52&lt;'Standard Settings'!$G10,$S15+C$52&gt;'Standard Settings'!$I10),-1,(EchelleFPAparam!$S$3/('cpmcfgWVLEN_Table.csv'!$S15+C$52))*(SIN('Standard Settings'!$F10)+SIN('Standard Settings'!$F10+EchelleFPAparam!$M$3+EchelleFPAparam!$I$3)))</f>
        <v>2445.65002535297</v>
      </c>
      <c r="DO15" s="41" t="n">
        <f aca="false">IF(OR($S15+D$52&lt;'Standard Settings'!$G10,$S15+D$52&gt;'Standard Settings'!$I10),-1,(EchelleFPAparam!$S$3/('cpmcfgWVLEN_Table.csv'!$S15+D$52))*(SIN('Standard Settings'!$F10)+SIN('Standard Settings'!$F10+EchelleFPAparam!$M$3+EchelleFPAparam!$I$3)))</f>
        <v>2343.74794096326</v>
      </c>
      <c r="DP15" s="41" t="n">
        <f aca="false">IF(OR($S15+E$52&lt;'Standard Settings'!$G10,$S15+E$52&gt;'Standard Settings'!$I10),-1,(EchelleFPAparam!$S$3/('cpmcfgWVLEN_Table.csv'!$S15+E$52))*(SIN('Standard Settings'!$F10)+SIN('Standard Settings'!$F10+EchelleFPAparam!$M$3+EchelleFPAparam!$I$3)))</f>
        <v>2249.99802332473</v>
      </c>
      <c r="DQ15" s="41" t="n">
        <f aca="false">IF(OR($S15+F$52&lt;'Standard Settings'!$G10,$S15+F$52&gt;'Standard Settings'!$I10),-1,(EchelleFPAparam!$S$3/('cpmcfgWVLEN_Table.csv'!$S15+F$52))*(SIN('Standard Settings'!$F10)+SIN('Standard Settings'!$F10+EchelleFPAparam!$M$3+EchelleFPAparam!$I$3)))</f>
        <v>2163.45963781224</v>
      </c>
      <c r="DR15" s="41" t="n">
        <f aca="false">IF(OR($S15+G$52&lt;'Standard Settings'!$G10,$S15+G$52&gt;'Standard Settings'!$I10),-1,(EchelleFPAparam!$S$3/('cpmcfgWVLEN_Table.csv'!$S15+G$52))*(SIN('Standard Settings'!$F10)+SIN('Standard Settings'!$F10+EchelleFPAparam!$M$3+EchelleFPAparam!$I$3)))</f>
        <v>2083.33150307845</v>
      </c>
      <c r="DS15" s="41" t="n">
        <f aca="false">IF(OR($S15+H$52&lt;'Standard Settings'!$G10,$S15+H$52&gt;'Standard Settings'!$I10),-1,(EchelleFPAparam!$S$3/('cpmcfgWVLEN_Table.csv'!$S15+H$52))*(SIN('Standard Settings'!$F10)+SIN('Standard Settings'!$F10+EchelleFPAparam!$M$3+EchelleFPAparam!$I$3)))</f>
        <v>2008.92680653994</v>
      </c>
      <c r="DT15" s="41" t="n">
        <f aca="false">IF(OR($S15+I$52&lt;'Standard Settings'!$G10,$S15+I$52&gt;'Standard Settings'!$I10),-1,(EchelleFPAparam!$S$3/('cpmcfgWVLEN_Table.csv'!$S15+I$52))*(SIN('Standard Settings'!$F10)+SIN('Standard Settings'!$F10+EchelleFPAparam!$M$3+EchelleFPAparam!$I$3)))</f>
        <v>1939.65346838339</v>
      </c>
      <c r="DU15" s="41" t="n">
        <f aca="false">IF(OR($S15+J$52&lt;'Standard Settings'!$G10,$S15+J$52&gt;'Standard Settings'!$I10),-1,(EchelleFPAparam!$S$3/('cpmcfgWVLEN_Table.csv'!$S15+J$52))*(SIN('Standard Settings'!$F10)+SIN('Standard Settings'!$F10+EchelleFPAparam!$M$3+EchelleFPAparam!$I$3)))</f>
        <v>-1</v>
      </c>
      <c r="DV15" s="41" t="n">
        <f aca="false">IF(OR($S15+B$52&lt;'Standard Settings'!$G10,$S15+B$52&gt;'Standard Settings'!$I10),-1,(EchelleFPAparam!$S$3/('cpmcfgWVLEN_Table.csv'!$S15+B$52))*(SIN('Standard Settings'!$F10)+SIN('Standard Settings'!$F10+EchelleFPAparam!$M$3+EchelleFPAparam!$J$3)))</f>
        <v>-1</v>
      </c>
      <c r="DW15" s="41" t="n">
        <f aca="false">IF(OR($S15+C$52&lt;'Standard Settings'!$G10,$S15+C$52&gt;'Standard Settings'!$I10),-1,(EchelleFPAparam!$S$3/('cpmcfgWVLEN_Table.csv'!$S15+C$52))*(SIN('Standard Settings'!$F10)+SIN('Standard Settings'!$F10+EchelleFPAparam!$M$3+EchelleFPAparam!$J$3)))</f>
        <v>2446.53659114255</v>
      </c>
      <c r="DX15" s="41" t="n">
        <f aca="false">IF(OR($S15+D$52&lt;'Standard Settings'!$G10,$S15+D$52&gt;'Standard Settings'!$I10),-1,(EchelleFPAparam!$S$3/('cpmcfgWVLEN_Table.csv'!$S15+D$52))*(SIN('Standard Settings'!$F10)+SIN('Standard Settings'!$F10+EchelleFPAparam!$M$3+EchelleFPAparam!$J$3)))</f>
        <v>2344.59756651161</v>
      </c>
      <c r="DY15" s="41" t="n">
        <f aca="false">IF(OR($S15+E$52&lt;'Standard Settings'!$G10,$S15+E$52&gt;'Standard Settings'!$I10),-1,(EchelleFPAparam!$S$3/('cpmcfgWVLEN_Table.csv'!$S15+E$52))*(SIN('Standard Settings'!$F10)+SIN('Standard Settings'!$F10+EchelleFPAparam!$M$3+EchelleFPAparam!$J$3)))</f>
        <v>2250.81366385115</v>
      </c>
      <c r="DZ15" s="41" t="n">
        <f aca="false">IF(OR($S15+F$52&lt;'Standard Settings'!$G10,$S15+F$52&gt;'Standard Settings'!$I10),-1,(EchelleFPAparam!$S$3/('cpmcfgWVLEN_Table.csv'!$S15+F$52))*(SIN('Standard Settings'!$F10)+SIN('Standard Settings'!$F10+EchelleFPAparam!$M$3+EchelleFPAparam!$J$3)))</f>
        <v>2164.24390754918</v>
      </c>
      <c r="EA15" s="41" t="n">
        <f aca="false">IF(OR($S15+G$52&lt;'Standard Settings'!$G10,$S15+G$52&gt;'Standard Settings'!$I10),-1,(EchelleFPAparam!$S$3/('cpmcfgWVLEN_Table.csv'!$S15+G$52))*(SIN('Standard Settings'!$F10)+SIN('Standard Settings'!$F10+EchelleFPAparam!$M$3+EchelleFPAparam!$J$3)))</f>
        <v>2084.0867257881</v>
      </c>
      <c r="EB15" s="41" t="n">
        <f aca="false">IF(OR($S15+H$52&lt;'Standard Settings'!$G10,$S15+H$52&gt;'Standard Settings'!$I10),-1,(EchelleFPAparam!$S$3/('cpmcfgWVLEN_Table.csv'!$S15+H$52))*(SIN('Standard Settings'!$F10)+SIN('Standard Settings'!$F10+EchelleFPAparam!$M$3+EchelleFPAparam!$J$3)))</f>
        <v>2009.65505700996</v>
      </c>
      <c r="EC15" s="41" t="n">
        <f aca="false">IF(OR($S15+I$52&lt;'Standard Settings'!$G10,$S15+I$52&gt;'Standard Settings'!$I10),-1,(EchelleFPAparam!$S$3/('cpmcfgWVLEN_Table.csv'!$S15+I$52))*(SIN('Standard Settings'!$F10)+SIN('Standard Settings'!$F10+EchelleFPAparam!$M$3+EchelleFPAparam!$J$3)))</f>
        <v>1940.35660676823</v>
      </c>
      <c r="ED15" s="41" t="n">
        <f aca="false">IF(OR($S15+J$52&lt;'Standard Settings'!$G10,$S15+J$52&gt;'Standard Settings'!$I10),-1,(EchelleFPAparam!$S$3/('cpmcfgWVLEN_Table.csv'!$S15+J$52))*(SIN('Standard Settings'!$F10)+SIN('Standard Settings'!$F10+EchelleFPAparam!$M$3+EchelleFPAparam!$J$3)))</f>
        <v>-1</v>
      </c>
      <c r="EE15" s="41" t="n">
        <f aca="false">IF(OR($S15+B$52&lt;$Q15,$S15+B$52&gt;$R15),-1,(EchelleFPAparam!$S$3/('cpmcfgWVLEN_Table.csv'!$S15+B$52))*(SIN('Standard Settings'!$F10)+SIN('Standard Settings'!$F10+EchelleFPAparam!$M$3+EchelleFPAparam!$K$3)))</f>
        <v>-1</v>
      </c>
      <c r="EF15" s="41" t="n">
        <f aca="false">IF(OR($S15+C$52&lt;$Q15,$S15+C$52&gt;$R15),-1,(EchelleFPAparam!$S$3/('cpmcfgWVLEN_Table.csv'!$S15+C$52))*(SIN('Standard Settings'!$F10)+SIN('Standard Settings'!$F10+EchelleFPAparam!$M$3+EchelleFPAparam!$K$3)))</f>
        <v>2462.48043531582</v>
      </c>
      <c r="EG15" s="41" t="n">
        <f aca="false">IF(OR($S15+D$52&lt;$Q15,$S15+D$52&gt;$R15),-1,(EchelleFPAparam!$S$3/('cpmcfgWVLEN_Table.csv'!$S15+D$52))*(SIN('Standard Settings'!$F10)+SIN('Standard Settings'!$F10+EchelleFPAparam!$M$3+EchelleFPAparam!$K$3)))</f>
        <v>2359.87708384433</v>
      </c>
      <c r="EH15" s="41" t="n">
        <f aca="false">IF(OR($S15+E$52&lt;$Q15,$S15+E$52&gt;$R15),-1,(EchelleFPAparam!$S$3/('cpmcfgWVLEN_Table.csv'!$S15+E$52))*(SIN('Standard Settings'!$F10)+SIN('Standard Settings'!$F10+EchelleFPAparam!$M$3+EchelleFPAparam!$K$3)))</f>
        <v>2265.48200049056</v>
      </c>
      <c r="EI15" s="41" t="n">
        <f aca="false">IF(OR($S15+F$52&lt;$Q15,$S15+F$52&gt;$R15),-1,(EchelleFPAparam!$S$3/('cpmcfgWVLEN_Table.csv'!$S15+F$52))*(SIN('Standard Settings'!$F10)+SIN('Standard Settings'!$F10+EchelleFPAparam!$M$3+EchelleFPAparam!$K$3)))</f>
        <v>2178.34807739477</v>
      </c>
      <c r="EJ15" s="41" t="n">
        <f aca="false">IF(OR($S15+G$52&lt;$Q15,$S15+G$52&gt;$R15),-1,(EchelleFPAparam!$S$3/('cpmcfgWVLEN_Table.csv'!$S15+G$52))*(SIN('Standard Settings'!$F10)+SIN('Standard Settings'!$F10+EchelleFPAparam!$M$3+EchelleFPAparam!$K$3)))</f>
        <v>2097.66851897274</v>
      </c>
      <c r="EK15" s="41" t="n">
        <f aca="false">IF(OR($S15+H$52&lt;$Q15,$S15+H$52&gt;$R15),-1,(EchelleFPAparam!$S$3/('cpmcfgWVLEN_Table.csv'!$S15+H$52))*(SIN('Standard Settings'!$F10)+SIN('Standard Settings'!$F10+EchelleFPAparam!$M$3+EchelleFPAparam!$K$3)))</f>
        <v>2022.75178615228</v>
      </c>
      <c r="EL15" s="41" t="n">
        <f aca="false">IF(OR($S15+I$52&lt;$Q15,$S15+I$52&gt;$R15),-1,(EchelleFPAparam!$S$3/('cpmcfgWVLEN_Table.csv'!$S15+I$52))*(SIN('Standard Settings'!$F10)+SIN('Standard Settings'!$F10+EchelleFPAparam!$M$3+EchelleFPAparam!$K$3)))</f>
        <v>1953.00172456082</v>
      </c>
      <c r="EM15" s="41" t="n">
        <f aca="false">IF(OR($S15+J$52&lt;$Q15,$S15+J$52&gt;$R15),-1,(EchelleFPAparam!$S$3/('cpmcfgWVLEN_Table.csv'!$S15+J$52))*(SIN('Standard Settings'!$F10)+SIN('Standard Settings'!$F10+EchelleFPAparam!$M$3+EchelleFPAparam!$K$3)))</f>
        <v>-1</v>
      </c>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3" t="n">
        <f aca="false">1/(F15*EchelleFPAparam!$Q$3)</f>
        <v>1628.13023793785</v>
      </c>
      <c r="FM15" s="43" t="n">
        <f aca="false">E15*FL15</f>
        <v>11.7688954305046</v>
      </c>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c r="GY15" s="42"/>
      <c r="GZ15" s="42"/>
      <c r="HA15" s="42"/>
      <c r="HB15" s="42"/>
      <c r="HC15" s="42"/>
      <c r="HD15" s="42"/>
      <c r="HE15" s="42"/>
      <c r="HF15" s="42"/>
      <c r="HG15" s="42"/>
      <c r="HH15" s="42"/>
      <c r="HI15" s="42"/>
      <c r="HJ15" s="42"/>
      <c r="HK15" s="42"/>
      <c r="HL15" s="42"/>
      <c r="HM15" s="42"/>
      <c r="HN15" s="42"/>
      <c r="HO15" s="42"/>
      <c r="HP15" s="42"/>
      <c r="HQ15" s="42"/>
      <c r="HR15" s="42"/>
      <c r="HS15" s="42"/>
      <c r="HT15" s="42"/>
      <c r="HU15" s="42"/>
      <c r="HV15" s="42"/>
      <c r="HW15" s="42"/>
      <c r="HX15" s="42"/>
      <c r="HY15" s="42"/>
      <c r="HZ15" s="42"/>
      <c r="IA15" s="42"/>
      <c r="IB15" s="42"/>
      <c r="IC15" s="42"/>
      <c r="ID15" s="42"/>
      <c r="IE15" s="42"/>
      <c r="IF15" s="42"/>
      <c r="IG15" s="42"/>
      <c r="IH15" s="42"/>
      <c r="II15" s="42"/>
      <c r="IJ15" s="42"/>
      <c r="IK15" s="42"/>
      <c r="IL15" s="42"/>
      <c r="IM15" s="42"/>
      <c r="IN15" s="42"/>
      <c r="IO15" s="42"/>
      <c r="IP15" s="42"/>
      <c r="IQ15" s="42"/>
      <c r="IR15" s="42"/>
      <c r="IS15" s="42"/>
      <c r="IT15" s="42"/>
      <c r="IU15" s="42"/>
      <c r="IV15" s="42"/>
      <c r="IW15" s="42"/>
      <c r="IX15" s="42"/>
      <c r="IY15" s="42"/>
      <c r="IZ15" s="42"/>
      <c r="JA15" s="42"/>
      <c r="JB15" s="42"/>
      <c r="JC15" s="42"/>
      <c r="JD15" s="42"/>
      <c r="JE15" s="42"/>
      <c r="JF15" s="42"/>
      <c r="JG15" s="42"/>
      <c r="JH15" s="42"/>
      <c r="JI15" s="42"/>
      <c r="JJ15" s="42"/>
      <c r="JK15" s="42"/>
      <c r="JL15" s="42"/>
      <c r="JM15" s="42"/>
      <c r="JN15" s="42"/>
      <c r="JO15" s="42"/>
      <c r="JP15" s="42"/>
      <c r="JQ15" s="42"/>
      <c r="JR15" s="42"/>
      <c r="JS15" s="42"/>
      <c r="JT15" s="24"/>
    </row>
    <row r="16" customFormat="false" ht="13.75" hidden="false" customHeight="true" outlineLevel="0" collapsed="false">
      <c r="A16" s="29" t="n">
        <v>10</v>
      </c>
      <c r="B16" s="30" t="n">
        <f aca="false">Y16</f>
        <v>2165.90080218368</v>
      </c>
      <c r="C16" s="12" t="str">
        <f aca="false">'Standard Settings'!B11</f>
        <v>K/2/4</v>
      </c>
      <c r="D16" s="12" t="n">
        <f aca="false">'Standard Settings'!H11</f>
        <v>26</v>
      </c>
      <c r="E16" s="31" t="n">
        <f aca="false">(DQ16-DH16)/2048</f>
        <v>0.00711546885308234</v>
      </c>
      <c r="F16" s="28"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32" t="str">
        <f aca="false">'Standard Settings'!C11</f>
        <v>K</v>
      </c>
      <c r="H16" s="33"/>
      <c r="I16" s="12" t="str">
        <f aca="false">'Standard Settings'!$D11</f>
        <v>HK</v>
      </c>
      <c r="J16" s="33"/>
      <c r="K16" s="13" t="n">
        <v>0</v>
      </c>
      <c r="L16" s="13" t="n">
        <v>0</v>
      </c>
      <c r="M16" s="12" t="str">
        <f aca="false">'Standard Settings'!$D11</f>
        <v>HK</v>
      </c>
      <c r="N16" s="33"/>
      <c r="O16" s="12" t="n">
        <f aca="false">'Standard Settings'!$E11</f>
        <v>64.5</v>
      </c>
      <c r="P16" s="34"/>
      <c r="Q16" s="35" t="n">
        <f aca="false">'Standard Settings'!$G11</f>
        <v>23</v>
      </c>
      <c r="R16" s="35" t="n">
        <f aca="false">'Standard Settings'!$I11</f>
        <v>29</v>
      </c>
      <c r="S16" s="36" t="n">
        <f aca="false">D16-4</f>
        <v>22</v>
      </c>
      <c r="T16" s="36" t="n">
        <f aca="false">D16+4</f>
        <v>30</v>
      </c>
      <c r="U16" s="37" t="n">
        <f aca="false">IF(OR($S16+B$52&lt;$Q16,$S16+B$52&gt;$R16),-1,(EchelleFPAparam!$S$3/('cpmcfgWVLEN_Table.csv'!$S16+B$52))*(SIN('Standard Settings'!$F11)+SIN('Standard Settings'!$F11+EchelleFPAparam!$M$3)))</f>
        <v>-1</v>
      </c>
      <c r="V16" s="37" t="n">
        <f aca="false">IF(OR($S16+C$52&lt;$Q16,$S16+C$52&gt;$R16),-1,(EchelleFPAparam!$S$3/('cpmcfgWVLEN_Table.csv'!$S16+C$52))*(SIN('Standard Settings'!$F11)+SIN('Standard Settings'!$F11+EchelleFPAparam!$M$3)))</f>
        <v>2448.40960246851</v>
      </c>
      <c r="W16" s="37" t="n">
        <f aca="false">IF(OR($S16+D$52&lt;$Q16,$S16+D$52&gt;$R16),-1,(EchelleFPAparam!$S$3/('cpmcfgWVLEN_Table.csv'!$S16+D$52))*(SIN('Standard Settings'!$F11)+SIN('Standard Settings'!$F11+EchelleFPAparam!$M$3)))</f>
        <v>2346.39253569899</v>
      </c>
      <c r="X16" s="37" t="n">
        <f aca="false">IF(OR($S16+E$52&lt;$Q16,$S16+E$52&gt;$R16),-1,(EchelleFPAparam!$S$3/('cpmcfgWVLEN_Table.csv'!$S16+E$52))*(SIN('Standard Settings'!$F11)+SIN('Standard Settings'!$F11+EchelleFPAparam!$M$3)))</f>
        <v>2252.53683427103</v>
      </c>
      <c r="Y16" s="37" t="n">
        <f aca="false">IF(OR($S16+F$52&lt;$Q16,$S16+F$52&gt;$R16),-1,(EchelleFPAparam!$S$3/('cpmcfgWVLEN_Table.csv'!$S16+F$52))*(SIN('Standard Settings'!$F11)+SIN('Standard Settings'!$F11+EchelleFPAparam!$M$3)))</f>
        <v>2165.90080218368</v>
      </c>
      <c r="Z16" s="37" t="n">
        <f aca="false">IF(OR($S16+G$52&lt;$Q16,$S16+G$52&gt;$R16),-1,(EchelleFPAparam!$S$3/('cpmcfgWVLEN_Table.csv'!$S16+G$52))*(SIN('Standard Settings'!$F11)+SIN('Standard Settings'!$F11+EchelleFPAparam!$M$3)))</f>
        <v>2085.68225395466</v>
      </c>
      <c r="AA16" s="37" t="n">
        <f aca="false">IF(OR($S16+H$52&lt;$Q16,$S16+H$52&gt;$R16),-1,(EchelleFPAparam!$S$3/('cpmcfgWVLEN_Table.csv'!$S16+H$52))*(SIN('Standard Settings'!$F11)+SIN('Standard Settings'!$F11+EchelleFPAparam!$M$3)))</f>
        <v>2011.19360202771</v>
      </c>
      <c r="AB16" s="37" t="n">
        <f aca="false">IF(OR($S16+I$52&lt;$Q16,$S16+I$52&gt;$R16),-1,(EchelleFPAparam!$S$3/('cpmcfgWVLEN_Table.csv'!$S16+I$52))*(SIN('Standard Settings'!$F11)+SIN('Standard Settings'!$F11+EchelleFPAparam!$M$3)))</f>
        <v>1941.84209850951</v>
      </c>
      <c r="AC16" s="37" t="n">
        <f aca="false">IF(OR($S16+J$52&lt;$Q16,$S16+J$52&gt;$R16),-1,(EchelleFPAparam!$S$3/('cpmcfgWVLEN_Table.csv'!$S16+J$52))*(SIN('Standard Settings'!$F11)+SIN('Standard Settings'!$F11+EchelleFPAparam!$M$3)))</f>
        <v>-1</v>
      </c>
      <c r="AD16" s="38"/>
      <c r="AE16" s="38" t="n">
        <v>1946.4302937249</v>
      </c>
      <c r="AF16" s="38" t="n">
        <v>1614.39112154833</v>
      </c>
      <c r="AG16" s="38" t="n">
        <v>1310.72625224546</v>
      </c>
      <c r="AH16" s="38" t="n">
        <v>1032.7270059259</v>
      </c>
      <c r="AI16" s="38" t="n">
        <v>776.876428075666</v>
      </c>
      <c r="AJ16" s="38" t="n">
        <v>540.467250125025</v>
      </c>
      <c r="AK16" s="38" t="n">
        <v>321.130749928852</v>
      </c>
      <c r="AL16" s="38" t="n">
        <v>116.734165121037</v>
      </c>
      <c r="AM16" s="38" t="n">
        <v>6.30294706303272</v>
      </c>
      <c r="AN16" s="38"/>
      <c r="AO16" s="38"/>
      <c r="AP16" s="38" t="n">
        <v>1970.17869652354</v>
      </c>
      <c r="AQ16" s="38" t="n">
        <v>1647.64413300806</v>
      </c>
      <c r="AR16" s="38" t="n">
        <v>1341.7103844529</v>
      </c>
      <c r="AS16" s="38" t="n">
        <v>1061.71604600182</v>
      </c>
      <c r="AT16" s="38" t="n">
        <v>804.097437575907</v>
      </c>
      <c r="AU16" s="38" t="n">
        <v>566.122422568226</v>
      </c>
      <c r="AV16" s="38" t="n">
        <v>345.397162876144</v>
      </c>
      <c r="AW16" s="38" t="n">
        <v>139.673380531343</v>
      </c>
      <c r="AX16" s="38" t="n">
        <v>17.0967002922758</v>
      </c>
      <c r="AY16" s="38"/>
      <c r="AZ16" s="38"/>
      <c r="BA16" s="38" t="n">
        <v>1988.52906909307</v>
      </c>
      <c r="BB16" s="38" t="n">
        <v>1682.26814992541</v>
      </c>
      <c r="BC16" s="38" t="n">
        <v>1373.8669070626</v>
      </c>
      <c r="BD16" s="38" t="n">
        <v>1091.63688643952</v>
      </c>
      <c r="BE16" s="38" t="n">
        <v>832.091926798957</v>
      </c>
      <c r="BF16" s="38" t="n">
        <v>592.33419862943</v>
      </c>
      <c r="BG16" s="38" t="n">
        <v>369.984581394745</v>
      </c>
      <c r="BH16" s="38" t="n">
        <v>162.76250224313</v>
      </c>
      <c r="BI16" s="38" t="n">
        <v>28.0003434748064</v>
      </c>
      <c r="BJ16" s="38"/>
      <c r="BK16" s="39" t="n">
        <f aca="false">IF(OR($S16+B$52&lt;'Standard Settings'!$G11,$S16+B$52&gt;'Standard Settings'!$I11),-1,(EchelleFPAparam!$S$3/('cpmcfgWVLEN_Table.csv'!$S16+B$52))*(SIN(EchelleFPAparam!$T$3-EchelleFPAparam!$M$3/2)+SIN('Standard Settings'!$F11+EchelleFPAparam!$M$3)))</f>
        <v>-1</v>
      </c>
      <c r="BL16" s="39" t="n">
        <f aca="false">IF(OR($S16+C$52&lt;'Standard Settings'!$G11,$S16+C$52&gt;'Standard Settings'!$I11),-1,(EchelleFPAparam!$S$3/('cpmcfgWVLEN_Table.csv'!$S16+C$52))*(SIN(EchelleFPAparam!$T$3-EchelleFPAparam!$M$3/2)+SIN('Standard Settings'!$F11+EchelleFPAparam!$M$3)))</f>
        <v>2457.31052326225</v>
      </c>
      <c r="BM16" s="39" t="n">
        <f aca="false">IF(OR($S16+D$52&lt;'Standard Settings'!$G11,$S16+D$52&gt;'Standard Settings'!$I11),-1,(EchelleFPAparam!$S$3/('cpmcfgWVLEN_Table.csv'!$S16+D$52))*(SIN(EchelleFPAparam!$T$3-EchelleFPAparam!$M$3/2)+SIN('Standard Settings'!$F11+EchelleFPAparam!$M$3)))</f>
        <v>2354.92258479299</v>
      </c>
      <c r="BN16" s="39" t="n">
        <f aca="false">IF(OR($S16+E$52&lt;'Standard Settings'!$G11,$S16+E$52&gt;'Standard Settings'!$I11),-1,(EchelleFPAparam!$S$3/('cpmcfgWVLEN_Table.csv'!$S16+E$52))*(SIN(EchelleFPAparam!$T$3-EchelleFPAparam!$M$3/2)+SIN('Standard Settings'!$F11+EchelleFPAparam!$M$3)))</f>
        <v>2260.72568140127</v>
      </c>
      <c r="BO16" s="39" t="n">
        <f aca="false">IF(OR($S16+F$52&lt;'Standard Settings'!$G11,$S16+F$52&gt;'Standard Settings'!$I11),-1,(EchelleFPAparam!$S$3/('cpmcfgWVLEN_Table.csv'!$S16+F$52))*(SIN(EchelleFPAparam!$T$3-EchelleFPAparam!$M$3/2)+SIN('Standard Settings'!$F11+EchelleFPAparam!$M$3)))</f>
        <v>2173.77469365507</v>
      </c>
      <c r="BP16" s="39" t="n">
        <f aca="false">IF(OR($S16+G$52&lt;'Standard Settings'!$G11,$S16+G$52&gt;'Standard Settings'!$I11),-1,(EchelleFPAparam!$S$3/('cpmcfgWVLEN_Table.csv'!$S16+G$52))*(SIN(EchelleFPAparam!$T$3-EchelleFPAparam!$M$3/2)+SIN('Standard Settings'!$F11+EchelleFPAparam!$M$3)))</f>
        <v>2093.26451981599</v>
      </c>
      <c r="BQ16" s="39" t="n">
        <f aca="false">IF(OR($S16+H$52&lt;'Standard Settings'!$G11,$S16+H$52&gt;'Standard Settings'!$I11),-1,(EchelleFPAparam!$S$3/('cpmcfgWVLEN_Table.csv'!$S16+H$52))*(SIN(EchelleFPAparam!$T$3-EchelleFPAparam!$M$3/2)+SIN('Standard Settings'!$F11+EchelleFPAparam!$M$3)))</f>
        <v>2018.50507267971</v>
      </c>
      <c r="BR16" s="39" t="n">
        <f aca="false">IF(OR($S16+I$52&lt;'Standard Settings'!$G11,$S16+I$52&gt;'Standard Settings'!$I11),-1,(EchelleFPAparam!$S$3/('cpmcfgWVLEN_Table.csv'!$S16+I$52))*(SIN(EchelleFPAparam!$T$3-EchelleFPAparam!$M$3/2)+SIN('Standard Settings'!$F11+EchelleFPAparam!$M$3)))</f>
        <v>1948.90144948386</v>
      </c>
      <c r="BS16" s="39" t="n">
        <f aca="false">IF(OR($S16+J$52&lt;'Standard Settings'!$G11,$S16+J$52&gt;'Standard Settings'!$I11),-1,(EchelleFPAparam!$S$3/('cpmcfgWVLEN_Table.csv'!$S16+J$52))*(SIN(EchelleFPAparam!$T$3-EchelleFPAparam!$M$3/2)+SIN('Standard Settings'!$F11+EchelleFPAparam!$M$3)))</f>
        <v>-1</v>
      </c>
      <c r="BT16" s="40" t="n">
        <f aca="false">IF(OR($S16+B$52&lt;'Standard Settings'!$G11,$S16+B$52&gt;'Standard Settings'!$I11),-1,BK16*(($D16+B$52)/($D16+B$52+0.5)))</f>
        <v>-1</v>
      </c>
      <c r="BU16" s="40" t="n">
        <f aca="false">IF(OR($S16+C$52&lt;'Standard Settings'!$G11,$S16+C$52&gt;'Standard Settings'!$I11),-1,BL16*(($D16+C$52)/($D16+C$52+0.5)))</f>
        <v>2412.63215011203</v>
      </c>
      <c r="BV16" s="40" t="n">
        <f aca="false">IF(OR($S16+D$52&lt;'Standard Settings'!$G11,$S16+D$52&gt;'Standard Settings'!$I11),-1,BM16*(($D16+D$52)/($D16+D$52+0.5)))</f>
        <v>2313.60815348083</v>
      </c>
      <c r="BW16" s="40" t="n">
        <f aca="false">IF(OR($S16+E$52&lt;'Standard Settings'!$G11,$S16+E$52&gt;'Standard Settings'!$I11),-1,BN16*(($D16+E$52)/($D16+E$52+0.5)))</f>
        <v>2222.40829697074</v>
      </c>
      <c r="BX16" s="40" t="n">
        <f aca="false">IF(OR($S16+F$52&lt;'Standard Settings'!$G11,$S16+F$52&gt;'Standard Settings'!$I11),-1,BO16*(($D16+F$52)/($D16+F$52+0.5)))</f>
        <v>2138.13904293941</v>
      </c>
      <c r="BY16" s="40" t="n">
        <f aca="false">IF(OR($S16+G$52&lt;'Standard Settings'!$G11,$S16+G$52&gt;'Standard Settings'!$I11),-1,BP16*(($D16+G$52)/($D16+G$52+0.5)))</f>
        <v>2060.03809886653</v>
      </c>
      <c r="BZ16" s="40" t="n">
        <f aca="false">IF(OR($S16+H$52&lt;'Standard Settings'!$G11,$S16+H$52&gt;'Standard Settings'!$I11),-1,BQ16*(($D16+H$52)/($D16+H$52+0.5)))</f>
        <v>1987.45114848464</v>
      </c>
      <c r="CA16" s="40" t="n">
        <f aca="false">IF(OR($S16+I$52&lt;'Standard Settings'!$G11,$S16+I$52&gt;'Standard Settings'!$I11),-1,BR16*(($D16+I$52)/($D16+I$52+0.5)))</f>
        <v>1919.81336814828</v>
      </c>
      <c r="CB16" s="40" t="n">
        <f aca="false">IF(OR($S16+J$52&lt;'Standard Settings'!$G11,$S16+J$52&gt;'Standard Settings'!$I11),-1,BS16*(($D16+J$52)/($D16+J$52+0.5)))</f>
        <v>-1</v>
      </c>
      <c r="CC16" s="40" t="n">
        <f aca="false">IF(OR($S16+B$52&lt;'Standard Settings'!$G11,$S16+B$52&gt;'Standard Settings'!$I11),-1,BK16*(($D16+B$52)/($D16+B$52-0.5)))</f>
        <v>-1</v>
      </c>
      <c r="CD16" s="40" t="n">
        <f aca="false">IF(OR($S16+C$52&lt;'Standard Settings'!$G11,$S16+C$52&gt;'Standard Settings'!$I11),-1,BL16*(($D16+C$52)/($D16+C$52-0.5)))</f>
        <v>2503.67487275777</v>
      </c>
      <c r="CE16" s="40" t="n">
        <f aca="false">IF(OR($S16+D$52&lt;'Standard Settings'!$G11,$S16+D$52&gt;'Standard Settings'!$I11),-1,BM16*(($D16+D$52)/($D16+D$52-0.5)))</f>
        <v>2397.73935906196</v>
      </c>
      <c r="CF16" s="40" t="n">
        <f aca="false">IF(OR($S16+E$52&lt;'Standard Settings'!$G11,$S16+E$52&gt;'Standard Settings'!$I11),-1,BN16*(($D16+E$52)/($D16+E$52-0.5)))</f>
        <v>2300.38753546094</v>
      </c>
      <c r="CG16" s="40" t="n">
        <f aca="false">IF(OR($S16+F$52&lt;'Standard Settings'!$G11,$S16+F$52&gt;'Standard Settings'!$I11),-1,BO16*(($D16+F$52)/($D16+F$52-0.5)))</f>
        <v>2210.61833253058</v>
      </c>
      <c r="CH16" s="40" t="n">
        <f aca="false">IF(OR($S16+G$52&lt;'Standard Settings'!$G11,$S16+G$52&gt;'Standard Settings'!$I11),-1,BP16*(($D16+G$52)/($D16+G$52-0.5)))</f>
        <v>2127.58033161625</v>
      </c>
      <c r="CI16" s="40" t="n">
        <f aca="false">IF(OR($S16+H$52&lt;'Standard Settings'!$G11,$S16+H$52&gt;'Standard Settings'!$I11),-1,BQ16*(($D16+H$52)/($D16+H$52-0.5)))</f>
        <v>2050.54483573812</v>
      </c>
      <c r="CJ16" s="40" t="n">
        <f aca="false">IF(OR($S16+I$52&lt;'Standard Settings'!$G11,$S16+I$52&gt;'Standard Settings'!$I11),-1,BR16*(($D16+I$52)/($D16+I$52-0.5)))</f>
        <v>1978.88454870668</v>
      </c>
      <c r="CK16" s="40" t="n">
        <f aca="false">IF(OR($S16+J$52&lt;'Standard Settings'!$G11,$S16+J$52&gt;'Standard Settings'!$I11),-1,BS16*(($D16+J$52)/($D16+J$52-0.5)))</f>
        <v>-1</v>
      </c>
      <c r="CL16" s="41" t="n">
        <f aca="false">IF(OR($S16+B$52&lt;'Standard Settings'!$G11,$S16+B$52&gt;'Standard Settings'!$I11),-1,(EchelleFPAparam!$S$3/('cpmcfgWVLEN_Table.csv'!$S16+B$52))*(SIN('Standard Settings'!$F11)+SIN('Standard Settings'!$F11+EchelleFPAparam!$M$3+EchelleFPAparam!$F$3)))</f>
        <v>-1</v>
      </c>
      <c r="CM16" s="41" t="n">
        <f aca="false">IF(OR($S16+C$52&lt;'Standard Settings'!$G11,$S16+C$52&gt;'Standard Settings'!$I11),-1,(EchelleFPAparam!$S$3/('cpmcfgWVLEN_Table.csv'!$S16+C$52))*(SIN('Standard Settings'!$F11)+SIN('Standard Settings'!$F11+EchelleFPAparam!$M$3+EchelleFPAparam!$F$3)))</f>
        <v>2421.90772496289</v>
      </c>
      <c r="CN16" s="41" t="n">
        <f aca="false">IF(OR($S16+D$52&lt;'Standard Settings'!$G11,$S16+D$52&gt;'Standard Settings'!$I11),-1,(EchelleFPAparam!$S$3/('cpmcfgWVLEN_Table.csv'!$S16+D$52))*(SIN('Standard Settings'!$F11)+SIN('Standard Settings'!$F11+EchelleFPAparam!$M$3+EchelleFPAparam!$F$3)))</f>
        <v>2320.99490308944</v>
      </c>
      <c r="CO16" s="41" t="n">
        <f aca="false">IF(OR($S16+E$52&lt;'Standard Settings'!$G11,$S16+E$52&gt;'Standard Settings'!$I11),-1,(EchelleFPAparam!$S$3/('cpmcfgWVLEN_Table.csv'!$S16+E$52))*(SIN('Standard Settings'!$F11)+SIN('Standard Settings'!$F11+EchelleFPAparam!$M$3+EchelleFPAparam!$F$3)))</f>
        <v>2228.15510696586</v>
      </c>
      <c r="CP16" s="41" t="n">
        <f aca="false">IF(OR($S16+F$52&lt;'Standard Settings'!$G11,$S16+F$52&gt;'Standard Settings'!$I11),-1,(EchelleFPAparam!$S$3/('cpmcfgWVLEN_Table.csv'!$S16+F$52))*(SIN('Standard Settings'!$F11)+SIN('Standard Settings'!$F11+EchelleFPAparam!$M$3+EchelleFPAparam!$F$3)))</f>
        <v>2142.45683362102</v>
      </c>
      <c r="CQ16" s="41" t="n">
        <f aca="false">IF(OR($S16+G$52&lt;'Standard Settings'!$G11,$S16+G$52&gt;'Standard Settings'!$I11),-1,(EchelleFPAparam!$S$3/('cpmcfgWVLEN_Table.csv'!$S16+G$52))*(SIN('Standard Settings'!$F11)+SIN('Standard Settings'!$F11+EchelleFPAparam!$M$3+EchelleFPAparam!$F$3)))</f>
        <v>2063.10658052395</v>
      </c>
      <c r="CR16" s="41" t="n">
        <f aca="false">IF(OR($S16+H$52&lt;'Standard Settings'!$G11,$S16+H$52&gt;'Standard Settings'!$I11),-1,(EchelleFPAparam!$S$3/('cpmcfgWVLEN_Table.csv'!$S16+H$52))*(SIN('Standard Settings'!$F11)+SIN('Standard Settings'!$F11+EchelleFPAparam!$M$3+EchelleFPAparam!$F$3)))</f>
        <v>1989.42420264809</v>
      </c>
      <c r="CS16" s="41" t="n">
        <f aca="false">IF(OR($S16+I$52&lt;'Standard Settings'!$G11,$S16+I$52&gt;'Standard Settings'!$I11),-1,(EchelleFPAparam!$S$3/('cpmcfgWVLEN_Table.csv'!$S16+I$52))*(SIN('Standard Settings'!$F11)+SIN('Standard Settings'!$F11+EchelleFPAparam!$M$3+EchelleFPAparam!$F$3)))</f>
        <v>1920.82336807402</v>
      </c>
      <c r="CT16" s="41" t="n">
        <f aca="false">IF(OR($S16+J$52&lt;'Standard Settings'!$G11,$S16+J$52&gt;'Standard Settings'!$I11),-1,(EchelleFPAparam!$S$3/('cpmcfgWVLEN_Table.csv'!$S16+J$52))*(SIN('Standard Settings'!$F11)+SIN('Standard Settings'!$F11+EchelleFPAparam!$M$3+EchelleFPAparam!$F$3)))</f>
        <v>-1</v>
      </c>
      <c r="CU16" s="41" t="n">
        <f aca="false">IF(OR($S16+B$52&lt;'Standard Settings'!$G11,$S16+B$52&gt;'Standard Settings'!$I11),-1,(EchelleFPAparam!$S$3/('cpmcfgWVLEN_Table.csv'!$S16+B$52))*(SIN('Standard Settings'!$F11)+SIN('Standard Settings'!$F11+EchelleFPAparam!$M$3+EchelleFPAparam!$G$3)))</f>
        <v>-1</v>
      </c>
      <c r="CV16" s="41" t="n">
        <f aca="false">IF(OR($S16+C$52&lt;'Standard Settings'!$G11,$S16+C$52&gt;'Standard Settings'!$I11),-1,(EchelleFPAparam!$S$3/('cpmcfgWVLEN_Table.csv'!$S16+C$52))*(SIN('Standard Settings'!$F11)+SIN('Standard Settings'!$F11+EchelleFPAparam!$M$3+EchelleFPAparam!$G$3)))</f>
        <v>2439.16433278339</v>
      </c>
      <c r="CW16" s="41" t="n">
        <f aca="false">IF(OR($S16+D$52&lt;'Standard Settings'!$G11,$S16+D$52&gt;'Standard Settings'!$I11),-1,(EchelleFPAparam!$S$3/('cpmcfgWVLEN_Table.csv'!$S16+D$52))*(SIN('Standard Settings'!$F11)+SIN('Standard Settings'!$F11+EchelleFPAparam!$M$3+EchelleFPAparam!$G$3)))</f>
        <v>2337.53248558408</v>
      </c>
      <c r="CX16" s="41" t="n">
        <f aca="false">IF(OR($S16+E$52&lt;'Standard Settings'!$G11,$S16+E$52&gt;'Standard Settings'!$I11),-1,(EchelleFPAparam!$S$3/('cpmcfgWVLEN_Table.csv'!$S16+E$52))*(SIN('Standard Settings'!$F11)+SIN('Standard Settings'!$F11+EchelleFPAparam!$M$3+EchelleFPAparam!$G$3)))</f>
        <v>2244.03118616072</v>
      </c>
      <c r="CY16" s="41" t="n">
        <f aca="false">IF(OR($S16+F$52&lt;'Standard Settings'!$G11,$S16+F$52&gt;'Standard Settings'!$I11),-1,(EchelleFPAparam!$S$3/('cpmcfgWVLEN_Table.csv'!$S16+F$52))*(SIN('Standard Settings'!$F11)+SIN('Standard Settings'!$F11+EchelleFPAparam!$M$3+EchelleFPAparam!$G$3)))</f>
        <v>2157.72229438531</v>
      </c>
      <c r="CZ16" s="41" t="n">
        <f aca="false">IF(OR($S16+G$52&lt;'Standard Settings'!$G11,$S16+G$52&gt;'Standard Settings'!$I11),-1,(EchelleFPAparam!$S$3/('cpmcfgWVLEN_Table.csv'!$S16+G$52))*(SIN('Standard Settings'!$F11)+SIN('Standard Settings'!$F11+EchelleFPAparam!$M$3+EchelleFPAparam!$G$3)))</f>
        <v>2077.80665385252</v>
      </c>
      <c r="DA16" s="41" t="n">
        <f aca="false">IF(OR($S16+H$52&lt;'Standard Settings'!$G11,$S16+H$52&gt;'Standard Settings'!$I11),-1,(EchelleFPAparam!$S$3/('cpmcfgWVLEN_Table.csv'!$S16+H$52))*(SIN('Standard Settings'!$F11)+SIN('Standard Settings'!$F11+EchelleFPAparam!$M$3+EchelleFPAparam!$G$3)))</f>
        <v>2003.59927335779</v>
      </c>
      <c r="DB16" s="41" t="n">
        <f aca="false">IF(OR($S16+I$52&lt;'Standard Settings'!$G11,$S16+I$52&gt;'Standard Settings'!$I11),-1,(EchelleFPAparam!$S$3/('cpmcfgWVLEN_Table.csv'!$S16+I$52))*(SIN('Standard Settings'!$F11)+SIN('Standard Settings'!$F11+EchelleFPAparam!$M$3+EchelleFPAparam!$G$3)))</f>
        <v>1934.509643242</v>
      </c>
      <c r="DC16" s="41" t="n">
        <f aca="false">IF(OR($S16+J$52&lt;'Standard Settings'!$G11,$S16+J$52&gt;'Standard Settings'!$I11),-1,(EchelleFPAparam!$S$3/('cpmcfgWVLEN_Table.csv'!$S16+J$52))*(SIN('Standard Settings'!$F11)+SIN('Standard Settings'!$F11+EchelleFPAparam!$M$3+EchelleFPAparam!$G$3)))</f>
        <v>-1</v>
      </c>
      <c r="DD16" s="41" t="n">
        <f aca="false">IF(OR($S16+B$52&lt;'Standard Settings'!$G11,$S16+B$52&gt;'Standard Settings'!$I11),-1,(EchelleFPAparam!$S$3/('cpmcfgWVLEN_Table.csv'!$S16+B$52))*(SIN('Standard Settings'!$F11)+SIN('Standard Settings'!$F11+EchelleFPAparam!$M$3+EchelleFPAparam!$H$3)))</f>
        <v>-1</v>
      </c>
      <c r="DE16" s="41" t="n">
        <f aca="false">IF(OR($S16+C$52&lt;'Standard Settings'!$G11,$S16+C$52&gt;'Standard Settings'!$I11),-1,(EchelleFPAparam!$S$3/('cpmcfgWVLEN_Table.csv'!$S16+C$52))*(SIN('Standard Settings'!$F11)+SIN('Standard Settings'!$F11+EchelleFPAparam!$M$3+EchelleFPAparam!$H$3)))</f>
        <v>2440.07941588153</v>
      </c>
      <c r="DF16" s="41" t="n">
        <f aca="false">IF(OR($S16+D$52&lt;'Standard Settings'!$G11,$S16+D$52&gt;'Standard Settings'!$I11),-1,(EchelleFPAparam!$S$3/('cpmcfgWVLEN_Table.csv'!$S16+D$52))*(SIN('Standard Settings'!$F11)+SIN('Standard Settings'!$F11+EchelleFPAparam!$M$3+EchelleFPAparam!$H$3)))</f>
        <v>2338.4094402198</v>
      </c>
      <c r="DG16" s="41" t="n">
        <f aca="false">IF(OR($S16+E$52&lt;'Standard Settings'!$G11,$S16+E$52&gt;'Standard Settings'!$I11),-1,(EchelleFPAparam!$S$3/('cpmcfgWVLEN_Table.csv'!$S16+E$52))*(SIN('Standard Settings'!$F11)+SIN('Standard Settings'!$F11+EchelleFPAparam!$M$3+EchelleFPAparam!$H$3)))</f>
        <v>2244.87306261101</v>
      </c>
      <c r="DH16" s="41" t="n">
        <f aca="false">IF(OR($S16+F$52&lt;'Standard Settings'!$G11,$S16+F$52&gt;'Standard Settings'!$I11),-1,(EchelleFPAparam!$S$3/('cpmcfgWVLEN_Table.csv'!$S16+F$52))*(SIN('Standard Settings'!$F11)+SIN('Standard Settings'!$F11+EchelleFPAparam!$M$3+EchelleFPAparam!$H$3)))</f>
        <v>2158.53179097212</v>
      </c>
      <c r="DI16" s="41" t="n">
        <f aca="false">IF(OR($S16+G$52&lt;'Standard Settings'!$G11,$S16+G$52&gt;'Standard Settings'!$I11),-1,(EchelleFPAparam!$S$3/('cpmcfgWVLEN_Table.csv'!$S16+G$52))*(SIN('Standard Settings'!$F11)+SIN('Standard Settings'!$F11+EchelleFPAparam!$M$3+EchelleFPAparam!$H$3)))</f>
        <v>2078.58616908427</v>
      </c>
      <c r="DJ16" s="41" t="n">
        <f aca="false">IF(OR($S16+H$52&lt;'Standard Settings'!$G11,$S16+H$52&gt;'Standard Settings'!$I11),-1,(EchelleFPAparam!$S$3/('cpmcfgWVLEN_Table.csv'!$S16+H$52))*(SIN('Standard Settings'!$F11)+SIN('Standard Settings'!$F11+EchelleFPAparam!$M$3+EchelleFPAparam!$H$3)))</f>
        <v>2004.35094875983</v>
      </c>
      <c r="DK16" s="41" t="n">
        <f aca="false">IF(OR($S16+I$52&lt;'Standard Settings'!$G11,$S16+I$52&gt;'Standard Settings'!$I11),-1,(EchelleFPAparam!$S$3/('cpmcfgWVLEN_Table.csv'!$S16+I$52))*(SIN('Standard Settings'!$F11)+SIN('Standard Settings'!$F11+EchelleFPAparam!$M$3+EchelleFPAparam!$H$3)))</f>
        <v>1935.23539880259</v>
      </c>
      <c r="DL16" s="41" t="n">
        <f aca="false">IF(OR($S16+J$52&lt;'Standard Settings'!$G11,$S16+J$52&gt;'Standard Settings'!$I11),-1,(EchelleFPAparam!$S$3/('cpmcfgWVLEN_Table.csv'!$S16+J$52))*(SIN('Standard Settings'!$F11)+SIN('Standard Settings'!$F11+EchelleFPAparam!$M$3+EchelleFPAparam!$H$3)))</f>
        <v>-1</v>
      </c>
      <c r="DM16" s="41" t="n">
        <f aca="false">IF(OR($S16+B$52&lt;'Standard Settings'!$G11,$S16+B$52&gt;'Standard Settings'!$I11),-1,(EchelleFPAparam!$S$3/('cpmcfgWVLEN_Table.csv'!$S16+B$52))*(SIN('Standard Settings'!$F11)+SIN('Standard Settings'!$F11+EchelleFPAparam!$M$3+EchelleFPAparam!$I$3)))</f>
        <v>-1</v>
      </c>
      <c r="DN16" s="41" t="n">
        <f aca="false">IF(OR($S16+C$52&lt;'Standard Settings'!$G11,$S16+C$52&gt;'Standard Settings'!$I11),-1,(EchelleFPAparam!$S$3/('cpmcfgWVLEN_Table.csv'!$S16+C$52))*(SIN('Standard Settings'!$F11)+SIN('Standard Settings'!$F11+EchelleFPAparam!$M$3+EchelleFPAparam!$I$3)))</f>
        <v>2456.55265438105</v>
      </c>
      <c r="DO16" s="41" t="n">
        <f aca="false">IF(OR($S16+D$52&lt;'Standard Settings'!$G11,$S16+D$52&gt;'Standard Settings'!$I11),-1,(EchelleFPAparam!$S$3/('cpmcfgWVLEN_Table.csv'!$S16+D$52))*(SIN('Standard Settings'!$F11)+SIN('Standard Settings'!$F11+EchelleFPAparam!$M$3+EchelleFPAparam!$I$3)))</f>
        <v>2354.19629378184</v>
      </c>
      <c r="DP16" s="41" t="n">
        <f aca="false">IF(OR($S16+E$52&lt;'Standard Settings'!$G11,$S16+E$52&gt;'Standard Settings'!$I11),-1,(EchelleFPAparam!$S$3/('cpmcfgWVLEN_Table.csv'!$S16+E$52))*(SIN('Standard Settings'!$F11)+SIN('Standard Settings'!$F11+EchelleFPAparam!$M$3+EchelleFPAparam!$I$3)))</f>
        <v>2260.02844203056</v>
      </c>
      <c r="DQ16" s="41" t="n">
        <f aca="false">IF(OR($S16+F$52&lt;'Standard Settings'!$G11,$S16+F$52&gt;'Standard Settings'!$I11),-1,(EchelleFPAparam!$S$3/('cpmcfgWVLEN_Table.csv'!$S16+F$52))*(SIN('Standard Settings'!$F11)+SIN('Standard Settings'!$F11+EchelleFPAparam!$M$3+EchelleFPAparam!$I$3)))</f>
        <v>2173.10427118324</v>
      </c>
      <c r="DR16" s="41" t="n">
        <f aca="false">IF(OR($S16+G$52&lt;'Standard Settings'!$G11,$S16+G$52&gt;'Standard Settings'!$I11),-1,(EchelleFPAparam!$S$3/('cpmcfgWVLEN_Table.csv'!$S16+G$52))*(SIN('Standard Settings'!$F11)+SIN('Standard Settings'!$F11+EchelleFPAparam!$M$3+EchelleFPAparam!$I$3)))</f>
        <v>2092.61892780608</v>
      </c>
      <c r="DS16" s="41" t="n">
        <f aca="false">IF(OR($S16+H$52&lt;'Standard Settings'!$G11,$S16+H$52&gt;'Standard Settings'!$I11),-1,(EchelleFPAparam!$S$3/('cpmcfgWVLEN_Table.csv'!$S16+H$52))*(SIN('Standard Settings'!$F11)+SIN('Standard Settings'!$F11+EchelleFPAparam!$M$3+EchelleFPAparam!$I$3)))</f>
        <v>2017.88253752729</v>
      </c>
      <c r="DT16" s="41" t="n">
        <f aca="false">IF(OR($S16+I$52&lt;'Standard Settings'!$G11,$S16+I$52&gt;'Standard Settings'!$I11),-1,(EchelleFPAparam!$S$3/('cpmcfgWVLEN_Table.csv'!$S16+I$52))*(SIN('Standard Settings'!$F11)+SIN('Standard Settings'!$F11+EchelleFPAparam!$M$3+EchelleFPAparam!$I$3)))</f>
        <v>1948.30038106083</v>
      </c>
      <c r="DU16" s="41" t="n">
        <f aca="false">IF(OR($S16+J$52&lt;'Standard Settings'!$G11,$S16+J$52&gt;'Standard Settings'!$I11),-1,(EchelleFPAparam!$S$3/('cpmcfgWVLEN_Table.csv'!$S16+J$52))*(SIN('Standard Settings'!$F11)+SIN('Standard Settings'!$F11+EchelleFPAparam!$M$3+EchelleFPAparam!$I$3)))</f>
        <v>-1</v>
      </c>
      <c r="DV16" s="41" t="n">
        <f aca="false">IF(OR($S16+B$52&lt;'Standard Settings'!$G11,$S16+B$52&gt;'Standard Settings'!$I11),-1,(EchelleFPAparam!$S$3/('cpmcfgWVLEN_Table.csv'!$S16+B$52))*(SIN('Standard Settings'!$F11)+SIN('Standard Settings'!$F11+EchelleFPAparam!$M$3+EchelleFPAparam!$J$3)))</f>
        <v>-1</v>
      </c>
      <c r="DW16" s="41" t="n">
        <f aca="false">IF(OR($S16+C$52&lt;'Standard Settings'!$G11,$S16+C$52&gt;'Standard Settings'!$I11),-1,(EchelleFPAparam!$S$3/('cpmcfgWVLEN_Table.csv'!$S16+C$52))*(SIN('Standard Settings'!$F11)+SIN('Standard Settings'!$F11+EchelleFPAparam!$M$3+EchelleFPAparam!$J$3)))</f>
        <v>2457.42492405755</v>
      </c>
      <c r="DX16" s="41" t="n">
        <f aca="false">IF(OR($S16+D$52&lt;'Standard Settings'!$G11,$S16+D$52&gt;'Standard Settings'!$I11),-1,(EchelleFPAparam!$S$3/('cpmcfgWVLEN_Table.csv'!$S16+D$52))*(SIN('Standard Settings'!$F11)+SIN('Standard Settings'!$F11+EchelleFPAparam!$M$3+EchelleFPAparam!$J$3)))</f>
        <v>2355.03221888849</v>
      </c>
      <c r="DY16" s="41" t="n">
        <f aca="false">IF(OR($S16+E$52&lt;'Standard Settings'!$G11,$S16+E$52&gt;'Standard Settings'!$I11),-1,(EchelleFPAparam!$S$3/('cpmcfgWVLEN_Table.csv'!$S16+E$52))*(SIN('Standard Settings'!$F11)+SIN('Standard Settings'!$F11+EchelleFPAparam!$M$3+EchelleFPAparam!$J$3)))</f>
        <v>2260.83093013295</v>
      </c>
      <c r="DZ16" s="41" t="n">
        <f aca="false">IF(OR($S16+F$52&lt;'Standard Settings'!$G11,$S16+F$52&gt;'Standard Settings'!$I11),-1,(EchelleFPAparam!$S$3/('cpmcfgWVLEN_Table.csv'!$S16+F$52))*(SIN('Standard Settings'!$F11)+SIN('Standard Settings'!$F11+EchelleFPAparam!$M$3+EchelleFPAparam!$J$3)))</f>
        <v>2173.8758943586</v>
      </c>
      <c r="EA16" s="41" t="n">
        <f aca="false">IF(OR($S16+G$52&lt;'Standard Settings'!$G11,$S16+G$52&gt;'Standard Settings'!$I11),-1,(EchelleFPAparam!$S$3/('cpmcfgWVLEN_Table.csv'!$S16+G$52))*(SIN('Standard Settings'!$F11)+SIN('Standard Settings'!$F11+EchelleFPAparam!$M$3+EchelleFPAparam!$J$3)))</f>
        <v>2093.36197234532</v>
      </c>
      <c r="EB16" s="41" t="n">
        <f aca="false">IF(OR($S16+H$52&lt;'Standard Settings'!$G11,$S16+H$52&gt;'Standard Settings'!$I11),-1,(EchelleFPAparam!$S$3/('cpmcfgWVLEN_Table.csv'!$S16+H$52))*(SIN('Standard Settings'!$F11)+SIN('Standard Settings'!$F11+EchelleFPAparam!$M$3+EchelleFPAparam!$J$3)))</f>
        <v>2018.59904476156</v>
      </c>
      <c r="EC16" s="41" t="n">
        <f aca="false">IF(OR($S16+I$52&lt;'Standard Settings'!$G11,$S16+I$52&gt;'Standard Settings'!$I11),-1,(EchelleFPAparam!$S$3/('cpmcfgWVLEN_Table.csv'!$S16+I$52))*(SIN('Standard Settings'!$F11)+SIN('Standard Settings'!$F11+EchelleFPAparam!$M$3+EchelleFPAparam!$J$3)))</f>
        <v>1948.99218114909</v>
      </c>
      <c r="ED16" s="41" t="n">
        <f aca="false">IF(OR($S16+J$52&lt;'Standard Settings'!$G11,$S16+J$52&gt;'Standard Settings'!$I11),-1,(EchelleFPAparam!$S$3/('cpmcfgWVLEN_Table.csv'!$S16+J$52))*(SIN('Standard Settings'!$F11)+SIN('Standard Settings'!$F11+EchelleFPAparam!$M$3+EchelleFPAparam!$J$3)))</f>
        <v>-1</v>
      </c>
      <c r="EE16" s="41" t="n">
        <f aca="false">IF(OR($S16+B$52&lt;$Q16,$S16+B$52&gt;$R16),-1,(EchelleFPAparam!$S$3/('cpmcfgWVLEN_Table.csv'!$S16+B$52))*(SIN('Standard Settings'!$F11)+SIN('Standard Settings'!$F11+EchelleFPAparam!$M$3+EchelleFPAparam!$K$3)))</f>
        <v>-1</v>
      </c>
      <c r="EF16" s="41" t="n">
        <f aca="false">IF(OR($S16+C$52&lt;$Q16,$S16+C$52&gt;$R16),-1,(EchelleFPAparam!$S$3/('cpmcfgWVLEN_Table.csv'!$S16+C$52))*(SIN('Standard Settings'!$F11)+SIN('Standard Settings'!$F11+EchelleFPAparam!$M$3+EchelleFPAparam!$K$3)))</f>
        <v>2473.10343461547</v>
      </c>
      <c r="EG16" s="41" t="n">
        <f aca="false">IF(OR($S16+D$52&lt;$Q16,$S16+D$52&gt;$R16),-1,(EchelleFPAparam!$S$3/('cpmcfgWVLEN_Table.csv'!$S16+D$52))*(SIN('Standard Settings'!$F11)+SIN('Standard Settings'!$F11+EchelleFPAparam!$M$3+EchelleFPAparam!$K$3)))</f>
        <v>2370.05745817316</v>
      </c>
      <c r="EH16" s="41" t="n">
        <f aca="false">IF(OR($S16+E$52&lt;$Q16,$S16+E$52&gt;$R16),-1,(EchelleFPAparam!$S$3/('cpmcfgWVLEN_Table.csv'!$S16+E$52))*(SIN('Standard Settings'!$F11)+SIN('Standard Settings'!$F11+EchelleFPAparam!$M$3+EchelleFPAparam!$K$3)))</f>
        <v>2275.25515984624</v>
      </c>
      <c r="EI16" s="41" t="n">
        <f aca="false">IF(OR($S16+F$52&lt;$Q16,$S16+F$52&gt;$R16),-1,(EchelleFPAparam!$S$3/('cpmcfgWVLEN_Table.csv'!$S16+F$52))*(SIN('Standard Settings'!$F11)+SIN('Standard Settings'!$F11+EchelleFPAparam!$M$3+EchelleFPAparam!$K$3)))</f>
        <v>2187.745346006</v>
      </c>
      <c r="EJ16" s="41" t="n">
        <f aca="false">IF(OR($S16+G$52&lt;$Q16,$S16+G$52&gt;$R16),-1,(EchelleFPAparam!$S$3/('cpmcfgWVLEN_Table.csv'!$S16+G$52))*(SIN('Standard Settings'!$F11)+SIN('Standard Settings'!$F11+EchelleFPAparam!$M$3+EchelleFPAparam!$K$3)))</f>
        <v>2106.71774059837</v>
      </c>
      <c r="EK16" s="41" t="n">
        <f aca="false">IF(OR($S16+H$52&lt;$Q16,$S16+H$52&gt;$R16),-1,(EchelleFPAparam!$S$3/('cpmcfgWVLEN_Table.csv'!$S16+H$52))*(SIN('Standard Settings'!$F11)+SIN('Standard Settings'!$F11+EchelleFPAparam!$M$3+EchelleFPAparam!$K$3)))</f>
        <v>2031.47782129128</v>
      </c>
      <c r="EL16" s="41" t="n">
        <f aca="false">IF(OR($S16+I$52&lt;$Q16,$S16+I$52&gt;$R16),-1,(EchelleFPAparam!$S$3/('cpmcfgWVLEN_Table.csv'!$S16+I$52))*(SIN('Standard Settings'!$F11)+SIN('Standard Settings'!$F11+EchelleFPAparam!$M$3+EchelleFPAparam!$K$3)))</f>
        <v>1961.42686193641</v>
      </c>
      <c r="EM16" s="41" t="n">
        <f aca="false">IF(OR($S16+J$52&lt;$Q16,$S16+J$52&gt;$R16),-1,(EchelleFPAparam!$S$3/('cpmcfgWVLEN_Table.csv'!$S16+J$52))*(SIN('Standard Settings'!$F11)+SIN('Standard Settings'!$F11+EchelleFPAparam!$M$3+EchelleFPAparam!$K$3)))</f>
        <v>-1</v>
      </c>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3" t="n">
        <f aca="false">1/(F16*EchelleFPAparam!$Q$3)</f>
        <v>1655.81507235414</v>
      </c>
      <c r="FM16" s="43" t="n">
        <f aca="false">E16*FL16</f>
        <v>11.7819005738002</v>
      </c>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c r="GV16" s="42"/>
      <c r="GW16" s="42"/>
      <c r="GX16" s="42"/>
      <c r="GY16" s="42"/>
      <c r="GZ16" s="42"/>
      <c r="HA16" s="42"/>
      <c r="HB16" s="42"/>
      <c r="HC16" s="42"/>
      <c r="HD16" s="42"/>
      <c r="HE16" s="42"/>
      <c r="HF16" s="42"/>
      <c r="HG16" s="42"/>
      <c r="HH16" s="42"/>
      <c r="HI16" s="42"/>
      <c r="HJ16" s="42"/>
      <c r="HK16" s="42"/>
      <c r="HL16" s="42"/>
      <c r="HM16" s="42"/>
      <c r="HN16" s="42"/>
      <c r="HO16" s="42"/>
      <c r="HP16" s="42"/>
      <c r="HQ16" s="42"/>
      <c r="HR16" s="42"/>
      <c r="HS16" s="42"/>
      <c r="HT16" s="42"/>
      <c r="HU16" s="42"/>
      <c r="HV16" s="42"/>
      <c r="HW16" s="42"/>
      <c r="HX16" s="42"/>
      <c r="HY16" s="42"/>
      <c r="HZ16" s="42"/>
      <c r="IA16" s="42"/>
      <c r="IB16" s="42"/>
      <c r="IC16" s="42"/>
      <c r="ID16" s="42"/>
      <c r="IE16" s="42"/>
      <c r="IF16" s="42"/>
      <c r="IG16" s="42"/>
      <c r="IH16" s="42"/>
      <c r="II16" s="42"/>
      <c r="IJ16" s="42"/>
      <c r="IK16" s="42"/>
      <c r="IL16" s="42"/>
      <c r="IM16" s="42"/>
      <c r="IN16" s="42"/>
      <c r="IO16" s="42"/>
      <c r="IP16" s="42"/>
      <c r="IQ16" s="42"/>
      <c r="IR16" s="42"/>
      <c r="IS16" s="42"/>
      <c r="IT16" s="42"/>
      <c r="IU16" s="42"/>
      <c r="IV16" s="42"/>
      <c r="IW16" s="42"/>
      <c r="IX16" s="42"/>
      <c r="IY16" s="42"/>
      <c r="IZ16" s="42"/>
      <c r="JA16" s="42"/>
      <c r="JB16" s="42"/>
      <c r="JC16" s="42"/>
      <c r="JD16" s="42"/>
      <c r="JE16" s="42"/>
      <c r="JF16" s="42"/>
      <c r="JG16" s="42"/>
      <c r="JH16" s="42"/>
      <c r="JI16" s="42"/>
      <c r="JJ16" s="42"/>
      <c r="JK16" s="42"/>
      <c r="JL16" s="42"/>
      <c r="JM16" s="42"/>
      <c r="JN16" s="42"/>
      <c r="JO16" s="42"/>
      <c r="JP16" s="42"/>
      <c r="JQ16" s="42"/>
      <c r="JR16" s="42"/>
      <c r="JS16" s="42"/>
      <c r="JT16" s="24"/>
    </row>
    <row r="17" customFormat="false" ht="13.75" hidden="false" customHeight="true" outlineLevel="0" collapsed="false">
      <c r="A17" s="29" t="n">
        <v>11</v>
      </c>
      <c r="B17" s="30" t="n">
        <f aca="false">Y17</f>
        <v>2203.2871351339</v>
      </c>
      <c r="C17" s="12" t="str">
        <f aca="false">'Standard Settings'!B12</f>
        <v>K/3/4</v>
      </c>
      <c r="D17" s="12" t="n">
        <f aca="false">'Standard Settings'!H12</f>
        <v>26</v>
      </c>
      <c r="E17" s="31" t="n">
        <f aca="false">(DQ17-DH17)/2048</f>
        <v>0.00665812031805446</v>
      </c>
      <c r="F17" s="28"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32" t="str">
        <f aca="false">'Standard Settings'!C12</f>
        <v>K</v>
      </c>
      <c r="H17" s="33"/>
      <c r="I17" s="12" t="str">
        <f aca="false">'Standard Settings'!$D12</f>
        <v>HK</v>
      </c>
      <c r="J17" s="33"/>
      <c r="K17" s="13" t="n">
        <v>0</v>
      </c>
      <c r="L17" s="13" t="n">
        <v>0</v>
      </c>
      <c r="M17" s="12" t="str">
        <f aca="false">'Standard Settings'!$D12</f>
        <v>HK</v>
      </c>
      <c r="N17" s="33"/>
      <c r="O17" s="12" t="n">
        <f aca="false">'Standard Settings'!$E12</f>
        <v>66.5</v>
      </c>
      <c r="P17" s="34"/>
      <c r="Q17" s="35" t="n">
        <f aca="false">'Standard Settings'!$G12</f>
        <v>23</v>
      </c>
      <c r="R17" s="35" t="n">
        <f aca="false">'Standard Settings'!$I12</f>
        <v>29</v>
      </c>
      <c r="S17" s="36" t="n">
        <f aca="false">D17-4</f>
        <v>22</v>
      </c>
      <c r="T17" s="36" t="n">
        <f aca="false">D17+4</f>
        <v>30</v>
      </c>
      <c r="U17" s="37" t="n">
        <f aca="false">IF(OR($S17+B$52&lt;$Q17,$S17+B$52&gt;$R17),-1,(EchelleFPAparam!$S$3/('cpmcfgWVLEN_Table.csv'!$S17+B$52))*(SIN('Standard Settings'!$F12)+SIN('Standard Settings'!$F12+EchelleFPAparam!$M$3)))</f>
        <v>-1</v>
      </c>
      <c r="V17" s="37" t="n">
        <f aca="false">IF(OR($S17+C$52&lt;$Q17,$S17+C$52&gt;$R17),-1,(EchelleFPAparam!$S$3/('cpmcfgWVLEN_Table.csv'!$S17+C$52))*(SIN('Standard Settings'!$F12)+SIN('Standard Settings'!$F12+EchelleFPAparam!$M$3)))</f>
        <v>2490.67241362963</v>
      </c>
      <c r="W17" s="37" t="n">
        <f aca="false">IF(OR($S17+D$52&lt;$Q17,$S17+D$52&gt;$R17),-1,(EchelleFPAparam!$S$3/('cpmcfgWVLEN_Table.csv'!$S17+D$52))*(SIN('Standard Settings'!$F12)+SIN('Standard Settings'!$F12+EchelleFPAparam!$M$3)))</f>
        <v>2386.89439639506</v>
      </c>
      <c r="X17" s="37" t="n">
        <f aca="false">IF(OR($S17+E$52&lt;$Q17,$S17+E$52&gt;$R17),-1,(EchelleFPAparam!$S$3/('cpmcfgWVLEN_Table.csv'!$S17+E$52))*(SIN('Standard Settings'!$F12)+SIN('Standard Settings'!$F12+EchelleFPAparam!$M$3)))</f>
        <v>2291.41862053926</v>
      </c>
      <c r="Y17" s="37" t="n">
        <f aca="false">IF(OR($S17+F$52&lt;$Q17,$S17+F$52&gt;$R17),-1,(EchelleFPAparam!$S$3/('cpmcfgWVLEN_Table.csv'!$S17+F$52))*(SIN('Standard Settings'!$F12)+SIN('Standard Settings'!$F12+EchelleFPAparam!$M$3)))</f>
        <v>2203.2871351339</v>
      </c>
      <c r="Z17" s="37" t="n">
        <f aca="false">IF(OR($S17+G$52&lt;$Q17,$S17+G$52&gt;$R17),-1,(EchelleFPAparam!$S$3/('cpmcfgWVLEN_Table.csv'!$S17+G$52))*(SIN('Standard Settings'!$F12)+SIN('Standard Settings'!$F12+EchelleFPAparam!$M$3)))</f>
        <v>2121.68390790672</v>
      </c>
      <c r="AA17" s="37" t="n">
        <f aca="false">IF(OR($S17+H$52&lt;$Q17,$S17+H$52&gt;$R17),-1,(EchelleFPAparam!$S$3/('cpmcfgWVLEN_Table.csv'!$S17+H$52))*(SIN('Standard Settings'!$F12)+SIN('Standard Settings'!$F12+EchelleFPAparam!$M$3)))</f>
        <v>2045.90948262434</v>
      </c>
      <c r="AB17" s="37" t="n">
        <f aca="false">IF(OR($S17+I$52&lt;$Q17,$S17+I$52&gt;$R17),-1,(EchelleFPAparam!$S$3/('cpmcfgWVLEN_Table.csv'!$S17+I$52))*(SIN('Standard Settings'!$F12)+SIN('Standard Settings'!$F12+EchelleFPAparam!$M$3)))</f>
        <v>1975.36087977522</v>
      </c>
      <c r="AC17" s="37" t="n">
        <f aca="false">IF(OR($S17+J$52&lt;$Q17,$S17+J$52&gt;$R17),-1,(EchelleFPAparam!$S$3/('cpmcfgWVLEN_Table.csv'!$S17+J$52))*(SIN('Standard Settings'!$F12)+SIN('Standard Settings'!$F12+EchelleFPAparam!$M$3)))</f>
        <v>-1</v>
      </c>
      <c r="AD17" s="38"/>
      <c r="AE17" s="38" t="n">
        <v>2020.53068637277</v>
      </c>
      <c r="AF17" s="38" t="n">
        <v>1745.82245950762</v>
      </c>
      <c r="AG17" s="38" t="n">
        <v>1435.96757176584</v>
      </c>
      <c r="AH17" s="38" t="n">
        <v>1152.4254569703</v>
      </c>
      <c r="AI17" s="38" t="n">
        <v>891.703975536617</v>
      </c>
      <c r="AJ17" s="38" t="n">
        <v>650.907796711186</v>
      </c>
      <c r="AK17" s="38" t="n">
        <v>427.593944422379</v>
      </c>
      <c r="AL17" s="38" t="n">
        <v>219.637894843828</v>
      </c>
      <c r="AM17" s="38" t="n">
        <v>55.7852214289411</v>
      </c>
      <c r="AN17" s="38"/>
      <c r="AO17" s="38"/>
      <c r="AP17" s="38" t="n">
        <v>2035.97250870231</v>
      </c>
      <c r="AQ17" s="38" t="n">
        <v>1775.87961592166</v>
      </c>
      <c r="AR17" s="38" t="n">
        <v>1463.82922832322</v>
      </c>
      <c r="AS17" s="38" t="n">
        <v>1178.38469189686</v>
      </c>
      <c r="AT17" s="38" t="n">
        <v>915.987737274265</v>
      </c>
      <c r="AU17" s="38" t="n">
        <v>673.664687466225</v>
      </c>
      <c r="AV17" s="38" t="n">
        <v>449.015842121603</v>
      </c>
      <c r="AW17" s="38" t="n">
        <v>239.870208359669</v>
      </c>
      <c r="AX17" s="38" t="n">
        <v>65.4832652896797</v>
      </c>
      <c r="AY17" s="38"/>
      <c r="AZ17" s="38"/>
      <c r="BA17" s="38" t="n">
        <v>1807.48655860346</v>
      </c>
      <c r="BB17" s="38" t="n">
        <v>1492.9135607461</v>
      </c>
      <c r="BC17" s="38" t="n">
        <v>1205.35482627035</v>
      </c>
      <c r="BD17" s="38" t="n">
        <v>941.061853245938</v>
      </c>
      <c r="BE17" s="38" t="n">
        <v>697.045719337731</v>
      </c>
      <c r="BF17" s="38" t="n">
        <v>470.825297059178</v>
      </c>
      <c r="BG17" s="38" t="n">
        <v>260.257311000236</v>
      </c>
      <c r="BH17" s="38" t="n">
        <v>75.344364400545</v>
      </c>
      <c r="BI17" s="38"/>
      <c r="BJ17" s="38"/>
      <c r="BK17" s="39" t="n">
        <f aca="false">IF(OR($S17+B$52&lt;'Standard Settings'!$G12,$S17+B$52&gt;'Standard Settings'!$I12),-1,(EchelleFPAparam!$S$3/('cpmcfgWVLEN_Table.csv'!$S17+B$52))*(SIN(EchelleFPAparam!$T$3-EchelleFPAparam!$M$3/2)+SIN('Standard Settings'!$F12+EchelleFPAparam!$M$3)))</f>
        <v>-1</v>
      </c>
      <c r="BL17" s="39" t="n">
        <f aca="false">IF(OR($S17+C$52&lt;'Standard Settings'!$G12,$S17+C$52&gt;'Standard Settings'!$I12),-1,(EchelleFPAparam!$S$3/('cpmcfgWVLEN_Table.csv'!$S17+C$52))*(SIN(EchelleFPAparam!$T$3-EchelleFPAparam!$M$3/2)+SIN('Standard Settings'!$F12+EchelleFPAparam!$M$3)))</f>
        <v>2479.6572824561</v>
      </c>
      <c r="BM17" s="39" t="n">
        <f aca="false">IF(OR($S17+D$52&lt;'Standard Settings'!$G12,$S17+D$52&gt;'Standard Settings'!$I12),-1,(EchelleFPAparam!$S$3/('cpmcfgWVLEN_Table.csv'!$S17+D$52))*(SIN(EchelleFPAparam!$T$3-EchelleFPAparam!$M$3/2)+SIN('Standard Settings'!$F12+EchelleFPAparam!$M$3)))</f>
        <v>2376.33822902043</v>
      </c>
      <c r="BN17" s="39" t="n">
        <f aca="false">IF(OR($S17+E$52&lt;'Standard Settings'!$G12,$S17+E$52&gt;'Standard Settings'!$I12),-1,(EchelleFPAparam!$S$3/('cpmcfgWVLEN_Table.csv'!$S17+E$52))*(SIN(EchelleFPAparam!$T$3-EchelleFPAparam!$M$3/2)+SIN('Standard Settings'!$F12+EchelleFPAparam!$M$3)))</f>
        <v>2281.28469985961</v>
      </c>
      <c r="BO17" s="39" t="n">
        <f aca="false">IF(OR($S17+F$52&lt;'Standard Settings'!$G12,$S17+F$52&gt;'Standard Settings'!$I12),-1,(EchelleFPAparam!$S$3/('cpmcfgWVLEN_Table.csv'!$S17+F$52))*(SIN(EchelleFPAparam!$T$3-EchelleFPAparam!$M$3/2)+SIN('Standard Settings'!$F12+EchelleFPAparam!$M$3)))</f>
        <v>2193.54298063424</v>
      </c>
      <c r="BP17" s="39" t="n">
        <f aca="false">IF(OR($S17+G$52&lt;'Standard Settings'!$G12,$S17+G$52&gt;'Standard Settings'!$I12),-1,(EchelleFPAparam!$S$3/('cpmcfgWVLEN_Table.csv'!$S17+G$52))*(SIN(EchelleFPAparam!$T$3-EchelleFPAparam!$M$3/2)+SIN('Standard Settings'!$F12+EchelleFPAparam!$M$3)))</f>
        <v>2112.30064801816</v>
      </c>
      <c r="BQ17" s="39" t="n">
        <f aca="false">IF(OR($S17+H$52&lt;'Standard Settings'!$G12,$S17+H$52&gt;'Standard Settings'!$I12),-1,(EchelleFPAparam!$S$3/('cpmcfgWVLEN_Table.csv'!$S17+H$52))*(SIN(EchelleFPAparam!$T$3-EchelleFPAparam!$M$3/2)+SIN('Standard Settings'!$F12+EchelleFPAparam!$M$3)))</f>
        <v>2036.86133916037</v>
      </c>
      <c r="BR17" s="39" t="n">
        <f aca="false">IF(OR($S17+I$52&lt;'Standard Settings'!$G12,$S17+I$52&gt;'Standard Settings'!$I12),-1,(EchelleFPAparam!$S$3/('cpmcfgWVLEN_Table.csv'!$S17+I$52))*(SIN(EchelleFPAparam!$T$3-EchelleFPAparam!$M$3/2)+SIN('Standard Settings'!$F12+EchelleFPAparam!$M$3)))</f>
        <v>1966.62474125829</v>
      </c>
      <c r="BS17" s="39" t="n">
        <f aca="false">IF(OR($S17+J$52&lt;'Standard Settings'!$G12,$S17+J$52&gt;'Standard Settings'!$I12),-1,(EchelleFPAparam!$S$3/('cpmcfgWVLEN_Table.csv'!$S17+J$52))*(SIN(EchelleFPAparam!$T$3-EchelleFPAparam!$M$3/2)+SIN('Standard Settings'!$F12+EchelleFPAparam!$M$3)))</f>
        <v>-1</v>
      </c>
      <c r="BT17" s="40" t="n">
        <f aca="false">IF(OR($S17+B$52&lt;'Standard Settings'!$G12,$S17+B$52&gt;'Standard Settings'!$I12),-1,BK17*(($D17+B$52)/($D17+B$52+0.5)))</f>
        <v>-1</v>
      </c>
      <c r="BU17" s="40" t="n">
        <f aca="false">IF(OR($S17+C$52&lt;'Standard Settings'!$G12,$S17+C$52&gt;'Standard Settings'!$I12),-1,BL17*(($D17+C$52)/($D17+C$52+0.5)))</f>
        <v>2434.57260459326</v>
      </c>
      <c r="BV17" s="40" t="n">
        <f aca="false">IF(OR($S17+D$52&lt;'Standard Settings'!$G12,$S17+D$52&gt;'Standard Settings'!$I12),-1,BM17*(($D17+D$52)/($D17+D$52+0.5)))</f>
        <v>2334.64808465165</v>
      </c>
      <c r="BW17" s="40" t="n">
        <f aca="false">IF(OR($S17+E$52&lt;'Standard Settings'!$G12,$S17+E$52&gt;'Standard Settings'!$I12),-1,BN17*(($D17+E$52)/($D17+E$52+0.5)))</f>
        <v>2242.61885748911</v>
      </c>
      <c r="BX17" s="40" t="n">
        <f aca="false">IF(OR($S17+F$52&lt;'Standard Settings'!$G12,$S17+F$52&gt;'Standard Settings'!$I12),-1,BO17*(($D17+F$52)/($D17+F$52+0.5)))</f>
        <v>2157.58325964024</v>
      </c>
      <c r="BY17" s="40" t="n">
        <f aca="false">IF(OR($S17+G$52&lt;'Standard Settings'!$G12,$S17+G$52&gt;'Standard Settings'!$I12),-1,BP17*(($D17+G$52)/($D17+G$52+0.5)))</f>
        <v>2078.77206630359</v>
      </c>
      <c r="BZ17" s="40" t="n">
        <f aca="false">IF(OR($S17+H$52&lt;'Standard Settings'!$G12,$S17+H$52&gt;'Standard Settings'!$I12),-1,BQ17*(($D17+H$52)/($D17+H$52+0.5)))</f>
        <v>2005.52501086559</v>
      </c>
      <c r="CA17" s="40" t="n">
        <f aca="false">IF(OR($S17+I$52&lt;'Standard Settings'!$G12,$S17+I$52&gt;'Standard Settings'!$I12),-1,BR17*(($D17+I$52)/($D17+I$52+0.5)))</f>
        <v>1937.2721331798</v>
      </c>
      <c r="CB17" s="40" t="n">
        <f aca="false">IF(OR($S17+J$52&lt;'Standard Settings'!$G12,$S17+J$52&gt;'Standard Settings'!$I12),-1,BS17*(($D17+J$52)/($D17+J$52+0.5)))</f>
        <v>-1</v>
      </c>
      <c r="CC17" s="40" t="n">
        <f aca="false">IF(OR($S17+B$52&lt;'Standard Settings'!$G12,$S17+B$52&gt;'Standard Settings'!$I12),-1,BK17*(($D17+B$52)/($D17+B$52-0.5)))</f>
        <v>-1</v>
      </c>
      <c r="CD17" s="40" t="n">
        <f aca="false">IF(OR($S17+C$52&lt;'Standard Settings'!$G12,$S17+C$52&gt;'Standard Settings'!$I12),-1,BL17*(($D17+C$52)/($D17+C$52-0.5)))</f>
        <v>2526.44326891753</v>
      </c>
      <c r="CE17" s="40" t="n">
        <f aca="false">IF(OR($S17+D$52&lt;'Standard Settings'!$G12,$S17+D$52&gt;'Standard Settings'!$I12),-1,BM17*(($D17+D$52)/($D17+D$52-0.5)))</f>
        <v>2419.54437863898</v>
      </c>
      <c r="CF17" s="40" t="n">
        <f aca="false">IF(OR($S17+E$52&lt;'Standard Settings'!$G12,$S17+E$52&gt;'Standard Settings'!$I12),-1,BN17*(($D17+E$52)/($D17+E$52-0.5)))</f>
        <v>2321.30723845364</v>
      </c>
      <c r="CG17" s="40" t="n">
        <f aca="false">IF(OR($S17+F$52&lt;'Standard Settings'!$G12,$S17+F$52&gt;'Standard Settings'!$I12),-1,BO17*(($D17+F$52)/($D17+F$52-0.5)))</f>
        <v>2230.72167522126</v>
      </c>
      <c r="CH17" s="40" t="n">
        <f aca="false">IF(OR($S17+G$52&lt;'Standard Settings'!$G12,$S17+G$52&gt;'Standard Settings'!$I12),-1,BP17*(($D17+G$52)/($D17+G$52-0.5)))</f>
        <v>2146.92852749387</v>
      </c>
      <c r="CI17" s="40" t="n">
        <f aca="false">IF(OR($S17+H$52&lt;'Standard Settings'!$G12,$S17+H$52&gt;'Standard Settings'!$I12),-1,BQ17*(($D17+H$52)/($D17+H$52-0.5)))</f>
        <v>2069.19247152799</v>
      </c>
      <c r="CJ17" s="40" t="n">
        <f aca="false">IF(OR($S17+I$52&lt;'Standard Settings'!$G12,$S17+I$52&gt;'Standard Settings'!$I12),-1,BR17*(($D17+I$52)/($D17+I$52-0.5)))</f>
        <v>1996.88050650841</v>
      </c>
      <c r="CK17" s="40" t="n">
        <f aca="false">IF(OR($S17+J$52&lt;'Standard Settings'!$G12,$S17+J$52&gt;'Standard Settings'!$I12),-1,BS17*(($D17+J$52)/($D17+J$52-0.5)))</f>
        <v>-1</v>
      </c>
      <c r="CL17" s="41" t="n">
        <f aca="false">IF(OR($S17+B$52&lt;'Standard Settings'!$G12,$S17+B$52&gt;'Standard Settings'!$I12),-1,(EchelleFPAparam!$S$3/('cpmcfgWVLEN_Table.csv'!$S17+B$52))*(SIN('Standard Settings'!$F12)+SIN('Standard Settings'!$F12+EchelleFPAparam!$M$3+EchelleFPAparam!$F$3)))</f>
        <v>-1</v>
      </c>
      <c r="CM17" s="41" t="n">
        <f aca="false">IF(OR($S17+C$52&lt;'Standard Settings'!$G12,$S17+C$52&gt;'Standard Settings'!$I12),-1,(EchelleFPAparam!$S$3/('cpmcfgWVLEN_Table.csv'!$S17+C$52))*(SIN('Standard Settings'!$F12)+SIN('Standard Settings'!$F12+EchelleFPAparam!$M$3+EchelleFPAparam!$F$3)))</f>
        <v>2465.79910077041</v>
      </c>
      <c r="CN17" s="41" t="n">
        <f aca="false">IF(OR($S17+D$52&lt;'Standard Settings'!$G12,$S17+D$52&gt;'Standard Settings'!$I12),-1,(EchelleFPAparam!$S$3/('cpmcfgWVLEN_Table.csv'!$S17+D$52))*(SIN('Standard Settings'!$F12)+SIN('Standard Settings'!$F12+EchelleFPAparam!$M$3+EchelleFPAparam!$F$3)))</f>
        <v>2363.05747157164</v>
      </c>
      <c r="CO17" s="41" t="n">
        <f aca="false">IF(OR($S17+E$52&lt;'Standard Settings'!$G12,$S17+E$52&gt;'Standard Settings'!$I12),-1,(EchelleFPAparam!$S$3/('cpmcfgWVLEN_Table.csv'!$S17+E$52))*(SIN('Standard Settings'!$F12)+SIN('Standard Settings'!$F12+EchelleFPAparam!$M$3+EchelleFPAparam!$F$3)))</f>
        <v>2268.53517270877</v>
      </c>
      <c r="CP17" s="41" t="n">
        <f aca="false">IF(OR($S17+F$52&lt;'Standard Settings'!$G12,$S17+F$52&gt;'Standard Settings'!$I12),-1,(EchelleFPAparam!$S$3/('cpmcfgWVLEN_Table.csv'!$S17+F$52))*(SIN('Standard Settings'!$F12)+SIN('Standard Settings'!$F12+EchelleFPAparam!$M$3+EchelleFPAparam!$F$3)))</f>
        <v>2181.28381991228</v>
      </c>
      <c r="CQ17" s="41" t="n">
        <f aca="false">IF(OR($S17+G$52&lt;'Standard Settings'!$G12,$S17+G$52&gt;'Standard Settings'!$I12),-1,(EchelleFPAparam!$S$3/('cpmcfgWVLEN_Table.csv'!$S17+G$52))*(SIN('Standard Settings'!$F12)+SIN('Standard Settings'!$F12+EchelleFPAparam!$M$3+EchelleFPAparam!$F$3)))</f>
        <v>2100.4955302859</v>
      </c>
      <c r="CR17" s="41" t="n">
        <f aca="false">IF(OR($S17+H$52&lt;'Standard Settings'!$G12,$S17+H$52&gt;'Standard Settings'!$I12),-1,(EchelleFPAparam!$S$3/('cpmcfgWVLEN_Table.csv'!$S17+H$52))*(SIN('Standard Settings'!$F12)+SIN('Standard Settings'!$F12+EchelleFPAparam!$M$3+EchelleFPAparam!$F$3)))</f>
        <v>2025.47783277569</v>
      </c>
      <c r="CS17" s="41" t="n">
        <f aca="false">IF(OR($S17+I$52&lt;'Standard Settings'!$G12,$S17+I$52&gt;'Standard Settings'!$I12),-1,(EchelleFPAparam!$S$3/('cpmcfgWVLEN_Table.csv'!$S17+I$52))*(SIN('Standard Settings'!$F12)+SIN('Standard Settings'!$F12+EchelleFPAparam!$M$3+EchelleFPAparam!$F$3)))</f>
        <v>1955.63376957653</v>
      </c>
      <c r="CT17" s="41" t="n">
        <f aca="false">IF(OR($S17+J$52&lt;'Standard Settings'!$G12,$S17+J$52&gt;'Standard Settings'!$I12),-1,(EchelleFPAparam!$S$3/('cpmcfgWVLEN_Table.csv'!$S17+J$52))*(SIN('Standard Settings'!$F12)+SIN('Standard Settings'!$F12+EchelleFPAparam!$M$3+EchelleFPAparam!$F$3)))</f>
        <v>-1</v>
      </c>
      <c r="CU17" s="41" t="n">
        <f aca="false">IF(OR($S17+B$52&lt;'Standard Settings'!$G12,$S17+B$52&gt;'Standard Settings'!$I12),-1,(EchelleFPAparam!$S$3/('cpmcfgWVLEN_Table.csv'!$S17+B$52))*(SIN('Standard Settings'!$F12)+SIN('Standard Settings'!$F12+EchelleFPAparam!$M$3+EchelleFPAparam!$G$3)))</f>
        <v>-1</v>
      </c>
      <c r="CV17" s="41" t="n">
        <f aca="false">IF(OR($S17+C$52&lt;'Standard Settings'!$G12,$S17+C$52&gt;'Standard Settings'!$I12),-1,(EchelleFPAparam!$S$3/('cpmcfgWVLEN_Table.csv'!$S17+C$52))*(SIN('Standard Settings'!$F12)+SIN('Standard Settings'!$F12+EchelleFPAparam!$M$3+EchelleFPAparam!$G$3)))</f>
        <v>2482.01186648169</v>
      </c>
      <c r="CW17" s="41" t="n">
        <f aca="false">IF(OR($S17+D$52&lt;'Standard Settings'!$G12,$S17+D$52&gt;'Standard Settings'!$I12),-1,(EchelleFPAparam!$S$3/('cpmcfgWVLEN_Table.csv'!$S17+D$52))*(SIN('Standard Settings'!$F12)+SIN('Standard Settings'!$F12+EchelleFPAparam!$M$3+EchelleFPAparam!$G$3)))</f>
        <v>2378.59470537828</v>
      </c>
      <c r="CX17" s="41" t="n">
        <f aca="false">IF(OR($S17+E$52&lt;'Standard Settings'!$G12,$S17+E$52&gt;'Standard Settings'!$I12),-1,(EchelleFPAparam!$S$3/('cpmcfgWVLEN_Table.csv'!$S17+E$52))*(SIN('Standard Settings'!$F12)+SIN('Standard Settings'!$F12+EchelleFPAparam!$M$3+EchelleFPAparam!$G$3)))</f>
        <v>2283.45091716315</v>
      </c>
      <c r="CY17" s="41" t="n">
        <f aca="false">IF(OR($S17+F$52&lt;'Standard Settings'!$G12,$S17+F$52&gt;'Standard Settings'!$I12),-1,(EchelleFPAparam!$S$3/('cpmcfgWVLEN_Table.csv'!$S17+F$52))*(SIN('Standard Settings'!$F12)+SIN('Standard Settings'!$F12+EchelleFPAparam!$M$3+EchelleFPAparam!$G$3)))</f>
        <v>2195.62588188765</v>
      </c>
      <c r="CZ17" s="41" t="n">
        <f aca="false">IF(OR($S17+G$52&lt;'Standard Settings'!$G12,$S17+G$52&gt;'Standard Settings'!$I12),-1,(EchelleFPAparam!$S$3/('cpmcfgWVLEN_Table.csv'!$S17+G$52))*(SIN('Standard Settings'!$F12)+SIN('Standard Settings'!$F12+EchelleFPAparam!$M$3+EchelleFPAparam!$G$3)))</f>
        <v>2114.3064047807</v>
      </c>
      <c r="DA17" s="41" t="n">
        <f aca="false">IF(OR($S17+H$52&lt;'Standard Settings'!$G12,$S17+H$52&gt;'Standard Settings'!$I12),-1,(EchelleFPAparam!$S$3/('cpmcfgWVLEN_Table.csv'!$S17+H$52))*(SIN('Standard Settings'!$F12)+SIN('Standard Settings'!$F12+EchelleFPAparam!$M$3+EchelleFPAparam!$G$3)))</f>
        <v>2038.79546175281</v>
      </c>
      <c r="DB17" s="41" t="n">
        <f aca="false">IF(OR($S17+I$52&lt;'Standard Settings'!$G12,$S17+I$52&gt;'Standard Settings'!$I12),-1,(EchelleFPAparam!$S$3/('cpmcfgWVLEN_Table.csv'!$S17+I$52))*(SIN('Standard Settings'!$F12)+SIN('Standard Settings'!$F12+EchelleFPAparam!$M$3+EchelleFPAparam!$G$3)))</f>
        <v>1968.49216996823</v>
      </c>
      <c r="DC17" s="41" t="n">
        <f aca="false">IF(OR($S17+J$52&lt;'Standard Settings'!$G12,$S17+J$52&gt;'Standard Settings'!$I12),-1,(EchelleFPAparam!$S$3/('cpmcfgWVLEN_Table.csv'!$S17+J$52))*(SIN('Standard Settings'!$F12)+SIN('Standard Settings'!$F12+EchelleFPAparam!$M$3+EchelleFPAparam!$G$3)))</f>
        <v>-1</v>
      </c>
      <c r="DD17" s="41" t="n">
        <f aca="false">IF(OR($S17+B$52&lt;'Standard Settings'!$G12,$S17+B$52&gt;'Standard Settings'!$I12),-1,(EchelleFPAparam!$S$3/('cpmcfgWVLEN_Table.csv'!$S17+B$52))*(SIN('Standard Settings'!$F12)+SIN('Standard Settings'!$F12+EchelleFPAparam!$M$3+EchelleFPAparam!$H$3)))</f>
        <v>-1</v>
      </c>
      <c r="DE17" s="41" t="n">
        <f aca="false">IF(OR($S17+C$52&lt;'Standard Settings'!$G12,$S17+C$52&gt;'Standard Settings'!$I12),-1,(EchelleFPAparam!$S$3/('cpmcfgWVLEN_Table.csv'!$S17+C$52))*(SIN('Standard Settings'!$F12)+SIN('Standard Settings'!$F12+EchelleFPAparam!$M$3+EchelleFPAparam!$H$3)))</f>
        <v>2482.86990479156</v>
      </c>
      <c r="DF17" s="41" t="n">
        <f aca="false">IF(OR($S17+D$52&lt;'Standard Settings'!$G12,$S17+D$52&gt;'Standard Settings'!$I12),-1,(EchelleFPAparam!$S$3/('cpmcfgWVLEN_Table.csv'!$S17+D$52))*(SIN('Standard Settings'!$F12)+SIN('Standard Settings'!$F12+EchelleFPAparam!$M$3+EchelleFPAparam!$H$3)))</f>
        <v>2379.41699209191</v>
      </c>
      <c r="DG17" s="41" t="n">
        <f aca="false">IF(OR($S17+E$52&lt;'Standard Settings'!$G12,$S17+E$52&gt;'Standard Settings'!$I12),-1,(EchelleFPAparam!$S$3/('cpmcfgWVLEN_Table.csv'!$S17+E$52))*(SIN('Standard Settings'!$F12)+SIN('Standard Settings'!$F12+EchelleFPAparam!$M$3+EchelleFPAparam!$H$3)))</f>
        <v>2284.24031240824</v>
      </c>
      <c r="DH17" s="41" t="n">
        <f aca="false">IF(OR($S17+F$52&lt;'Standard Settings'!$G12,$S17+F$52&gt;'Standard Settings'!$I12),-1,(EchelleFPAparam!$S$3/('cpmcfgWVLEN_Table.csv'!$S17+F$52))*(SIN('Standard Settings'!$F12)+SIN('Standard Settings'!$F12+EchelleFPAparam!$M$3+EchelleFPAparam!$H$3)))</f>
        <v>2196.38491577715</v>
      </c>
      <c r="DI17" s="41" t="n">
        <f aca="false">IF(OR($S17+G$52&lt;'Standard Settings'!$G12,$S17+G$52&gt;'Standard Settings'!$I12),-1,(EchelleFPAparam!$S$3/('cpmcfgWVLEN_Table.csv'!$S17+G$52))*(SIN('Standard Settings'!$F12)+SIN('Standard Settings'!$F12+EchelleFPAparam!$M$3+EchelleFPAparam!$H$3)))</f>
        <v>2115.03732630392</v>
      </c>
      <c r="DJ17" s="41" t="n">
        <f aca="false">IF(OR($S17+H$52&lt;'Standard Settings'!$G12,$S17+H$52&gt;'Standard Settings'!$I12),-1,(EchelleFPAparam!$S$3/('cpmcfgWVLEN_Table.csv'!$S17+H$52))*(SIN('Standard Settings'!$F12)+SIN('Standard Settings'!$F12+EchelleFPAparam!$M$3+EchelleFPAparam!$H$3)))</f>
        <v>2039.50027893592</v>
      </c>
      <c r="DK17" s="41" t="n">
        <f aca="false">IF(OR($S17+I$52&lt;'Standard Settings'!$G12,$S17+I$52&gt;'Standard Settings'!$I12),-1,(EchelleFPAparam!$S$3/('cpmcfgWVLEN_Table.csv'!$S17+I$52))*(SIN('Standard Settings'!$F12)+SIN('Standard Settings'!$F12+EchelleFPAparam!$M$3+EchelleFPAparam!$H$3)))</f>
        <v>1969.17268311055</v>
      </c>
      <c r="DL17" s="41" t="n">
        <f aca="false">IF(OR($S17+J$52&lt;'Standard Settings'!$G12,$S17+J$52&gt;'Standard Settings'!$I12),-1,(EchelleFPAparam!$S$3/('cpmcfgWVLEN_Table.csv'!$S17+J$52))*(SIN('Standard Settings'!$F12)+SIN('Standard Settings'!$F12+EchelleFPAparam!$M$3+EchelleFPAparam!$H$3)))</f>
        <v>-1</v>
      </c>
      <c r="DM17" s="41" t="n">
        <f aca="false">IF(OR($S17+B$52&lt;'Standard Settings'!$G12,$S17+B$52&gt;'Standard Settings'!$I12),-1,(EchelleFPAparam!$S$3/('cpmcfgWVLEN_Table.csv'!$S17+B$52))*(SIN('Standard Settings'!$F12)+SIN('Standard Settings'!$F12+EchelleFPAparam!$M$3+EchelleFPAparam!$I$3)))</f>
        <v>-1</v>
      </c>
      <c r="DN17" s="41" t="n">
        <f aca="false">IF(OR($S17+C$52&lt;'Standard Settings'!$G12,$S17+C$52&gt;'Standard Settings'!$I12),-1,(EchelleFPAparam!$S$3/('cpmcfgWVLEN_Table.csv'!$S17+C$52))*(SIN('Standard Settings'!$F12)+SIN('Standard Settings'!$F12+EchelleFPAparam!$M$3+EchelleFPAparam!$I$3)))</f>
        <v>2498.28432177833</v>
      </c>
      <c r="DO17" s="41" t="n">
        <f aca="false">IF(OR($S17+D$52&lt;'Standard Settings'!$G12,$S17+D$52&gt;'Standard Settings'!$I12),-1,(EchelleFPAparam!$S$3/('cpmcfgWVLEN_Table.csv'!$S17+D$52))*(SIN('Standard Settings'!$F12)+SIN('Standard Settings'!$F12+EchelleFPAparam!$M$3+EchelleFPAparam!$I$3)))</f>
        <v>2394.18914170423</v>
      </c>
      <c r="DP17" s="41" t="n">
        <f aca="false">IF(OR($S17+E$52&lt;'Standard Settings'!$G12,$S17+E$52&gt;'Standard Settings'!$I12),-1,(EchelleFPAparam!$S$3/('cpmcfgWVLEN_Table.csv'!$S17+E$52))*(SIN('Standard Settings'!$F12)+SIN('Standard Settings'!$F12+EchelleFPAparam!$M$3+EchelleFPAparam!$I$3)))</f>
        <v>2298.42157603607</v>
      </c>
      <c r="DQ17" s="41" t="n">
        <f aca="false">IF(OR($S17+F$52&lt;'Standard Settings'!$G12,$S17+F$52&gt;'Standard Settings'!$I12),-1,(EchelleFPAparam!$S$3/('cpmcfgWVLEN_Table.csv'!$S17+F$52))*(SIN('Standard Settings'!$F12)+SIN('Standard Settings'!$F12+EchelleFPAparam!$M$3+EchelleFPAparam!$I$3)))</f>
        <v>2210.02074618852</v>
      </c>
      <c r="DR17" s="41" t="n">
        <f aca="false">IF(OR($S17+G$52&lt;'Standard Settings'!$G12,$S17+G$52&gt;'Standard Settings'!$I12),-1,(EchelleFPAparam!$S$3/('cpmcfgWVLEN_Table.csv'!$S17+G$52))*(SIN('Standard Settings'!$F12)+SIN('Standard Settings'!$F12+EchelleFPAparam!$M$3+EchelleFPAparam!$I$3)))</f>
        <v>2128.16812595932</v>
      </c>
      <c r="DS17" s="41" t="n">
        <f aca="false">IF(OR($S17+H$52&lt;'Standard Settings'!$G12,$S17+H$52&gt;'Standard Settings'!$I12),-1,(EchelleFPAparam!$S$3/('cpmcfgWVLEN_Table.csv'!$S17+H$52))*(SIN('Standard Settings'!$F12)+SIN('Standard Settings'!$F12+EchelleFPAparam!$M$3+EchelleFPAparam!$I$3)))</f>
        <v>2052.16212146077</v>
      </c>
      <c r="DT17" s="41" t="n">
        <f aca="false">IF(OR($S17+I$52&lt;'Standard Settings'!$G12,$S17+I$52&gt;'Standard Settings'!$I12),-1,(EchelleFPAparam!$S$3/('cpmcfgWVLEN_Table.csv'!$S17+I$52))*(SIN('Standard Settings'!$F12)+SIN('Standard Settings'!$F12+EchelleFPAparam!$M$3+EchelleFPAparam!$I$3)))</f>
        <v>1981.39791037592</v>
      </c>
      <c r="DU17" s="41" t="n">
        <f aca="false">IF(OR($S17+J$52&lt;'Standard Settings'!$G12,$S17+J$52&gt;'Standard Settings'!$I12),-1,(EchelleFPAparam!$S$3/('cpmcfgWVLEN_Table.csv'!$S17+J$52))*(SIN('Standard Settings'!$F12)+SIN('Standard Settings'!$F12+EchelleFPAparam!$M$3+EchelleFPAparam!$I$3)))</f>
        <v>-1</v>
      </c>
      <c r="DV17" s="41" t="n">
        <f aca="false">IF(OR($S17+B$52&lt;'Standard Settings'!$G12,$S17+B$52&gt;'Standard Settings'!$I12),-1,(EchelleFPAparam!$S$3/('cpmcfgWVLEN_Table.csv'!$S17+B$52))*(SIN('Standard Settings'!$F12)+SIN('Standard Settings'!$F12+EchelleFPAparam!$M$3+EchelleFPAparam!$J$3)))</f>
        <v>-1</v>
      </c>
      <c r="DW17" s="41" t="n">
        <f aca="false">IF(OR($S17+C$52&lt;'Standard Settings'!$G12,$S17+C$52&gt;'Standard Settings'!$I12),-1,(EchelleFPAparam!$S$3/('cpmcfgWVLEN_Table.csv'!$S17+C$52))*(SIN('Standard Settings'!$F12)+SIN('Standard Settings'!$F12+EchelleFPAparam!$M$3+EchelleFPAparam!$J$3)))</f>
        <v>2499.09875369777</v>
      </c>
      <c r="DX17" s="41" t="n">
        <f aca="false">IF(OR($S17+D$52&lt;'Standard Settings'!$G12,$S17+D$52&gt;'Standard Settings'!$I12),-1,(EchelleFPAparam!$S$3/('cpmcfgWVLEN_Table.csv'!$S17+D$52))*(SIN('Standard Settings'!$F12)+SIN('Standard Settings'!$F12+EchelleFPAparam!$M$3+EchelleFPAparam!$J$3)))</f>
        <v>2394.96963896036</v>
      </c>
      <c r="DY17" s="41" t="n">
        <f aca="false">IF(OR($S17+E$52&lt;'Standard Settings'!$G12,$S17+E$52&gt;'Standard Settings'!$I12),-1,(EchelleFPAparam!$S$3/('cpmcfgWVLEN_Table.csv'!$S17+E$52))*(SIN('Standard Settings'!$F12)+SIN('Standard Settings'!$F12+EchelleFPAparam!$M$3+EchelleFPAparam!$J$3)))</f>
        <v>2299.17085340195</v>
      </c>
      <c r="DZ17" s="41" t="n">
        <f aca="false">IF(OR($S17+F$52&lt;'Standard Settings'!$G12,$S17+F$52&gt;'Standard Settings'!$I12),-1,(EchelleFPAparam!$S$3/('cpmcfgWVLEN_Table.csv'!$S17+F$52))*(SIN('Standard Settings'!$F12)+SIN('Standard Settings'!$F12+EchelleFPAparam!$M$3+EchelleFPAparam!$J$3)))</f>
        <v>2210.74120519418</v>
      </c>
      <c r="EA17" s="41" t="n">
        <f aca="false">IF(OR($S17+G$52&lt;'Standard Settings'!$G12,$S17+G$52&gt;'Standard Settings'!$I12),-1,(EchelleFPAparam!$S$3/('cpmcfgWVLEN_Table.csv'!$S17+G$52))*(SIN('Standard Settings'!$F12)+SIN('Standard Settings'!$F12+EchelleFPAparam!$M$3+EchelleFPAparam!$J$3)))</f>
        <v>2128.8619012981</v>
      </c>
      <c r="EB17" s="41" t="n">
        <f aca="false">IF(OR($S17+H$52&lt;'Standard Settings'!$G12,$S17+H$52&gt;'Standard Settings'!$I12),-1,(EchelleFPAparam!$S$3/('cpmcfgWVLEN_Table.csv'!$S17+H$52))*(SIN('Standard Settings'!$F12)+SIN('Standard Settings'!$F12+EchelleFPAparam!$M$3+EchelleFPAparam!$J$3)))</f>
        <v>2052.83111910888</v>
      </c>
      <c r="EC17" s="41" t="n">
        <f aca="false">IF(OR($S17+I$52&lt;'Standard Settings'!$G12,$S17+I$52&gt;'Standard Settings'!$I12),-1,(EchelleFPAparam!$S$3/('cpmcfgWVLEN_Table.csv'!$S17+I$52))*(SIN('Standard Settings'!$F12)+SIN('Standard Settings'!$F12+EchelleFPAparam!$M$3+EchelleFPAparam!$J$3)))</f>
        <v>1982.04383913961</v>
      </c>
      <c r="ED17" s="41" t="n">
        <f aca="false">IF(OR($S17+J$52&lt;'Standard Settings'!$G12,$S17+J$52&gt;'Standard Settings'!$I12),-1,(EchelleFPAparam!$S$3/('cpmcfgWVLEN_Table.csv'!$S17+J$52))*(SIN('Standard Settings'!$F12)+SIN('Standard Settings'!$F12+EchelleFPAparam!$M$3+EchelleFPAparam!$J$3)))</f>
        <v>-1</v>
      </c>
      <c r="EE17" s="41" t="n">
        <f aca="false">IF(OR($S17+B$52&lt;$Q17,$S17+B$52&gt;$R17),-1,(EchelleFPAparam!$S$3/('cpmcfgWVLEN_Table.csv'!$S17+B$52))*(SIN('Standard Settings'!$F12)+SIN('Standard Settings'!$F12+EchelleFPAparam!$M$3+EchelleFPAparam!$K$3)))</f>
        <v>-1</v>
      </c>
      <c r="EF17" s="41" t="n">
        <f aca="false">IF(OR($S17+C$52&lt;$Q17,$S17+C$52&gt;$R17),-1,(EchelleFPAparam!$S$3/('cpmcfgWVLEN_Table.csv'!$S17+C$52))*(SIN('Standard Settings'!$F12)+SIN('Standard Settings'!$F12+EchelleFPAparam!$M$3+EchelleFPAparam!$K$3)))</f>
        <v>2513.70419341759</v>
      </c>
      <c r="EG17" s="41" t="n">
        <f aca="false">IF(OR($S17+D$52&lt;$Q17,$S17+D$52&gt;$R17),-1,(EchelleFPAparam!$S$3/('cpmcfgWVLEN_Table.csv'!$S17+D$52))*(SIN('Standard Settings'!$F12)+SIN('Standard Settings'!$F12+EchelleFPAparam!$M$3+EchelleFPAparam!$K$3)))</f>
        <v>2408.96651869186</v>
      </c>
      <c r="EH17" s="41" t="n">
        <f aca="false">IF(OR($S17+E$52&lt;$Q17,$S17+E$52&gt;$R17),-1,(EchelleFPAparam!$S$3/('cpmcfgWVLEN_Table.csv'!$S17+E$52))*(SIN('Standard Settings'!$F12)+SIN('Standard Settings'!$F12+EchelleFPAparam!$M$3+EchelleFPAparam!$K$3)))</f>
        <v>2312.60785794418</v>
      </c>
      <c r="EI17" s="41" t="n">
        <f aca="false">IF(OR($S17+F$52&lt;$Q17,$S17+F$52&gt;$R17),-1,(EchelleFPAparam!$S$3/('cpmcfgWVLEN_Table.csv'!$S17+F$52))*(SIN('Standard Settings'!$F12)+SIN('Standard Settings'!$F12+EchelleFPAparam!$M$3+EchelleFPAparam!$K$3)))</f>
        <v>2223.66140186941</v>
      </c>
      <c r="EJ17" s="41" t="n">
        <f aca="false">IF(OR($S17+G$52&lt;$Q17,$S17+G$52&gt;$R17),-1,(EchelleFPAparam!$S$3/('cpmcfgWVLEN_Table.csv'!$S17+G$52))*(SIN('Standard Settings'!$F12)+SIN('Standard Settings'!$F12+EchelleFPAparam!$M$3+EchelleFPAparam!$K$3)))</f>
        <v>2141.30357217054</v>
      </c>
      <c r="EK17" s="41" t="n">
        <f aca="false">IF(OR($S17+H$52&lt;$Q17,$S17+H$52&gt;$R17),-1,(EchelleFPAparam!$S$3/('cpmcfgWVLEN_Table.csv'!$S17+H$52))*(SIN('Standard Settings'!$F12)+SIN('Standard Settings'!$F12+EchelleFPAparam!$M$3+EchelleFPAparam!$K$3)))</f>
        <v>2064.82844459302</v>
      </c>
      <c r="EL17" s="41" t="n">
        <f aca="false">IF(OR($S17+I$52&lt;$Q17,$S17+I$52&gt;$R17),-1,(EchelleFPAparam!$S$3/('cpmcfgWVLEN_Table.csv'!$S17+I$52))*(SIN('Standard Settings'!$F12)+SIN('Standard Settings'!$F12+EchelleFPAparam!$M$3+EchelleFPAparam!$K$3)))</f>
        <v>1993.62746374499</v>
      </c>
      <c r="EM17" s="41" t="n">
        <f aca="false">IF(OR($S17+J$52&lt;$Q17,$S17+J$52&gt;$R17),-1,(EchelleFPAparam!$S$3/('cpmcfgWVLEN_Table.csv'!$S17+J$52))*(SIN('Standard Settings'!$F12)+SIN('Standard Settings'!$F12+EchelleFPAparam!$M$3+EchelleFPAparam!$K$3)))</f>
        <v>-1</v>
      </c>
      <c r="EN17" s="42"/>
      <c r="EO17" s="42"/>
      <c r="EP17" s="42"/>
      <c r="EQ17" s="42"/>
      <c r="ER17" s="42"/>
      <c r="ES17" s="42"/>
      <c r="ET17" s="42"/>
      <c r="EU17" s="42"/>
      <c r="EV17" s="42"/>
      <c r="EW17" s="42"/>
      <c r="EX17" s="42"/>
      <c r="EY17" s="42"/>
      <c r="EZ17" s="42"/>
      <c r="FA17" s="42"/>
      <c r="FB17" s="42"/>
      <c r="FC17" s="42"/>
      <c r="FD17" s="42"/>
      <c r="FE17" s="42"/>
      <c r="FF17" s="42"/>
      <c r="FG17" s="42"/>
      <c r="FH17" s="42"/>
      <c r="FI17" s="42"/>
      <c r="FJ17" s="42"/>
      <c r="FK17" s="42"/>
      <c r="FL17" s="43" t="n">
        <f aca="false">1/(F17*EchelleFPAparam!$Q$3)</f>
        <v>1778.08465095738</v>
      </c>
      <c r="FM17" s="43" t="n">
        <f aca="false">E17*FL17</f>
        <v>11.8387015417601</v>
      </c>
      <c r="FN17" s="42"/>
      <c r="FO17" s="42"/>
      <c r="FP17" s="42"/>
      <c r="FQ17" s="42"/>
      <c r="FR17" s="42"/>
      <c r="FS17" s="42"/>
      <c r="FT17" s="42"/>
      <c r="FU17" s="42"/>
      <c r="FV17" s="42"/>
      <c r="FW17" s="42"/>
      <c r="FX17" s="42"/>
      <c r="FY17" s="42"/>
      <c r="FZ17" s="42"/>
      <c r="GA17" s="42"/>
      <c r="GB17" s="42"/>
      <c r="GC17" s="42"/>
      <c r="GD17" s="42"/>
      <c r="GE17" s="42"/>
      <c r="GF17" s="42"/>
      <c r="GG17" s="42"/>
      <c r="GH17" s="42"/>
      <c r="GI17" s="42"/>
      <c r="GJ17" s="42"/>
      <c r="GK17" s="42"/>
      <c r="GL17" s="42"/>
      <c r="GM17" s="42"/>
      <c r="GN17" s="42"/>
      <c r="GO17" s="42"/>
      <c r="GP17" s="42"/>
      <c r="GQ17" s="42"/>
      <c r="GR17" s="42"/>
      <c r="GS17" s="42"/>
      <c r="GT17" s="42"/>
      <c r="GU17" s="42"/>
      <c r="GV17" s="42"/>
      <c r="GW17" s="42"/>
      <c r="GX17" s="42"/>
      <c r="GY17" s="42"/>
      <c r="GZ17" s="42"/>
      <c r="HA17" s="42"/>
      <c r="HB17" s="42"/>
      <c r="HC17" s="42"/>
      <c r="HD17" s="42"/>
      <c r="HE17" s="42"/>
      <c r="HF17" s="42"/>
      <c r="HG17" s="42"/>
      <c r="HH17" s="42"/>
      <c r="HI17" s="42"/>
      <c r="HJ17" s="42"/>
      <c r="HK17" s="42"/>
      <c r="HL17" s="42"/>
      <c r="HM17" s="42"/>
      <c r="HN17" s="42"/>
      <c r="HO17" s="42"/>
      <c r="HP17" s="42"/>
      <c r="HQ17" s="42"/>
      <c r="HR17" s="42"/>
      <c r="HS17" s="42"/>
      <c r="HT17" s="42"/>
      <c r="HU17" s="42"/>
      <c r="HV17" s="42"/>
      <c r="HW17" s="42"/>
      <c r="HX17" s="42"/>
      <c r="HY17" s="42"/>
      <c r="HZ17" s="42"/>
      <c r="IA17" s="42"/>
      <c r="IB17" s="42"/>
      <c r="IC17" s="42"/>
      <c r="ID17" s="42"/>
      <c r="IE17" s="42"/>
      <c r="IF17" s="42"/>
      <c r="IG17" s="42"/>
      <c r="IH17" s="42"/>
      <c r="II17" s="42"/>
      <c r="IJ17" s="42"/>
      <c r="IK17" s="42"/>
      <c r="IL17" s="42"/>
      <c r="IM17" s="42"/>
      <c r="IN17" s="42"/>
      <c r="IO17" s="42"/>
      <c r="IP17" s="42"/>
      <c r="IQ17" s="42"/>
      <c r="IR17" s="42"/>
      <c r="IS17" s="42"/>
      <c r="IT17" s="42"/>
      <c r="IU17" s="42"/>
      <c r="IV17" s="42"/>
      <c r="IW17" s="42"/>
      <c r="IX17" s="42"/>
      <c r="IY17" s="42"/>
      <c r="IZ17" s="42"/>
      <c r="JA17" s="42"/>
      <c r="JB17" s="42"/>
      <c r="JC17" s="42"/>
      <c r="JD17" s="42"/>
      <c r="JE17" s="42"/>
      <c r="JF17" s="42"/>
      <c r="JG17" s="42"/>
      <c r="JH17" s="42"/>
      <c r="JI17" s="42"/>
      <c r="JJ17" s="42"/>
      <c r="JK17" s="42"/>
      <c r="JL17" s="42"/>
      <c r="JM17" s="42"/>
      <c r="JN17" s="42"/>
      <c r="JO17" s="42"/>
      <c r="JP17" s="42"/>
      <c r="JQ17" s="42"/>
      <c r="JR17" s="42"/>
      <c r="JS17" s="42"/>
      <c r="JT17" s="24"/>
    </row>
    <row r="18" customFormat="false" ht="13.75" hidden="false" customHeight="true" outlineLevel="0" collapsed="false">
      <c r="A18" s="29" t="n">
        <v>12</v>
      </c>
      <c r="B18" s="30" t="n">
        <f aca="false">Y18</f>
        <v>2212.21599400003</v>
      </c>
      <c r="C18" s="12" t="str">
        <f aca="false">'Standard Settings'!B13</f>
        <v>K/4/4</v>
      </c>
      <c r="D18" s="12" t="n">
        <f aca="false">'Standard Settings'!H13</f>
        <v>26</v>
      </c>
      <c r="E18" s="31" t="n">
        <f aca="false">(DQ18-DH18)/2048</f>
        <v>0.00654249371242499</v>
      </c>
      <c r="F18" s="28"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32" t="str">
        <f aca="false">'Standard Settings'!C13</f>
        <v>K</v>
      </c>
      <c r="H18" s="33"/>
      <c r="I18" s="12" t="str">
        <f aca="false">'Standard Settings'!$D13</f>
        <v>HK</v>
      </c>
      <c r="J18" s="33"/>
      <c r="K18" s="13" t="n">
        <v>0</v>
      </c>
      <c r="L18" s="13" t="n">
        <v>0</v>
      </c>
      <c r="M18" s="12" t="str">
        <f aca="false">'Standard Settings'!$D13</f>
        <v>HK</v>
      </c>
      <c r="N18" s="33"/>
      <c r="O18" s="12" t="n">
        <f aca="false">'Standard Settings'!$E13</f>
        <v>67</v>
      </c>
      <c r="P18" s="34"/>
      <c r="Q18" s="35" t="n">
        <f aca="false">'Standard Settings'!$G13</f>
        <v>23</v>
      </c>
      <c r="R18" s="35" t="n">
        <f aca="false">'Standard Settings'!$I13</f>
        <v>29</v>
      </c>
      <c r="S18" s="36" t="n">
        <f aca="false">D18-4</f>
        <v>22</v>
      </c>
      <c r="T18" s="36" t="n">
        <f aca="false">D18+4</f>
        <v>30</v>
      </c>
      <c r="U18" s="37" t="n">
        <f aca="false">IF(OR($S18+B$52&lt;$Q18,$S18+B$52&gt;$R18),-1,(EchelleFPAparam!$S$3/('cpmcfgWVLEN_Table.csv'!$S18+B$52))*(SIN('Standard Settings'!$F13)+SIN('Standard Settings'!$F13+EchelleFPAparam!$M$3)))</f>
        <v>-1</v>
      </c>
      <c r="V18" s="37" t="n">
        <f aca="false">IF(OR($S18+C$52&lt;$Q18,$S18+C$52&gt;$R18),-1,(EchelleFPAparam!$S$3/('cpmcfgWVLEN_Table.csv'!$S18+C$52))*(SIN('Standard Settings'!$F13)+SIN('Standard Settings'!$F13+EchelleFPAparam!$M$3)))</f>
        <v>2500.7659062609</v>
      </c>
      <c r="W18" s="37" t="n">
        <f aca="false">IF(OR($S18+D$52&lt;$Q18,$S18+D$52&gt;$R18),-1,(EchelleFPAparam!$S$3/('cpmcfgWVLEN_Table.csv'!$S18+D$52))*(SIN('Standard Settings'!$F13)+SIN('Standard Settings'!$F13+EchelleFPAparam!$M$3)))</f>
        <v>2396.56732683336</v>
      </c>
      <c r="X18" s="37" t="n">
        <f aca="false">IF(OR($S18+E$52&lt;$Q18,$S18+E$52&gt;$R18),-1,(EchelleFPAparam!$S$3/('cpmcfgWVLEN_Table.csv'!$S18+E$52))*(SIN('Standard Settings'!$F13)+SIN('Standard Settings'!$F13+EchelleFPAparam!$M$3)))</f>
        <v>2300.70463376003</v>
      </c>
      <c r="Y18" s="37" t="n">
        <f aca="false">IF(OR($S18+F$52&lt;$Q18,$S18+F$52&gt;$R18),-1,(EchelleFPAparam!$S$3/('cpmcfgWVLEN_Table.csv'!$S18+F$52))*(SIN('Standard Settings'!$F13)+SIN('Standard Settings'!$F13+EchelleFPAparam!$M$3)))</f>
        <v>2212.21599400003</v>
      </c>
      <c r="Z18" s="37" t="n">
        <f aca="false">IF(OR($S18+G$52&lt;$Q18,$S18+G$52&gt;$R18),-1,(EchelleFPAparam!$S$3/('cpmcfgWVLEN_Table.csv'!$S18+G$52))*(SIN('Standard Settings'!$F13)+SIN('Standard Settings'!$F13+EchelleFPAparam!$M$3)))</f>
        <v>2130.28206829632</v>
      </c>
      <c r="AA18" s="37" t="n">
        <f aca="false">IF(OR($S18+H$52&lt;$Q18,$S18+H$52&gt;$R18),-1,(EchelleFPAparam!$S$3/('cpmcfgWVLEN_Table.csv'!$S18+H$52))*(SIN('Standard Settings'!$F13)+SIN('Standard Settings'!$F13+EchelleFPAparam!$M$3)))</f>
        <v>2054.20056585717</v>
      </c>
      <c r="AB18" s="37" t="n">
        <f aca="false">IF(OR($S18+I$52&lt;$Q18,$S18+I$52&gt;$R18),-1,(EchelleFPAparam!$S$3/('cpmcfgWVLEN_Table.csv'!$S18+I$52))*(SIN('Standard Settings'!$F13)+SIN('Standard Settings'!$F13+EchelleFPAparam!$M$3)))</f>
        <v>1983.36606358623</v>
      </c>
      <c r="AC18" s="37" t="n">
        <f aca="false">IF(OR($S18+J$52&lt;$Q18,$S18+J$52&gt;$R18),-1,(EchelleFPAparam!$S$3/('cpmcfgWVLEN_Table.csv'!$S18+J$52))*(SIN('Standard Settings'!$F13)+SIN('Standard Settings'!$F13+EchelleFPAparam!$M$3)))</f>
        <v>-1</v>
      </c>
      <c r="AD18" s="38"/>
      <c r="AE18" s="38" t="n">
        <v>2036.5527471009</v>
      </c>
      <c r="AF18" s="38" t="n">
        <v>1777.40103192014</v>
      </c>
      <c r="AG18" s="38" t="n">
        <v>1465.95228838193</v>
      </c>
      <c r="AH18" s="38" t="n">
        <v>1181.07119297446</v>
      </c>
      <c r="AI18" s="38" t="n">
        <v>919.148914578647</v>
      </c>
      <c r="AJ18" s="38" t="n">
        <v>677.282910628844</v>
      </c>
      <c r="AK18" s="38" t="n">
        <v>452.999675546659</v>
      </c>
      <c r="AL18" s="38" t="n">
        <v>244.223397912577</v>
      </c>
      <c r="AM18" s="38" t="n">
        <v>67.6990419614431</v>
      </c>
      <c r="AN18" s="38"/>
      <c r="AO18" s="38"/>
      <c r="AP18" s="38" t="n">
        <v>1806.65150934023</v>
      </c>
      <c r="AQ18" s="38" t="n">
        <v>1492.99521985239</v>
      </c>
      <c r="AR18" s="38" t="n">
        <v>1206.29102455224</v>
      </c>
      <c r="AS18" s="38" t="n">
        <v>942.682096700637</v>
      </c>
      <c r="AT18" s="38" t="n">
        <v>699.313160526755</v>
      </c>
      <c r="AU18" s="38" t="n">
        <v>473.689099888091</v>
      </c>
      <c r="AV18" s="38" t="n">
        <v>263.699452023909</v>
      </c>
      <c r="AW18" s="38" t="n">
        <v>77.0570875301261</v>
      </c>
      <c r="AX18" s="38"/>
      <c r="AY18" s="38"/>
      <c r="AZ18" s="38"/>
      <c r="BA18" s="38" t="n">
        <v>1837.14489225096</v>
      </c>
      <c r="BB18" s="38" t="n">
        <v>1521.34358639464</v>
      </c>
      <c r="BC18" s="38" t="n">
        <v>1232.50732669416</v>
      </c>
      <c r="BD18" s="38" t="n">
        <v>967.054130859423</v>
      </c>
      <c r="BE18" s="38" t="n">
        <v>722.013273291229</v>
      </c>
      <c r="BF18" s="38" t="n">
        <v>494.843154792955</v>
      </c>
      <c r="BG18" s="38" t="n">
        <v>283.42699592915</v>
      </c>
      <c r="BH18" s="38" t="n">
        <v>86.8795247158519</v>
      </c>
      <c r="BI18" s="38"/>
      <c r="BJ18" s="38"/>
      <c r="BK18" s="39" t="n">
        <f aca="false">IF(OR($S18+B$52&lt;'Standard Settings'!$G13,$S18+B$52&gt;'Standard Settings'!$I13),-1,(EchelleFPAparam!$S$3/('cpmcfgWVLEN_Table.csv'!$S18+B$52))*(SIN(EchelleFPAparam!$T$3-EchelleFPAparam!$M$3/2)+SIN('Standard Settings'!$F13+EchelleFPAparam!$M$3)))</f>
        <v>-1</v>
      </c>
      <c r="BL18" s="39" t="n">
        <f aca="false">IF(OR($S18+C$52&lt;'Standard Settings'!$G13,$S18+C$52&gt;'Standard Settings'!$I13),-1,(EchelleFPAparam!$S$3/('cpmcfgWVLEN_Table.csv'!$S18+C$52))*(SIN(EchelleFPAparam!$T$3-EchelleFPAparam!$M$3/2)+SIN('Standard Settings'!$F13+EchelleFPAparam!$M$3)))</f>
        <v>2485.0110587566</v>
      </c>
      <c r="BM18" s="39" t="n">
        <f aca="false">IF(OR($S18+D$52&lt;'Standard Settings'!$G13,$S18+D$52&gt;'Standard Settings'!$I13),-1,(EchelleFPAparam!$S$3/('cpmcfgWVLEN_Table.csv'!$S18+D$52))*(SIN(EchelleFPAparam!$T$3-EchelleFPAparam!$M$3/2)+SIN('Standard Settings'!$F13+EchelleFPAparam!$M$3)))</f>
        <v>2381.4689313084</v>
      </c>
      <c r="BN18" s="39" t="n">
        <f aca="false">IF(OR($S18+E$52&lt;'Standard Settings'!$G13,$S18+E$52&gt;'Standard Settings'!$I13),-1,(EchelleFPAparam!$S$3/('cpmcfgWVLEN_Table.csv'!$S18+E$52))*(SIN(EchelleFPAparam!$T$3-EchelleFPAparam!$M$3/2)+SIN('Standard Settings'!$F13+EchelleFPAparam!$M$3)))</f>
        <v>2286.21017405607</v>
      </c>
      <c r="BO18" s="39" t="n">
        <f aca="false">IF(OR($S18+F$52&lt;'Standard Settings'!$G13,$S18+F$52&gt;'Standard Settings'!$I13),-1,(EchelleFPAparam!$S$3/('cpmcfgWVLEN_Table.csv'!$S18+F$52))*(SIN(EchelleFPAparam!$T$3-EchelleFPAparam!$M$3/2)+SIN('Standard Settings'!$F13+EchelleFPAparam!$M$3)))</f>
        <v>2198.27901351545</v>
      </c>
      <c r="BP18" s="39" t="n">
        <f aca="false">IF(OR($S18+G$52&lt;'Standard Settings'!$G13,$S18+G$52&gt;'Standard Settings'!$I13),-1,(EchelleFPAparam!$S$3/('cpmcfgWVLEN_Table.csv'!$S18+G$52))*(SIN(EchelleFPAparam!$T$3-EchelleFPAparam!$M$3/2)+SIN('Standard Settings'!$F13+EchelleFPAparam!$M$3)))</f>
        <v>2116.86127227414</v>
      </c>
      <c r="BQ18" s="39" t="n">
        <f aca="false">IF(OR($S18+H$52&lt;'Standard Settings'!$G13,$S18+H$52&gt;'Standard Settings'!$I13),-1,(EchelleFPAparam!$S$3/('cpmcfgWVLEN_Table.csv'!$S18+H$52))*(SIN(EchelleFPAparam!$T$3-EchelleFPAparam!$M$3/2)+SIN('Standard Settings'!$F13+EchelleFPAparam!$M$3)))</f>
        <v>2041.25908397863</v>
      </c>
      <c r="BR18" s="39" t="n">
        <f aca="false">IF(OR($S18+I$52&lt;'Standard Settings'!$G13,$S18+I$52&gt;'Standard Settings'!$I13),-1,(EchelleFPAparam!$S$3/('cpmcfgWVLEN_Table.csv'!$S18+I$52))*(SIN(EchelleFPAparam!$T$3-EchelleFPAparam!$M$3/2)+SIN('Standard Settings'!$F13+EchelleFPAparam!$M$3)))</f>
        <v>1970.87083970351</v>
      </c>
      <c r="BS18" s="39" t="n">
        <f aca="false">IF(OR($S18+J$52&lt;'Standard Settings'!$G13,$S18+J$52&gt;'Standard Settings'!$I13),-1,(EchelleFPAparam!$S$3/('cpmcfgWVLEN_Table.csv'!$S18+J$52))*(SIN(EchelleFPAparam!$T$3-EchelleFPAparam!$M$3/2)+SIN('Standard Settings'!$F13+EchelleFPAparam!$M$3)))</f>
        <v>-1</v>
      </c>
      <c r="BT18" s="40" t="n">
        <f aca="false">IF(OR($S18+B$52&lt;'Standard Settings'!$G13,$S18+B$52&gt;'Standard Settings'!$I13),-1,BK18*(($D18+B$52)/($D18+B$52+0.5)))</f>
        <v>-1</v>
      </c>
      <c r="BU18" s="40" t="n">
        <f aca="false">IF(OR($S18+C$52&lt;'Standard Settings'!$G13,$S18+C$52&gt;'Standard Settings'!$I13),-1,BL18*(($D18+C$52)/($D18+C$52+0.5)))</f>
        <v>2439.82903950648</v>
      </c>
      <c r="BV18" s="40" t="n">
        <f aca="false">IF(OR($S18+D$52&lt;'Standard Settings'!$G13,$S18+D$52&gt;'Standard Settings'!$I13),-1,BM18*(($D18+D$52)/($D18+D$52+0.5)))</f>
        <v>2339.68877461878</v>
      </c>
      <c r="BW18" s="40" t="n">
        <f aca="false">IF(OR($S18+E$52&lt;'Standard Settings'!$G13,$S18+E$52&gt;'Standard Settings'!$I13),-1,BN18*(($D18+E$52)/($D18+E$52+0.5)))</f>
        <v>2247.46084907207</v>
      </c>
      <c r="BX18" s="40" t="n">
        <f aca="false">IF(OR($S18+F$52&lt;'Standard Settings'!$G13,$S18+F$52&gt;'Standard Settings'!$I13),-1,BO18*(($D18+F$52)/($D18+F$52+0.5)))</f>
        <v>2162.24165263815</v>
      </c>
      <c r="BY18" s="40" t="n">
        <f aca="false">IF(OR($S18+G$52&lt;'Standard Settings'!$G13,$S18+G$52&gt;'Standard Settings'!$I13),-1,BP18*(($D18+G$52)/($D18+G$52+0.5)))</f>
        <v>2083.26029969836</v>
      </c>
      <c r="BZ18" s="40" t="n">
        <f aca="false">IF(OR($S18+H$52&lt;'Standard Settings'!$G13,$S18+H$52&gt;'Standard Settings'!$I13),-1,BQ18*(($D18+H$52)/($D18+H$52+0.5)))</f>
        <v>2009.85509807127</v>
      </c>
      <c r="CA18" s="40" t="n">
        <f aca="false">IF(OR($S18+I$52&lt;'Standard Settings'!$G13,$S18+I$52&gt;'Standard Settings'!$I13),-1,BR18*(($D18+I$52)/($D18+I$52+0.5)))</f>
        <v>1941.45485702137</v>
      </c>
      <c r="CB18" s="40" t="n">
        <f aca="false">IF(OR($S18+J$52&lt;'Standard Settings'!$G13,$S18+J$52&gt;'Standard Settings'!$I13),-1,BS18*(($D18+J$52)/($D18+J$52+0.5)))</f>
        <v>-1</v>
      </c>
      <c r="CC18" s="40" t="n">
        <f aca="false">IF(OR($S18+B$52&lt;'Standard Settings'!$G13,$S18+B$52&gt;'Standard Settings'!$I13),-1,BK18*(($D18+B$52)/($D18+B$52-0.5)))</f>
        <v>-1</v>
      </c>
      <c r="CD18" s="40" t="n">
        <f aca="false">IF(OR($S18+C$52&lt;'Standard Settings'!$G13,$S18+C$52&gt;'Standard Settings'!$I13),-1,BL18*(($D18+C$52)/($D18+C$52-0.5)))</f>
        <v>2531.89805986521</v>
      </c>
      <c r="CE18" s="40" t="n">
        <f aca="false">IF(OR($S18+D$52&lt;'Standard Settings'!$G13,$S18+D$52&gt;'Standard Settings'!$I13),-1,BM18*(($D18+D$52)/($D18+D$52-0.5)))</f>
        <v>2424.7683664231</v>
      </c>
      <c r="CF18" s="40" t="n">
        <f aca="false">IF(OR($S18+E$52&lt;'Standard Settings'!$G13,$S18+E$52&gt;'Standard Settings'!$I13),-1,BN18*(($D18+E$52)/($D18+E$52-0.5)))</f>
        <v>2326.3191244781</v>
      </c>
      <c r="CG18" s="40" t="n">
        <f aca="false">IF(OR($S18+F$52&lt;'Standard Settings'!$G13,$S18+F$52&gt;'Standard Settings'!$I13),-1,BO18*(($D18+F$52)/($D18+F$52-0.5)))</f>
        <v>2235.53797984622</v>
      </c>
      <c r="CH18" s="40" t="n">
        <f aca="false">IF(OR($S18+G$52&lt;'Standard Settings'!$G13,$S18+G$52&gt;'Standard Settings'!$I13),-1,BP18*(($D18+G$52)/($D18+G$52-0.5)))</f>
        <v>2151.56391608191</v>
      </c>
      <c r="CI18" s="40" t="n">
        <f aca="false">IF(OR($S18+H$52&lt;'Standard Settings'!$G13,$S18+H$52&gt;'Standard Settings'!$I13),-1,BQ18*(($D18+H$52)/($D18+H$52-0.5)))</f>
        <v>2073.66002181956</v>
      </c>
      <c r="CJ18" s="40" t="n">
        <f aca="false">IF(OR($S18+I$52&lt;'Standard Settings'!$G13,$S18+I$52&gt;'Standard Settings'!$I13),-1,BR18*(($D18+I$52)/($D18+I$52-0.5)))</f>
        <v>2001.1919295451</v>
      </c>
      <c r="CK18" s="40" t="n">
        <f aca="false">IF(OR($S18+J$52&lt;'Standard Settings'!$G13,$S18+J$52&gt;'Standard Settings'!$I13),-1,BS18*(($D18+J$52)/($D18+J$52-0.5)))</f>
        <v>-1</v>
      </c>
      <c r="CL18" s="41" t="n">
        <f aca="false">IF(OR($S18+B$52&lt;'Standard Settings'!$G13,$S18+B$52&gt;'Standard Settings'!$I13),-1,(EchelleFPAparam!$S$3/('cpmcfgWVLEN_Table.csv'!$S18+B$52))*(SIN('Standard Settings'!$F13)+SIN('Standard Settings'!$F13+EchelleFPAparam!$M$3+EchelleFPAparam!$F$3)))</f>
        <v>-1</v>
      </c>
      <c r="CM18" s="41" t="n">
        <f aca="false">IF(OR($S18+C$52&lt;'Standard Settings'!$G13,$S18+C$52&gt;'Standard Settings'!$I13),-1,(EchelleFPAparam!$S$3/('cpmcfgWVLEN_Table.csv'!$S18+C$52))*(SIN('Standard Settings'!$F13)+SIN('Standard Settings'!$F13+EchelleFPAparam!$M$3+EchelleFPAparam!$F$3)))</f>
        <v>2476.30454794644</v>
      </c>
      <c r="CN18" s="41" t="n">
        <f aca="false">IF(OR($S18+D$52&lt;'Standard Settings'!$G13,$S18+D$52&gt;'Standard Settings'!$I13),-1,(EchelleFPAparam!$S$3/('cpmcfgWVLEN_Table.csv'!$S18+D$52))*(SIN('Standard Settings'!$F13)+SIN('Standard Settings'!$F13+EchelleFPAparam!$M$3+EchelleFPAparam!$F$3)))</f>
        <v>2373.125191782</v>
      </c>
      <c r="CO18" s="41" t="n">
        <f aca="false">IF(OR($S18+E$52&lt;'Standard Settings'!$G13,$S18+E$52&gt;'Standard Settings'!$I13),-1,(EchelleFPAparam!$S$3/('cpmcfgWVLEN_Table.csv'!$S18+E$52))*(SIN('Standard Settings'!$F13)+SIN('Standard Settings'!$F13+EchelleFPAparam!$M$3+EchelleFPAparam!$F$3)))</f>
        <v>2278.20018411072</v>
      </c>
      <c r="CP18" s="41" t="n">
        <f aca="false">IF(OR($S18+F$52&lt;'Standard Settings'!$G13,$S18+F$52&gt;'Standard Settings'!$I13),-1,(EchelleFPAparam!$S$3/('cpmcfgWVLEN_Table.csv'!$S18+F$52))*(SIN('Standard Settings'!$F13)+SIN('Standard Settings'!$F13+EchelleFPAparam!$M$3+EchelleFPAparam!$F$3)))</f>
        <v>2190.57710010646</v>
      </c>
      <c r="CQ18" s="41" t="n">
        <f aca="false">IF(OR($S18+G$52&lt;'Standard Settings'!$G13,$S18+G$52&gt;'Standard Settings'!$I13),-1,(EchelleFPAparam!$S$3/('cpmcfgWVLEN_Table.csv'!$S18+G$52))*(SIN('Standard Settings'!$F13)+SIN('Standard Settings'!$F13+EchelleFPAparam!$M$3+EchelleFPAparam!$F$3)))</f>
        <v>2109.44461491734</v>
      </c>
      <c r="CR18" s="41" t="n">
        <f aca="false">IF(OR($S18+H$52&lt;'Standard Settings'!$G13,$S18+H$52&gt;'Standard Settings'!$I13),-1,(EchelleFPAparam!$S$3/('cpmcfgWVLEN_Table.csv'!$S18+H$52))*(SIN('Standard Settings'!$F13)+SIN('Standard Settings'!$F13+EchelleFPAparam!$M$3+EchelleFPAparam!$F$3)))</f>
        <v>2034.10730724172</v>
      </c>
      <c r="CS18" s="41" t="n">
        <f aca="false">IF(OR($S18+I$52&lt;'Standard Settings'!$G13,$S18+I$52&gt;'Standard Settings'!$I13),-1,(EchelleFPAparam!$S$3/('cpmcfgWVLEN_Table.csv'!$S18+I$52))*(SIN('Standard Settings'!$F13)+SIN('Standard Settings'!$F13+EchelleFPAparam!$M$3+EchelleFPAparam!$F$3)))</f>
        <v>1963.96567595752</v>
      </c>
      <c r="CT18" s="41" t="n">
        <f aca="false">IF(OR($S18+J$52&lt;'Standard Settings'!$G13,$S18+J$52&gt;'Standard Settings'!$I13),-1,(EchelleFPAparam!$S$3/('cpmcfgWVLEN_Table.csv'!$S18+J$52))*(SIN('Standard Settings'!$F13)+SIN('Standard Settings'!$F13+EchelleFPAparam!$M$3+EchelleFPAparam!$F$3)))</f>
        <v>-1</v>
      </c>
      <c r="CU18" s="41" t="n">
        <f aca="false">IF(OR($S18+B$52&lt;'Standard Settings'!$G13,$S18+B$52&gt;'Standard Settings'!$I13),-1,(EchelleFPAparam!$S$3/('cpmcfgWVLEN_Table.csv'!$S18+B$52))*(SIN('Standard Settings'!$F13)+SIN('Standard Settings'!$F13+EchelleFPAparam!$M$3+EchelleFPAparam!$G$3)))</f>
        <v>-1</v>
      </c>
      <c r="CV18" s="41" t="n">
        <f aca="false">IF(OR($S18+C$52&lt;'Standard Settings'!$G13,$S18+C$52&gt;'Standard Settings'!$I13),-1,(EchelleFPAparam!$S$3/('cpmcfgWVLEN_Table.csv'!$S18+C$52))*(SIN('Standard Settings'!$F13)+SIN('Standard Settings'!$F13+EchelleFPAparam!$M$3+EchelleFPAparam!$G$3)))</f>
        <v>2492.25321654295</v>
      </c>
      <c r="CW18" s="41" t="n">
        <f aca="false">IF(OR($S18+D$52&lt;'Standard Settings'!$G13,$S18+D$52&gt;'Standard Settings'!$I13),-1,(EchelleFPAparam!$S$3/('cpmcfgWVLEN_Table.csv'!$S18+D$52))*(SIN('Standard Settings'!$F13)+SIN('Standard Settings'!$F13+EchelleFPAparam!$M$3+EchelleFPAparam!$G$3)))</f>
        <v>2388.40933252033</v>
      </c>
      <c r="CX18" s="41" t="n">
        <f aca="false">IF(OR($S18+E$52&lt;'Standard Settings'!$G13,$S18+E$52&gt;'Standard Settings'!$I13),-1,(EchelleFPAparam!$S$3/('cpmcfgWVLEN_Table.csv'!$S18+E$52))*(SIN('Standard Settings'!$F13)+SIN('Standard Settings'!$F13+EchelleFPAparam!$M$3+EchelleFPAparam!$G$3)))</f>
        <v>2292.87295921952</v>
      </c>
      <c r="CY18" s="41" t="n">
        <f aca="false">IF(OR($S18+F$52&lt;'Standard Settings'!$G13,$S18+F$52&gt;'Standard Settings'!$I13),-1,(EchelleFPAparam!$S$3/('cpmcfgWVLEN_Table.csv'!$S18+F$52))*(SIN('Standard Settings'!$F13)+SIN('Standard Settings'!$F13+EchelleFPAparam!$M$3+EchelleFPAparam!$G$3)))</f>
        <v>2204.68553771107</v>
      </c>
      <c r="CZ18" s="41" t="n">
        <f aca="false">IF(OR($S18+G$52&lt;'Standard Settings'!$G13,$S18+G$52&gt;'Standard Settings'!$I13),-1,(EchelleFPAparam!$S$3/('cpmcfgWVLEN_Table.csv'!$S18+G$52))*(SIN('Standard Settings'!$F13)+SIN('Standard Settings'!$F13+EchelleFPAparam!$M$3+EchelleFPAparam!$G$3)))</f>
        <v>2123.03051779585</v>
      </c>
      <c r="DA18" s="41" t="n">
        <f aca="false">IF(OR($S18+H$52&lt;'Standard Settings'!$G13,$S18+H$52&gt;'Standard Settings'!$I13),-1,(EchelleFPAparam!$S$3/('cpmcfgWVLEN_Table.csv'!$S18+H$52))*(SIN('Standard Settings'!$F13)+SIN('Standard Settings'!$F13+EchelleFPAparam!$M$3+EchelleFPAparam!$G$3)))</f>
        <v>2047.20799930314</v>
      </c>
      <c r="DB18" s="41" t="n">
        <f aca="false">IF(OR($S18+I$52&lt;'Standard Settings'!$G13,$S18+I$52&gt;'Standard Settings'!$I13),-1,(EchelleFPAparam!$S$3/('cpmcfgWVLEN_Table.csv'!$S18+I$52))*(SIN('Standard Settings'!$F13)+SIN('Standard Settings'!$F13+EchelleFPAparam!$M$3+EchelleFPAparam!$G$3)))</f>
        <v>1976.61462001683</v>
      </c>
      <c r="DC18" s="41" t="n">
        <f aca="false">IF(OR($S18+J$52&lt;'Standard Settings'!$G13,$S18+J$52&gt;'Standard Settings'!$I13),-1,(EchelleFPAparam!$S$3/('cpmcfgWVLEN_Table.csv'!$S18+J$52))*(SIN('Standard Settings'!$F13)+SIN('Standard Settings'!$F13+EchelleFPAparam!$M$3+EchelleFPAparam!$G$3)))</f>
        <v>-1</v>
      </c>
      <c r="DD18" s="41" t="n">
        <f aca="false">IF(OR($S18+B$52&lt;'Standard Settings'!$G13,$S18+B$52&gt;'Standard Settings'!$I13),-1,(EchelleFPAparam!$S$3/('cpmcfgWVLEN_Table.csv'!$S18+B$52))*(SIN('Standard Settings'!$F13)+SIN('Standard Settings'!$F13+EchelleFPAparam!$M$3+EchelleFPAparam!$H$3)))</f>
        <v>-1</v>
      </c>
      <c r="DE18" s="41" t="n">
        <f aca="false">IF(OR($S18+C$52&lt;'Standard Settings'!$G13,$S18+C$52&gt;'Standard Settings'!$I13),-1,(EchelleFPAparam!$S$3/('cpmcfgWVLEN_Table.csv'!$S18+C$52))*(SIN('Standard Settings'!$F13)+SIN('Standard Settings'!$F13+EchelleFPAparam!$M$3+EchelleFPAparam!$H$3)))</f>
        <v>2493.09682757046</v>
      </c>
      <c r="DF18" s="41" t="n">
        <f aca="false">IF(OR($S18+D$52&lt;'Standard Settings'!$G13,$S18+D$52&gt;'Standard Settings'!$I13),-1,(EchelleFPAparam!$S$3/('cpmcfgWVLEN_Table.csv'!$S18+D$52))*(SIN('Standard Settings'!$F13)+SIN('Standard Settings'!$F13+EchelleFPAparam!$M$3+EchelleFPAparam!$H$3)))</f>
        <v>2389.21779308836</v>
      </c>
      <c r="DG18" s="41" t="n">
        <f aca="false">IF(OR($S18+E$52&lt;'Standard Settings'!$G13,$S18+E$52&gt;'Standard Settings'!$I13),-1,(EchelleFPAparam!$S$3/('cpmcfgWVLEN_Table.csv'!$S18+E$52))*(SIN('Standard Settings'!$F13)+SIN('Standard Settings'!$F13+EchelleFPAparam!$M$3+EchelleFPAparam!$H$3)))</f>
        <v>2293.64908136482</v>
      </c>
      <c r="DH18" s="41" t="n">
        <f aca="false">IF(OR($S18+F$52&lt;'Standard Settings'!$G13,$S18+F$52&gt;'Standard Settings'!$I13),-1,(EchelleFPAparam!$S$3/('cpmcfgWVLEN_Table.csv'!$S18+F$52))*(SIN('Standard Settings'!$F13)+SIN('Standard Settings'!$F13+EchelleFPAparam!$M$3+EchelleFPAparam!$H$3)))</f>
        <v>2205.43180900464</v>
      </c>
      <c r="DI18" s="41" t="n">
        <f aca="false">IF(OR($S18+G$52&lt;'Standard Settings'!$G13,$S18+G$52&gt;'Standard Settings'!$I13),-1,(EchelleFPAparam!$S$3/('cpmcfgWVLEN_Table.csv'!$S18+G$52))*(SIN('Standard Settings'!$F13)+SIN('Standard Settings'!$F13+EchelleFPAparam!$M$3+EchelleFPAparam!$H$3)))</f>
        <v>2123.74914941187</v>
      </c>
      <c r="DJ18" s="41" t="n">
        <f aca="false">IF(OR($S18+H$52&lt;'Standard Settings'!$G13,$S18+H$52&gt;'Standard Settings'!$I13),-1,(EchelleFPAparam!$S$3/('cpmcfgWVLEN_Table.csv'!$S18+H$52))*(SIN('Standard Settings'!$F13)+SIN('Standard Settings'!$F13+EchelleFPAparam!$M$3+EchelleFPAparam!$H$3)))</f>
        <v>2047.90096550431</v>
      </c>
      <c r="DK18" s="41" t="n">
        <f aca="false">IF(OR($S18+I$52&lt;'Standard Settings'!$G13,$S18+I$52&gt;'Standard Settings'!$I13),-1,(EchelleFPAparam!$S$3/('cpmcfgWVLEN_Table.csv'!$S18+I$52))*(SIN('Standard Settings'!$F13)+SIN('Standard Settings'!$F13+EchelleFPAparam!$M$3+EchelleFPAparam!$H$3)))</f>
        <v>1977.28369083174</v>
      </c>
      <c r="DL18" s="41" t="n">
        <f aca="false">IF(OR($S18+J$52&lt;'Standard Settings'!$G13,$S18+J$52&gt;'Standard Settings'!$I13),-1,(EchelleFPAparam!$S$3/('cpmcfgWVLEN_Table.csv'!$S18+J$52))*(SIN('Standard Settings'!$F13)+SIN('Standard Settings'!$F13+EchelleFPAparam!$M$3+EchelleFPAparam!$H$3)))</f>
        <v>-1</v>
      </c>
      <c r="DM18" s="41" t="n">
        <f aca="false">IF(OR($S18+B$52&lt;'Standard Settings'!$G13,$S18+B$52&gt;'Standard Settings'!$I13),-1,(EchelleFPAparam!$S$3/('cpmcfgWVLEN_Table.csv'!$S18+B$52))*(SIN('Standard Settings'!$F13)+SIN('Standard Settings'!$F13+EchelleFPAparam!$M$3+EchelleFPAparam!$I$3)))</f>
        <v>-1</v>
      </c>
      <c r="DN18" s="41" t="n">
        <f aca="false">IF(OR($S18+C$52&lt;'Standard Settings'!$G13,$S18+C$52&gt;'Standard Settings'!$I13),-1,(EchelleFPAparam!$S$3/('cpmcfgWVLEN_Table.csv'!$S18+C$52))*(SIN('Standard Settings'!$F13)+SIN('Standard Settings'!$F13+EchelleFPAparam!$M$3+EchelleFPAparam!$I$3)))</f>
        <v>2508.24355388347</v>
      </c>
      <c r="DO18" s="41" t="n">
        <f aca="false">IF(OR($S18+D$52&lt;'Standard Settings'!$G13,$S18+D$52&gt;'Standard Settings'!$I13),-1,(EchelleFPAparam!$S$3/('cpmcfgWVLEN_Table.csv'!$S18+D$52))*(SIN('Standard Settings'!$F13)+SIN('Standard Settings'!$F13+EchelleFPAparam!$M$3+EchelleFPAparam!$I$3)))</f>
        <v>2403.73340580499</v>
      </c>
      <c r="DP18" s="41" t="n">
        <f aca="false">IF(OR($S18+E$52&lt;'Standard Settings'!$G13,$S18+E$52&gt;'Standard Settings'!$I13),-1,(EchelleFPAparam!$S$3/('cpmcfgWVLEN_Table.csv'!$S18+E$52))*(SIN('Standard Settings'!$F13)+SIN('Standard Settings'!$F13+EchelleFPAparam!$M$3+EchelleFPAparam!$I$3)))</f>
        <v>2307.58406957279</v>
      </c>
      <c r="DQ18" s="41" t="n">
        <f aca="false">IF(OR($S18+F$52&lt;'Standard Settings'!$G13,$S18+F$52&gt;'Standard Settings'!$I13),-1,(EchelleFPAparam!$S$3/('cpmcfgWVLEN_Table.csv'!$S18+F$52))*(SIN('Standard Settings'!$F13)+SIN('Standard Settings'!$F13+EchelleFPAparam!$M$3+EchelleFPAparam!$I$3)))</f>
        <v>2218.83083612768</v>
      </c>
      <c r="DR18" s="41" t="n">
        <f aca="false">IF(OR($S18+G$52&lt;'Standard Settings'!$G13,$S18+G$52&gt;'Standard Settings'!$I13),-1,(EchelleFPAparam!$S$3/('cpmcfgWVLEN_Table.csv'!$S18+G$52))*(SIN('Standard Settings'!$F13)+SIN('Standard Settings'!$F13+EchelleFPAparam!$M$3+EchelleFPAparam!$I$3)))</f>
        <v>2136.6519162711</v>
      </c>
      <c r="DS18" s="41" t="n">
        <f aca="false">IF(OR($S18+H$52&lt;'Standard Settings'!$G13,$S18+H$52&gt;'Standard Settings'!$I13),-1,(EchelleFPAparam!$S$3/('cpmcfgWVLEN_Table.csv'!$S18+H$52))*(SIN('Standard Settings'!$F13)+SIN('Standard Settings'!$F13+EchelleFPAparam!$M$3+EchelleFPAparam!$I$3)))</f>
        <v>2060.34291926142</v>
      </c>
      <c r="DT18" s="41" t="n">
        <f aca="false">IF(OR($S18+I$52&lt;'Standard Settings'!$G13,$S18+I$52&gt;'Standard Settings'!$I13),-1,(EchelleFPAparam!$S$3/('cpmcfgWVLEN_Table.csv'!$S18+I$52))*(SIN('Standard Settings'!$F13)+SIN('Standard Settings'!$F13+EchelleFPAparam!$M$3+EchelleFPAparam!$I$3)))</f>
        <v>1989.29661170068</v>
      </c>
      <c r="DU18" s="41" t="n">
        <f aca="false">IF(OR($S18+J$52&lt;'Standard Settings'!$G13,$S18+J$52&gt;'Standard Settings'!$I13),-1,(EchelleFPAparam!$S$3/('cpmcfgWVLEN_Table.csv'!$S18+J$52))*(SIN('Standard Settings'!$F13)+SIN('Standard Settings'!$F13+EchelleFPAparam!$M$3+EchelleFPAparam!$I$3)))</f>
        <v>-1</v>
      </c>
      <c r="DV18" s="41" t="n">
        <f aca="false">IF(OR($S18+B$52&lt;'Standard Settings'!$G13,$S18+B$52&gt;'Standard Settings'!$I13),-1,(EchelleFPAparam!$S$3/('cpmcfgWVLEN_Table.csv'!$S18+B$52))*(SIN('Standard Settings'!$F13)+SIN('Standard Settings'!$F13+EchelleFPAparam!$M$3+EchelleFPAparam!$J$3)))</f>
        <v>-1</v>
      </c>
      <c r="DW18" s="41" t="n">
        <f aca="false">IF(OR($S18+C$52&lt;'Standard Settings'!$G13,$S18+C$52&gt;'Standard Settings'!$I13),-1,(EchelleFPAparam!$S$3/('cpmcfgWVLEN_Table.csv'!$S18+C$52))*(SIN('Standard Settings'!$F13)+SIN('Standard Settings'!$F13+EchelleFPAparam!$M$3+EchelleFPAparam!$J$3)))</f>
        <v>2509.04336854321</v>
      </c>
      <c r="DX18" s="41" t="n">
        <f aca="false">IF(OR($S18+D$52&lt;'Standard Settings'!$G13,$S18+D$52&gt;'Standard Settings'!$I13),-1,(EchelleFPAparam!$S$3/('cpmcfgWVLEN_Table.csv'!$S18+D$52))*(SIN('Standard Settings'!$F13)+SIN('Standard Settings'!$F13+EchelleFPAparam!$M$3+EchelleFPAparam!$J$3)))</f>
        <v>2404.49989485391</v>
      </c>
      <c r="DY18" s="41" t="n">
        <f aca="false">IF(OR($S18+E$52&lt;'Standard Settings'!$G13,$S18+E$52&gt;'Standard Settings'!$I13),-1,(EchelleFPAparam!$S$3/('cpmcfgWVLEN_Table.csv'!$S18+E$52))*(SIN('Standard Settings'!$F13)+SIN('Standard Settings'!$F13+EchelleFPAparam!$M$3+EchelleFPAparam!$J$3)))</f>
        <v>2308.31989905975</v>
      </c>
      <c r="DZ18" s="41" t="n">
        <f aca="false">IF(OR($S18+F$52&lt;'Standard Settings'!$G13,$S18+F$52&gt;'Standard Settings'!$I13),-1,(EchelleFPAparam!$S$3/('cpmcfgWVLEN_Table.csv'!$S18+F$52))*(SIN('Standard Settings'!$F13)+SIN('Standard Settings'!$F13+EchelleFPAparam!$M$3+EchelleFPAparam!$J$3)))</f>
        <v>2219.53836448053</v>
      </c>
      <c r="EA18" s="41" t="n">
        <f aca="false">IF(OR($S18+G$52&lt;'Standard Settings'!$G13,$S18+G$52&gt;'Standard Settings'!$I13),-1,(EchelleFPAparam!$S$3/('cpmcfgWVLEN_Table.csv'!$S18+G$52))*(SIN('Standard Settings'!$F13)+SIN('Standard Settings'!$F13+EchelleFPAparam!$M$3+EchelleFPAparam!$J$3)))</f>
        <v>2137.33323987014</v>
      </c>
      <c r="EB18" s="41" t="n">
        <f aca="false">IF(OR($S18+H$52&lt;'Standard Settings'!$G13,$S18+H$52&gt;'Standard Settings'!$I13),-1,(EchelleFPAparam!$S$3/('cpmcfgWVLEN_Table.csv'!$S18+H$52))*(SIN('Standard Settings'!$F13)+SIN('Standard Settings'!$F13+EchelleFPAparam!$M$3+EchelleFPAparam!$J$3)))</f>
        <v>2060.99990987478</v>
      </c>
      <c r="EC18" s="41" t="n">
        <f aca="false">IF(OR($S18+I$52&lt;'Standard Settings'!$G13,$S18+I$52&gt;'Standard Settings'!$I13),-1,(EchelleFPAparam!$S$3/('cpmcfgWVLEN_Table.csv'!$S18+I$52))*(SIN('Standard Settings'!$F13)+SIN('Standard Settings'!$F13+EchelleFPAparam!$M$3+EchelleFPAparam!$J$3)))</f>
        <v>1989.93094746531</v>
      </c>
      <c r="ED18" s="41" t="n">
        <f aca="false">IF(OR($S18+J$52&lt;'Standard Settings'!$G13,$S18+J$52&gt;'Standard Settings'!$I13),-1,(EchelleFPAparam!$S$3/('cpmcfgWVLEN_Table.csv'!$S18+J$52))*(SIN('Standard Settings'!$F13)+SIN('Standard Settings'!$F13+EchelleFPAparam!$M$3+EchelleFPAparam!$J$3)))</f>
        <v>-1</v>
      </c>
      <c r="EE18" s="41" t="n">
        <f aca="false">IF(OR($S18+B$52&lt;$Q18,$S18+B$52&gt;$R18),-1,(EchelleFPAparam!$S$3/('cpmcfgWVLEN_Table.csv'!$S18+B$52))*(SIN('Standard Settings'!$F13)+SIN('Standard Settings'!$F13+EchelleFPAparam!$M$3+EchelleFPAparam!$K$3)))</f>
        <v>-1</v>
      </c>
      <c r="EF18" s="41" t="n">
        <f aca="false">IF(OR($S18+C$52&lt;$Q18,$S18+C$52&gt;$R18),-1,(EchelleFPAparam!$S$3/('cpmcfgWVLEN_Table.csv'!$S18+C$52))*(SIN('Standard Settings'!$F13)+SIN('Standard Settings'!$F13+EchelleFPAparam!$M$3+EchelleFPAparam!$K$3)))</f>
        <v>2523.37770860823</v>
      </c>
      <c r="EG18" s="41" t="n">
        <f aca="false">IF(OR($S18+D$52&lt;$Q18,$S18+D$52&gt;$R18),-1,(EchelleFPAparam!$S$3/('cpmcfgWVLEN_Table.csv'!$S18+D$52))*(SIN('Standard Settings'!$F13)+SIN('Standard Settings'!$F13+EchelleFPAparam!$M$3+EchelleFPAparam!$K$3)))</f>
        <v>2418.23697074955</v>
      </c>
      <c r="EH18" s="41" t="n">
        <f aca="false">IF(OR($S18+E$52&lt;$Q18,$S18+E$52&gt;$R18),-1,(EchelleFPAparam!$S$3/('cpmcfgWVLEN_Table.csv'!$S18+E$52))*(SIN('Standard Settings'!$F13)+SIN('Standard Settings'!$F13+EchelleFPAparam!$M$3+EchelleFPAparam!$K$3)))</f>
        <v>2321.50749191957</v>
      </c>
      <c r="EI18" s="41" t="n">
        <f aca="false">IF(OR($S18+F$52&lt;$Q18,$S18+F$52&gt;$R18),-1,(EchelleFPAparam!$S$3/('cpmcfgWVLEN_Table.csv'!$S18+F$52))*(SIN('Standard Settings'!$F13)+SIN('Standard Settings'!$F13+EchelleFPAparam!$M$3+EchelleFPAparam!$K$3)))</f>
        <v>2232.21874223036</v>
      </c>
      <c r="EJ18" s="41" t="n">
        <f aca="false">IF(OR($S18+G$52&lt;$Q18,$S18+G$52&gt;$R18),-1,(EchelleFPAparam!$S$3/('cpmcfgWVLEN_Table.csv'!$S18+G$52))*(SIN('Standard Settings'!$F13)+SIN('Standard Settings'!$F13+EchelleFPAparam!$M$3+EchelleFPAparam!$K$3)))</f>
        <v>2149.5439739996</v>
      </c>
      <c r="EK18" s="41" t="n">
        <f aca="false">IF(OR($S18+H$52&lt;$Q18,$S18+H$52&gt;$R18),-1,(EchelleFPAparam!$S$3/('cpmcfgWVLEN_Table.csv'!$S18+H$52))*(SIN('Standard Settings'!$F13)+SIN('Standard Settings'!$F13+EchelleFPAparam!$M$3+EchelleFPAparam!$K$3)))</f>
        <v>2072.77454635676</v>
      </c>
      <c r="EL18" s="41" t="n">
        <f aca="false">IF(OR($S18+I$52&lt;$Q18,$S18+I$52&gt;$R18),-1,(EchelleFPAparam!$S$3/('cpmcfgWVLEN_Table.csv'!$S18+I$52))*(SIN('Standard Settings'!$F13)+SIN('Standard Settings'!$F13+EchelleFPAparam!$M$3+EchelleFPAparam!$K$3)))</f>
        <v>2001.29956199963</v>
      </c>
      <c r="EM18" s="41" t="n">
        <f aca="false">IF(OR($S18+J$52&lt;$Q18,$S18+J$52&gt;$R18),-1,(EchelleFPAparam!$S$3/('cpmcfgWVLEN_Table.csv'!$S18+J$52))*(SIN('Standard Settings'!$F13)+SIN('Standard Settings'!$F13+EchelleFPAparam!$M$3+EchelleFPAparam!$K$3)))</f>
        <v>-1</v>
      </c>
      <c r="EN18" s="42"/>
      <c r="EO18" s="42"/>
      <c r="EP18" s="42"/>
      <c r="EQ18" s="42"/>
      <c r="ER18" s="42"/>
      <c r="ES18" s="42"/>
      <c r="ET18" s="42"/>
      <c r="EU18" s="42"/>
      <c r="EV18" s="42"/>
      <c r="EW18" s="42"/>
      <c r="EX18" s="42"/>
      <c r="EY18" s="42"/>
      <c r="EZ18" s="42"/>
      <c r="FA18" s="42"/>
      <c r="FB18" s="42"/>
      <c r="FC18" s="42"/>
      <c r="FD18" s="42"/>
      <c r="FE18" s="42"/>
      <c r="FF18" s="42"/>
      <c r="FG18" s="42"/>
      <c r="FH18" s="42"/>
      <c r="FI18" s="42"/>
      <c r="FJ18" s="42"/>
      <c r="FK18" s="42"/>
      <c r="FL18" s="43" t="n">
        <f aca="false">1/(F18*EchelleFPAparam!$Q$3)</f>
        <v>1811.8845370972</v>
      </c>
      <c r="FM18" s="43" t="n">
        <f aca="false">E18*FL18</f>
        <v>11.8542431915985</v>
      </c>
      <c r="FN18" s="42"/>
      <c r="FO18" s="42"/>
      <c r="FP18" s="42"/>
      <c r="FQ18" s="42"/>
      <c r="FR18" s="42"/>
      <c r="FS18" s="42"/>
      <c r="FT18" s="42"/>
      <c r="FU18" s="42"/>
      <c r="FV18" s="42"/>
      <c r="FW18" s="42"/>
      <c r="FX18" s="42"/>
      <c r="FY18" s="42"/>
      <c r="FZ18" s="42"/>
      <c r="GA18" s="42"/>
      <c r="GB18" s="42"/>
      <c r="GC18" s="42"/>
      <c r="GD18" s="42"/>
      <c r="GE18" s="42"/>
      <c r="GF18" s="42"/>
      <c r="GG18" s="42"/>
      <c r="GH18" s="42"/>
      <c r="GI18" s="42"/>
      <c r="GJ18" s="42"/>
      <c r="GK18" s="42"/>
      <c r="GL18" s="42"/>
      <c r="GM18" s="42"/>
      <c r="GN18" s="42"/>
      <c r="GO18" s="42"/>
      <c r="GP18" s="42"/>
      <c r="GQ18" s="42"/>
      <c r="GR18" s="42"/>
      <c r="GS18" s="42"/>
      <c r="GT18" s="42"/>
      <c r="GU18" s="42"/>
      <c r="GV18" s="42"/>
      <c r="GW18" s="42"/>
      <c r="GX18" s="42"/>
      <c r="GY18" s="42"/>
      <c r="GZ18" s="42"/>
      <c r="HA18" s="42"/>
      <c r="HB18" s="42"/>
      <c r="HC18" s="42"/>
      <c r="HD18" s="42"/>
      <c r="HE18" s="42"/>
      <c r="HF18" s="42"/>
      <c r="HG18" s="42"/>
      <c r="HH18" s="42"/>
      <c r="HI18" s="42"/>
      <c r="HJ18" s="42"/>
      <c r="HK18" s="42"/>
      <c r="HL18" s="42"/>
      <c r="HM18" s="42"/>
      <c r="HN18" s="42"/>
      <c r="HO18" s="42"/>
      <c r="HP18" s="42"/>
      <c r="HQ18" s="42"/>
      <c r="HR18" s="42"/>
      <c r="HS18" s="42"/>
      <c r="HT18" s="42"/>
      <c r="HU18" s="42"/>
      <c r="HV18" s="42"/>
      <c r="HW18" s="42"/>
      <c r="HX18" s="42"/>
      <c r="HY18" s="42"/>
      <c r="HZ18" s="42"/>
      <c r="IA18" s="42"/>
      <c r="IB18" s="42"/>
      <c r="IC18" s="42"/>
      <c r="ID18" s="42"/>
      <c r="IE18" s="42"/>
      <c r="IF18" s="42"/>
      <c r="IG18" s="42"/>
      <c r="IH18" s="42"/>
      <c r="II18" s="42"/>
      <c r="IJ18" s="42"/>
      <c r="IK18" s="42"/>
      <c r="IL18" s="42"/>
      <c r="IM18" s="42"/>
      <c r="IN18" s="42"/>
      <c r="IO18" s="42"/>
      <c r="IP18" s="42"/>
      <c r="IQ18" s="42"/>
      <c r="IR18" s="42"/>
      <c r="IS18" s="42"/>
      <c r="IT18" s="42"/>
      <c r="IU18" s="42"/>
      <c r="IV18" s="42"/>
      <c r="IW18" s="42"/>
      <c r="IX18" s="42"/>
      <c r="IY18" s="42"/>
      <c r="IZ18" s="42"/>
      <c r="JA18" s="42"/>
      <c r="JB18" s="42"/>
      <c r="JC18" s="42"/>
      <c r="JD18" s="42"/>
      <c r="JE18" s="42"/>
      <c r="JF18" s="42"/>
      <c r="JG18" s="42"/>
      <c r="JH18" s="42"/>
      <c r="JI18" s="42"/>
      <c r="JJ18" s="42"/>
      <c r="JK18" s="42"/>
      <c r="JL18" s="42"/>
      <c r="JM18" s="42"/>
      <c r="JN18" s="42"/>
      <c r="JO18" s="42"/>
      <c r="JP18" s="42"/>
      <c r="JQ18" s="42"/>
      <c r="JR18" s="42"/>
      <c r="JS18" s="42"/>
      <c r="JT18" s="24"/>
    </row>
    <row r="19" customFormat="false" ht="13.75" hidden="false" customHeight="true" outlineLevel="0" collapsed="false">
      <c r="A19" s="29" t="n">
        <v>13</v>
      </c>
      <c r="B19" s="30" t="n">
        <f aca="false">Y19</f>
        <v>3267.01733140173</v>
      </c>
      <c r="C19" s="12" t="str">
        <f aca="false">'Standard Settings'!B14</f>
        <v>L/1/7</v>
      </c>
      <c r="D19" s="12" t="n">
        <f aca="false">'Standard Settings'!H14</f>
        <v>17</v>
      </c>
      <c r="E19" s="31" t="n">
        <f aca="false">(DQ19-DH19)/2048</f>
        <v>0.0113984324802172</v>
      </c>
      <c r="F19" s="28"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32" t="str">
        <f aca="false">'Standard Settings'!C14</f>
        <v>L</v>
      </c>
      <c r="H19" s="33"/>
      <c r="I19" s="12" t="str">
        <f aca="false">'Standard Settings'!$D14</f>
        <v>LM</v>
      </c>
      <c r="J19" s="33"/>
      <c r="K19" s="13" t="n">
        <v>0</v>
      </c>
      <c r="L19" s="13" t="n">
        <v>0</v>
      </c>
      <c r="M19" s="14" t="s">
        <v>301</v>
      </c>
      <c r="N19" s="14" t="s">
        <v>301</v>
      </c>
      <c r="O19" s="12" t="n">
        <f aca="false">'Standard Settings'!$E14</f>
        <v>63</v>
      </c>
      <c r="P19" s="34"/>
      <c r="Q19" s="35" t="n">
        <f aca="false">'Standard Settings'!$G14</f>
        <v>14</v>
      </c>
      <c r="R19" s="35" t="n">
        <f aca="false">'Standard Settings'!$I14</f>
        <v>20</v>
      </c>
      <c r="S19" s="36" t="n">
        <f aca="false">D19-4</f>
        <v>13</v>
      </c>
      <c r="T19" s="36" t="n">
        <f aca="false">D19+4</f>
        <v>21</v>
      </c>
      <c r="U19" s="37" t="n">
        <f aca="false">IF(OR($S19+B$52&lt;$Q19,$S19+B$52&gt;$R19),-1,(EchelleFPAparam!$S$3/('cpmcfgWVLEN_Table.csv'!$S19+B$52))*(SIN('Standard Settings'!$F14)+SIN('Standard Settings'!$F14+EchelleFPAparam!$M$3)))</f>
        <v>-1</v>
      </c>
      <c r="V19" s="37" t="n">
        <f aca="false">IF(OR($S19+C$52&lt;$Q19,$S19+C$52&gt;$R19),-1,(EchelleFPAparam!$S$3/('cpmcfgWVLEN_Table.csv'!$S19+C$52))*(SIN('Standard Settings'!$F14)+SIN('Standard Settings'!$F14+EchelleFPAparam!$M$3)))</f>
        <v>3967.09247384495</v>
      </c>
      <c r="W19" s="37" t="n">
        <f aca="false">IF(OR($S19+D$52&lt;$Q19,$S19+D$52&gt;$R19),-1,(EchelleFPAparam!$S$3/('cpmcfgWVLEN_Table.csv'!$S19+D$52))*(SIN('Standard Settings'!$F14)+SIN('Standard Settings'!$F14+EchelleFPAparam!$M$3)))</f>
        <v>3702.61964225529</v>
      </c>
      <c r="X19" s="37" t="n">
        <f aca="false">IF(OR($S19+E$52&lt;$Q19,$S19+E$52&gt;$R19),-1,(EchelleFPAparam!$S$3/('cpmcfgWVLEN_Table.csv'!$S19+E$52))*(SIN('Standard Settings'!$F14)+SIN('Standard Settings'!$F14+EchelleFPAparam!$M$3)))</f>
        <v>3471.20591461434</v>
      </c>
      <c r="Y19" s="37" t="n">
        <f aca="false">IF(OR($S19+F$52&lt;$Q19,$S19+F$52&gt;$R19),-1,(EchelleFPAparam!$S$3/('cpmcfgWVLEN_Table.csv'!$S19+F$52))*(SIN('Standard Settings'!$F14)+SIN('Standard Settings'!$F14+EchelleFPAparam!$M$3)))</f>
        <v>3267.01733140173</v>
      </c>
      <c r="Z19" s="37" t="n">
        <f aca="false">IF(OR($S19+G$52&lt;$Q19,$S19+G$52&gt;$R19),-1,(EchelleFPAparam!$S$3/('cpmcfgWVLEN_Table.csv'!$S19+G$52))*(SIN('Standard Settings'!$F14)+SIN('Standard Settings'!$F14+EchelleFPAparam!$M$3)))</f>
        <v>3085.51636854608</v>
      </c>
      <c r="AA19" s="37" t="n">
        <f aca="false">IF(OR($S19+H$52&lt;$Q19,$S19+H$52&gt;$R19),-1,(EchelleFPAparam!$S$3/('cpmcfgWVLEN_Table.csv'!$S19+H$52))*(SIN('Standard Settings'!$F14)+SIN('Standard Settings'!$F14+EchelleFPAparam!$M$3)))</f>
        <v>2923.12077020155</v>
      </c>
      <c r="AB19" s="37" t="n">
        <f aca="false">IF(OR($S19+I$52&lt;$Q19,$S19+I$52&gt;$R19),-1,(EchelleFPAparam!$S$3/('cpmcfgWVLEN_Table.csv'!$S19+I$52))*(SIN('Standard Settings'!$F14)+SIN('Standard Settings'!$F14+EchelleFPAparam!$M$3)))</f>
        <v>2776.96473169147</v>
      </c>
      <c r="AC19" s="37" t="n">
        <f aca="false">IF(OR($S19+J$52&lt;$Q19,$S19+J$52&gt;$R19),-1,(EchelleFPAparam!$S$3/('cpmcfgWVLEN_Table.csv'!$S19+J$52))*(SIN('Standard Settings'!$F14)+SIN('Standard Settings'!$F14+EchelleFPAparam!$M$3)))</f>
        <v>-1</v>
      </c>
      <c r="AD19" s="38"/>
      <c r="AE19" s="38" t="n">
        <v>1977.00190902961</v>
      </c>
      <c r="AF19" s="38" t="n">
        <v>1583.240129397</v>
      </c>
      <c r="AG19" s="38" t="n">
        <v>1225.57369641534</v>
      </c>
      <c r="AH19" s="38" t="n">
        <v>913.120018748382</v>
      </c>
      <c r="AI19" s="38" t="n">
        <v>637.725980268003</v>
      </c>
      <c r="AJ19" s="38" t="n">
        <v>392.798985864434</v>
      </c>
      <c r="AK19" s="38" t="n">
        <v>173.459470865139</v>
      </c>
      <c r="AL19" s="38" t="n">
        <v>31.8129000954038</v>
      </c>
      <c r="AM19" s="38"/>
      <c r="AN19" s="38"/>
      <c r="AO19" s="38"/>
      <c r="AP19" s="38" t="n">
        <v>1988.99952818012</v>
      </c>
      <c r="AQ19" s="38" t="n">
        <v>1604.82120559726</v>
      </c>
      <c r="AR19" s="38" t="n">
        <v>1244.58422192189</v>
      </c>
      <c r="AS19" s="38" t="n">
        <v>929.980866594126</v>
      </c>
      <c r="AT19" s="38" t="n">
        <v>652.631364096511</v>
      </c>
      <c r="AU19" s="38" t="n">
        <v>406.144865258526</v>
      </c>
      <c r="AV19" s="38" t="n">
        <v>185.232177825225</v>
      </c>
      <c r="AW19" s="38" t="n">
        <v>36.6045317359385</v>
      </c>
      <c r="AX19" s="38"/>
      <c r="AY19" s="38"/>
      <c r="AZ19" s="38"/>
      <c r="BA19" s="38" t="n">
        <v>2001.9978694205</v>
      </c>
      <c r="BB19" s="38" t="n">
        <v>1628.3248436364</v>
      </c>
      <c r="BC19" s="38" t="n">
        <v>1265.31014443826</v>
      </c>
      <c r="BD19" s="38" t="n">
        <v>948.183241523791</v>
      </c>
      <c r="BE19" s="38" t="n">
        <v>668.783402863776</v>
      </c>
      <c r="BF19" s="38" t="n">
        <v>420.378939566709</v>
      </c>
      <c r="BG19" s="38" t="n">
        <v>197.907162161054</v>
      </c>
      <c r="BH19" s="38" t="n">
        <v>42.156616447602</v>
      </c>
      <c r="BI19" s="38"/>
      <c r="BJ19" s="38"/>
      <c r="BK19" s="39" t="n">
        <f aca="false">IF(OR($S19+B$52&lt;'Standard Settings'!$G14,$S19+B$52&gt;'Standard Settings'!$I14),-1,(EchelleFPAparam!$S$3/('cpmcfgWVLEN_Table.csv'!$S19+B$52))*(SIN(EchelleFPAparam!$T$3-EchelleFPAparam!$M$3/2)+SIN('Standard Settings'!$F14+EchelleFPAparam!$M$3)))</f>
        <v>-1</v>
      </c>
      <c r="BL19" s="39" t="n">
        <f aca="false">IF(OR($S19+C$52&lt;'Standard Settings'!$G14,$S19+C$52&gt;'Standard Settings'!$I14),-1,(EchelleFPAparam!$S$3/('cpmcfgWVLEN_Table.csv'!$S19+C$52))*(SIN(EchelleFPAparam!$T$3-EchelleFPAparam!$M$3/2)+SIN('Standard Settings'!$F14+EchelleFPAparam!$M$3)))</f>
        <v>4007.88837495398</v>
      </c>
      <c r="BM19" s="39" t="n">
        <f aca="false">IF(OR($S19+D$52&lt;'Standard Settings'!$G14,$S19+D$52&gt;'Standard Settings'!$I14),-1,(EchelleFPAparam!$S$3/('cpmcfgWVLEN_Table.csv'!$S19+D$52))*(SIN(EchelleFPAparam!$T$3-EchelleFPAparam!$M$3/2)+SIN('Standard Settings'!$F14+EchelleFPAparam!$M$3)))</f>
        <v>3740.69581662371</v>
      </c>
      <c r="BN19" s="39" t="n">
        <f aca="false">IF(OR($S19+E$52&lt;'Standard Settings'!$G14,$S19+E$52&gt;'Standard Settings'!$I14),-1,(EchelleFPAparam!$S$3/('cpmcfgWVLEN_Table.csv'!$S19+E$52))*(SIN(EchelleFPAparam!$T$3-EchelleFPAparam!$M$3/2)+SIN('Standard Settings'!$F14+EchelleFPAparam!$M$3)))</f>
        <v>3506.90232808473</v>
      </c>
      <c r="BO19" s="39" t="n">
        <f aca="false">IF(OR($S19+F$52&lt;'Standard Settings'!$G14,$S19+F$52&gt;'Standard Settings'!$I14),-1,(EchelleFPAparam!$S$3/('cpmcfgWVLEN_Table.csv'!$S19+F$52))*(SIN(EchelleFPAparam!$T$3-EchelleFPAparam!$M$3/2)+SIN('Standard Settings'!$F14+EchelleFPAparam!$M$3)))</f>
        <v>3300.61395584445</v>
      </c>
      <c r="BP19" s="39" t="n">
        <f aca="false">IF(OR($S19+G$52&lt;'Standard Settings'!$G14,$S19+G$52&gt;'Standard Settings'!$I14),-1,(EchelleFPAparam!$S$3/('cpmcfgWVLEN_Table.csv'!$S19+G$52))*(SIN(EchelleFPAparam!$T$3-EchelleFPAparam!$M$3/2)+SIN('Standard Settings'!$F14+EchelleFPAparam!$M$3)))</f>
        <v>3117.24651385309</v>
      </c>
      <c r="BQ19" s="39" t="n">
        <f aca="false">IF(OR($S19+H$52&lt;'Standard Settings'!$G14,$S19+H$52&gt;'Standard Settings'!$I14),-1,(EchelleFPAparam!$S$3/('cpmcfgWVLEN_Table.csv'!$S19+H$52))*(SIN(EchelleFPAparam!$T$3-EchelleFPAparam!$M$3/2)+SIN('Standard Settings'!$F14+EchelleFPAparam!$M$3)))</f>
        <v>2953.18090786082</v>
      </c>
      <c r="BR19" s="39" t="n">
        <f aca="false">IF(OR($S19+I$52&lt;'Standard Settings'!$G14,$S19+I$52&gt;'Standard Settings'!$I14),-1,(EchelleFPAparam!$S$3/('cpmcfgWVLEN_Table.csv'!$S19+I$52))*(SIN(EchelleFPAparam!$T$3-EchelleFPAparam!$M$3/2)+SIN('Standard Settings'!$F14+EchelleFPAparam!$M$3)))</f>
        <v>2805.52186246778</v>
      </c>
      <c r="BS19" s="39" t="n">
        <f aca="false">IF(OR($S19+J$52&lt;'Standard Settings'!$G14,$S19+J$52&gt;'Standard Settings'!$I14),-1,(EchelleFPAparam!$S$3/('cpmcfgWVLEN_Table.csv'!$S19+J$52))*(SIN(EchelleFPAparam!$T$3-EchelleFPAparam!$M$3/2)+SIN('Standard Settings'!$F14+EchelleFPAparam!$M$3)))</f>
        <v>-1</v>
      </c>
      <c r="BT19" s="40" t="n">
        <f aca="false">IF(OR($S19+B$52&lt;'Standard Settings'!$G14,$S19+B$52&gt;'Standard Settings'!$I14),-1,BK19*(($D19+B$52)/($D19+B$52+0.5)))</f>
        <v>-1</v>
      </c>
      <c r="BU19" s="40" t="n">
        <f aca="false">IF(OR($S19+C$52&lt;'Standard Settings'!$G14,$S19+C$52&gt;'Standard Settings'!$I14),-1,BL19*(($D19+C$52)/($D19+C$52+0.5)))</f>
        <v>3899.56706752279</v>
      </c>
      <c r="BV19" s="40" t="n">
        <f aca="false">IF(OR($S19+D$52&lt;'Standard Settings'!$G14,$S19+D$52&gt;'Standard Settings'!$I14),-1,BM19*(($D19+D$52)/($D19+D$52+0.5)))</f>
        <v>3644.78053927438</v>
      </c>
      <c r="BW19" s="40" t="n">
        <f aca="false">IF(OR($S19+E$52&lt;'Standard Settings'!$G14,$S19+E$52&gt;'Standard Settings'!$I14),-1,BN19*(($D19+E$52)/($D19+E$52+0.5)))</f>
        <v>3421.36812496071</v>
      </c>
      <c r="BX19" s="40" t="n">
        <f aca="false">IF(OR($S19+F$52&lt;'Standard Settings'!$G14,$S19+F$52&gt;'Standard Settings'!$I14),-1,BO19*(($D19+F$52)/($D19+F$52+0.5)))</f>
        <v>3223.85549175504</v>
      </c>
      <c r="BY19" s="40" t="n">
        <f aca="false">IF(OR($S19+G$52&lt;'Standard Settings'!$G14,$S19+G$52&gt;'Standard Settings'!$I14),-1,BP19*(($D19+G$52)/($D19+G$52+0.5)))</f>
        <v>3047.9743691008</v>
      </c>
      <c r="BZ19" s="40" t="n">
        <f aca="false">IF(OR($S19+H$52&lt;'Standard Settings'!$G14,$S19+H$52&gt;'Standard Settings'!$I14),-1,BQ19*(($D19+H$52)/($D19+H$52+0.5)))</f>
        <v>2890.34727152336</v>
      </c>
      <c r="CA19" s="40" t="n">
        <f aca="false">IF(OR($S19+I$52&lt;'Standard Settings'!$G14,$S19+I$52&gt;'Standard Settings'!$I14),-1,BR19*(($D19+I$52)/($D19+I$52+0.5)))</f>
        <v>2748.26631425415</v>
      </c>
      <c r="CB19" s="40" t="n">
        <f aca="false">IF(OR($S19+J$52&lt;'Standard Settings'!$G14,$S19+J$52&gt;'Standard Settings'!$I14),-1,BS19*(($D19+J$52)/($D19+J$52+0.5)))</f>
        <v>-1</v>
      </c>
      <c r="CC19" s="40" t="n">
        <f aca="false">IF(OR($S19+B$52&lt;'Standard Settings'!$G14,$S19+B$52&gt;'Standard Settings'!$I14),-1,BK19*(($D19+B$52)/($D19+B$52-0.5)))</f>
        <v>-1</v>
      </c>
      <c r="CD19" s="40" t="n">
        <f aca="false">IF(OR($S19+C$52&lt;'Standard Settings'!$G14,$S19+C$52&gt;'Standard Settings'!$I14),-1,BL19*(($D19+C$52)/($D19+C$52-0.5)))</f>
        <v>4122.39947138123</v>
      </c>
      <c r="CE19" s="40" t="n">
        <f aca="false">IF(OR($S19+D$52&lt;'Standard Settings'!$G14,$S19+D$52&gt;'Standard Settings'!$I14),-1,BM19*(($D19+D$52)/($D19+D$52-0.5)))</f>
        <v>3841.79570355949</v>
      </c>
      <c r="CF19" s="40" t="n">
        <f aca="false">IF(OR($S19+E$52&lt;'Standard Settings'!$G14,$S19+E$52&gt;'Standard Settings'!$I14),-1,BN19*(($D19+E$52)/($D19+E$52-0.5)))</f>
        <v>3596.82290059972</v>
      </c>
      <c r="CG19" s="40" t="n">
        <f aca="false">IF(OR($S19+F$52&lt;'Standard Settings'!$G14,$S19+F$52&gt;'Standard Settings'!$I14),-1,BO19*(($D19+F$52)/($D19+F$52-0.5)))</f>
        <v>3381.11673525529</v>
      </c>
      <c r="CH19" s="40" t="n">
        <f aca="false">IF(OR($S19+G$52&lt;'Standard Settings'!$G14,$S19+G$52&gt;'Standard Settings'!$I14),-1,BP19*(($D19+G$52)/($D19+G$52-0.5)))</f>
        <v>3189.74061882642</v>
      </c>
      <c r="CI19" s="40" t="n">
        <f aca="false">IF(OR($S19+H$52&lt;'Standard Settings'!$G14,$S19+H$52&gt;'Standard Settings'!$I14),-1,BQ19*(($D19+H$52)/($D19+H$52-0.5)))</f>
        <v>3018.80715025773</v>
      </c>
      <c r="CJ19" s="40" t="n">
        <f aca="false">IF(OR($S19+I$52&lt;'Standard Settings'!$G14,$S19+I$52&gt;'Standard Settings'!$I14),-1,BR19*(($D19+I$52)/($D19+I$52-0.5)))</f>
        <v>2865.21381698837</v>
      </c>
      <c r="CK19" s="40" t="n">
        <f aca="false">IF(OR($S19+J$52&lt;'Standard Settings'!$G14,$S19+J$52&gt;'Standard Settings'!$I14),-1,BS19*(($D19+J$52)/($D19+J$52-0.5)))</f>
        <v>-1</v>
      </c>
      <c r="CL19" s="41" t="n">
        <f aca="false">IF(OR($S19+B$52&lt;'Standard Settings'!$G14,$S19+B$52&gt;'Standard Settings'!$I14),-1,(EchelleFPAparam!$S$3/('cpmcfgWVLEN_Table.csv'!$S19+B$52))*(SIN('Standard Settings'!$F14)+SIN('Standard Settings'!$F14+EchelleFPAparam!$M$3+EchelleFPAparam!$F$3)))</f>
        <v>-1</v>
      </c>
      <c r="CM19" s="41" t="n">
        <f aca="false">IF(OR($S19+C$52&lt;'Standard Settings'!$G14,$S19+C$52&gt;'Standard Settings'!$I14),-1,(EchelleFPAparam!$S$3/('cpmcfgWVLEN_Table.csv'!$S19+C$52))*(SIN('Standard Settings'!$F14)+SIN('Standard Settings'!$F14+EchelleFPAparam!$M$3+EchelleFPAparam!$F$3)))</f>
        <v>3921.58168591035</v>
      </c>
      <c r="CN19" s="41" t="n">
        <f aca="false">IF(OR($S19+D$52&lt;'Standard Settings'!$G14,$S19+D$52&gt;'Standard Settings'!$I14),-1,(EchelleFPAparam!$S$3/('cpmcfgWVLEN_Table.csv'!$S19+D$52))*(SIN('Standard Settings'!$F14)+SIN('Standard Settings'!$F14+EchelleFPAparam!$M$3+EchelleFPAparam!$F$3)))</f>
        <v>3660.14290684966</v>
      </c>
      <c r="CO19" s="41" t="n">
        <f aca="false">IF(OR($S19+E$52&lt;'Standard Settings'!$G14,$S19+E$52&gt;'Standard Settings'!$I14),-1,(EchelleFPAparam!$S$3/('cpmcfgWVLEN_Table.csv'!$S19+E$52))*(SIN('Standard Settings'!$F14)+SIN('Standard Settings'!$F14+EchelleFPAparam!$M$3+EchelleFPAparam!$F$3)))</f>
        <v>3431.38397517156</v>
      </c>
      <c r="CP19" s="41" t="n">
        <f aca="false">IF(OR($S19+F$52&lt;'Standard Settings'!$G14,$S19+F$52&gt;'Standard Settings'!$I14),-1,(EchelleFPAparam!$S$3/('cpmcfgWVLEN_Table.csv'!$S19+F$52))*(SIN('Standard Settings'!$F14)+SIN('Standard Settings'!$F14+EchelleFPAparam!$M$3+EchelleFPAparam!$F$3)))</f>
        <v>3229.537858985</v>
      </c>
      <c r="CQ19" s="41" t="n">
        <f aca="false">IF(OR($S19+G$52&lt;'Standard Settings'!$G14,$S19+G$52&gt;'Standard Settings'!$I14),-1,(EchelleFPAparam!$S$3/('cpmcfgWVLEN_Table.csv'!$S19+G$52))*(SIN('Standard Settings'!$F14)+SIN('Standard Settings'!$F14+EchelleFPAparam!$M$3+EchelleFPAparam!$F$3)))</f>
        <v>3050.11908904138</v>
      </c>
      <c r="CR19" s="41" t="n">
        <f aca="false">IF(OR($S19+H$52&lt;'Standard Settings'!$G14,$S19+H$52&gt;'Standard Settings'!$I14),-1,(EchelleFPAparam!$S$3/('cpmcfgWVLEN_Table.csv'!$S19+H$52))*(SIN('Standard Settings'!$F14)+SIN('Standard Settings'!$F14+EchelleFPAparam!$M$3+EchelleFPAparam!$F$3)))</f>
        <v>2889.58650540763</v>
      </c>
      <c r="CS19" s="41" t="n">
        <f aca="false">IF(OR($S19+I$52&lt;'Standard Settings'!$G14,$S19+I$52&gt;'Standard Settings'!$I14),-1,(EchelleFPAparam!$S$3/('cpmcfgWVLEN_Table.csv'!$S19+I$52))*(SIN('Standard Settings'!$F14)+SIN('Standard Settings'!$F14+EchelleFPAparam!$M$3+EchelleFPAparam!$F$3)))</f>
        <v>2745.10718013725</v>
      </c>
      <c r="CT19" s="41" t="n">
        <f aca="false">IF(OR($S19+J$52&lt;'Standard Settings'!$G14,$S19+J$52&gt;'Standard Settings'!$I14),-1,(EchelleFPAparam!$S$3/('cpmcfgWVLEN_Table.csv'!$S19+J$52))*(SIN('Standard Settings'!$F14)+SIN('Standard Settings'!$F14+EchelleFPAparam!$M$3+EchelleFPAparam!$F$3)))</f>
        <v>-1</v>
      </c>
      <c r="CU19" s="41" t="n">
        <f aca="false">IF(OR($S19+B$52&lt;'Standard Settings'!$G14,$S19+B$52&gt;'Standard Settings'!$I14),-1,(EchelleFPAparam!$S$3/('cpmcfgWVLEN_Table.csv'!$S19+B$52))*(SIN('Standard Settings'!$F14)+SIN('Standard Settings'!$F14+EchelleFPAparam!$M$3+EchelleFPAparam!$G$3)))</f>
        <v>-1</v>
      </c>
      <c r="CV19" s="41" t="n">
        <f aca="false">IF(OR($S19+C$52&lt;'Standard Settings'!$G14,$S19+C$52&gt;'Standard Settings'!$I14),-1,(EchelleFPAparam!$S$3/('cpmcfgWVLEN_Table.csv'!$S19+C$52))*(SIN('Standard Settings'!$F14)+SIN('Standard Settings'!$F14+EchelleFPAparam!$M$3+EchelleFPAparam!$G$3)))</f>
        <v>3951.19543557018</v>
      </c>
      <c r="CW19" s="41" t="n">
        <f aca="false">IF(OR($S19+D$52&lt;'Standard Settings'!$G14,$S19+D$52&gt;'Standard Settings'!$I14),-1,(EchelleFPAparam!$S$3/('cpmcfgWVLEN_Table.csv'!$S19+D$52))*(SIN('Standard Settings'!$F14)+SIN('Standard Settings'!$F14+EchelleFPAparam!$M$3+EchelleFPAparam!$G$3)))</f>
        <v>3687.78240653217</v>
      </c>
      <c r="CX19" s="41" t="n">
        <f aca="false">IF(OR($S19+E$52&lt;'Standard Settings'!$G14,$S19+E$52&gt;'Standard Settings'!$I14),-1,(EchelleFPAparam!$S$3/('cpmcfgWVLEN_Table.csv'!$S19+E$52))*(SIN('Standard Settings'!$F14)+SIN('Standard Settings'!$F14+EchelleFPAparam!$M$3+EchelleFPAparam!$G$3)))</f>
        <v>3457.29600612391</v>
      </c>
      <c r="CY19" s="41" t="n">
        <f aca="false">IF(OR($S19+F$52&lt;'Standard Settings'!$G14,$S19+F$52&gt;'Standard Settings'!$I14),-1,(EchelleFPAparam!$S$3/('cpmcfgWVLEN_Table.csv'!$S19+F$52))*(SIN('Standard Settings'!$F14)+SIN('Standard Settings'!$F14+EchelleFPAparam!$M$3+EchelleFPAparam!$G$3)))</f>
        <v>3253.9256528225</v>
      </c>
      <c r="CZ19" s="41" t="n">
        <f aca="false">IF(OR($S19+G$52&lt;'Standard Settings'!$G14,$S19+G$52&gt;'Standard Settings'!$I14),-1,(EchelleFPAparam!$S$3/('cpmcfgWVLEN_Table.csv'!$S19+G$52))*(SIN('Standard Settings'!$F14)+SIN('Standard Settings'!$F14+EchelleFPAparam!$M$3+EchelleFPAparam!$G$3)))</f>
        <v>3073.15200544347</v>
      </c>
      <c r="DA19" s="41" t="n">
        <f aca="false">IF(OR($S19+H$52&lt;'Standard Settings'!$G14,$S19+H$52&gt;'Standard Settings'!$I14),-1,(EchelleFPAparam!$S$3/('cpmcfgWVLEN_Table.csv'!$S19+H$52))*(SIN('Standard Settings'!$F14)+SIN('Standard Settings'!$F14+EchelleFPAparam!$M$3+EchelleFPAparam!$G$3)))</f>
        <v>2911.40716305171</v>
      </c>
      <c r="DB19" s="41" t="n">
        <f aca="false">IF(OR($S19+I$52&lt;'Standard Settings'!$G14,$S19+I$52&gt;'Standard Settings'!$I14),-1,(EchelleFPAparam!$S$3/('cpmcfgWVLEN_Table.csv'!$S19+I$52))*(SIN('Standard Settings'!$F14)+SIN('Standard Settings'!$F14+EchelleFPAparam!$M$3+EchelleFPAparam!$G$3)))</f>
        <v>2765.83680489913</v>
      </c>
      <c r="DC19" s="41" t="n">
        <f aca="false">IF(OR($S19+J$52&lt;'Standard Settings'!$G14,$S19+J$52&gt;'Standard Settings'!$I14),-1,(EchelleFPAparam!$S$3/('cpmcfgWVLEN_Table.csv'!$S19+J$52))*(SIN('Standard Settings'!$F14)+SIN('Standard Settings'!$F14+EchelleFPAparam!$M$3+EchelleFPAparam!$G$3)))</f>
        <v>-1</v>
      </c>
      <c r="DD19" s="41" t="n">
        <f aca="false">IF(OR($S19+B$52&lt;'Standard Settings'!$G14,$S19+B$52&gt;'Standard Settings'!$I14),-1,(EchelleFPAparam!$S$3/('cpmcfgWVLEN_Table.csv'!$S19+B$52))*(SIN('Standard Settings'!$F14)+SIN('Standard Settings'!$F14+EchelleFPAparam!$M$3+EchelleFPAparam!$H$3)))</f>
        <v>-1</v>
      </c>
      <c r="DE19" s="41" t="n">
        <f aca="false">IF(OR($S19+C$52&lt;'Standard Settings'!$G14,$S19+C$52&gt;'Standard Settings'!$I14),-1,(EchelleFPAparam!$S$3/('cpmcfgWVLEN_Table.csv'!$S19+C$52))*(SIN('Standard Settings'!$F14)+SIN('Standard Settings'!$F14+EchelleFPAparam!$M$3+EchelleFPAparam!$H$3)))</f>
        <v>3952.76787787578</v>
      </c>
      <c r="DF19" s="41" t="n">
        <f aca="false">IF(OR($S19+D$52&lt;'Standard Settings'!$G14,$S19+D$52&gt;'Standard Settings'!$I14),-1,(EchelleFPAparam!$S$3/('cpmcfgWVLEN_Table.csv'!$S19+D$52))*(SIN('Standard Settings'!$F14)+SIN('Standard Settings'!$F14+EchelleFPAparam!$M$3+EchelleFPAparam!$H$3)))</f>
        <v>3689.25001935073</v>
      </c>
      <c r="DG19" s="41" t="n">
        <f aca="false">IF(OR($S19+E$52&lt;'Standard Settings'!$G14,$S19+E$52&gt;'Standard Settings'!$I14),-1,(EchelleFPAparam!$S$3/('cpmcfgWVLEN_Table.csv'!$S19+E$52))*(SIN('Standard Settings'!$F14)+SIN('Standard Settings'!$F14+EchelleFPAparam!$M$3+EchelleFPAparam!$H$3)))</f>
        <v>3458.67189314131</v>
      </c>
      <c r="DH19" s="41" t="n">
        <f aca="false">IF(OR($S19+F$52&lt;'Standard Settings'!$G14,$S19+F$52&gt;'Standard Settings'!$I14),-1,(EchelleFPAparam!$S$3/('cpmcfgWVLEN_Table.csv'!$S19+F$52))*(SIN('Standard Settings'!$F14)+SIN('Standard Settings'!$F14+EchelleFPAparam!$M$3+EchelleFPAparam!$H$3)))</f>
        <v>3255.22060530947</v>
      </c>
      <c r="DI19" s="41" t="n">
        <f aca="false">IF(OR($S19+G$52&lt;'Standard Settings'!$G14,$S19+G$52&gt;'Standard Settings'!$I14),-1,(EchelleFPAparam!$S$3/('cpmcfgWVLEN_Table.csv'!$S19+G$52))*(SIN('Standard Settings'!$F14)+SIN('Standard Settings'!$F14+EchelleFPAparam!$M$3+EchelleFPAparam!$H$3)))</f>
        <v>3074.37501612561</v>
      </c>
      <c r="DJ19" s="41" t="n">
        <f aca="false">IF(OR($S19+H$52&lt;'Standard Settings'!$G14,$S19+H$52&gt;'Standard Settings'!$I14),-1,(EchelleFPAparam!$S$3/('cpmcfgWVLEN_Table.csv'!$S19+H$52))*(SIN('Standard Settings'!$F14)+SIN('Standard Settings'!$F14+EchelleFPAparam!$M$3+EchelleFPAparam!$H$3)))</f>
        <v>2912.56580475057</v>
      </c>
      <c r="DK19" s="41" t="n">
        <f aca="false">IF(OR($S19+I$52&lt;'Standard Settings'!$G14,$S19+I$52&gt;'Standard Settings'!$I14),-1,(EchelleFPAparam!$S$3/('cpmcfgWVLEN_Table.csv'!$S19+I$52))*(SIN('Standard Settings'!$F14)+SIN('Standard Settings'!$F14+EchelleFPAparam!$M$3+EchelleFPAparam!$H$3)))</f>
        <v>2766.93751451305</v>
      </c>
      <c r="DL19" s="41" t="n">
        <f aca="false">IF(OR($S19+J$52&lt;'Standard Settings'!$G14,$S19+J$52&gt;'Standard Settings'!$I14),-1,(EchelleFPAparam!$S$3/('cpmcfgWVLEN_Table.csv'!$S19+J$52))*(SIN('Standard Settings'!$F14)+SIN('Standard Settings'!$F14+EchelleFPAparam!$M$3+EchelleFPAparam!$H$3)))</f>
        <v>-1</v>
      </c>
      <c r="DM19" s="41" t="n">
        <f aca="false">IF(OR($S19+B$52&lt;'Standard Settings'!$G14,$S19+B$52&gt;'Standard Settings'!$I14),-1,(EchelleFPAparam!$S$3/('cpmcfgWVLEN_Table.csv'!$S19+B$52))*(SIN('Standard Settings'!$F14)+SIN('Standard Settings'!$F14+EchelleFPAparam!$M$3+EchelleFPAparam!$I$3)))</f>
        <v>-1</v>
      </c>
      <c r="DN19" s="41" t="n">
        <f aca="false">IF(OR($S19+C$52&lt;'Standard Settings'!$G14,$S19+C$52&gt;'Standard Settings'!$I14),-1,(EchelleFPAparam!$S$3/('cpmcfgWVLEN_Table.csv'!$S19+C$52))*(SIN('Standard Settings'!$F14)+SIN('Standard Settings'!$F14+EchelleFPAparam!$M$3+EchelleFPAparam!$I$3)))</f>
        <v>3981.11415110658</v>
      </c>
      <c r="DO19" s="41" t="n">
        <f aca="false">IF(OR($S19+D$52&lt;'Standard Settings'!$G14,$S19+D$52&gt;'Standard Settings'!$I14),-1,(EchelleFPAparam!$S$3/('cpmcfgWVLEN_Table.csv'!$S19+D$52))*(SIN('Standard Settings'!$F14)+SIN('Standard Settings'!$F14+EchelleFPAparam!$M$3+EchelleFPAparam!$I$3)))</f>
        <v>3715.70654103281</v>
      </c>
      <c r="DP19" s="41" t="n">
        <f aca="false">IF(OR($S19+E$52&lt;'Standard Settings'!$G14,$S19+E$52&gt;'Standard Settings'!$I14),-1,(EchelleFPAparam!$S$3/('cpmcfgWVLEN_Table.csv'!$S19+E$52))*(SIN('Standard Settings'!$F14)+SIN('Standard Settings'!$F14+EchelleFPAparam!$M$3+EchelleFPAparam!$I$3)))</f>
        <v>3483.47488221826</v>
      </c>
      <c r="DQ19" s="41" t="n">
        <f aca="false">IF(OR($S19+F$52&lt;'Standard Settings'!$G14,$S19+F$52&gt;'Standard Settings'!$I14),-1,(EchelleFPAparam!$S$3/('cpmcfgWVLEN_Table.csv'!$S19+F$52))*(SIN('Standard Settings'!$F14)+SIN('Standard Settings'!$F14+EchelleFPAparam!$M$3+EchelleFPAparam!$I$3)))</f>
        <v>3278.56459502895</v>
      </c>
      <c r="DR19" s="41" t="n">
        <f aca="false">IF(OR($S19+G$52&lt;'Standard Settings'!$G14,$S19+G$52&gt;'Standard Settings'!$I14),-1,(EchelleFPAparam!$S$3/('cpmcfgWVLEN_Table.csv'!$S19+G$52))*(SIN('Standard Settings'!$F14)+SIN('Standard Settings'!$F14+EchelleFPAparam!$M$3+EchelleFPAparam!$I$3)))</f>
        <v>3096.42211752734</v>
      </c>
      <c r="DS19" s="41" t="n">
        <f aca="false">IF(OR($S19+H$52&lt;'Standard Settings'!$G14,$S19+H$52&gt;'Standard Settings'!$I14),-1,(EchelleFPAparam!$S$3/('cpmcfgWVLEN_Table.csv'!$S19+H$52))*(SIN('Standard Settings'!$F14)+SIN('Standard Settings'!$F14+EchelleFPAparam!$M$3+EchelleFPAparam!$I$3)))</f>
        <v>2933.45253239432</v>
      </c>
      <c r="DT19" s="41" t="n">
        <f aca="false">IF(OR($S19+I$52&lt;'Standard Settings'!$G14,$S19+I$52&gt;'Standard Settings'!$I14),-1,(EchelleFPAparam!$S$3/('cpmcfgWVLEN_Table.csv'!$S19+I$52))*(SIN('Standard Settings'!$F14)+SIN('Standard Settings'!$F14+EchelleFPAparam!$M$3+EchelleFPAparam!$I$3)))</f>
        <v>2786.77990577461</v>
      </c>
      <c r="DU19" s="41" t="n">
        <f aca="false">IF(OR($S19+J$52&lt;'Standard Settings'!$G14,$S19+J$52&gt;'Standard Settings'!$I14),-1,(EchelleFPAparam!$S$3/('cpmcfgWVLEN_Table.csv'!$S19+J$52))*(SIN('Standard Settings'!$F14)+SIN('Standard Settings'!$F14+EchelleFPAparam!$M$3+EchelleFPAparam!$I$3)))</f>
        <v>-1</v>
      </c>
      <c r="DV19" s="41" t="n">
        <f aca="false">IF(OR($S19+B$52&lt;'Standard Settings'!$G14,$S19+B$52&gt;'Standard Settings'!$I14),-1,(EchelleFPAparam!$S$3/('cpmcfgWVLEN_Table.csv'!$S19+B$52))*(SIN('Standard Settings'!$F14)+SIN('Standard Settings'!$F14+EchelleFPAparam!$M$3+EchelleFPAparam!$J$3)))</f>
        <v>-1</v>
      </c>
      <c r="DW19" s="41" t="n">
        <f aca="false">IF(OR($S19+C$52&lt;'Standard Settings'!$G14,$S19+C$52&gt;'Standard Settings'!$I14),-1,(EchelleFPAparam!$S$3/('cpmcfgWVLEN_Table.csv'!$S19+C$52))*(SIN('Standard Settings'!$F14)+SIN('Standard Settings'!$F14+EchelleFPAparam!$M$3+EchelleFPAparam!$J$3)))</f>
        <v>3982.61729045491</v>
      </c>
      <c r="DX19" s="41" t="n">
        <f aca="false">IF(OR($S19+D$52&lt;'Standard Settings'!$G14,$S19+D$52&gt;'Standard Settings'!$I14),-1,(EchelleFPAparam!$S$3/('cpmcfgWVLEN_Table.csv'!$S19+D$52))*(SIN('Standard Settings'!$F14)+SIN('Standard Settings'!$F14+EchelleFPAparam!$M$3+EchelleFPAparam!$J$3)))</f>
        <v>3717.10947109125</v>
      </c>
      <c r="DY19" s="41" t="n">
        <f aca="false">IF(OR($S19+E$52&lt;'Standard Settings'!$G14,$S19+E$52&gt;'Standard Settings'!$I14),-1,(EchelleFPAparam!$S$3/('cpmcfgWVLEN_Table.csv'!$S19+E$52))*(SIN('Standard Settings'!$F14)+SIN('Standard Settings'!$F14+EchelleFPAparam!$M$3+EchelleFPAparam!$J$3)))</f>
        <v>3484.79012914804</v>
      </c>
      <c r="DZ19" s="41" t="n">
        <f aca="false">IF(OR($S19+F$52&lt;'Standard Settings'!$G14,$S19+F$52&gt;'Standard Settings'!$I14),-1,(EchelleFPAparam!$S$3/('cpmcfgWVLEN_Table.csv'!$S19+F$52))*(SIN('Standard Settings'!$F14)+SIN('Standard Settings'!$F14+EchelleFPAparam!$M$3+EchelleFPAparam!$J$3)))</f>
        <v>3279.80247449228</v>
      </c>
      <c r="EA19" s="41" t="n">
        <f aca="false">IF(OR($S19+G$52&lt;'Standard Settings'!$G14,$S19+G$52&gt;'Standard Settings'!$I14),-1,(EchelleFPAparam!$S$3/('cpmcfgWVLEN_Table.csv'!$S19+G$52))*(SIN('Standard Settings'!$F14)+SIN('Standard Settings'!$F14+EchelleFPAparam!$M$3+EchelleFPAparam!$J$3)))</f>
        <v>3097.59122590937</v>
      </c>
      <c r="EB19" s="41" t="n">
        <f aca="false">IF(OR($S19+H$52&lt;'Standard Settings'!$G14,$S19+H$52&gt;'Standard Settings'!$I14),-1,(EchelleFPAparam!$S$3/('cpmcfgWVLEN_Table.csv'!$S19+H$52))*(SIN('Standard Settings'!$F14)+SIN('Standard Settings'!$F14+EchelleFPAparam!$M$3+EchelleFPAparam!$J$3)))</f>
        <v>2934.56010875625</v>
      </c>
      <c r="EC19" s="41" t="n">
        <f aca="false">IF(OR($S19+I$52&lt;'Standard Settings'!$G14,$S19+I$52&gt;'Standard Settings'!$I14),-1,(EchelleFPAparam!$S$3/('cpmcfgWVLEN_Table.csv'!$S19+I$52))*(SIN('Standard Settings'!$F14)+SIN('Standard Settings'!$F14+EchelleFPAparam!$M$3+EchelleFPAparam!$J$3)))</f>
        <v>2787.83210331843</v>
      </c>
      <c r="ED19" s="41" t="n">
        <f aca="false">IF(OR($S19+J$52&lt;'Standard Settings'!$G14,$S19+J$52&gt;'Standard Settings'!$I14),-1,(EchelleFPAparam!$S$3/('cpmcfgWVLEN_Table.csv'!$S19+J$52))*(SIN('Standard Settings'!$F14)+SIN('Standard Settings'!$F14+EchelleFPAparam!$M$3+EchelleFPAparam!$J$3)))</f>
        <v>-1</v>
      </c>
      <c r="EE19" s="41" t="n">
        <f aca="false">IF(OR($S19+B$52&lt;$Q19,$S19+B$52&gt;$R19),-1,(EchelleFPAparam!$S$3/('cpmcfgWVLEN_Table.csv'!$S19+B$52))*(SIN('Standard Settings'!$F14)+SIN('Standard Settings'!$F14+EchelleFPAparam!$M$3+EchelleFPAparam!$K$3)))</f>
        <v>-1</v>
      </c>
      <c r="EF19" s="41" t="n">
        <f aca="false">IF(OR($S19+C$52&lt;$Q19,$S19+C$52&gt;$R19),-1,(EchelleFPAparam!$S$3/('cpmcfgWVLEN_Table.csv'!$S19+C$52))*(SIN('Standard Settings'!$F14)+SIN('Standard Settings'!$F14+EchelleFPAparam!$M$3+EchelleFPAparam!$K$3)))</f>
        <v>4009.67654194606</v>
      </c>
      <c r="EG19" s="41" t="n">
        <f aca="false">IF(OR($S19+D$52&lt;$Q19,$S19+D$52&gt;$R19),-1,(EchelleFPAparam!$S$3/('cpmcfgWVLEN_Table.csv'!$S19+D$52))*(SIN('Standard Settings'!$F14)+SIN('Standard Settings'!$F14+EchelleFPAparam!$M$3+EchelleFPAparam!$K$3)))</f>
        <v>3742.36477248298</v>
      </c>
      <c r="EH19" s="41" t="n">
        <f aca="false">IF(OR($S19+E$52&lt;$Q19,$S19+E$52&gt;$R19),-1,(EchelleFPAparam!$S$3/('cpmcfgWVLEN_Table.csv'!$S19+E$52))*(SIN('Standard Settings'!$F14)+SIN('Standard Settings'!$F14+EchelleFPAparam!$M$3+EchelleFPAparam!$K$3)))</f>
        <v>3508.4669742028</v>
      </c>
      <c r="EI19" s="41" t="n">
        <f aca="false">IF(OR($S19+F$52&lt;$Q19,$S19+F$52&gt;$R19),-1,(EchelleFPAparam!$S$3/('cpmcfgWVLEN_Table.csv'!$S19+F$52))*(SIN('Standard Settings'!$F14)+SIN('Standard Settings'!$F14+EchelleFPAparam!$M$3+EchelleFPAparam!$K$3)))</f>
        <v>3302.08656395558</v>
      </c>
      <c r="EJ19" s="41" t="n">
        <f aca="false">IF(OR($S19+G$52&lt;$Q19,$S19+G$52&gt;$R19),-1,(EchelleFPAparam!$S$3/('cpmcfgWVLEN_Table.csv'!$S19+G$52))*(SIN('Standard Settings'!$F14)+SIN('Standard Settings'!$F14+EchelleFPAparam!$M$3+EchelleFPAparam!$K$3)))</f>
        <v>3118.63731040249</v>
      </c>
      <c r="EK19" s="41" t="n">
        <f aca="false">IF(OR($S19+H$52&lt;$Q19,$S19+H$52&gt;$R19),-1,(EchelleFPAparam!$S$3/('cpmcfgWVLEN_Table.csv'!$S19+H$52))*(SIN('Standard Settings'!$F14)+SIN('Standard Settings'!$F14+EchelleFPAparam!$M$3+EchelleFPAparam!$K$3)))</f>
        <v>2954.49850459183</v>
      </c>
      <c r="EL19" s="41" t="n">
        <f aca="false">IF(OR($S19+I$52&lt;$Q19,$S19+I$52&gt;$R19),-1,(EchelleFPAparam!$S$3/('cpmcfgWVLEN_Table.csv'!$S19+I$52))*(SIN('Standard Settings'!$F14)+SIN('Standard Settings'!$F14+EchelleFPAparam!$M$3+EchelleFPAparam!$K$3)))</f>
        <v>2806.77357936224</v>
      </c>
      <c r="EM19" s="41" t="n">
        <f aca="false">IF(OR($S19+J$52&lt;$Q19,$S19+J$52&gt;$R19),-1,(EchelleFPAparam!$S$3/('cpmcfgWVLEN_Table.csv'!$S19+J$52))*(SIN('Standard Settings'!$F14)+SIN('Standard Settings'!$F14+EchelleFPAparam!$M$3+EchelleFPAparam!$K$3)))</f>
        <v>-1</v>
      </c>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3" t="n">
        <f aca="false">1/(F19*EchelleFPAparam!$Q$3)</f>
        <v>1008.51091116601</v>
      </c>
      <c r="FM19" s="43" t="n">
        <f aca="false">E19*FL19</f>
        <v>11.4954435264881</v>
      </c>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c r="IF19" s="42"/>
      <c r="IG19" s="42"/>
      <c r="IH19" s="42"/>
      <c r="II19" s="42"/>
      <c r="IJ19" s="42"/>
      <c r="IK19" s="42"/>
      <c r="IL19" s="42"/>
      <c r="IM19" s="42"/>
      <c r="IN19" s="42"/>
      <c r="IO19" s="42"/>
      <c r="IP19" s="42"/>
      <c r="IQ19" s="42"/>
      <c r="IR19" s="42"/>
      <c r="IS19" s="42"/>
      <c r="IT19" s="42"/>
      <c r="IU19" s="42"/>
      <c r="IV19" s="42"/>
      <c r="IW19" s="42"/>
      <c r="IX19" s="42"/>
      <c r="IY19" s="42"/>
      <c r="IZ19" s="42"/>
      <c r="JA19" s="42"/>
      <c r="JB19" s="42"/>
      <c r="JC19" s="42"/>
      <c r="JD19" s="42"/>
      <c r="JE19" s="42"/>
      <c r="JF19" s="42"/>
      <c r="JG19" s="42"/>
      <c r="JH19" s="42"/>
      <c r="JI19" s="42"/>
      <c r="JJ19" s="42"/>
      <c r="JK19" s="42"/>
      <c r="JL19" s="42"/>
      <c r="JM19" s="42"/>
      <c r="JN19" s="42"/>
      <c r="JO19" s="42"/>
      <c r="JP19" s="42"/>
      <c r="JQ19" s="42"/>
      <c r="JR19" s="42"/>
      <c r="JS19" s="42"/>
      <c r="JT19" s="24"/>
    </row>
    <row r="20" customFormat="false" ht="13.75" hidden="false" customHeight="true" outlineLevel="0" collapsed="false">
      <c r="A20" s="29" t="n">
        <v>14</v>
      </c>
      <c r="B20" s="30" t="n">
        <f aca="false">Y20</f>
        <v>3282.44663329833</v>
      </c>
      <c r="C20" s="12" t="str">
        <f aca="false">'Standard Settings'!B15</f>
        <v>L/2/7</v>
      </c>
      <c r="D20" s="12" t="n">
        <f aca="false">'Standard Settings'!H15</f>
        <v>17</v>
      </c>
      <c r="E20" s="31" t="n">
        <f aca="false">(DQ20-DH20)/2048</f>
        <v>0.0112272995484173</v>
      </c>
      <c r="F20" s="28"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32" t="str">
        <f aca="false">'Standard Settings'!C15</f>
        <v>L</v>
      </c>
      <c r="H20" s="33"/>
      <c r="I20" s="12" t="str">
        <f aca="false">'Standard Settings'!$D15</f>
        <v>LM</v>
      </c>
      <c r="J20" s="33"/>
      <c r="K20" s="13" t="n">
        <v>0</v>
      </c>
      <c r="L20" s="13" t="n">
        <v>0</v>
      </c>
      <c r="M20" s="14" t="s">
        <v>301</v>
      </c>
      <c r="N20" s="14" t="s">
        <v>301</v>
      </c>
      <c r="O20" s="12" t="n">
        <f aca="false">'Standard Settings'!$E15</f>
        <v>63.5</v>
      </c>
      <c r="P20" s="34"/>
      <c r="Q20" s="35" t="n">
        <f aca="false">'Standard Settings'!$G15</f>
        <v>14</v>
      </c>
      <c r="R20" s="35" t="n">
        <f aca="false">'Standard Settings'!$I15</f>
        <v>20</v>
      </c>
      <c r="S20" s="36" t="n">
        <f aca="false">D20-4</f>
        <v>13</v>
      </c>
      <c r="T20" s="36" t="n">
        <f aca="false">D20+4</f>
        <v>21</v>
      </c>
      <c r="U20" s="37" t="n">
        <f aca="false">IF(OR($S20+B$52&lt;$Q20,$S20+B$52&gt;$R20),-1,(EchelleFPAparam!$S$3/('cpmcfgWVLEN_Table.csv'!$S20+B$52))*(SIN('Standard Settings'!$F15)+SIN('Standard Settings'!$F15+EchelleFPAparam!$M$3)))</f>
        <v>-1</v>
      </c>
      <c r="V20" s="37" t="n">
        <f aca="false">IF(OR($S20+C$52&lt;$Q20,$S20+C$52&gt;$R20),-1,(EchelleFPAparam!$S$3/('cpmcfgWVLEN_Table.csv'!$S20+C$52))*(SIN('Standard Settings'!$F15)+SIN('Standard Settings'!$F15+EchelleFPAparam!$M$3)))</f>
        <v>3985.8280547194</v>
      </c>
      <c r="W20" s="37" t="n">
        <f aca="false">IF(OR($S20+D$52&lt;$Q20,$S20+D$52&gt;$R20),-1,(EchelleFPAparam!$S$3/('cpmcfgWVLEN_Table.csv'!$S20+D$52))*(SIN('Standard Settings'!$F15)+SIN('Standard Settings'!$F15+EchelleFPAparam!$M$3)))</f>
        <v>3720.10618440478</v>
      </c>
      <c r="X20" s="37" t="n">
        <f aca="false">IF(OR($S20+E$52&lt;$Q20,$S20+E$52&gt;$R20),-1,(EchelleFPAparam!$S$3/('cpmcfgWVLEN_Table.csv'!$S20+E$52))*(SIN('Standard Settings'!$F15)+SIN('Standard Settings'!$F15+EchelleFPAparam!$M$3)))</f>
        <v>3487.59954787948</v>
      </c>
      <c r="Y20" s="37" t="n">
        <f aca="false">IF(OR($S20+F$52&lt;$Q20,$S20+F$52&gt;$R20),-1,(EchelleFPAparam!$S$3/('cpmcfgWVLEN_Table.csv'!$S20+F$52))*(SIN('Standard Settings'!$F15)+SIN('Standard Settings'!$F15+EchelleFPAparam!$M$3)))</f>
        <v>3282.44663329833</v>
      </c>
      <c r="Z20" s="37" t="n">
        <f aca="false">IF(OR($S20+G$52&lt;$Q20,$S20+G$52&gt;$R20),-1,(EchelleFPAparam!$S$3/('cpmcfgWVLEN_Table.csv'!$S20+G$52))*(SIN('Standard Settings'!$F15)+SIN('Standard Settings'!$F15+EchelleFPAparam!$M$3)))</f>
        <v>3100.08848700398</v>
      </c>
      <c r="AA20" s="37" t="n">
        <f aca="false">IF(OR($S20+H$52&lt;$Q20,$S20+H$52&gt;$R20),-1,(EchelleFPAparam!$S$3/('cpmcfgWVLEN_Table.csv'!$S20+H$52))*(SIN('Standard Settings'!$F15)+SIN('Standard Settings'!$F15+EchelleFPAparam!$M$3)))</f>
        <v>2936.9259350564</v>
      </c>
      <c r="AB20" s="37" t="n">
        <f aca="false">IF(OR($S20+I$52&lt;$Q20,$S20+I$52&gt;$R20),-1,(EchelleFPAparam!$S$3/('cpmcfgWVLEN_Table.csv'!$S20+I$52))*(SIN('Standard Settings'!$F15)+SIN('Standard Settings'!$F15+EchelleFPAparam!$M$3)))</f>
        <v>2790.07963830358</v>
      </c>
      <c r="AC20" s="37" t="n">
        <f aca="false">IF(OR($S20+J$52&lt;$Q20,$S20+J$52&gt;$R20),-1,(EchelleFPAparam!$S$3/('cpmcfgWVLEN_Table.csv'!$S20+J$52))*(SIN('Standard Settings'!$F15)+SIN('Standard Settings'!$F15+EchelleFPAparam!$M$3)))</f>
        <v>-1</v>
      </c>
      <c r="AD20" s="38"/>
      <c r="AE20" s="38" t="n">
        <v>1991.00088740504</v>
      </c>
      <c r="AF20" s="38" t="n">
        <v>1609.57160620931</v>
      </c>
      <c r="AG20" s="38" t="n">
        <v>1250.08791167797</v>
      </c>
      <c r="AH20" s="38" t="n">
        <v>936.123347552971</v>
      </c>
      <c r="AI20" s="38" t="n">
        <v>659.37796887423</v>
      </c>
      <c r="AJ20" s="38" t="n">
        <v>413.298104229692</v>
      </c>
      <c r="AK20" s="38" t="n">
        <v>192.87006331333</v>
      </c>
      <c r="AL20" s="38" t="n">
        <v>40.6986092962951</v>
      </c>
      <c r="AM20" s="38"/>
      <c r="AN20" s="38"/>
      <c r="AO20" s="38"/>
      <c r="AP20" s="38" t="n">
        <v>2002.60079485393</v>
      </c>
      <c r="AQ20" s="38" t="n">
        <v>1630.54610337596</v>
      </c>
      <c r="AR20" s="38" t="n">
        <v>1268.5332128194</v>
      </c>
      <c r="AS20" s="38" t="n">
        <v>952.382395738652</v>
      </c>
      <c r="AT20" s="38" t="n">
        <v>673.776775412471</v>
      </c>
      <c r="AU20" s="38" t="n">
        <v>426.123370260827</v>
      </c>
      <c r="AV20" s="38" t="n">
        <v>204.267951512958</v>
      </c>
      <c r="AW20" s="38" t="n">
        <v>45.5414912910996</v>
      </c>
      <c r="AX20" s="38"/>
      <c r="AY20" s="38"/>
      <c r="AZ20" s="38"/>
      <c r="BA20" s="38" t="n">
        <v>2015.13048102056</v>
      </c>
      <c r="BB20" s="38" t="n">
        <v>1653.50584683974</v>
      </c>
      <c r="BC20" s="38" t="n">
        <v>1288.70171012516</v>
      </c>
      <c r="BD20" s="38" t="n">
        <v>970.098093925061</v>
      </c>
      <c r="BE20" s="38" t="n">
        <v>689.406481664126</v>
      </c>
      <c r="BF20" s="38" t="n">
        <v>439.90361650158</v>
      </c>
      <c r="BG20" s="38" t="n">
        <v>216.482342110354</v>
      </c>
      <c r="BH20" s="38" t="n">
        <v>50.9222893571035</v>
      </c>
      <c r="BI20" s="38"/>
      <c r="BJ20" s="38"/>
      <c r="BK20" s="39" t="n">
        <f aca="false">IF(OR($S20+B$52&lt;'Standard Settings'!$G15,$S20+B$52&gt;'Standard Settings'!$I15),-1,(EchelleFPAparam!$S$3/('cpmcfgWVLEN_Table.csv'!$S20+B$52))*(SIN(EchelleFPAparam!$T$3-EchelleFPAparam!$M$3/2)+SIN('Standard Settings'!$F15+EchelleFPAparam!$M$3)))</f>
        <v>-1</v>
      </c>
      <c r="BL20" s="39" t="n">
        <f aca="false">IF(OR($S20+C$52&lt;'Standard Settings'!$G15,$S20+C$52&gt;'Standard Settings'!$I15),-1,(EchelleFPAparam!$S$3/('cpmcfgWVLEN_Table.csv'!$S20+C$52))*(SIN(EchelleFPAparam!$T$3-EchelleFPAparam!$M$3/2)+SIN('Standard Settings'!$F15+EchelleFPAparam!$M$3)))</f>
        <v>4017.74536007077</v>
      </c>
      <c r="BM20" s="39" t="n">
        <f aca="false">IF(OR($S20+D$52&lt;'Standard Settings'!$G15,$S20+D$52&gt;'Standard Settings'!$I15),-1,(EchelleFPAparam!$S$3/('cpmcfgWVLEN_Table.csv'!$S20+D$52))*(SIN(EchelleFPAparam!$T$3-EchelleFPAparam!$M$3/2)+SIN('Standard Settings'!$F15+EchelleFPAparam!$M$3)))</f>
        <v>3749.89566939938</v>
      </c>
      <c r="BN20" s="39" t="n">
        <f aca="false">IF(OR($S20+E$52&lt;'Standard Settings'!$G15,$S20+E$52&gt;'Standard Settings'!$I15),-1,(EchelleFPAparam!$S$3/('cpmcfgWVLEN_Table.csv'!$S20+E$52))*(SIN(EchelleFPAparam!$T$3-EchelleFPAparam!$M$3/2)+SIN('Standard Settings'!$F15+EchelleFPAparam!$M$3)))</f>
        <v>3515.52719006192</v>
      </c>
      <c r="BO20" s="39" t="n">
        <f aca="false">IF(OR($S20+F$52&lt;'Standard Settings'!$G15,$S20+F$52&gt;'Standard Settings'!$I15),-1,(EchelleFPAparam!$S$3/('cpmcfgWVLEN_Table.csv'!$S20+F$52))*(SIN(EchelleFPAparam!$T$3-EchelleFPAparam!$M$3/2)+SIN('Standard Settings'!$F15+EchelleFPAparam!$M$3)))</f>
        <v>3308.73147299946</v>
      </c>
      <c r="BP20" s="39" t="n">
        <f aca="false">IF(OR($S20+G$52&lt;'Standard Settings'!$G15,$S20+G$52&gt;'Standard Settings'!$I15),-1,(EchelleFPAparam!$S$3/('cpmcfgWVLEN_Table.csv'!$S20+G$52))*(SIN(EchelleFPAparam!$T$3-EchelleFPAparam!$M$3/2)+SIN('Standard Settings'!$F15+EchelleFPAparam!$M$3)))</f>
        <v>3124.91305783282</v>
      </c>
      <c r="BQ20" s="39" t="n">
        <f aca="false">IF(OR($S20+H$52&lt;'Standard Settings'!$G15,$S20+H$52&gt;'Standard Settings'!$I15),-1,(EchelleFPAparam!$S$3/('cpmcfgWVLEN_Table.csv'!$S20+H$52))*(SIN(EchelleFPAparam!$T$3-EchelleFPAparam!$M$3/2)+SIN('Standard Settings'!$F15+EchelleFPAparam!$M$3)))</f>
        <v>2960.44394952583</v>
      </c>
      <c r="BR20" s="39" t="n">
        <f aca="false">IF(OR($S20+I$52&lt;'Standard Settings'!$G15,$S20+I$52&gt;'Standard Settings'!$I15),-1,(EchelleFPAparam!$S$3/('cpmcfgWVLEN_Table.csv'!$S20+I$52))*(SIN(EchelleFPAparam!$T$3-EchelleFPAparam!$M$3/2)+SIN('Standard Settings'!$F15+EchelleFPAparam!$M$3)))</f>
        <v>2812.42175204954</v>
      </c>
      <c r="BS20" s="39" t="n">
        <f aca="false">IF(OR($S20+J$52&lt;'Standard Settings'!$G15,$S20+J$52&gt;'Standard Settings'!$I15),-1,(EchelleFPAparam!$S$3/('cpmcfgWVLEN_Table.csv'!$S20+J$52))*(SIN(EchelleFPAparam!$T$3-EchelleFPAparam!$M$3/2)+SIN('Standard Settings'!$F15+EchelleFPAparam!$M$3)))</f>
        <v>-1</v>
      </c>
      <c r="BT20" s="40" t="n">
        <f aca="false">IF(OR($S20+B$52&lt;'Standard Settings'!$G15,$S20+B$52&gt;'Standard Settings'!$I15),-1,BK20*(($D20+B$52)/($D20+B$52+0.5)))</f>
        <v>-1</v>
      </c>
      <c r="BU20" s="40" t="n">
        <f aca="false">IF(OR($S20+C$52&lt;'Standard Settings'!$G15,$S20+C$52&gt;'Standard Settings'!$I15),-1,BL20*(($D20+C$52)/($D20+C$52+0.5)))</f>
        <v>3909.15764763642</v>
      </c>
      <c r="BV20" s="40" t="n">
        <f aca="false">IF(OR($S20+D$52&lt;'Standard Settings'!$G15,$S20+D$52&gt;'Standard Settings'!$I15),-1,BM20*(($D20+D$52)/($D20+D$52+0.5)))</f>
        <v>3653.74449838914</v>
      </c>
      <c r="BW20" s="40" t="n">
        <f aca="false">IF(OR($S20+E$52&lt;'Standard Settings'!$G15,$S20+E$52&gt;'Standard Settings'!$I15),-1,BN20*(($D20+E$52)/($D20+E$52+0.5)))</f>
        <v>3429.78262445066</v>
      </c>
      <c r="BX20" s="40" t="n">
        <f aca="false">IF(OR($S20+F$52&lt;'Standard Settings'!$G15,$S20+F$52&gt;'Standard Settings'!$I15),-1,BO20*(($D20+F$52)/($D20+F$52+0.5)))</f>
        <v>3231.78422944133</v>
      </c>
      <c r="BY20" s="40" t="n">
        <f aca="false">IF(OR($S20+G$52&lt;'Standard Settings'!$G15,$S20+G$52&gt;'Standard Settings'!$I15),-1,BP20*(($D20+G$52)/($D20+G$52+0.5)))</f>
        <v>3055.47054543653</v>
      </c>
      <c r="BZ20" s="40" t="n">
        <f aca="false">IF(OR($S20+H$52&lt;'Standard Settings'!$G15,$S20+H$52&gt;'Standard Settings'!$I15),-1,BQ20*(($D20+H$52)/($D20+H$52+0.5)))</f>
        <v>2897.45578038698</v>
      </c>
      <c r="CA20" s="40" t="n">
        <f aca="false">IF(OR($S20+I$52&lt;'Standard Settings'!$G15,$S20+I$52&gt;'Standard Settings'!$I15),-1,BR20*(($D20+I$52)/($D20+I$52+0.5)))</f>
        <v>2755.02538976281</v>
      </c>
      <c r="CB20" s="40" t="n">
        <f aca="false">IF(OR($S20+J$52&lt;'Standard Settings'!$G15,$S20+J$52&gt;'Standard Settings'!$I15),-1,BS20*(($D20+J$52)/($D20+J$52+0.5)))</f>
        <v>-1</v>
      </c>
      <c r="CC20" s="40" t="n">
        <f aca="false">IF(OR($S20+B$52&lt;'Standard Settings'!$G15,$S20+B$52&gt;'Standard Settings'!$I15),-1,BK20*(($D20+B$52)/($D20+B$52-0.5)))</f>
        <v>-1</v>
      </c>
      <c r="CD20" s="40" t="n">
        <f aca="false">IF(OR($S20+C$52&lt;'Standard Settings'!$G15,$S20+C$52&gt;'Standard Settings'!$I15),-1,BL20*(($D20+C$52)/($D20+C$52-0.5)))</f>
        <v>4132.53808464422</v>
      </c>
      <c r="CE20" s="40" t="n">
        <f aca="false">IF(OR($S20+D$52&lt;'Standard Settings'!$G15,$S20+D$52&gt;'Standard Settings'!$I15),-1,BM20*(($D20+D$52)/($D20+D$52-0.5)))</f>
        <v>3851.24420100477</v>
      </c>
      <c r="CF20" s="40" t="n">
        <f aca="false">IF(OR($S20+E$52&lt;'Standard Settings'!$G15,$S20+E$52&gt;'Standard Settings'!$I15),-1,BN20*(($D20+E$52)/($D20+E$52-0.5)))</f>
        <v>3605.66891288402</v>
      </c>
      <c r="CG20" s="40" t="n">
        <f aca="false">IF(OR($S20+F$52&lt;'Standard Settings'!$G15,$S20+F$52&gt;'Standard Settings'!$I15),-1,BO20*(($D20+F$52)/($D20+F$52-0.5)))</f>
        <v>3389.43224063359</v>
      </c>
      <c r="CH20" s="40" t="n">
        <f aca="false">IF(OR($S20+G$52&lt;'Standard Settings'!$G15,$S20+G$52&gt;'Standard Settings'!$I15),-1,BP20*(($D20+G$52)/($D20+G$52-0.5)))</f>
        <v>3197.58545452661</v>
      </c>
      <c r="CI20" s="40" t="n">
        <f aca="false">IF(OR($S20+H$52&lt;'Standard Settings'!$G15,$S20+H$52&gt;'Standard Settings'!$I15),-1,BQ20*(($D20+H$52)/($D20+H$52-0.5)))</f>
        <v>3026.23159284863</v>
      </c>
      <c r="CJ20" s="40" t="n">
        <f aca="false">IF(OR($S20+I$52&lt;'Standard Settings'!$G15,$S20+I$52&gt;'Standard Settings'!$I15),-1,BR20*(($D20+I$52)/($D20+I$52-0.5)))</f>
        <v>2872.26051273144</v>
      </c>
      <c r="CK20" s="40" t="n">
        <f aca="false">IF(OR($S20+J$52&lt;'Standard Settings'!$G15,$S20+J$52&gt;'Standard Settings'!$I15),-1,BS20*(($D20+J$52)/($D20+J$52-0.5)))</f>
        <v>-1</v>
      </c>
      <c r="CL20" s="41" t="n">
        <f aca="false">IF(OR($S20+B$52&lt;'Standard Settings'!$G15,$S20+B$52&gt;'Standard Settings'!$I15),-1,(EchelleFPAparam!$S$3/('cpmcfgWVLEN_Table.csv'!$S20+B$52))*(SIN('Standard Settings'!$F15)+SIN('Standard Settings'!$F15+EchelleFPAparam!$M$3+EchelleFPAparam!$F$3)))</f>
        <v>-1</v>
      </c>
      <c r="CM20" s="41" t="n">
        <f aca="false">IF(OR($S20+C$52&lt;'Standard Settings'!$G15,$S20+C$52&gt;'Standard Settings'!$I15),-1,(EchelleFPAparam!$S$3/('cpmcfgWVLEN_Table.csv'!$S20+C$52))*(SIN('Standard Settings'!$F15)+SIN('Standard Settings'!$F15+EchelleFPAparam!$M$3+EchelleFPAparam!$F$3)))</f>
        <v>3940.97119717294</v>
      </c>
      <c r="CN20" s="41" t="n">
        <f aca="false">IF(OR($S20+D$52&lt;'Standard Settings'!$G15,$S20+D$52&gt;'Standard Settings'!$I15),-1,(EchelleFPAparam!$S$3/('cpmcfgWVLEN_Table.csv'!$S20+D$52))*(SIN('Standard Settings'!$F15)+SIN('Standard Settings'!$F15+EchelleFPAparam!$M$3+EchelleFPAparam!$F$3)))</f>
        <v>3678.23978402808</v>
      </c>
      <c r="CO20" s="41" t="n">
        <f aca="false">IF(OR($S20+E$52&lt;'Standard Settings'!$G15,$S20+E$52&gt;'Standard Settings'!$I15),-1,(EchelleFPAparam!$S$3/('cpmcfgWVLEN_Table.csv'!$S20+E$52))*(SIN('Standard Settings'!$F15)+SIN('Standard Settings'!$F15+EchelleFPAparam!$M$3+EchelleFPAparam!$F$3)))</f>
        <v>3448.34979752633</v>
      </c>
      <c r="CP20" s="41" t="n">
        <f aca="false">IF(OR($S20+F$52&lt;'Standard Settings'!$G15,$S20+F$52&gt;'Standard Settings'!$I15),-1,(EchelleFPAparam!$S$3/('cpmcfgWVLEN_Table.csv'!$S20+F$52))*(SIN('Standard Settings'!$F15)+SIN('Standard Settings'!$F15+EchelleFPAparam!$M$3+EchelleFPAparam!$F$3)))</f>
        <v>3245.50569178948</v>
      </c>
      <c r="CQ20" s="41" t="n">
        <f aca="false">IF(OR($S20+G$52&lt;'Standard Settings'!$G15,$S20+G$52&gt;'Standard Settings'!$I15),-1,(EchelleFPAparam!$S$3/('cpmcfgWVLEN_Table.csv'!$S20+G$52))*(SIN('Standard Settings'!$F15)+SIN('Standard Settings'!$F15+EchelleFPAparam!$M$3+EchelleFPAparam!$F$3)))</f>
        <v>3065.1998200234</v>
      </c>
      <c r="CR20" s="41" t="n">
        <f aca="false">IF(OR($S20+H$52&lt;'Standard Settings'!$G15,$S20+H$52&gt;'Standard Settings'!$I15),-1,(EchelleFPAparam!$S$3/('cpmcfgWVLEN_Table.csv'!$S20+H$52))*(SIN('Standard Settings'!$F15)+SIN('Standard Settings'!$F15+EchelleFPAparam!$M$3+EchelleFPAparam!$F$3)))</f>
        <v>2903.87351370638</v>
      </c>
      <c r="CS20" s="41" t="n">
        <f aca="false">IF(OR($S20+I$52&lt;'Standard Settings'!$G15,$S20+I$52&gt;'Standard Settings'!$I15),-1,(EchelleFPAparam!$S$3/('cpmcfgWVLEN_Table.csv'!$S20+I$52))*(SIN('Standard Settings'!$F15)+SIN('Standard Settings'!$F15+EchelleFPAparam!$M$3+EchelleFPAparam!$F$3)))</f>
        <v>2758.67983802106</v>
      </c>
      <c r="CT20" s="41" t="n">
        <f aca="false">IF(OR($S20+J$52&lt;'Standard Settings'!$G15,$S20+J$52&gt;'Standard Settings'!$I15),-1,(EchelleFPAparam!$S$3/('cpmcfgWVLEN_Table.csv'!$S20+J$52))*(SIN('Standard Settings'!$F15)+SIN('Standard Settings'!$F15+EchelleFPAparam!$M$3+EchelleFPAparam!$F$3)))</f>
        <v>-1</v>
      </c>
      <c r="CU20" s="41" t="n">
        <f aca="false">IF(OR($S20+B$52&lt;'Standard Settings'!$G15,$S20+B$52&gt;'Standard Settings'!$I15),-1,(EchelleFPAparam!$S$3/('cpmcfgWVLEN_Table.csv'!$S20+B$52))*(SIN('Standard Settings'!$F15)+SIN('Standard Settings'!$F15+EchelleFPAparam!$M$3+EchelleFPAparam!$G$3)))</f>
        <v>-1</v>
      </c>
      <c r="CV20" s="41" t="n">
        <f aca="false">IF(OR($S20+C$52&lt;'Standard Settings'!$G15,$S20+C$52&gt;'Standard Settings'!$I15),-1,(EchelleFPAparam!$S$3/('cpmcfgWVLEN_Table.csv'!$S20+C$52))*(SIN('Standard Settings'!$F15)+SIN('Standard Settings'!$F15+EchelleFPAparam!$M$3+EchelleFPAparam!$G$3)))</f>
        <v>3970.16595668765</v>
      </c>
      <c r="CW20" s="41" t="n">
        <f aca="false">IF(OR($S20+D$52&lt;'Standard Settings'!$G15,$S20+D$52&gt;'Standard Settings'!$I15),-1,(EchelleFPAparam!$S$3/('cpmcfgWVLEN_Table.csv'!$S20+D$52))*(SIN('Standard Settings'!$F15)+SIN('Standard Settings'!$F15+EchelleFPAparam!$M$3+EchelleFPAparam!$G$3)))</f>
        <v>3705.48822624181</v>
      </c>
      <c r="CX20" s="41" t="n">
        <f aca="false">IF(OR($S20+E$52&lt;'Standard Settings'!$G15,$S20+E$52&gt;'Standard Settings'!$I15),-1,(EchelleFPAparam!$S$3/('cpmcfgWVLEN_Table.csv'!$S20+E$52))*(SIN('Standard Settings'!$F15)+SIN('Standard Settings'!$F15+EchelleFPAparam!$M$3+EchelleFPAparam!$G$3)))</f>
        <v>3473.89521210169</v>
      </c>
      <c r="CY20" s="41" t="n">
        <f aca="false">IF(OR($S20+F$52&lt;'Standard Settings'!$G15,$S20+F$52&gt;'Standard Settings'!$I15),-1,(EchelleFPAparam!$S$3/('cpmcfgWVLEN_Table.csv'!$S20+F$52))*(SIN('Standard Settings'!$F15)+SIN('Standard Settings'!$F15+EchelleFPAparam!$M$3+EchelleFPAparam!$G$3)))</f>
        <v>3269.54843491924</v>
      </c>
      <c r="CZ20" s="41" t="n">
        <f aca="false">IF(OR($S20+G$52&lt;'Standard Settings'!$G15,$S20+G$52&gt;'Standard Settings'!$I15),-1,(EchelleFPAparam!$S$3/('cpmcfgWVLEN_Table.csv'!$S20+G$52))*(SIN('Standard Settings'!$F15)+SIN('Standard Settings'!$F15+EchelleFPAparam!$M$3+EchelleFPAparam!$G$3)))</f>
        <v>3087.9068552015</v>
      </c>
      <c r="DA20" s="41" t="n">
        <f aca="false">IF(OR($S20+H$52&lt;'Standard Settings'!$G15,$S20+H$52&gt;'Standard Settings'!$I15),-1,(EchelleFPAparam!$S$3/('cpmcfgWVLEN_Table.csv'!$S20+H$52))*(SIN('Standard Settings'!$F15)+SIN('Standard Settings'!$F15+EchelleFPAparam!$M$3+EchelleFPAparam!$G$3)))</f>
        <v>2925.38544176985</v>
      </c>
      <c r="DB20" s="41" t="n">
        <f aca="false">IF(OR($S20+I$52&lt;'Standard Settings'!$G15,$S20+I$52&gt;'Standard Settings'!$I15),-1,(EchelleFPAparam!$S$3/('cpmcfgWVLEN_Table.csv'!$S20+I$52))*(SIN('Standard Settings'!$F15)+SIN('Standard Settings'!$F15+EchelleFPAparam!$M$3+EchelleFPAparam!$G$3)))</f>
        <v>2779.11616968135</v>
      </c>
      <c r="DC20" s="41" t="n">
        <f aca="false">IF(OR($S20+J$52&lt;'Standard Settings'!$G15,$S20+J$52&gt;'Standard Settings'!$I15),-1,(EchelleFPAparam!$S$3/('cpmcfgWVLEN_Table.csv'!$S20+J$52))*(SIN('Standard Settings'!$F15)+SIN('Standard Settings'!$F15+EchelleFPAparam!$M$3+EchelleFPAparam!$G$3)))</f>
        <v>-1</v>
      </c>
      <c r="DD20" s="41" t="n">
        <f aca="false">IF(OR($S20+B$52&lt;'Standard Settings'!$G15,$S20+B$52&gt;'Standard Settings'!$I15),-1,(EchelleFPAparam!$S$3/('cpmcfgWVLEN_Table.csv'!$S20+B$52))*(SIN('Standard Settings'!$F15)+SIN('Standard Settings'!$F15+EchelleFPAparam!$M$3+EchelleFPAparam!$H$3)))</f>
        <v>-1</v>
      </c>
      <c r="DE20" s="41" t="n">
        <f aca="false">IF(OR($S20+C$52&lt;'Standard Settings'!$G15,$S20+C$52&gt;'Standard Settings'!$I15),-1,(EchelleFPAparam!$S$3/('cpmcfgWVLEN_Table.csv'!$S20+C$52))*(SIN('Standard Settings'!$F15)+SIN('Standard Settings'!$F15+EchelleFPAparam!$M$3+EchelleFPAparam!$H$3)))</f>
        <v>3971.71548591076</v>
      </c>
      <c r="DF20" s="41" t="n">
        <f aca="false">IF(OR($S20+D$52&lt;'Standard Settings'!$G15,$S20+D$52&gt;'Standard Settings'!$I15),-1,(EchelleFPAparam!$S$3/('cpmcfgWVLEN_Table.csv'!$S20+D$52))*(SIN('Standard Settings'!$F15)+SIN('Standard Settings'!$F15+EchelleFPAparam!$M$3+EchelleFPAparam!$H$3)))</f>
        <v>3706.93445351671</v>
      </c>
      <c r="DG20" s="41" t="n">
        <f aca="false">IF(OR($S20+E$52&lt;'Standard Settings'!$G15,$S20+E$52&gt;'Standard Settings'!$I15),-1,(EchelleFPAparam!$S$3/('cpmcfgWVLEN_Table.csv'!$S20+E$52))*(SIN('Standard Settings'!$F15)+SIN('Standard Settings'!$F15+EchelleFPAparam!$M$3+EchelleFPAparam!$H$3)))</f>
        <v>3475.25105017192</v>
      </c>
      <c r="DH20" s="41" t="n">
        <f aca="false">IF(OR($S20+F$52&lt;'Standard Settings'!$G15,$S20+F$52&gt;'Standard Settings'!$I15),-1,(EchelleFPAparam!$S$3/('cpmcfgWVLEN_Table.csv'!$S20+F$52))*(SIN('Standard Settings'!$F15)+SIN('Standard Settings'!$F15+EchelleFPAparam!$M$3+EchelleFPAparam!$H$3)))</f>
        <v>3270.82451780886</v>
      </c>
      <c r="DI20" s="41" t="n">
        <f aca="false">IF(OR($S20+G$52&lt;'Standard Settings'!$G15,$S20+G$52&gt;'Standard Settings'!$I15),-1,(EchelleFPAparam!$S$3/('cpmcfgWVLEN_Table.csv'!$S20+G$52))*(SIN('Standard Settings'!$F15)+SIN('Standard Settings'!$F15+EchelleFPAparam!$M$3+EchelleFPAparam!$H$3)))</f>
        <v>3089.11204459726</v>
      </c>
      <c r="DJ20" s="41" t="n">
        <f aca="false">IF(OR($S20+H$52&lt;'Standard Settings'!$G15,$S20+H$52&gt;'Standard Settings'!$I15),-1,(EchelleFPAparam!$S$3/('cpmcfgWVLEN_Table.csv'!$S20+H$52))*(SIN('Standard Settings'!$F15)+SIN('Standard Settings'!$F15+EchelleFPAparam!$M$3+EchelleFPAparam!$H$3)))</f>
        <v>2926.52720014477</v>
      </c>
      <c r="DK20" s="41" t="n">
        <f aca="false">IF(OR($S20+I$52&lt;'Standard Settings'!$G15,$S20+I$52&gt;'Standard Settings'!$I15),-1,(EchelleFPAparam!$S$3/('cpmcfgWVLEN_Table.csv'!$S20+I$52))*(SIN('Standard Settings'!$F15)+SIN('Standard Settings'!$F15+EchelleFPAparam!$M$3+EchelleFPAparam!$H$3)))</f>
        <v>2780.20084013753</v>
      </c>
      <c r="DL20" s="41" t="n">
        <f aca="false">IF(OR($S20+J$52&lt;'Standard Settings'!$G15,$S20+J$52&gt;'Standard Settings'!$I15),-1,(EchelleFPAparam!$S$3/('cpmcfgWVLEN_Table.csv'!$S20+J$52))*(SIN('Standard Settings'!$F15)+SIN('Standard Settings'!$F15+EchelleFPAparam!$M$3+EchelleFPAparam!$H$3)))</f>
        <v>-1</v>
      </c>
      <c r="DM20" s="41" t="n">
        <f aca="false">IF(OR($S20+B$52&lt;'Standard Settings'!$G15,$S20+B$52&gt;'Standard Settings'!$I15),-1,(EchelleFPAparam!$S$3/('cpmcfgWVLEN_Table.csv'!$S20+B$52))*(SIN('Standard Settings'!$F15)+SIN('Standard Settings'!$F15+EchelleFPAparam!$M$3+EchelleFPAparam!$I$3)))</f>
        <v>-1</v>
      </c>
      <c r="DN20" s="41" t="n">
        <f aca="false">IF(OR($S20+C$52&lt;'Standard Settings'!$G15,$S20+C$52&gt;'Standard Settings'!$I15),-1,(EchelleFPAparam!$S$3/('cpmcfgWVLEN_Table.csv'!$S20+C$52))*(SIN('Standard Settings'!$F15)+SIN('Standard Settings'!$F15+EchelleFPAparam!$M$3+EchelleFPAparam!$I$3)))</f>
        <v>3999.63617598774</v>
      </c>
      <c r="DO20" s="41" t="n">
        <f aca="false">IF(OR($S20+D$52&lt;'Standard Settings'!$G15,$S20+D$52&gt;'Standard Settings'!$I15),-1,(EchelleFPAparam!$S$3/('cpmcfgWVLEN_Table.csv'!$S20+D$52))*(SIN('Standard Settings'!$F15)+SIN('Standard Settings'!$F15+EchelleFPAparam!$M$3+EchelleFPAparam!$I$3)))</f>
        <v>3732.99376425522</v>
      </c>
      <c r="DP20" s="41" t="n">
        <f aca="false">IF(OR($S20+E$52&lt;'Standard Settings'!$G15,$S20+E$52&gt;'Standard Settings'!$I15),-1,(EchelleFPAparam!$S$3/('cpmcfgWVLEN_Table.csv'!$S20+E$52))*(SIN('Standard Settings'!$F15)+SIN('Standard Settings'!$F15+EchelleFPAparam!$M$3+EchelleFPAparam!$I$3)))</f>
        <v>3499.68165398927</v>
      </c>
      <c r="DQ20" s="41" t="n">
        <f aca="false">IF(OR($S20+F$52&lt;'Standard Settings'!$G15,$S20+F$52&gt;'Standard Settings'!$I15),-1,(EchelleFPAparam!$S$3/('cpmcfgWVLEN_Table.csv'!$S20+F$52))*(SIN('Standard Settings'!$F15)+SIN('Standard Settings'!$F15+EchelleFPAparam!$M$3+EchelleFPAparam!$I$3)))</f>
        <v>3293.81802728402</v>
      </c>
      <c r="DR20" s="41" t="n">
        <f aca="false">IF(OR($S20+G$52&lt;'Standard Settings'!$G15,$S20+G$52&gt;'Standard Settings'!$I15),-1,(EchelleFPAparam!$S$3/('cpmcfgWVLEN_Table.csv'!$S20+G$52))*(SIN('Standard Settings'!$F15)+SIN('Standard Settings'!$F15+EchelleFPAparam!$M$3+EchelleFPAparam!$I$3)))</f>
        <v>3110.82813687935</v>
      </c>
      <c r="DS20" s="41" t="n">
        <f aca="false">IF(OR($S20+H$52&lt;'Standard Settings'!$G15,$S20+H$52&gt;'Standard Settings'!$I15),-1,(EchelleFPAparam!$S$3/('cpmcfgWVLEN_Table.csv'!$S20+H$52))*(SIN('Standard Settings'!$F15)+SIN('Standard Settings'!$F15+EchelleFPAparam!$M$3+EchelleFPAparam!$I$3)))</f>
        <v>2947.10034020149</v>
      </c>
      <c r="DT20" s="41" t="n">
        <f aca="false">IF(OR($S20+I$52&lt;'Standard Settings'!$G15,$S20+I$52&gt;'Standard Settings'!$I15),-1,(EchelleFPAparam!$S$3/('cpmcfgWVLEN_Table.csv'!$S20+I$52))*(SIN('Standard Settings'!$F15)+SIN('Standard Settings'!$F15+EchelleFPAparam!$M$3+EchelleFPAparam!$I$3)))</f>
        <v>2799.74532319142</v>
      </c>
      <c r="DU20" s="41" t="n">
        <f aca="false">IF(OR($S20+J$52&lt;'Standard Settings'!$G15,$S20+J$52&gt;'Standard Settings'!$I15),-1,(EchelleFPAparam!$S$3/('cpmcfgWVLEN_Table.csv'!$S20+J$52))*(SIN('Standard Settings'!$F15)+SIN('Standard Settings'!$F15+EchelleFPAparam!$M$3+EchelleFPAparam!$I$3)))</f>
        <v>-1</v>
      </c>
      <c r="DV20" s="41" t="n">
        <f aca="false">IF(OR($S20+B$52&lt;'Standard Settings'!$G15,$S20+B$52&gt;'Standard Settings'!$I15),-1,(EchelleFPAparam!$S$3/('cpmcfgWVLEN_Table.csv'!$S20+B$52))*(SIN('Standard Settings'!$F15)+SIN('Standard Settings'!$F15+EchelleFPAparam!$M$3+EchelleFPAparam!$J$3)))</f>
        <v>-1</v>
      </c>
      <c r="DW20" s="41" t="n">
        <f aca="false">IF(OR($S20+C$52&lt;'Standard Settings'!$G15,$S20+C$52&gt;'Standard Settings'!$I15),-1,(EchelleFPAparam!$S$3/('cpmcfgWVLEN_Table.csv'!$S20+C$52))*(SIN('Standard Settings'!$F15)+SIN('Standard Settings'!$F15+EchelleFPAparam!$M$3+EchelleFPAparam!$J$3)))</f>
        <v>4001.11605248109</v>
      </c>
      <c r="DX20" s="41" t="n">
        <f aca="false">IF(OR($S20+D$52&lt;'Standard Settings'!$G15,$S20+D$52&gt;'Standard Settings'!$I15),-1,(EchelleFPAparam!$S$3/('cpmcfgWVLEN_Table.csv'!$S20+D$52))*(SIN('Standard Settings'!$F15)+SIN('Standard Settings'!$F15+EchelleFPAparam!$M$3+EchelleFPAparam!$J$3)))</f>
        <v>3734.37498231568</v>
      </c>
      <c r="DY20" s="41" t="n">
        <f aca="false">IF(OR($S20+E$52&lt;'Standard Settings'!$G15,$S20+E$52&gt;'Standard Settings'!$I15),-1,(EchelleFPAparam!$S$3/('cpmcfgWVLEN_Table.csv'!$S20+E$52))*(SIN('Standard Settings'!$F15)+SIN('Standard Settings'!$F15+EchelleFPAparam!$M$3+EchelleFPAparam!$J$3)))</f>
        <v>3500.97654592095</v>
      </c>
      <c r="DZ20" s="41" t="n">
        <f aca="false">IF(OR($S20+F$52&lt;'Standard Settings'!$G15,$S20+F$52&gt;'Standard Settings'!$I15),-1,(EchelleFPAparam!$S$3/('cpmcfgWVLEN_Table.csv'!$S20+F$52))*(SIN('Standard Settings'!$F15)+SIN('Standard Settings'!$F15+EchelleFPAparam!$M$3+EchelleFPAparam!$J$3)))</f>
        <v>3295.03674910207</v>
      </c>
      <c r="EA20" s="41" t="n">
        <f aca="false">IF(OR($S20+G$52&lt;'Standard Settings'!$G15,$S20+G$52&gt;'Standard Settings'!$I15),-1,(EchelleFPAparam!$S$3/('cpmcfgWVLEN_Table.csv'!$S20+G$52))*(SIN('Standard Settings'!$F15)+SIN('Standard Settings'!$F15+EchelleFPAparam!$M$3+EchelleFPAparam!$J$3)))</f>
        <v>3111.97915192973</v>
      </c>
      <c r="EB20" s="41" t="n">
        <f aca="false">IF(OR($S20+H$52&lt;'Standard Settings'!$G15,$S20+H$52&gt;'Standard Settings'!$I15),-1,(EchelleFPAparam!$S$3/('cpmcfgWVLEN_Table.csv'!$S20+H$52))*(SIN('Standard Settings'!$F15)+SIN('Standard Settings'!$F15+EchelleFPAparam!$M$3+EchelleFPAparam!$J$3)))</f>
        <v>2948.19077551238</v>
      </c>
      <c r="EC20" s="41" t="n">
        <f aca="false">IF(OR($S20+I$52&lt;'Standard Settings'!$G15,$S20+I$52&gt;'Standard Settings'!$I15),-1,(EchelleFPAparam!$S$3/('cpmcfgWVLEN_Table.csv'!$S20+I$52))*(SIN('Standard Settings'!$F15)+SIN('Standard Settings'!$F15+EchelleFPAparam!$M$3+EchelleFPAparam!$J$3)))</f>
        <v>2800.78123673676</v>
      </c>
      <c r="ED20" s="41" t="n">
        <f aca="false">IF(OR($S20+J$52&lt;'Standard Settings'!$G15,$S20+J$52&gt;'Standard Settings'!$I15),-1,(EchelleFPAparam!$S$3/('cpmcfgWVLEN_Table.csv'!$S20+J$52))*(SIN('Standard Settings'!$F15)+SIN('Standard Settings'!$F15+EchelleFPAparam!$M$3+EchelleFPAparam!$J$3)))</f>
        <v>-1</v>
      </c>
      <c r="EE20" s="41" t="n">
        <f aca="false">IF(OR($S20+B$52&lt;$Q20,$S20+B$52&gt;$R20),-1,(EchelleFPAparam!$S$3/('cpmcfgWVLEN_Table.csv'!$S20+B$52))*(SIN('Standard Settings'!$F15)+SIN('Standard Settings'!$F15+EchelleFPAparam!$M$3+EchelleFPAparam!$K$3)))</f>
        <v>-1</v>
      </c>
      <c r="EF20" s="41" t="n">
        <f aca="false">IF(OR($S20+C$52&lt;$Q20,$S20+C$52&gt;$R20),-1,(EchelleFPAparam!$S$3/('cpmcfgWVLEN_Table.csv'!$S20+C$52))*(SIN('Standard Settings'!$F15)+SIN('Standard Settings'!$F15+EchelleFPAparam!$M$3+EchelleFPAparam!$K$3)))</f>
        <v>4027.74342125763</v>
      </c>
      <c r="EG20" s="41" t="n">
        <f aca="false">IF(OR($S20+D$52&lt;$Q20,$S20+D$52&gt;$R20),-1,(EchelleFPAparam!$S$3/('cpmcfgWVLEN_Table.csv'!$S20+D$52))*(SIN('Standard Settings'!$F15)+SIN('Standard Settings'!$F15+EchelleFPAparam!$M$3+EchelleFPAparam!$K$3)))</f>
        <v>3759.22719317378</v>
      </c>
      <c r="EH20" s="41" t="n">
        <f aca="false">IF(OR($S20+E$52&lt;$Q20,$S20+E$52&gt;$R20),-1,(EchelleFPAparam!$S$3/('cpmcfgWVLEN_Table.csv'!$S20+E$52))*(SIN('Standard Settings'!$F15)+SIN('Standard Settings'!$F15+EchelleFPAparam!$M$3+EchelleFPAparam!$K$3)))</f>
        <v>3524.27549360042</v>
      </c>
      <c r="EI20" s="41" t="n">
        <f aca="false">IF(OR($S20+F$52&lt;$Q20,$S20+F$52&gt;$R20),-1,(EchelleFPAparam!$S$3/('cpmcfgWVLEN_Table.csv'!$S20+F$52))*(SIN('Standard Settings'!$F15)+SIN('Standard Settings'!$F15+EchelleFPAparam!$M$3+EchelleFPAparam!$K$3)))</f>
        <v>3316.96517044746</v>
      </c>
      <c r="EJ20" s="41" t="n">
        <f aca="false">IF(OR($S20+G$52&lt;$Q20,$S20+G$52&gt;$R20),-1,(EchelleFPAparam!$S$3/('cpmcfgWVLEN_Table.csv'!$S20+G$52))*(SIN('Standard Settings'!$F15)+SIN('Standard Settings'!$F15+EchelleFPAparam!$M$3+EchelleFPAparam!$K$3)))</f>
        <v>3132.68932764482</v>
      </c>
      <c r="EK20" s="41" t="n">
        <f aca="false">IF(OR($S20+H$52&lt;$Q20,$S20+H$52&gt;$R20),-1,(EchelleFPAparam!$S$3/('cpmcfgWVLEN_Table.csv'!$S20+H$52))*(SIN('Standard Settings'!$F15)+SIN('Standard Settings'!$F15+EchelleFPAparam!$M$3+EchelleFPAparam!$K$3)))</f>
        <v>2967.8109419793</v>
      </c>
      <c r="EL20" s="41" t="n">
        <f aca="false">IF(OR($S20+I$52&lt;$Q20,$S20+I$52&gt;$R20),-1,(EchelleFPAparam!$S$3/('cpmcfgWVLEN_Table.csv'!$S20+I$52))*(SIN('Standard Settings'!$F15)+SIN('Standard Settings'!$F15+EchelleFPAparam!$M$3+EchelleFPAparam!$K$3)))</f>
        <v>2819.42039488034</v>
      </c>
      <c r="EM20" s="41" t="n">
        <f aca="false">IF(OR($S20+J$52&lt;$Q20,$S20+J$52&gt;$R20),-1,(EchelleFPAparam!$S$3/('cpmcfgWVLEN_Table.csv'!$S20+J$52))*(SIN('Standard Settings'!$F15)+SIN('Standard Settings'!$F15+EchelleFPAparam!$M$3+EchelleFPAparam!$K$3)))</f>
        <v>-1</v>
      </c>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3" t="n">
        <f aca="false">1/(F20*EchelleFPAparam!$Q$3)</f>
        <v>1024.94457610124</v>
      </c>
      <c r="FM20" s="43" t="n">
        <f aca="false">E20*FL20</f>
        <v>11.5073597764142</v>
      </c>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c r="IF20" s="42"/>
      <c r="IG20" s="42"/>
      <c r="IH20" s="42"/>
      <c r="II20" s="42"/>
      <c r="IJ20" s="42"/>
      <c r="IK20" s="42"/>
      <c r="IL20" s="42"/>
      <c r="IM20" s="42"/>
      <c r="IN20" s="42"/>
      <c r="IO20" s="42"/>
      <c r="IP20" s="42"/>
      <c r="IQ20" s="42"/>
      <c r="IR20" s="42"/>
      <c r="IS20" s="42"/>
      <c r="IT20" s="42"/>
      <c r="IU20" s="42"/>
      <c r="IV20" s="42"/>
      <c r="IW20" s="42"/>
      <c r="IX20" s="42"/>
      <c r="IY20" s="42"/>
      <c r="IZ20" s="42"/>
      <c r="JA20" s="42"/>
      <c r="JB20" s="42"/>
      <c r="JC20" s="42"/>
      <c r="JD20" s="42"/>
      <c r="JE20" s="42"/>
      <c r="JF20" s="42"/>
      <c r="JG20" s="42"/>
      <c r="JH20" s="42"/>
      <c r="JI20" s="42"/>
      <c r="JJ20" s="42"/>
      <c r="JK20" s="42"/>
      <c r="JL20" s="42"/>
      <c r="JM20" s="42"/>
      <c r="JN20" s="42"/>
      <c r="JO20" s="42"/>
      <c r="JP20" s="42"/>
      <c r="JQ20" s="42"/>
      <c r="JR20" s="42"/>
      <c r="JS20" s="42"/>
      <c r="JT20" s="24"/>
    </row>
    <row r="21" customFormat="false" ht="13.75" hidden="false" customHeight="true" outlineLevel="0" collapsed="false">
      <c r="A21" s="29" t="n">
        <v>15</v>
      </c>
      <c r="B21" s="30" t="n">
        <f aca="false">Y21</f>
        <v>3341.6526666741</v>
      </c>
      <c r="C21" s="12" t="str">
        <f aca="false">'Standard Settings'!B16</f>
        <v>L/3/7</v>
      </c>
      <c r="D21" s="12" t="n">
        <f aca="false">'Standard Settings'!H16</f>
        <v>17</v>
      </c>
      <c r="E21" s="31" t="n">
        <f aca="false">(DQ21-DH21)/2048</f>
        <v>0.0105343490927194</v>
      </c>
      <c r="F21" s="28"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32" t="str">
        <f aca="false">'Standard Settings'!C16</f>
        <v>L</v>
      </c>
      <c r="H21" s="33"/>
      <c r="I21" s="12" t="str">
        <f aca="false">'Standard Settings'!$D16</f>
        <v>LM</v>
      </c>
      <c r="J21" s="33"/>
      <c r="K21" s="13" t="n">
        <v>0</v>
      </c>
      <c r="L21" s="13" t="n">
        <v>0</v>
      </c>
      <c r="M21" s="14" t="s">
        <v>301</v>
      </c>
      <c r="N21" s="14" t="s">
        <v>301</v>
      </c>
      <c r="O21" s="12" t="n">
        <f aca="false">'Standard Settings'!$E16</f>
        <v>65.5</v>
      </c>
      <c r="P21" s="34"/>
      <c r="Q21" s="35" t="n">
        <f aca="false">'Standard Settings'!$G16</f>
        <v>14</v>
      </c>
      <c r="R21" s="35" t="n">
        <f aca="false">'Standard Settings'!$I16</f>
        <v>20</v>
      </c>
      <c r="S21" s="36" t="n">
        <f aca="false">D21-4</f>
        <v>13</v>
      </c>
      <c r="T21" s="36" t="n">
        <f aca="false">D21+4</f>
        <v>21</v>
      </c>
      <c r="U21" s="37" t="n">
        <f aca="false">IF(OR($S21+B$52&lt;$Q21,$S21+B$52&gt;$R21),-1,(EchelleFPAparam!$S$3/('cpmcfgWVLEN_Table.csv'!$S21+B$52))*(SIN('Standard Settings'!$F16)+SIN('Standard Settings'!$F16+EchelleFPAparam!$M$3)))</f>
        <v>-1</v>
      </c>
      <c r="V21" s="37" t="n">
        <f aca="false">IF(OR($S21+C$52&lt;$Q21,$S21+C$52&gt;$R21),-1,(EchelleFPAparam!$S$3/('cpmcfgWVLEN_Table.csv'!$S21+C$52))*(SIN('Standard Settings'!$F16)+SIN('Standard Settings'!$F16+EchelleFPAparam!$M$3)))</f>
        <v>4057.72109524712</v>
      </c>
      <c r="W21" s="37" t="n">
        <f aca="false">IF(OR($S21+D$52&lt;$Q21,$S21+D$52&gt;$R21),-1,(EchelleFPAparam!$S$3/('cpmcfgWVLEN_Table.csv'!$S21+D$52))*(SIN('Standard Settings'!$F16)+SIN('Standard Settings'!$F16+EchelleFPAparam!$M$3)))</f>
        <v>3787.20635556398</v>
      </c>
      <c r="X21" s="37" t="n">
        <f aca="false">IF(OR($S21+E$52&lt;$Q21,$S21+E$52&gt;$R21),-1,(EchelleFPAparam!$S$3/('cpmcfgWVLEN_Table.csv'!$S21+E$52))*(SIN('Standard Settings'!$F16)+SIN('Standard Settings'!$F16+EchelleFPAparam!$M$3)))</f>
        <v>3550.50595834123</v>
      </c>
      <c r="Y21" s="37" t="n">
        <f aca="false">IF(OR($S21+F$52&lt;$Q21,$S21+F$52&gt;$R21),-1,(EchelleFPAparam!$S$3/('cpmcfgWVLEN_Table.csv'!$S21+F$52))*(SIN('Standard Settings'!$F16)+SIN('Standard Settings'!$F16+EchelleFPAparam!$M$3)))</f>
        <v>3341.6526666741</v>
      </c>
      <c r="Z21" s="37" t="n">
        <f aca="false">IF(OR($S21+G$52&lt;$Q21,$S21+G$52&gt;$R21),-1,(EchelleFPAparam!$S$3/('cpmcfgWVLEN_Table.csv'!$S21+G$52))*(SIN('Standard Settings'!$F16)+SIN('Standard Settings'!$F16+EchelleFPAparam!$M$3)))</f>
        <v>3156.00529630332</v>
      </c>
      <c r="AA21" s="37" t="n">
        <f aca="false">IF(OR($S21+H$52&lt;$Q21,$S21+H$52&gt;$R21),-1,(EchelleFPAparam!$S$3/('cpmcfgWVLEN_Table.csv'!$S21+H$52))*(SIN('Standard Settings'!$F16)+SIN('Standard Settings'!$F16+EchelleFPAparam!$M$3)))</f>
        <v>2989.89975439262</v>
      </c>
      <c r="AB21" s="37" t="n">
        <f aca="false">IF(OR($S21+I$52&lt;$Q21,$S21+I$52&gt;$R21),-1,(EchelleFPAparam!$S$3/('cpmcfgWVLEN_Table.csv'!$S21+I$52))*(SIN('Standard Settings'!$F16)+SIN('Standard Settings'!$F16+EchelleFPAparam!$M$3)))</f>
        <v>2840.40476667299</v>
      </c>
      <c r="AC21" s="37" t="n">
        <f aca="false">IF(OR($S21+J$52&lt;$Q21,$S21+J$52&gt;$R21),-1,(EchelleFPAparam!$S$3/('cpmcfgWVLEN_Table.csv'!$S21+J$52))*(SIN('Standard Settings'!$F16)+SIN('Standard Settings'!$F16+EchelleFPAparam!$M$3)))</f>
        <v>-1</v>
      </c>
      <c r="AD21" s="38"/>
      <c r="AE21" s="38" t="n">
        <v>2018.14802262301</v>
      </c>
      <c r="AF21" s="38" t="n">
        <v>1710.85961423678</v>
      </c>
      <c r="AG21" s="38" t="n">
        <v>1344.40702181751</v>
      </c>
      <c r="AH21" s="38" t="n">
        <v>1024.36894665496</v>
      </c>
      <c r="AI21" s="38" t="n">
        <v>742.424358323842</v>
      </c>
      <c r="AJ21" s="38" t="n">
        <v>491.92094066155</v>
      </c>
      <c r="AK21" s="38" t="n">
        <v>267.560517566425</v>
      </c>
      <c r="AL21" s="38" t="n">
        <v>75.8686934939767</v>
      </c>
      <c r="AM21" s="38"/>
      <c r="AN21" s="38"/>
      <c r="AO21" s="38"/>
      <c r="AP21" s="38" t="n">
        <v>2025.63003264093</v>
      </c>
      <c r="AQ21" s="38" t="n">
        <v>1729.36347056736</v>
      </c>
      <c r="AR21" s="38" t="n">
        <v>1360.54593871022</v>
      </c>
      <c r="AS21" s="38" t="n">
        <v>1038.45418375226</v>
      </c>
      <c r="AT21" s="38" t="n">
        <v>754.754873397628</v>
      </c>
      <c r="AU21" s="38" t="n">
        <v>502.644746129343</v>
      </c>
      <c r="AV21" s="38" t="n">
        <v>276.952071920226</v>
      </c>
      <c r="AW21" s="38" t="n">
        <v>79.9348397057519</v>
      </c>
      <c r="AX21" s="38"/>
      <c r="AY21" s="38"/>
      <c r="AZ21" s="38"/>
      <c r="BA21" s="38" t="n">
        <v>2036.01539644727</v>
      </c>
      <c r="BB21" s="38" t="n">
        <v>1749.95517724563</v>
      </c>
      <c r="BC21" s="38" t="n">
        <v>1378.47104549593</v>
      </c>
      <c r="BD21" s="38" t="n">
        <v>1054.08015439874</v>
      </c>
      <c r="BE21" s="38" t="n">
        <v>768.376000551908</v>
      </c>
      <c r="BF21" s="38" t="n">
        <v>514.516347996956</v>
      </c>
      <c r="BG21" s="38" t="n">
        <v>287.299395481053</v>
      </c>
      <c r="BH21" s="38" t="n">
        <v>84.5729363723761</v>
      </c>
      <c r="BI21" s="38"/>
      <c r="BJ21" s="38"/>
      <c r="BK21" s="39" t="n">
        <f aca="false">IF(OR($S21+B$52&lt;'Standard Settings'!$G16,$S21+B$52&gt;'Standard Settings'!$I16),-1,(EchelleFPAparam!$S$3/('cpmcfgWVLEN_Table.csv'!$S21+B$52))*(SIN(EchelleFPAparam!$T$3-EchelleFPAparam!$M$3/2)+SIN('Standard Settings'!$F16+EchelleFPAparam!$M$3)))</f>
        <v>-1</v>
      </c>
      <c r="BL21" s="39" t="n">
        <f aca="false">IF(OR($S21+C$52&lt;'Standard Settings'!$G16,$S21+C$52&gt;'Standard Settings'!$I16),-1,(EchelleFPAparam!$S$3/('cpmcfgWVLEN_Table.csv'!$S21+C$52))*(SIN(EchelleFPAparam!$T$3-EchelleFPAparam!$M$3/2)+SIN('Standard Settings'!$F16+EchelleFPAparam!$M$3)))</f>
        <v>4055.67114621667</v>
      </c>
      <c r="BM21" s="39" t="n">
        <f aca="false">IF(OR($S21+D$52&lt;'Standard Settings'!$G16,$S21+D$52&gt;'Standard Settings'!$I16),-1,(EchelleFPAparam!$S$3/('cpmcfgWVLEN_Table.csv'!$S21+D$52))*(SIN(EchelleFPAparam!$T$3-EchelleFPAparam!$M$3/2)+SIN('Standard Settings'!$F16+EchelleFPAparam!$M$3)))</f>
        <v>3785.29306980223</v>
      </c>
      <c r="BN21" s="39" t="n">
        <f aca="false">IF(OR($S21+E$52&lt;'Standard Settings'!$G16,$S21+E$52&gt;'Standard Settings'!$I16),-1,(EchelleFPAparam!$S$3/('cpmcfgWVLEN_Table.csv'!$S21+E$52))*(SIN(EchelleFPAparam!$T$3-EchelleFPAparam!$M$3/2)+SIN('Standard Settings'!$F16+EchelleFPAparam!$M$3)))</f>
        <v>3548.71225293959</v>
      </c>
      <c r="BO21" s="39" t="n">
        <f aca="false">IF(OR($S21+F$52&lt;'Standard Settings'!$G16,$S21+F$52&gt;'Standard Settings'!$I16),-1,(EchelleFPAparam!$S$3/('cpmcfgWVLEN_Table.csv'!$S21+F$52))*(SIN(EchelleFPAparam!$T$3-EchelleFPAparam!$M$3/2)+SIN('Standard Settings'!$F16+EchelleFPAparam!$M$3)))</f>
        <v>3339.9644733549</v>
      </c>
      <c r="BP21" s="39" t="n">
        <f aca="false">IF(OR($S21+G$52&lt;'Standard Settings'!$G16,$S21+G$52&gt;'Standard Settings'!$I16),-1,(EchelleFPAparam!$S$3/('cpmcfgWVLEN_Table.csv'!$S21+G$52))*(SIN(EchelleFPAparam!$T$3-EchelleFPAparam!$M$3/2)+SIN('Standard Settings'!$F16+EchelleFPAparam!$M$3)))</f>
        <v>3154.41089150185</v>
      </c>
      <c r="BQ21" s="39" t="n">
        <f aca="false">IF(OR($S21+H$52&lt;'Standard Settings'!$G16,$S21+H$52&gt;'Standard Settings'!$I16),-1,(EchelleFPAparam!$S$3/('cpmcfgWVLEN_Table.csv'!$S21+H$52))*(SIN(EchelleFPAparam!$T$3-EchelleFPAparam!$M$3/2)+SIN('Standard Settings'!$F16+EchelleFPAparam!$M$3)))</f>
        <v>2988.38926563334</v>
      </c>
      <c r="BR21" s="39" t="n">
        <f aca="false">IF(OR($S21+I$52&lt;'Standard Settings'!$G16,$S21+I$52&gt;'Standard Settings'!$I16),-1,(EchelleFPAparam!$S$3/('cpmcfgWVLEN_Table.csv'!$S21+I$52))*(SIN(EchelleFPAparam!$T$3-EchelleFPAparam!$M$3/2)+SIN('Standard Settings'!$F16+EchelleFPAparam!$M$3)))</f>
        <v>2838.96980235167</v>
      </c>
      <c r="BS21" s="39" t="n">
        <f aca="false">IF(OR($S21+J$52&lt;'Standard Settings'!$G16,$S21+J$52&gt;'Standard Settings'!$I16),-1,(EchelleFPAparam!$S$3/('cpmcfgWVLEN_Table.csv'!$S21+J$52))*(SIN(EchelleFPAparam!$T$3-EchelleFPAparam!$M$3/2)+SIN('Standard Settings'!$F16+EchelleFPAparam!$M$3)))</f>
        <v>-1</v>
      </c>
      <c r="BT21" s="40" t="n">
        <f aca="false">IF(OR($S21+B$52&lt;'Standard Settings'!$G16,$S21+B$52&gt;'Standard Settings'!$I16),-1,BK21*(($D21+B$52)/($D21+B$52+0.5)))</f>
        <v>-1</v>
      </c>
      <c r="BU21" s="40" t="n">
        <f aca="false">IF(OR($S21+C$52&lt;'Standard Settings'!$G16,$S21+C$52&gt;'Standard Settings'!$I16),-1,BL21*(($D21+C$52)/($D21+C$52+0.5)))</f>
        <v>3946.05841253514</v>
      </c>
      <c r="BV21" s="40" t="n">
        <f aca="false">IF(OR($S21+D$52&lt;'Standard Settings'!$G16,$S21+D$52&gt;'Standard Settings'!$I16),-1,BM21*(($D21+D$52)/($D21+D$52+0.5)))</f>
        <v>3688.23427314063</v>
      </c>
      <c r="BW21" s="40" t="n">
        <f aca="false">IF(OR($S21+E$52&lt;'Standard Settings'!$G16,$S21+E$52&gt;'Standard Settings'!$I16),-1,BN21*(($D21+E$52)/($D21+E$52+0.5)))</f>
        <v>3462.15829555082</v>
      </c>
      <c r="BX21" s="40" t="n">
        <f aca="false">IF(OR($S21+F$52&lt;'Standard Settings'!$G16,$S21+F$52&gt;'Standard Settings'!$I16),-1,BO21*(($D21+F$52)/($D21+F$52+0.5)))</f>
        <v>3262.2908809513</v>
      </c>
      <c r="BY21" s="40" t="n">
        <f aca="false">IF(OR($S21+G$52&lt;'Standard Settings'!$G16,$S21+G$52&gt;'Standard Settings'!$I16),-1,BP21*(($D21+G$52)/($D21+G$52+0.5)))</f>
        <v>3084.3128716907</v>
      </c>
      <c r="BZ21" s="40" t="n">
        <f aca="false">IF(OR($S21+H$52&lt;'Standard Settings'!$G16,$S21+H$52&gt;'Standard Settings'!$I16),-1,BQ21*(($D21+H$52)/($D21+H$52+0.5)))</f>
        <v>2924.80651530071</v>
      </c>
      <c r="CA21" s="40" t="n">
        <f aca="false">IF(OR($S21+I$52&lt;'Standard Settings'!$G16,$S21+I$52&gt;'Standard Settings'!$I16),-1,BR21*(($D21+I$52)/($D21+I$52+0.5)))</f>
        <v>2781.03164312</v>
      </c>
      <c r="CB21" s="40" t="n">
        <f aca="false">IF(OR($S21+J$52&lt;'Standard Settings'!$G16,$S21+J$52&gt;'Standard Settings'!$I16),-1,BS21*(($D21+J$52)/($D21+J$52+0.5)))</f>
        <v>-1</v>
      </c>
      <c r="CC21" s="40" t="n">
        <f aca="false">IF(OR($S21+B$52&lt;'Standard Settings'!$G16,$S21+B$52&gt;'Standard Settings'!$I16),-1,BK21*(($D21+B$52)/($D21+B$52-0.5)))</f>
        <v>-1</v>
      </c>
      <c r="CD21" s="40" t="n">
        <f aca="false">IF(OR($S21+C$52&lt;'Standard Settings'!$G16,$S21+C$52&gt;'Standard Settings'!$I16),-1,BL21*(($D21+C$52)/($D21+C$52-0.5)))</f>
        <v>4171.54746468</v>
      </c>
      <c r="CE21" s="40" t="n">
        <f aca="false">IF(OR($S21+D$52&lt;'Standard Settings'!$G16,$S21+D$52&gt;'Standard Settings'!$I16),-1,BM21*(($D21+D$52)/($D21+D$52-0.5)))</f>
        <v>3887.59828790499</v>
      </c>
      <c r="CF21" s="40" t="n">
        <f aca="false">IF(OR($S21+E$52&lt;'Standard Settings'!$G16,$S21+E$52&gt;'Standard Settings'!$I16),-1,BN21*(($D21+E$52)/($D21+E$52-0.5)))</f>
        <v>3639.70487480983</v>
      </c>
      <c r="CG21" s="40" t="n">
        <f aca="false">IF(OR($S21+F$52&lt;'Standard Settings'!$G16,$S21+F$52&gt;'Standard Settings'!$I16),-1,BO21*(($D21+F$52)/($D21+F$52-0.5)))</f>
        <v>3421.42702148551</v>
      </c>
      <c r="CH21" s="40" t="n">
        <f aca="false">IF(OR($S21+G$52&lt;'Standard Settings'!$G16,$S21+G$52&gt;'Standard Settings'!$I16),-1,BP21*(($D21+G$52)/($D21+G$52-0.5)))</f>
        <v>3227.76928432748</v>
      </c>
      <c r="CI21" s="40" t="n">
        <f aca="false">IF(OR($S21+H$52&lt;'Standard Settings'!$G16,$S21+H$52&gt;'Standard Settings'!$I16),-1,BQ21*(($D21+H$52)/($D21+H$52-0.5)))</f>
        <v>3054.79791598074</v>
      </c>
      <c r="CJ21" s="40" t="n">
        <f aca="false">IF(OR($S21+I$52&lt;'Standard Settings'!$G16,$S21+I$52&gt;'Standard Settings'!$I16),-1,BR21*(($D21+I$52)/($D21+I$52-0.5)))</f>
        <v>2899.37341516766</v>
      </c>
      <c r="CK21" s="40" t="n">
        <f aca="false">IF(OR($S21+J$52&lt;'Standard Settings'!$G16,$S21+J$52&gt;'Standard Settings'!$I16),-1,BS21*(($D21+J$52)/($D21+J$52-0.5)))</f>
        <v>-1</v>
      </c>
      <c r="CL21" s="41" t="n">
        <f aca="false">IF(OR($S21+B$52&lt;'Standard Settings'!$G16,$S21+B$52&gt;'Standard Settings'!$I16),-1,(EchelleFPAparam!$S$3/('cpmcfgWVLEN_Table.csv'!$S21+B$52))*(SIN('Standard Settings'!$F16)+SIN('Standard Settings'!$F16+EchelleFPAparam!$M$3+EchelleFPAparam!$F$3)))</f>
        <v>-1</v>
      </c>
      <c r="CM21" s="41" t="n">
        <f aca="false">IF(OR($S21+C$52&lt;'Standard Settings'!$G16,$S21+C$52&gt;'Standard Settings'!$I16),-1,(EchelleFPAparam!$S$3/('cpmcfgWVLEN_Table.csv'!$S21+C$52))*(SIN('Standard Settings'!$F16)+SIN('Standard Settings'!$F16+EchelleFPAparam!$M$3+EchelleFPAparam!$F$3)))</f>
        <v>4015.51361761539</v>
      </c>
      <c r="CN21" s="41" t="n">
        <f aca="false">IF(OR($S21+D$52&lt;'Standard Settings'!$G16,$S21+D$52&gt;'Standard Settings'!$I16),-1,(EchelleFPAparam!$S$3/('cpmcfgWVLEN_Table.csv'!$S21+D$52))*(SIN('Standard Settings'!$F16)+SIN('Standard Settings'!$F16+EchelleFPAparam!$M$3+EchelleFPAparam!$F$3)))</f>
        <v>3747.81270977437</v>
      </c>
      <c r="CO21" s="41" t="n">
        <f aca="false">IF(OR($S21+E$52&lt;'Standard Settings'!$G16,$S21+E$52&gt;'Standard Settings'!$I16),-1,(EchelleFPAparam!$S$3/('cpmcfgWVLEN_Table.csv'!$S21+E$52))*(SIN('Standard Settings'!$F16)+SIN('Standard Settings'!$F16+EchelleFPAparam!$M$3+EchelleFPAparam!$F$3)))</f>
        <v>3513.57441541347</v>
      </c>
      <c r="CP21" s="41" t="n">
        <f aca="false">IF(OR($S21+F$52&lt;'Standard Settings'!$G16,$S21+F$52&gt;'Standard Settings'!$I16),-1,(EchelleFPAparam!$S$3/('cpmcfgWVLEN_Table.csv'!$S21+F$52))*(SIN('Standard Settings'!$F16)+SIN('Standard Settings'!$F16+EchelleFPAparam!$M$3+EchelleFPAparam!$F$3)))</f>
        <v>3306.89356744797</v>
      </c>
      <c r="CQ21" s="41" t="n">
        <f aca="false">IF(OR($S21+G$52&lt;'Standard Settings'!$G16,$S21+G$52&gt;'Standard Settings'!$I16),-1,(EchelleFPAparam!$S$3/('cpmcfgWVLEN_Table.csv'!$S21+G$52))*(SIN('Standard Settings'!$F16)+SIN('Standard Settings'!$F16+EchelleFPAparam!$M$3+EchelleFPAparam!$F$3)))</f>
        <v>3123.17725814531</v>
      </c>
      <c r="CR21" s="41" t="n">
        <f aca="false">IF(OR($S21+H$52&lt;'Standard Settings'!$G16,$S21+H$52&gt;'Standard Settings'!$I16),-1,(EchelleFPAparam!$S$3/('cpmcfgWVLEN_Table.csv'!$S21+H$52))*(SIN('Standard Settings'!$F16)+SIN('Standard Settings'!$F16+EchelleFPAparam!$M$3+EchelleFPAparam!$F$3)))</f>
        <v>2958.7995077166</v>
      </c>
      <c r="CS21" s="41" t="n">
        <f aca="false">IF(OR($S21+I$52&lt;'Standard Settings'!$G16,$S21+I$52&gt;'Standard Settings'!$I16),-1,(EchelleFPAparam!$S$3/('cpmcfgWVLEN_Table.csv'!$S21+I$52))*(SIN('Standard Settings'!$F16)+SIN('Standard Settings'!$F16+EchelleFPAparam!$M$3+EchelleFPAparam!$F$3)))</f>
        <v>2810.85953233077</v>
      </c>
      <c r="CT21" s="41" t="n">
        <f aca="false">IF(OR($S21+J$52&lt;'Standard Settings'!$G16,$S21+J$52&gt;'Standard Settings'!$I16),-1,(EchelleFPAparam!$S$3/('cpmcfgWVLEN_Table.csv'!$S21+J$52))*(SIN('Standard Settings'!$F16)+SIN('Standard Settings'!$F16+EchelleFPAparam!$M$3+EchelleFPAparam!$F$3)))</f>
        <v>-1</v>
      </c>
      <c r="CU21" s="41" t="n">
        <f aca="false">IF(OR($S21+B$52&lt;'Standard Settings'!$G16,$S21+B$52&gt;'Standard Settings'!$I16),-1,(EchelleFPAparam!$S$3/('cpmcfgWVLEN_Table.csv'!$S21+B$52))*(SIN('Standard Settings'!$F16)+SIN('Standard Settings'!$F16+EchelleFPAparam!$M$3+EchelleFPAparam!$G$3)))</f>
        <v>-1</v>
      </c>
      <c r="CV21" s="41" t="n">
        <f aca="false">IF(OR($S21+C$52&lt;'Standard Settings'!$G16,$S21+C$52&gt;'Standard Settings'!$I16),-1,(EchelleFPAparam!$S$3/('cpmcfgWVLEN_Table.csv'!$S21+C$52))*(SIN('Standard Settings'!$F16)+SIN('Standard Settings'!$F16+EchelleFPAparam!$M$3+EchelleFPAparam!$G$3)))</f>
        <v>4043.0105052115</v>
      </c>
      <c r="CW21" s="41" t="n">
        <f aca="false">IF(OR($S21+D$52&lt;'Standard Settings'!$G16,$S21+D$52&gt;'Standard Settings'!$I16),-1,(EchelleFPAparam!$S$3/('cpmcfgWVLEN_Table.csv'!$S21+D$52))*(SIN('Standard Settings'!$F16)+SIN('Standard Settings'!$F16+EchelleFPAparam!$M$3+EchelleFPAparam!$G$3)))</f>
        <v>3773.47647153073</v>
      </c>
      <c r="CX21" s="41" t="n">
        <f aca="false">IF(OR($S21+E$52&lt;'Standard Settings'!$G16,$S21+E$52&gt;'Standard Settings'!$I16),-1,(EchelleFPAparam!$S$3/('cpmcfgWVLEN_Table.csv'!$S21+E$52))*(SIN('Standard Settings'!$F16)+SIN('Standard Settings'!$F16+EchelleFPAparam!$M$3+EchelleFPAparam!$G$3)))</f>
        <v>3537.63419206006</v>
      </c>
      <c r="CY21" s="41" t="n">
        <f aca="false">IF(OR($S21+F$52&lt;'Standard Settings'!$G16,$S21+F$52&gt;'Standard Settings'!$I16),-1,(EchelleFPAparam!$S$3/('cpmcfgWVLEN_Table.csv'!$S21+F$52))*(SIN('Standard Settings'!$F16)+SIN('Standard Settings'!$F16+EchelleFPAparam!$M$3+EchelleFPAparam!$G$3)))</f>
        <v>3329.53806311535</v>
      </c>
      <c r="CZ21" s="41" t="n">
        <f aca="false">IF(OR($S21+G$52&lt;'Standard Settings'!$G16,$S21+G$52&gt;'Standard Settings'!$I16),-1,(EchelleFPAparam!$S$3/('cpmcfgWVLEN_Table.csv'!$S21+G$52))*(SIN('Standard Settings'!$F16)+SIN('Standard Settings'!$F16+EchelleFPAparam!$M$3+EchelleFPAparam!$G$3)))</f>
        <v>3144.56372627561</v>
      </c>
      <c r="DA21" s="41" t="n">
        <f aca="false">IF(OR($S21+H$52&lt;'Standard Settings'!$G16,$S21+H$52&gt;'Standard Settings'!$I16),-1,(EchelleFPAparam!$S$3/('cpmcfgWVLEN_Table.csv'!$S21+H$52))*(SIN('Standard Settings'!$F16)+SIN('Standard Settings'!$F16+EchelleFPAparam!$M$3+EchelleFPAparam!$G$3)))</f>
        <v>2979.0603722611</v>
      </c>
      <c r="DB21" s="41" t="n">
        <f aca="false">IF(OR($S21+I$52&lt;'Standard Settings'!$G16,$S21+I$52&gt;'Standard Settings'!$I16),-1,(EchelleFPAparam!$S$3/('cpmcfgWVLEN_Table.csv'!$S21+I$52))*(SIN('Standard Settings'!$F16)+SIN('Standard Settings'!$F16+EchelleFPAparam!$M$3+EchelleFPAparam!$G$3)))</f>
        <v>2830.10735364805</v>
      </c>
      <c r="DC21" s="41" t="n">
        <f aca="false">IF(OR($S21+J$52&lt;'Standard Settings'!$G16,$S21+J$52&gt;'Standard Settings'!$I16),-1,(EchelleFPAparam!$S$3/('cpmcfgWVLEN_Table.csv'!$S21+J$52))*(SIN('Standard Settings'!$F16)+SIN('Standard Settings'!$F16+EchelleFPAparam!$M$3+EchelleFPAparam!$G$3)))</f>
        <v>-1</v>
      </c>
      <c r="DD21" s="41" t="n">
        <f aca="false">IF(OR($S21+B$52&lt;'Standard Settings'!$G16,$S21+B$52&gt;'Standard Settings'!$I16),-1,(EchelleFPAparam!$S$3/('cpmcfgWVLEN_Table.csv'!$S21+B$52))*(SIN('Standard Settings'!$F16)+SIN('Standard Settings'!$F16+EchelleFPAparam!$M$3+EchelleFPAparam!$H$3)))</f>
        <v>-1</v>
      </c>
      <c r="DE21" s="41" t="n">
        <f aca="false">IF(OR($S21+C$52&lt;'Standard Settings'!$G16,$S21+C$52&gt;'Standard Settings'!$I16),-1,(EchelleFPAparam!$S$3/('cpmcfgWVLEN_Table.csv'!$S21+C$52))*(SIN('Standard Settings'!$F16)+SIN('Standard Settings'!$F16+EchelleFPAparam!$M$3+EchelleFPAparam!$H$3)))</f>
        <v>4044.46721966132</v>
      </c>
      <c r="DF21" s="41" t="n">
        <f aca="false">IF(OR($S21+D$52&lt;'Standard Settings'!$G16,$S21+D$52&gt;'Standard Settings'!$I16),-1,(EchelleFPAparam!$S$3/('cpmcfgWVLEN_Table.csv'!$S21+D$52))*(SIN('Standard Settings'!$F16)+SIN('Standard Settings'!$F16+EchelleFPAparam!$M$3+EchelleFPAparam!$H$3)))</f>
        <v>3774.8360716839</v>
      </c>
      <c r="DG21" s="41" t="n">
        <f aca="false">IF(OR($S21+E$52&lt;'Standard Settings'!$G16,$S21+E$52&gt;'Standard Settings'!$I16),-1,(EchelleFPAparam!$S$3/('cpmcfgWVLEN_Table.csv'!$S21+E$52))*(SIN('Standard Settings'!$F16)+SIN('Standard Settings'!$F16+EchelleFPAparam!$M$3+EchelleFPAparam!$H$3)))</f>
        <v>3538.90881720366</v>
      </c>
      <c r="DH21" s="41" t="n">
        <f aca="false">IF(OR($S21+F$52&lt;'Standard Settings'!$G16,$S21+F$52&gt;'Standard Settings'!$I16),-1,(EchelleFPAparam!$S$3/('cpmcfgWVLEN_Table.csv'!$S21+F$52))*(SIN('Standard Settings'!$F16)+SIN('Standard Settings'!$F16+EchelleFPAparam!$M$3+EchelleFPAparam!$H$3)))</f>
        <v>3330.73771030932</v>
      </c>
      <c r="DI21" s="41" t="n">
        <f aca="false">IF(OR($S21+G$52&lt;'Standard Settings'!$G16,$S21+G$52&gt;'Standard Settings'!$I16),-1,(EchelleFPAparam!$S$3/('cpmcfgWVLEN_Table.csv'!$S21+G$52))*(SIN('Standard Settings'!$F16)+SIN('Standard Settings'!$F16+EchelleFPAparam!$M$3+EchelleFPAparam!$H$3)))</f>
        <v>3145.69672640325</v>
      </c>
      <c r="DJ21" s="41" t="n">
        <f aca="false">IF(OR($S21+H$52&lt;'Standard Settings'!$G16,$S21+H$52&gt;'Standard Settings'!$I16),-1,(EchelleFPAparam!$S$3/('cpmcfgWVLEN_Table.csv'!$S21+H$52))*(SIN('Standard Settings'!$F16)+SIN('Standard Settings'!$F16+EchelleFPAparam!$M$3+EchelleFPAparam!$H$3)))</f>
        <v>2980.13374080308</v>
      </c>
      <c r="DK21" s="41" t="n">
        <f aca="false">IF(OR($S21+I$52&lt;'Standard Settings'!$G16,$S21+I$52&gt;'Standard Settings'!$I16),-1,(EchelleFPAparam!$S$3/('cpmcfgWVLEN_Table.csv'!$S21+I$52))*(SIN('Standard Settings'!$F16)+SIN('Standard Settings'!$F16+EchelleFPAparam!$M$3+EchelleFPAparam!$H$3)))</f>
        <v>2831.12705376293</v>
      </c>
      <c r="DL21" s="41" t="n">
        <f aca="false">IF(OR($S21+J$52&lt;'Standard Settings'!$G16,$S21+J$52&gt;'Standard Settings'!$I16),-1,(EchelleFPAparam!$S$3/('cpmcfgWVLEN_Table.csv'!$S21+J$52))*(SIN('Standard Settings'!$F16)+SIN('Standard Settings'!$F16+EchelleFPAparam!$M$3+EchelleFPAparam!$H$3)))</f>
        <v>-1</v>
      </c>
      <c r="DM21" s="41" t="n">
        <f aca="false">IF(OR($S21+B$52&lt;'Standard Settings'!$G16,$S21+B$52&gt;'Standard Settings'!$I16),-1,(EchelleFPAparam!$S$3/('cpmcfgWVLEN_Table.csv'!$S21+B$52))*(SIN('Standard Settings'!$F16)+SIN('Standard Settings'!$F16+EchelleFPAparam!$M$3+EchelleFPAparam!$I$3)))</f>
        <v>-1</v>
      </c>
      <c r="DN21" s="41" t="n">
        <f aca="false">IF(OR($S21+C$52&lt;'Standard Settings'!$G16,$S21+C$52&gt;'Standard Settings'!$I16),-1,(EchelleFPAparam!$S$3/('cpmcfgWVLEN_Table.csv'!$S21+C$52))*(SIN('Standard Settings'!$F16)+SIN('Standard Settings'!$F16+EchelleFPAparam!$M$3+EchelleFPAparam!$I$3)))</f>
        <v>4070.6646409479</v>
      </c>
      <c r="DO21" s="41" t="n">
        <f aca="false">IF(OR($S21+D$52&lt;'Standard Settings'!$G16,$S21+D$52&gt;'Standard Settings'!$I16),-1,(EchelleFPAparam!$S$3/('cpmcfgWVLEN_Table.csv'!$S21+D$52))*(SIN('Standard Settings'!$F16)+SIN('Standard Settings'!$F16+EchelleFPAparam!$M$3+EchelleFPAparam!$I$3)))</f>
        <v>3799.28699821804</v>
      </c>
      <c r="DP21" s="41" t="n">
        <f aca="false">IF(OR($S21+E$52&lt;'Standard Settings'!$G16,$S21+E$52&gt;'Standard Settings'!$I16),-1,(EchelleFPAparam!$S$3/('cpmcfgWVLEN_Table.csv'!$S21+E$52))*(SIN('Standard Settings'!$F16)+SIN('Standard Settings'!$F16+EchelleFPAparam!$M$3+EchelleFPAparam!$I$3)))</f>
        <v>3561.83156082942</v>
      </c>
      <c r="DQ21" s="41" t="n">
        <f aca="false">IF(OR($S21+F$52&lt;'Standard Settings'!$G16,$S21+F$52&gt;'Standard Settings'!$I16),-1,(EchelleFPAparam!$S$3/('cpmcfgWVLEN_Table.csv'!$S21+F$52))*(SIN('Standard Settings'!$F16)+SIN('Standard Settings'!$F16+EchelleFPAparam!$M$3+EchelleFPAparam!$I$3)))</f>
        <v>3352.31205725121</v>
      </c>
      <c r="DR21" s="41" t="n">
        <f aca="false">IF(OR($S21+G$52&lt;'Standard Settings'!$G16,$S21+G$52&gt;'Standard Settings'!$I16),-1,(EchelleFPAparam!$S$3/('cpmcfgWVLEN_Table.csv'!$S21+G$52))*(SIN('Standard Settings'!$F16)+SIN('Standard Settings'!$F16+EchelleFPAparam!$M$3+EchelleFPAparam!$I$3)))</f>
        <v>3166.07249851504</v>
      </c>
      <c r="DS21" s="41" t="n">
        <f aca="false">IF(OR($S21+H$52&lt;'Standard Settings'!$G16,$S21+H$52&gt;'Standard Settings'!$I16),-1,(EchelleFPAparam!$S$3/('cpmcfgWVLEN_Table.csv'!$S21+H$52))*(SIN('Standard Settings'!$F16)+SIN('Standard Settings'!$F16+EchelleFPAparam!$M$3+EchelleFPAparam!$I$3)))</f>
        <v>2999.43710385635</v>
      </c>
      <c r="DT21" s="41" t="n">
        <f aca="false">IF(OR($S21+I$52&lt;'Standard Settings'!$G16,$S21+I$52&gt;'Standard Settings'!$I16),-1,(EchelleFPAparam!$S$3/('cpmcfgWVLEN_Table.csv'!$S21+I$52))*(SIN('Standard Settings'!$F16)+SIN('Standard Settings'!$F16+EchelleFPAparam!$M$3+EchelleFPAparam!$I$3)))</f>
        <v>2849.46524866353</v>
      </c>
      <c r="DU21" s="41" t="n">
        <f aca="false">IF(OR($S21+J$52&lt;'Standard Settings'!$G16,$S21+J$52&gt;'Standard Settings'!$I16),-1,(EchelleFPAparam!$S$3/('cpmcfgWVLEN_Table.csv'!$S21+J$52))*(SIN('Standard Settings'!$F16)+SIN('Standard Settings'!$F16+EchelleFPAparam!$M$3+EchelleFPAparam!$I$3)))</f>
        <v>-1</v>
      </c>
      <c r="DV21" s="41" t="n">
        <f aca="false">IF(OR($S21+B$52&lt;'Standard Settings'!$G16,$S21+B$52&gt;'Standard Settings'!$I16),-1,(EchelleFPAparam!$S$3/('cpmcfgWVLEN_Table.csv'!$S21+B$52))*(SIN('Standard Settings'!$F16)+SIN('Standard Settings'!$F16+EchelleFPAparam!$M$3+EchelleFPAparam!$J$3)))</f>
        <v>-1</v>
      </c>
      <c r="DW21" s="41" t="n">
        <f aca="false">IF(OR($S21+C$52&lt;'Standard Settings'!$G16,$S21+C$52&gt;'Standard Settings'!$I16),-1,(EchelleFPAparam!$S$3/('cpmcfgWVLEN_Table.csv'!$S21+C$52))*(SIN('Standard Settings'!$F16)+SIN('Standard Settings'!$F16+EchelleFPAparam!$M$3+EchelleFPAparam!$J$3)))</f>
        <v>4072.05035688154</v>
      </c>
      <c r="DX21" s="41" t="n">
        <f aca="false">IF(OR($S21+D$52&lt;'Standard Settings'!$G16,$S21+D$52&gt;'Standard Settings'!$I16),-1,(EchelleFPAparam!$S$3/('cpmcfgWVLEN_Table.csv'!$S21+D$52))*(SIN('Standard Settings'!$F16)+SIN('Standard Settings'!$F16+EchelleFPAparam!$M$3+EchelleFPAparam!$J$3)))</f>
        <v>3800.58033308944</v>
      </c>
      <c r="DY21" s="41" t="n">
        <f aca="false">IF(OR($S21+E$52&lt;'Standard Settings'!$G16,$S21+E$52&gt;'Standard Settings'!$I16),-1,(EchelleFPAparam!$S$3/('cpmcfgWVLEN_Table.csv'!$S21+E$52))*(SIN('Standard Settings'!$F16)+SIN('Standard Settings'!$F16+EchelleFPAparam!$M$3+EchelleFPAparam!$J$3)))</f>
        <v>3563.04406227135</v>
      </c>
      <c r="DZ21" s="41" t="n">
        <f aca="false">IF(OR($S21+F$52&lt;'Standard Settings'!$G16,$S21+F$52&gt;'Standard Settings'!$I16),-1,(EchelleFPAparam!$S$3/('cpmcfgWVLEN_Table.csv'!$S21+F$52))*(SIN('Standard Settings'!$F16)+SIN('Standard Settings'!$F16+EchelleFPAparam!$M$3+EchelleFPAparam!$J$3)))</f>
        <v>3353.45323507891</v>
      </c>
      <c r="EA21" s="41" t="n">
        <f aca="false">IF(OR($S21+G$52&lt;'Standard Settings'!$G16,$S21+G$52&gt;'Standard Settings'!$I16),-1,(EchelleFPAparam!$S$3/('cpmcfgWVLEN_Table.csv'!$S21+G$52))*(SIN('Standard Settings'!$F16)+SIN('Standard Settings'!$F16+EchelleFPAparam!$M$3+EchelleFPAparam!$J$3)))</f>
        <v>3167.15027757453</v>
      </c>
      <c r="EB21" s="41" t="n">
        <f aca="false">IF(OR($S21+H$52&lt;'Standard Settings'!$G16,$S21+H$52&gt;'Standard Settings'!$I16),-1,(EchelleFPAparam!$S$3/('cpmcfgWVLEN_Table.csv'!$S21+H$52))*(SIN('Standard Settings'!$F16)+SIN('Standard Settings'!$F16+EchelleFPAparam!$M$3+EchelleFPAparam!$J$3)))</f>
        <v>3000.45815770219</v>
      </c>
      <c r="EC21" s="41" t="n">
        <f aca="false">IF(OR($S21+I$52&lt;'Standard Settings'!$G16,$S21+I$52&gt;'Standard Settings'!$I16),-1,(EchelleFPAparam!$S$3/('cpmcfgWVLEN_Table.csv'!$S21+I$52))*(SIN('Standard Settings'!$F16)+SIN('Standard Settings'!$F16+EchelleFPAparam!$M$3+EchelleFPAparam!$J$3)))</f>
        <v>2850.43524981708</v>
      </c>
      <c r="ED21" s="41" t="n">
        <f aca="false">IF(OR($S21+J$52&lt;'Standard Settings'!$G16,$S21+J$52&gt;'Standard Settings'!$I16),-1,(EchelleFPAparam!$S$3/('cpmcfgWVLEN_Table.csv'!$S21+J$52))*(SIN('Standard Settings'!$F16)+SIN('Standard Settings'!$F16+EchelleFPAparam!$M$3+EchelleFPAparam!$J$3)))</f>
        <v>-1</v>
      </c>
      <c r="EE21" s="41" t="n">
        <f aca="false">IF(OR($S21+B$52&lt;$Q21,$S21+B$52&gt;$R21),-1,(EchelleFPAparam!$S$3/('cpmcfgWVLEN_Table.csv'!$S21+B$52))*(SIN('Standard Settings'!$F16)+SIN('Standard Settings'!$F16+EchelleFPAparam!$M$3+EchelleFPAparam!$K$3)))</f>
        <v>-1</v>
      </c>
      <c r="EF21" s="41" t="n">
        <f aca="false">IF(OR($S21+C$52&lt;$Q21,$S21+C$52&gt;$R21),-1,(EchelleFPAparam!$S$3/('cpmcfgWVLEN_Table.csv'!$S21+C$52))*(SIN('Standard Settings'!$F16)+SIN('Standard Settings'!$F16+EchelleFPAparam!$M$3+EchelleFPAparam!$K$3)))</f>
        <v>4096.93024822347</v>
      </c>
      <c r="EG21" s="41" t="n">
        <f aca="false">IF(OR($S21+D$52&lt;$Q21,$S21+D$52&gt;$R21),-1,(EchelleFPAparam!$S$3/('cpmcfgWVLEN_Table.csv'!$S21+D$52))*(SIN('Standard Settings'!$F16)+SIN('Standard Settings'!$F16+EchelleFPAparam!$M$3+EchelleFPAparam!$K$3)))</f>
        <v>3823.80156500857</v>
      </c>
      <c r="EH21" s="41" t="n">
        <f aca="false">IF(OR($S21+E$52&lt;$Q21,$S21+E$52&gt;$R21),-1,(EchelleFPAparam!$S$3/('cpmcfgWVLEN_Table.csv'!$S21+E$52))*(SIN('Standard Settings'!$F16)+SIN('Standard Settings'!$F16+EchelleFPAparam!$M$3+EchelleFPAparam!$K$3)))</f>
        <v>3584.81396719554</v>
      </c>
      <c r="EI21" s="41" t="n">
        <f aca="false">IF(OR($S21+F$52&lt;$Q21,$S21+F$52&gt;$R21),-1,(EchelleFPAparam!$S$3/('cpmcfgWVLEN_Table.csv'!$S21+F$52))*(SIN('Standard Settings'!$F16)+SIN('Standard Settings'!$F16+EchelleFPAparam!$M$3+EchelleFPAparam!$K$3)))</f>
        <v>3373.9425573605</v>
      </c>
      <c r="EJ21" s="41" t="n">
        <f aca="false">IF(OR($S21+G$52&lt;$Q21,$S21+G$52&gt;$R21),-1,(EchelleFPAparam!$S$3/('cpmcfgWVLEN_Table.csv'!$S21+G$52))*(SIN('Standard Settings'!$F16)+SIN('Standard Settings'!$F16+EchelleFPAparam!$M$3+EchelleFPAparam!$K$3)))</f>
        <v>3186.50130417381</v>
      </c>
      <c r="EK21" s="41" t="n">
        <f aca="false">IF(OR($S21+H$52&lt;$Q21,$S21+H$52&gt;$R21),-1,(EchelleFPAparam!$S$3/('cpmcfgWVLEN_Table.csv'!$S21+H$52))*(SIN('Standard Settings'!$F16)+SIN('Standard Settings'!$F16+EchelleFPAparam!$M$3+EchelleFPAparam!$K$3)))</f>
        <v>3018.79070921729</v>
      </c>
      <c r="EL21" s="41" t="n">
        <f aca="false">IF(OR($S21+I$52&lt;$Q21,$S21+I$52&gt;$R21),-1,(EchelleFPAparam!$S$3/('cpmcfgWVLEN_Table.csv'!$S21+I$52))*(SIN('Standard Settings'!$F16)+SIN('Standard Settings'!$F16+EchelleFPAparam!$M$3+EchelleFPAparam!$K$3)))</f>
        <v>2867.85117375643</v>
      </c>
      <c r="EM21" s="41" t="n">
        <f aca="false">IF(OR($S21+J$52&lt;$Q21,$S21+J$52&gt;$R21),-1,(EchelleFPAparam!$S$3/('cpmcfgWVLEN_Table.csv'!$S21+J$52))*(SIN('Standard Settings'!$F16)+SIN('Standard Settings'!$F16+EchelleFPAparam!$M$3+EchelleFPAparam!$K$3)))</f>
        <v>-1</v>
      </c>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3" t="n">
        <f aca="false">1/(F21*EchelleFPAparam!$Q$3)</f>
        <v>1097.28760954167</v>
      </c>
      <c r="FM21" s="43" t="n">
        <f aca="false">E21*FL21</f>
        <v>11.5592107340276</v>
      </c>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c r="IF21" s="42"/>
      <c r="IG21" s="42"/>
      <c r="IH21" s="42"/>
      <c r="II21" s="42"/>
      <c r="IJ21" s="42"/>
      <c r="IK21" s="42"/>
      <c r="IL21" s="42"/>
      <c r="IM21" s="42"/>
      <c r="IN21" s="42"/>
      <c r="IO21" s="42"/>
      <c r="IP21" s="42"/>
      <c r="IQ21" s="42"/>
      <c r="IR21" s="42"/>
      <c r="IS21" s="42"/>
      <c r="IT21" s="42"/>
      <c r="IU21" s="42"/>
      <c r="IV21" s="42"/>
      <c r="IW21" s="42"/>
      <c r="IX21" s="42"/>
      <c r="IY21" s="42"/>
      <c r="IZ21" s="42"/>
      <c r="JA21" s="42"/>
      <c r="JB21" s="42"/>
      <c r="JC21" s="42"/>
      <c r="JD21" s="42"/>
      <c r="JE21" s="42"/>
      <c r="JF21" s="42"/>
      <c r="JG21" s="42"/>
      <c r="JH21" s="42"/>
      <c r="JI21" s="42"/>
      <c r="JJ21" s="42"/>
      <c r="JK21" s="42"/>
      <c r="JL21" s="42"/>
      <c r="JM21" s="42"/>
      <c r="JN21" s="42"/>
      <c r="JO21" s="42"/>
      <c r="JP21" s="42"/>
      <c r="JQ21" s="42"/>
      <c r="JR21" s="42"/>
      <c r="JS21" s="42"/>
      <c r="JT21" s="24"/>
    </row>
    <row r="22" customFormat="false" ht="13.75" hidden="false" customHeight="true" outlineLevel="0" collapsed="false">
      <c r="A22" s="29" t="n">
        <v>16</v>
      </c>
      <c r="B22" s="30" t="n">
        <f aca="false">Y22</f>
        <v>3355.82074546146</v>
      </c>
      <c r="C22" s="12" t="str">
        <f aca="false">'Standard Settings'!B17</f>
        <v>L/4/7</v>
      </c>
      <c r="D22" s="12" t="n">
        <f aca="false">'Standard Settings'!H17</f>
        <v>17</v>
      </c>
      <c r="E22" s="31" t="n">
        <f aca="false">(DQ22-DH22)/2048</f>
        <v>0.0103590727607503</v>
      </c>
      <c r="F22" s="28"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32" t="str">
        <f aca="false">'Standard Settings'!C17</f>
        <v>L</v>
      </c>
      <c r="H22" s="33"/>
      <c r="I22" s="12" t="str">
        <f aca="false">'Standard Settings'!$D17</f>
        <v>LM</v>
      </c>
      <c r="J22" s="33"/>
      <c r="K22" s="13" t="n">
        <v>0</v>
      </c>
      <c r="L22" s="13" t="n">
        <v>0</v>
      </c>
      <c r="M22" s="14" t="s">
        <v>301</v>
      </c>
      <c r="N22" s="14" t="s">
        <v>301</v>
      </c>
      <c r="O22" s="12" t="n">
        <f aca="false">'Standard Settings'!$E17</f>
        <v>66</v>
      </c>
      <c r="P22" s="34"/>
      <c r="Q22" s="35" t="n">
        <f aca="false">'Standard Settings'!$G17</f>
        <v>14</v>
      </c>
      <c r="R22" s="35" t="n">
        <f aca="false">'Standard Settings'!$I17</f>
        <v>20</v>
      </c>
      <c r="S22" s="36" t="n">
        <f aca="false">D22-4</f>
        <v>13</v>
      </c>
      <c r="T22" s="36" t="n">
        <f aca="false">D22+4</f>
        <v>21</v>
      </c>
      <c r="U22" s="37" t="n">
        <f aca="false">IF(OR($S22+B$52&lt;$Q22,$S22+B$52&gt;$R22),-1,(EchelleFPAparam!$S$3/('cpmcfgWVLEN_Table.csv'!$S22+B$52))*(SIN('Standard Settings'!$F17)+SIN('Standard Settings'!$F17+EchelleFPAparam!$M$3)))</f>
        <v>-1</v>
      </c>
      <c r="V22" s="37" t="n">
        <f aca="false">IF(OR($S22+C$52&lt;$Q22,$S22+C$52&gt;$R22),-1,(EchelleFPAparam!$S$3/('cpmcfgWVLEN_Table.csv'!$S22+C$52))*(SIN('Standard Settings'!$F17)+SIN('Standard Settings'!$F17+EchelleFPAparam!$M$3)))</f>
        <v>4074.92519091749</v>
      </c>
      <c r="W22" s="37" t="n">
        <f aca="false">IF(OR($S22+D$52&lt;$Q22,$S22+D$52&gt;$R22),-1,(EchelleFPAparam!$S$3/('cpmcfgWVLEN_Table.csv'!$S22+D$52))*(SIN('Standard Settings'!$F17)+SIN('Standard Settings'!$F17+EchelleFPAparam!$M$3)))</f>
        <v>3803.26351152299</v>
      </c>
      <c r="X22" s="37" t="n">
        <f aca="false">IF(OR($S22+E$52&lt;$Q22,$S22+E$52&gt;$R22),-1,(EchelleFPAparam!$S$3/('cpmcfgWVLEN_Table.csv'!$S22+E$52))*(SIN('Standard Settings'!$F17)+SIN('Standard Settings'!$F17+EchelleFPAparam!$M$3)))</f>
        <v>3565.5595420528</v>
      </c>
      <c r="Y22" s="37" t="n">
        <f aca="false">IF(OR($S22+F$52&lt;$Q22,$S22+F$52&gt;$R22),-1,(EchelleFPAparam!$S$3/('cpmcfgWVLEN_Table.csv'!$S22+F$52))*(SIN('Standard Settings'!$F17)+SIN('Standard Settings'!$F17+EchelleFPAparam!$M$3)))</f>
        <v>3355.82074546146</v>
      </c>
      <c r="Z22" s="37" t="n">
        <f aca="false">IF(OR($S22+G$52&lt;$Q22,$S22+G$52&gt;$R22),-1,(EchelleFPAparam!$S$3/('cpmcfgWVLEN_Table.csv'!$S22+G$52))*(SIN('Standard Settings'!$F17)+SIN('Standard Settings'!$F17+EchelleFPAparam!$M$3)))</f>
        <v>3169.38625960249</v>
      </c>
      <c r="AA22" s="37" t="n">
        <f aca="false">IF(OR($S22+H$52&lt;$Q22,$S22+H$52&gt;$R22),-1,(EchelleFPAparam!$S$3/('cpmcfgWVLEN_Table.csv'!$S22+H$52))*(SIN('Standard Settings'!$F17)+SIN('Standard Settings'!$F17+EchelleFPAparam!$M$3)))</f>
        <v>3002.57645646552</v>
      </c>
      <c r="AB22" s="37" t="n">
        <f aca="false">IF(OR($S22+I$52&lt;$Q22,$S22+I$52&gt;$R22),-1,(EchelleFPAparam!$S$3/('cpmcfgWVLEN_Table.csv'!$S22+I$52))*(SIN('Standard Settings'!$F17)+SIN('Standard Settings'!$F17+EchelleFPAparam!$M$3)))</f>
        <v>2852.44763364224</v>
      </c>
      <c r="AC22" s="37" t="n">
        <f aca="false">IF(OR($S22+J$52&lt;$Q22,$S22+J$52&gt;$R22),-1,(EchelleFPAparam!$S$3/('cpmcfgWVLEN_Table.csv'!$S22+J$52))*(SIN('Standard Settings'!$F17)+SIN('Standard Settings'!$F17+EchelleFPAparam!$M$3)))</f>
        <v>-1</v>
      </c>
      <c r="AD22" s="38"/>
      <c r="AE22" s="38" t="n">
        <v>2028.96291731794</v>
      </c>
      <c r="AF22" s="38" t="n">
        <v>1735.11802174888</v>
      </c>
      <c r="AG22" s="38" t="n">
        <v>1367.02529348644</v>
      </c>
      <c r="AH22" s="38" t="n">
        <v>1045.52629008095</v>
      </c>
      <c r="AI22" s="38" t="n">
        <v>762.31558387387</v>
      </c>
      <c r="AJ22" s="38" t="n">
        <v>510.678414054785</v>
      </c>
      <c r="AK22" s="38" t="n">
        <v>285.399448878762</v>
      </c>
      <c r="AL22" s="38" t="n">
        <v>84.3026858212812</v>
      </c>
      <c r="AM22" s="38"/>
      <c r="AN22" s="38"/>
      <c r="AO22" s="38"/>
      <c r="AP22" s="38" t="n">
        <v>2038.05635972879</v>
      </c>
      <c r="AQ22" s="38" t="n">
        <v>1753.04142482749</v>
      </c>
      <c r="AR22" s="38" t="n">
        <v>1382.55959602424</v>
      </c>
      <c r="AS22" s="38" t="n">
        <v>1059.06627219348</v>
      </c>
      <c r="AT22" s="38" t="n">
        <v>774.145248715697</v>
      </c>
      <c r="AU22" s="38" t="n">
        <v>520.989940619801</v>
      </c>
      <c r="AV22" s="38" t="n">
        <v>294.331737427255</v>
      </c>
      <c r="AW22" s="38" t="n">
        <v>89.7421958213354</v>
      </c>
      <c r="AX22" s="38"/>
      <c r="AY22" s="38"/>
      <c r="AZ22" s="38"/>
      <c r="BA22" s="38" t="n">
        <v>1772.95668926583</v>
      </c>
      <c r="BB22" s="38" t="n">
        <v>1399.96362311543</v>
      </c>
      <c r="BC22" s="38" t="n">
        <v>1074.18417495739</v>
      </c>
      <c r="BD22" s="38" t="n">
        <v>787.240041181565</v>
      </c>
      <c r="BE22" s="38" t="n">
        <v>532.296928601626</v>
      </c>
      <c r="BF22" s="38" t="n">
        <v>304.200154941314</v>
      </c>
      <c r="BG22" s="38" t="n">
        <v>98.2433657690581</v>
      </c>
      <c r="BH22" s="38"/>
      <c r="BI22" s="38"/>
      <c r="BJ22" s="38"/>
      <c r="BK22" s="39" t="n">
        <f aca="false">IF(OR($S22+B$52&lt;'Standard Settings'!$G17,$S22+B$52&gt;'Standard Settings'!$I17),-1,(EchelleFPAparam!$S$3/('cpmcfgWVLEN_Table.csv'!$S22+B$52))*(SIN(EchelleFPAparam!$T$3-EchelleFPAparam!$M$3/2)+SIN('Standard Settings'!$F17+EchelleFPAparam!$M$3)))</f>
        <v>-1</v>
      </c>
      <c r="BL22" s="39" t="n">
        <f aca="false">IF(OR($S22+C$52&lt;'Standard Settings'!$G17,$S22+C$52&gt;'Standard Settings'!$I17),-1,(EchelleFPAparam!$S$3/('cpmcfgWVLEN_Table.csv'!$S22+C$52))*(SIN(EchelleFPAparam!$T$3-EchelleFPAparam!$M$3/2)+SIN('Standard Settings'!$F17+EchelleFPAparam!$M$3)))</f>
        <v>4064.77344390091</v>
      </c>
      <c r="BM22" s="39" t="n">
        <f aca="false">IF(OR($S22+D$52&lt;'Standard Settings'!$G17,$S22+D$52&gt;'Standard Settings'!$I17),-1,(EchelleFPAparam!$S$3/('cpmcfgWVLEN_Table.csv'!$S22+D$52))*(SIN(EchelleFPAparam!$T$3-EchelleFPAparam!$M$3/2)+SIN('Standard Settings'!$F17+EchelleFPAparam!$M$3)))</f>
        <v>3793.78854764085</v>
      </c>
      <c r="BN22" s="39" t="n">
        <f aca="false">IF(OR($S22+E$52&lt;'Standard Settings'!$G17,$S22+E$52&gt;'Standard Settings'!$I17),-1,(EchelleFPAparam!$S$3/('cpmcfgWVLEN_Table.csv'!$S22+E$52))*(SIN(EchelleFPAparam!$T$3-EchelleFPAparam!$M$3/2)+SIN('Standard Settings'!$F17+EchelleFPAparam!$M$3)))</f>
        <v>3556.6767634133</v>
      </c>
      <c r="BO22" s="39" t="n">
        <f aca="false">IF(OR($S22+F$52&lt;'Standard Settings'!$G17,$S22+F$52&gt;'Standard Settings'!$I17),-1,(EchelleFPAparam!$S$3/('cpmcfgWVLEN_Table.csv'!$S22+F$52))*(SIN(EchelleFPAparam!$T$3-EchelleFPAparam!$M$3/2)+SIN('Standard Settings'!$F17+EchelleFPAparam!$M$3)))</f>
        <v>3347.46048321252</v>
      </c>
      <c r="BP22" s="39" t="n">
        <f aca="false">IF(OR($S22+G$52&lt;'Standard Settings'!$G17,$S22+G$52&gt;'Standard Settings'!$I17),-1,(EchelleFPAparam!$S$3/('cpmcfgWVLEN_Table.csv'!$S22+G$52))*(SIN(EchelleFPAparam!$T$3-EchelleFPAparam!$M$3/2)+SIN('Standard Settings'!$F17+EchelleFPAparam!$M$3)))</f>
        <v>3161.49045636738</v>
      </c>
      <c r="BQ22" s="39" t="n">
        <f aca="false">IF(OR($S22+H$52&lt;'Standard Settings'!$G17,$S22+H$52&gt;'Standard Settings'!$I17),-1,(EchelleFPAparam!$S$3/('cpmcfgWVLEN_Table.csv'!$S22+H$52))*(SIN(EchelleFPAparam!$T$3-EchelleFPAparam!$M$3/2)+SIN('Standard Settings'!$F17+EchelleFPAparam!$M$3)))</f>
        <v>2995.09622182173</v>
      </c>
      <c r="BR22" s="39" t="n">
        <f aca="false">IF(OR($S22+I$52&lt;'Standard Settings'!$G17,$S22+I$52&gt;'Standard Settings'!$I17),-1,(EchelleFPAparam!$S$3/('cpmcfgWVLEN_Table.csv'!$S22+I$52))*(SIN(EchelleFPAparam!$T$3-EchelleFPAparam!$M$3/2)+SIN('Standard Settings'!$F17+EchelleFPAparam!$M$3)))</f>
        <v>2845.34141073064</v>
      </c>
      <c r="BS22" s="39" t="n">
        <f aca="false">IF(OR($S22+J$52&lt;'Standard Settings'!$G17,$S22+J$52&gt;'Standard Settings'!$I17),-1,(EchelleFPAparam!$S$3/('cpmcfgWVLEN_Table.csv'!$S22+J$52))*(SIN(EchelleFPAparam!$T$3-EchelleFPAparam!$M$3/2)+SIN('Standard Settings'!$F17+EchelleFPAparam!$M$3)))</f>
        <v>-1</v>
      </c>
      <c r="BT22" s="40" t="n">
        <f aca="false">IF(OR($S22+B$52&lt;'Standard Settings'!$G17,$S22+B$52&gt;'Standard Settings'!$I17),-1,BK22*(($D22+B$52)/($D22+B$52+0.5)))</f>
        <v>-1</v>
      </c>
      <c r="BU22" s="40" t="n">
        <f aca="false">IF(OR($S22+C$52&lt;'Standard Settings'!$G17,$S22+C$52&gt;'Standard Settings'!$I17),-1,BL22*(($D22+C$52)/($D22+C$52+0.5)))</f>
        <v>3954.91470217386</v>
      </c>
      <c r="BV22" s="40" t="n">
        <f aca="false">IF(OR($S22+D$52&lt;'Standard Settings'!$G17,$S22+D$52&gt;'Standard Settings'!$I17),-1,BM22*(($D22+D$52)/($D22+D$52+0.5)))</f>
        <v>3696.51191821416</v>
      </c>
      <c r="BW22" s="40" t="n">
        <f aca="false">IF(OR($S22+E$52&lt;'Standard Settings'!$G17,$S22+E$52&gt;'Standard Settings'!$I17),-1,BN22*(($D22+E$52)/($D22+E$52+0.5)))</f>
        <v>3469.92854967151</v>
      </c>
      <c r="BX22" s="40" t="n">
        <f aca="false">IF(OR($S22+F$52&lt;'Standard Settings'!$G17,$S22+F$52&gt;'Standard Settings'!$I17),-1,BO22*(($D22+F$52)/($D22+F$52+0.5)))</f>
        <v>3269.61256499827</v>
      </c>
      <c r="BY22" s="40" t="n">
        <f aca="false">IF(OR($S22+G$52&lt;'Standard Settings'!$G17,$S22+G$52&gt;'Standard Settings'!$I17),-1,BP22*(($D22+G$52)/($D22+G$52+0.5)))</f>
        <v>3091.23511289255</v>
      </c>
      <c r="BZ22" s="40" t="n">
        <f aca="false">IF(OR($S22+H$52&lt;'Standard Settings'!$G17,$S22+H$52&gt;'Standard Settings'!$I17),-1,BQ22*(($D22+H$52)/($D22+H$52+0.5)))</f>
        <v>2931.3707702936</v>
      </c>
      <c r="CA22" s="40" t="n">
        <f aca="false">IF(OR($S22+I$52&lt;'Standard Settings'!$G17,$S22+I$52&gt;'Standard Settings'!$I17),-1,BR22*(($D22+I$52)/($D22+I$52+0.5)))</f>
        <v>2787.27321867491</v>
      </c>
      <c r="CB22" s="40" t="n">
        <f aca="false">IF(OR($S22+J$52&lt;'Standard Settings'!$G17,$S22+J$52&gt;'Standard Settings'!$I17),-1,BS22*(($D22+J$52)/($D22+J$52+0.5)))</f>
        <v>-1</v>
      </c>
      <c r="CC22" s="40" t="n">
        <f aca="false">IF(OR($S22+B$52&lt;'Standard Settings'!$G17,$S22+B$52&gt;'Standard Settings'!$I17),-1,BK22*(($D22+B$52)/($D22+B$52-0.5)))</f>
        <v>-1</v>
      </c>
      <c r="CD22" s="40" t="n">
        <f aca="false">IF(OR($S22+C$52&lt;'Standard Settings'!$G17,$S22+C$52&gt;'Standard Settings'!$I17),-1,BL22*(($D22+C$52)/($D22+C$52-0.5)))</f>
        <v>4180.90982801237</v>
      </c>
      <c r="CE22" s="40" t="n">
        <f aca="false">IF(OR($S22+D$52&lt;'Standard Settings'!$G17,$S22+D$52&gt;'Standard Settings'!$I17),-1,BM22*(($D22+D$52)/($D22+D$52-0.5)))</f>
        <v>3896.32337325277</v>
      </c>
      <c r="CF22" s="40" t="n">
        <f aca="false">IF(OR($S22+E$52&lt;'Standard Settings'!$G17,$S22+E$52&gt;'Standard Settings'!$I17),-1,BN22*(($D22+E$52)/($D22+E$52-0.5)))</f>
        <v>3647.87360350082</v>
      </c>
      <c r="CG22" s="40" t="n">
        <f aca="false">IF(OR($S22+F$52&lt;'Standard Settings'!$G17,$S22+F$52&gt;'Standard Settings'!$I17),-1,BO22*(($D22+F$52)/($D22+F$52-0.5)))</f>
        <v>3429.10586085185</v>
      </c>
      <c r="CH22" s="40" t="n">
        <f aca="false">IF(OR($S22+G$52&lt;'Standard Settings'!$G17,$S22+G$52&gt;'Standard Settings'!$I17),-1,BP22*(($D22+G$52)/($D22+G$52-0.5)))</f>
        <v>3235.01349023639</v>
      </c>
      <c r="CI22" s="40" t="n">
        <f aca="false">IF(OR($S22+H$52&lt;'Standard Settings'!$G17,$S22+H$52&gt;'Standard Settings'!$I17),-1,BQ22*(($D22+H$52)/($D22+H$52-0.5)))</f>
        <v>3061.65391563999</v>
      </c>
      <c r="CJ22" s="40" t="n">
        <f aca="false">IF(OR($S22+I$52&lt;'Standard Settings'!$G17,$S22+I$52&gt;'Standard Settings'!$I17),-1,BR22*(($D22+I$52)/($D22+I$52-0.5)))</f>
        <v>2905.88058968235</v>
      </c>
      <c r="CK22" s="40" t="n">
        <f aca="false">IF(OR($S22+J$52&lt;'Standard Settings'!$G17,$S22+J$52&gt;'Standard Settings'!$I17),-1,BS22*(($D22+J$52)/($D22+J$52-0.5)))</f>
        <v>-1</v>
      </c>
      <c r="CL22" s="41" t="n">
        <f aca="false">IF(OR($S22+B$52&lt;'Standard Settings'!$G17,$S22+B$52&gt;'Standard Settings'!$I17),-1,(EchelleFPAparam!$S$3/('cpmcfgWVLEN_Table.csv'!$S22+B$52))*(SIN('Standard Settings'!$F17)+SIN('Standard Settings'!$F17+EchelleFPAparam!$M$3+EchelleFPAparam!$F$3)))</f>
        <v>-1</v>
      </c>
      <c r="CM22" s="41" t="n">
        <f aca="false">IF(OR($S22+C$52&lt;'Standard Settings'!$G17,$S22+C$52&gt;'Standard Settings'!$I17),-1,(EchelleFPAparam!$S$3/('cpmcfgWVLEN_Table.csv'!$S22+C$52))*(SIN('Standard Settings'!$F17)+SIN('Standard Settings'!$F17+EchelleFPAparam!$M$3+EchelleFPAparam!$F$3)))</f>
        <v>4033.38822065238</v>
      </c>
      <c r="CN22" s="41" t="n">
        <f aca="false">IF(OR($S22+D$52&lt;'Standard Settings'!$G17,$S22+D$52&gt;'Standard Settings'!$I17),-1,(EchelleFPAparam!$S$3/('cpmcfgWVLEN_Table.csv'!$S22+D$52))*(SIN('Standard Settings'!$F17)+SIN('Standard Settings'!$F17+EchelleFPAparam!$M$3+EchelleFPAparam!$F$3)))</f>
        <v>3764.49567260888</v>
      </c>
      <c r="CO22" s="41" t="n">
        <f aca="false">IF(OR($S22+E$52&lt;'Standard Settings'!$G17,$S22+E$52&gt;'Standard Settings'!$I17),-1,(EchelleFPAparam!$S$3/('cpmcfgWVLEN_Table.csv'!$S22+E$52))*(SIN('Standard Settings'!$F17)+SIN('Standard Settings'!$F17+EchelleFPAparam!$M$3+EchelleFPAparam!$F$3)))</f>
        <v>3529.21469307083</v>
      </c>
      <c r="CP22" s="41" t="n">
        <f aca="false">IF(OR($S22+F$52&lt;'Standard Settings'!$G17,$S22+F$52&gt;'Standard Settings'!$I17),-1,(EchelleFPAparam!$S$3/('cpmcfgWVLEN_Table.csv'!$S22+F$52))*(SIN('Standard Settings'!$F17)+SIN('Standard Settings'!$F17+EchelleFPAparam!$M$3+EchelleFPAparam!$F$3)))</f>
        <v>3321.61382877254</v>
      </c>
      <c r="CQ22" s="41" t="n">
        <f aca="false">IF(OR($S22+G$52&lt;'Standard Settings'!$G17,$S22+G$52&gt;'Standard Settings'!$I17),-1,(EchelleFPAparam!$S$3/('cpmcfgWVLEN_Table.csv'!$S22+G$52))*(SIN('Standard Settings'!$F17)+SIN('Standard Settings'!$F17+EchelleFPAparam!$M$3+EchelleFPAparam!$F$3)))</f>
        <v>3137.07972717407</v>
      </c>
      <c r="CR22" s="41" t="n">
        <f aca="false">IF(OR($S22+H$52&lt;'Standard Settings'!$G17,$S22+H$52&gt;'Standard Settings'!$I17),-1,(EchelleFPAparam!$S$3/('cpmcfgWVLEN_Table.csv'!$S22+H$52))*(SIN('Standard Settings'!$F17)+SIN('Standard Settings'!$F17+EchelleFPAparam!$M$3+EchelleFPAparam!$F$3)))</f>
        <v>2971.97026784912</v>
      </c>
      <c r="CS22" s="41" t="n">
        <f aca="false">IF(OR($S22+I$52&lt;'Standard Settings'!$G17,$S22+I$52&gt;'Standard Settings'!$I17),-1,(EchelleFPAparam!$S$3/('cpmcfgWVLEN_Table.csv'!$S22+I$52))*(SIN('Standard Settings'!$F17)+SIN('Standard Settings'!$F17+EchelleFPAparam!$M$3+EchelleFPAparam!$F$3)))</f>
        <v>2823.37175445666</v>
      </c>
      <c r="CT22" s="41" t="n">
        <f aca="false">IF(OR($S22+J$52&lt;'Standard Settings'!$G17,$S22+J$52&gt;'Standard Settings'!$I17),-1,(EchelleFPAparam!$S$3/('cpmcfgWVLEN_Table.csv'!$S22+J$52))*(SIN('Standard Settings'!$F17)+SIN('Standard Settings'!$F17+EchelleFPAparam!$M$3+EchelleFPAparam!$F$3)))</f>
        <v>-1</v>
      </c>
      <c r="CU22" s="41" t="n">
        <f aca="false">IF(OR($S22+B$52&lt;'Standard Settings'!$G17,$S22+B$52&gt;'Standard Settings'!$I17),-1,(EchelleFPAparam!$S$3/('cpmcfgWVLEN_Table.csv'!$S22+B$52))*(SIN('Standard Settings'!$F17)+SIN('Standard Settings'!$F17+EchelleFPAparam!$M$3+EchelleFPAparam!$G$3)))</f>
        <v>-1</v>
      </c>
      <c r="CV22" s="41" t="n">
        <f aca="false">IF(OR($S22+C$52&lt;'Standard Settings'!$G17,$S22+C$52&gt;'Standard Settings'!$I17),-1,(EchelleFPAparam!$S$3/('cpmcfgWVLEN_Table.csv'!$S22+C$52))*(SIN('Standard Settings'!$F17)+SIN('Standard Settings'!$F17+EchelleFPAparam!$M$3+EchelleFPAparam!$G$3)))</f>
        <v>4060.45532405994</v>
      </c>
      <c r="CW22" s="41" t="n">
        <f aca="false">IF(OR($S22+D$52&lt;'Standard Settings'!$G17,$S22+D$52&gt;'Standard Settings'!$I17),-1,(EchelleFPAparam!$S$3/('cpmcfgWVLEN_Table.csv'!$S22+D$52))*(SIN('Standard Settings'!$F17)+SIN('Standard Settings'!$F17+EchelleFPAparam!$M$3+EchelleFPAparam!$G$3)))</f>
        <v>3789.75830245594</v>
      </c>
      <c r="CX22" s="41" t="n">
        <f aca="false">IF(OR($S22+E$52&lt;'Standard Settings'!$G17,$S22+E$52&gt;'Standard Settings'!$I17),-1,(EchelleFPAparam!$S$3/('cpmcfgWVLEN_Table.csv'!$S22+E$52))*(SIN('Standard Settings'!$F17)+SIN('Standard Settings'!$F17+EchelleFPAparam!$M$3+EchelleFPAparam!$G$3)))</f>
        <v>3552.89840855245</v>
      </c>
      <c r="CY22" s="41" t="n">
        <f aca="false">IF(OR($S22+F$52&lt;'Standard Settings'!$G17,$S22+F$52&gt;'Standard Settings'!$I17),-1,(EchelleFPAparam!$S$3/('cpmcfgWVLEN_Table.csv'!$S22+F$52))*(SIN('Standard Settings'!$F17)+SIN('Standard Settings'!$F17+EchelleFPAparam!$M$3+EchelleFPAparam!$G$3)))</f>
        <v>3343.90438451995</v>
      </c>
      <c r="CZ22" s="41" t="n">
        <f aca="false">IF(OR($S22+G$52&lt;'Standard Settings'!$G17,$S22+G$52&gt;'Standard Settings'!$I17),-1,(EchelleFPAparam!$S$3/('cpmcfgWVLEN_Table.csv'!$S22+G$52))*(SIN('Standard Settings'!$F17)+SIN('Standard Settings'!$F17+EchelleFPAparam!$M$3+EchelleFPAparam!$G$3)))</f>
        <v>3158.13191871329</v>
      </c>
      <c r="DA22" s="41" t="n">
        <f aca="false">IF(OR($S22+H$52&lt;'Standard Settings'!$G17,$S22+H$52&gt;'Standard Settings'!$I17),-1,(EchelleFPAparam!$S$3/('cpmcfgWVLEN_Table.csv'!$S22+H$52))*(SIN('Standard Settings'!$F17)+SIN('Standard Settings'!$F17+EchelleFPAparam!$M$3+EchelleFPAparam!$G$3)))</f>
        <v>2991.91444930732</v>
      </c>
      <c r="DB22" s="41" t="n">
        <f aca="false">IF(OR($S22+I$52&lt;'Standard Settings'!$G17,$S22+I$52&gt;'Standard Settings'!$I17),-1,(EchelleFPAparam!$S$3/('cpmcfgWVLEN_Table.csv'!$S22+I$52))*(SIN('Standard Settings'!$F17)+SIN('Standard Settings'!$F17+EchelleFPAparam!$M$3+EchelleFPAparam!$G$3)))</f>
        <v>2842.31872684196</v>
      </c>
      <c r="DC22" s="41" t="n">
        <f aca="false">IF(OR($S22+J$52&lt;'Standard Settings'!$G17,$S22+J$52&gt;'Standard Settings'!$I17),-1,(EchelleFPAparam!$S$3/('cpmcfgWVLEN_Table.csv'!$S22+J$52))*(SIN('Standard Settings'!$F17)+SIN('Standard Settings'!$F17+EchelleFPAparam!$M$3+EchelleFPAparam!$G$3)))</f>
        <v>-1</v>
      </c>
      <c r="DD22" s="41" t="n">
        <f aca="false">IF(OR($S22+B$52&lt;'Standard Settings'!$G17,$S22+B$52&gt;'Standard Settings'!$I17),-1,(EchelleFPAparam!$S$3/('cpmcfgWVLEN_Table.csv'!$S22+B$52))*(SIN('Standard Settings'!$F17)+SIN('Standard Settings'!$F17+EchelleFPAparam!$M$3+EchelleFPAparam!$H$3)))</f>
        <v>-1</v>
      </c>
      <c r="DE22" s="41" t="n">
        <f aca="false">IF(OR($S22+C$52&lt;'Standard Settings'!$G17,$S22+C$52&gt;'Standard Settings'!$I17),-1,(EchelleFPAparam!$S$3/('cpmcfgWVLEN_Table.csv'!$S22+C$52))*(SIN('Standard Settings'!$F17)+SIN('Standard Settings'!$F17+EchelleFPAparam!$M$3+EchelleFPAparam!$H$3)))</f>
        <v>4061.88855304093</v>
      </c>
      <c r="DF22" s="41" t="n">
        <f aca="false">IF(OR($S22+D$52&lt;'Standard Settings'!$G17,$S22+D$52&gt;'Standard Settings'!$I17),-1,(EchelleFPAparam!$S$3/('cpmcfgWVLEN_Table.csv'!$S22+D$52))*(SIN('Standard Settings'!$F17)+SIN('Standard Settings'!$F17+EchelleFPAparam!$M$3+EchelleFPAparam!$H$3)))</f>
        <v>3791.0959828382</v>
      </c>
      <c r="DG22" s="41" t="n">
        <f aca="false">IF(OR($S22+E$52&lt;'Standard Settings'!$G17,$S22+E$52&gt;'Standard Settings'!$I17),-1,(EchelleFPAparam!$S$3/('cpmcfgWVLEN_Table.csv'!$S22+E$52))*(SIN('Standard Settings'!$F17)+SIN('Standard Settings'!$F17+EchelleFPAparam!$M$3+EchelleFPAparam!$H$3)))</f>
        <v>3554.15248391082</v>
      </c>
      <c r="DH22" s="41" t="n">
        <f aca="false">IF(OR($S22+F$52&lt;'Standard Settings'!$G17,$S22+F$52&gt;'Standard Settings'!$I17),-1,(EchelleFPAparam!$S$3/('cpmcfgWVLEN_Table.csv'!$S22+F$52))*(SIN('Standard Settings'!$F17)+SIN('Standard Settings'!$F17+EchelleFPAparam!$M$3+EchelleFPAparam!$H$3)))</f>
        <v>3345.08469073959</v>
      </c>
      <c r="DI22" s="41" t="n">
        <f aca="false">IF(OR($S22+G$52&lt;'Standard Settings'!$G17,$S22+G$52&gt;'Standard Settings'!$I17),-1,(EchelleFPAparam!$S$3/('cpmcfgWVLEN_Table.csv'!$S22+G$52))*(SIN('Standard Settings'!$F17)+SIN('Standard Settings'!$F17+EchelleFPAparam!$M$3+EchelleFPAparam!$H$3)))</f>
        <v>3159.24665236517</v>
      </c>
      <c r="DJ22" s="41" t="n">
        <f aca="false">IF(OR($S22+H$52&lt;'Standard Settings'!$G17,$S22+H$52&gt;'Standard Settings'!$I17),-1,(EchelleFPAparam!$S$3/('cpmcfgWVLEN_Table.csv'!$S22+H$52))*(SIN('Standard Settings'!$F17)+SIN('Standard Settings'!$F17+EchelleFPAparam!$M$3+EchelleFPAparam!$H$3)))</f>
        <v>2992.970512767</v>
      </c>
      <c r="DK22" s="41" t="n">
        <f aca="false">IF(OR($S22+I$52&lt;'Standard Settings'!$G17,$S22+I$52&gt;'Standard Settings'!$I17),-1,(EchelleFPAparam!$S$3/('cpmcfgWVLEN_Table.csv'!$S22+I$52))*(SIN('Standard Settings'!$F17)+SIN('Standard Settings'!$F17+EchelleFPAparam!$M$3+EchelleFPAparam!$H$3)))</f>
        <v>2843.32198712865</v>
      </c>
      <c r="DL22" s="41" t="n">
        <f aca="false">IF(OR($S22+J$52&lt;'Standard Settings'!$G17,$S22+J$52&gt;'Standard Settings'!$I17),-1,(EchelleFPAparam!$S$3/('cpmcfgWVLEN_Table.csv'!$S22+J$52))*(SIN('Standard Settings'!$F17)+SIN('Standard Settings'!$F17+EchelleFPAparam!$M$3+EchelleFPAparam!$H$3)))</f>
        <v>-1</v>
      </c>
      <c r="DM22" s="41" t="n">
        <f aca="false">IF(OR($S22+B$52&lt;'Standard Settings'!$G17,$S22+B$52&gt;'Standard Settings'!$I17),-1,(EchelleFPAparam!$S$3/('cpmcfgWVLEN_Table.csv'!$S22+B$52))*(SIN('Standard Settings'!$F17)+SIN('Standard Settings'!$F17+EchelleFPAparam!$M$3+EchelleFPAparam!$I$3)))</f>
        <v>-1</v>
      </c>
      <c r="DN22" s="41" t="n">
        <f aca="false">IF(OR($S22+C$52&lt;'Standard Settings'!$G17,$S22+C$52&gt;'Standard Settings'!$I17),-1,(EchelleFPAparam!$S$3/('cpmcfgWVLEN_Table.csv'!$S22+C$52))*(SIN('Standard Settings'!$F17)+SIN('Standard Settings'!$F17+EchelleFPAparam!$M$3+EchelleFPAparam!$I$3)))</f>
        <v>4087.65008712938</v>
      </c>
      <c r="DO22" s="41" t="n">
        <f aca="false">IF(OR($S22+D$52&lt;'Standard Settings'!$G17,$S22+D$52&gt;'Standard Settings'!$I17),-1,(EchelleFPAparam!$S$3/('cpmcfgWVLEN_Table.csv'!$S22+D$52))*(SIN('Standard Settings'!$F17)+SIN('Standard Settings'!$F17+EchelleFPAparam!$M$3+EchelleFPAparam!$I$3)))</f>
        <v>3815.14008132076</v>
      </c>
      <c r="DP22" s="41" t="n">
        <f aca="false">IF(OR($S22+E$52&lt;'Standard Settings'!$G17,$S22+E$52&gt;'Standard Settings'!$I17),-1,(EchelleFPAparam!$S$3/('cpmcfgWVLEN_Table.csv'!$S22+E$52))*(SIN('Standard Settings'!$F17)+SIN('Standard Settings'!$F17+EchelleFPAparam!$M$3+EchelleFPAparam!$I$3)))</f>
        <v>3576.69382623821</v>
      </c>
      <c r="DQ22" s="41" t="n">
        <f aca="false">IF(OR($S22+F$52&lt;'Standard Settings'!$G17,$S22+F$52&gt;'Standard Settings'!$I17),-1,(EchelleFPAparam!$S$3/('cpmcfgWVLEN_Table.csv'!$S22+F$52))*(SIN('Standard Settings'!$F17)+SIN('Standard Settings'!$F17+EchelleFPAparam!$M$3+EchelleFPAparam!$I$3)))</f>
        <v>3366.30007175361</v>
      </c>
      <c r="DR22" s="41" t="n">
        <f aca="false">IF(OR($S22+G$52&lt;'Standard Settings'!$G17,$S22+G$52&gt;'Standard Settings'!$I17),-1,(EchelleFPAparam!$S$3/('cpmcfgWVLEN_Table.csv'!$S22+G$52))*(SIN('Standard Settings'!$F17)+SIN('Standard Settings'!$F17+EchelleFPAparam!$M$3+EchelleFPAparam!$I$3)))</f>
        <v>3179.28340110063</v>
      </c>
      <c r="DS22" s="41" t="n">
        <f aca="false">IF(OR($S22+H$52&lt;'Standard Settings'!$G17,$S22+H$52&gt;'Standard Settings'!$I17),-1,(EchelleFPAparam!$S$3/('cpmcfgWVLEN_Table.csv'!$S22+H$52))*(SIN('Standard Settings'!$F17)+SIN('Standard Settings'!$F17+EchelleFPAparam!$M$3+EchelleFPAparam!$I$3)))</f>
        <v>3011.95269577954</v>
      </c>
      <c r="DT22" s="41" t="n">
        <f aca="false">IF(OR($S22+I$52&lt;'Standard Settings'!$G17,$S22+I$52&gt;'Standard Settings'!$I17),-1,(EchelleFPAparam!$S$3/('cpmcfgWVLEN_Table.csv'!$S22+I$52))*(SIN('Standard Settings'!$F17)+SIN('Standard Settings'!$F17+EchelleFPAparam!$M$3+EchelleFPAparam!$I$3)))</f>
        <v>2861.35506099057</v>
      </c>
      <c r="DU22" s="41" t="n">
        <f aca="false">IF(OR($S22+J$52&lt;'Standard Settings'!$G17,$S22+J$52&gt;'Standard Settings'!$I17),-1,(EchelleFPAparam!$S$3/('cpmcfgWVLEN_Table.csv'!$S22+J$52))*(SIN('Standard Settings'!$F17)+SIN('Standard Settings'!$F17+EchelleFPAparam!$M$3+EchelleFPAparam!$I$3)))</f>
        <v>-1</v>
      </c>
      <c r="DV22" s="41" t="n">
        <f aca="false">IF(OR($S22+B$52&lt;'Standard Settings'!$G17,$S22+B$52&gt;'Standard Settings'!$I17),-1,(EchelleFPAparam!$S$3/('cpmcfgWVLEN_Table.csv'!$S22+B$52))*(SIN('Standard Settings'!$F17)+SIN('Standard Settings'!$F17+EchelleFPAparam!$M$3+EchelleFPAparam!$J$3)))</f>
        <v>-1</v>
      </c>
      <c r="DW22" s="41" t="n">
        <f aca="false">IF(OR($S22+C$52&lt;'Standard Settings'!$G17,$S22+C$52&gt;'Standard Settings'!$I17),-1,(EchelleFPAparam!$S$3/('cpmcfgWVLEN_Table.csv'!$S22+C$52))*(SIN('Standard Settings'!$F17)+SIN('Standard Settings'!$F17+EchelleFPAparam!$M$3+EchelleFPAparam!$J$3)))</f>
        <v>4089.01199460157</v>
      </c>
      <c r="DX22" s="41" t="n">
        <f aca="false">IF(OR($S22+D$52&lt;'Standard Settings'!$G17,$S22+D$52&gt;'Standard Settings'!$I17),-1,(EchelleFPAparam!$S$3/('cpmcfgWVLEN_Table.csv'!$S22+D$52))*(SIN('Standard Settings'!$F17)+SIN('Standard Settings'!$F17+EchelleFPAparam!$M$3+EchelleFPAparam!$J$3)))</f>
        <v>3816.41119496147</v>
      </c>
      <c r="DY22" s="41" t="n">
        <f aca="false">IF(OR($S22+E$52&lt;'Standard Settings'!$G17,$S22+E$52&gt;'Standard Settings'!$I17),-1,(EchelleFPAparam!$S$3/('cpmcfgWVLEN_Table.csv'!$S22+E$52))*(SIN('Standard Settings'!$F17)+SIN('Standard Settings'!$F17+EchelleFPAparam!$M$3+EchelleFPAparam!$J$3)))</f>
        <v>3577.88549527638</v>
      </c>
      <c r="DZ22" s="41" t="n">
        <f aca="false">IF(OR($S22+F$52&lt;'Standard Settings'!$G17,$S22+F$52&gt;'Standard Settings'!$I17),-1,(EchelleFPAparam!$S$3/('cpmcfgWVLEN_Table.csv'!$S22+F$52))*(SIN('Standard Settings'!$F17)+SIN('Standard Settings'!$F17+EchelleFPAparam!$M$3+EchelleFPAparam!$J$3)))</f>
        <v>3367.42164261306</v>
      </c>
      <c r="EA22" s="41" t="n">
        <f aca="false">IF(OR($S22+G$52&lt;'Standard Settings'!$G17,$S22+G$52&gt;'Standard Settings'!$I17),-1,(EchelleFPAparam!$S$3/('cpmcfgWVLEN_Table.csv'!$S22+G$52))*(SIN('Standard Settings'!$F17)+SIN('Standard Settings'!$F17+EchelleFPAparam!$M$3+EchelleFPAparam!$J$3)))</f>
        <v>3180.34266246789</v>
      </c>
      <c r="EB22" s="41" t="n">
        <f aca="false">IF(OR($S22+H$52&lt;'Standard Settings'!$G17,$S22+H$52&gt;'Standard Settings'!$I17),-1,(EchelleFPAparam!$S$3/('cpmcfgWVLEN_Table.csv'!$S22+H$52))*(SIN('Standard Settings'!$F17)+SIN('Standard Settings'!$F17+EchelleFPAparam!$M$3+EchelleFPAparam!$J$3)))</f>
        <v>3012.95620654853</v>
      </c>
      <c r="EC22" s="41" t="n">
        <f aca="false">IF(OR($S22+I$52&lt;'Standard Settings'!$G17,$S22+I$52&gt;'Standard Settings'!$I17),-1,(EchelleFPAparam!$S$3/('cpmcfgWVLEN_Table.csv'!$S22+I$52))*(SIN('Standard Settings'!$F17)+SIN('Standard Settings'!$F17+EchelleFPAparam!$M$3+EchelleFPAparam!$J$3)))</f>
        <v>2862.3083962211</v>
      </c>
      <c r="ED22" s="41" t="n">
        <f aca="false">IF(OR($S22+J$52&lt;'Standard Settings'!$G17,$S22+J$52&gt;'Standard Settings'!$I17),-1,(EchelleFPAparam!$S$3/('cpmcfgWVLEN_Table.csv'!$S22+J$52))*(SIN('Standard Settings'!$F17)+SIN('Standard Settings'!$F17+EchelleFPAparam!$M$3+EchelleFPAparam!$J$3)))</f>
        <v>-1</v>
      </c>
      <c r="EE22" s="41" t="n">
        <f aca="false">IF(OR($S22+B$52&lt;$Q22,$S22+B$52&gt;$R22),-1,(EchelleFPAparam!$S$3/('cpmcfgWVLEN_Table.csv'!$S22+B$52))*(SIN('Standard Settings'!$F17)+SIN('Standard Settings'!$F17+EchelleFPAparam!$M$3+EchelleFPAparam!$K$3)))</f>
        <v>-1</v>
      </c>
      <c r="EF22" s="41" t="n">
        <f aca="false">IF(OR($S22+C$52&lt;$Q22,$S22+C$52&gt;$R22),-1,(EchelleFPAparam!$S$3/('cpmcfgWVLEN_Table.csv'!$S22+C$52))*(SIN('Standard Settings'!$F17)+SIN('Standard Settings'!$F17+EchelleFPAparam!$M$3+EchelleFPAparam!$K$3)))</f>
        <v>4113.45019628854</v>
      </c>
      <c r="EG22" s="41" t="n">
        <f aca="false">IF(OR($S22+D$52&lt;$Q22,$S22+D$52&gt;$R22),-1,(EchelleFPAparam!$S$3/('cpmcfgWVLEN_Table.csv'!$S22+D$52))*(SIN('Standard Settings'!$F17)+SIN('Standard Settings'!$F17+EchelleFPAparam!$M$3+EchelleFPAparam!$K$3)))</f>
        <v>3839.22018320264</v>
      </c>
      <c r="EH22" s="41" t="n">
        <f aca="false">IF(OR($S22+E$52&lt;$Q22,$S22+E$52&gt;$R22),-1,(EchelleFPAparam!$S$3/('cpmcfgWVLEN_Table.csv'!$S22+E$52))*(SIN('Standard Settings'!$F17)+SIN('Standard Settings'!$F17+EchelleFPAparam!$M$3+EchelleFPAparam!$K$3)))</f>
        <v>3599.26892175247</v>
      </c>
      <c r="EI22" s="41" t="n">
        <f aca="false">IF(OR($S22+F$52&lt;$Q22,$S22+F$52&gt;$R22),-1,(EchelleFPAparam!$S$3/('cpmcfgWVLEN_Table.csv'!$S22+F$52))*(SIN('Standard Settings'!$F17)+SIN('Standard Settings'!$F17+EchelleFPAparam!$M$3+EchelleFPAparam!$K$3)))</f>
        <v>3387.54722047292</v>
      </c>
      <c r="EJ22" s="41" t="n">
        <f aca="false">IF(OR($S22+G$52&lt;$Q22,$S22+G$52&gt;$R22),-1,(EchelleFPAparam!$S$3/('cpmcfgWVLEN_Table.csv'!$S22+G$52))*(SIN('Standard Settings'!$F17)+SIN('Standard Settings'!$F17+EchelleFPAparam!$M$3+EchelleFPAparam!$K$3)))</f>
        <v>3199.35015266887</v>
      </c>
      <c r="EK22" s="41" t="n">
        <f aca="false">IF(OR($S22+H$52&lt;$Q22,$S22+H$52&gt;$R22),-1,(EchelleFPAparam!$S$3/('cpmcfgWVLEN_Table.csv'!$S22+H$52))*(SIN('Standard Settings'!$F17)+SIN('Standard Settings'!$F17+EchelleFPAparam!$M$3+EchelleFPAparam!$K$3)))</f>
        <v>3030.9633025284</v>
      </c>
      <c r="EL22" s="41" t="n">
        <f aca="false">IF(OR($S22+I$52&lt;$Q22,$S22+I$52&gt;$R22),-1,(EchelleFPAparam!$S$3/('cpmcfgWVLEN_Table.csv'!$S22+I$52))*(SIN('Standard Settings'!$F17)+SIN('Standard Settings'!$F17+EchelleFPAparam!$M$3+EchelleFPAparam!$K$3)))</f>
        <v>2879.41513740198</v>
      </c>
      <c r="EM22" s="41" t="n">
        <f aca="false">IF(OR($S22+J$52&lt;$Q22,$S22+J$52&gt;$R22),-1,(EchelleFPAparam!$S$3/('cpmcfgWVLEN_Table.csv'!$S22+J$52))*(SIN('Standard Settings'!$F17)+SIN('Standard Settings'!$F17+EchelleFPAparam!$M$3+EchelleFPAparam!$K$3)))</f>
        <v>-1</v>
      </c>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3" t="n">
        <f aca="false">1/(F22*EchelleFPAparam!$Q$3)</f>
        <v>1117.2180597474</v>
      </c>
      <c r="FM22" s="43" t="n">
        <f aca="false">E22*FL22</f>
        <v>11.5733431705476</v>
      </c>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c r="IF22" s="42"/>
      <c r="IG22" s="42"/>
      <c r="IH22" s="42"/>
      <c r="II22" s="42"/>
      <c r="IJ22" s="42"/>
      <c r="IK22" s="42"/>
      <c r="IL22" s="42"/>
      <c r="IM22" s="42"/>
      <c r="IN22" s="42"/>
      <c r="IO22" s="42"/>
      <c r="IP22" s="42"/>
      <c r="IQ22" s="42"/>
      <c r="IR22" s="42"/>
      <c r="IS22" s="42"/>
      <c r="IT22" s="42"/>
      <c r="IU22" s="42"/>
      <c r="IV22" s="42"/>
      <c r="IW22" s="42"/>
      <c r="IX22" s="42"/>
      <c r="IY22" s="42"/>
      <c r="IZ22" s="42"/>
      <c r="JA22" s="42"/>
      <c r="JB22" s="42"/>
      <c r="JC22" s="42"/>
      <c r="JD22" s="42"/>
      <c r="JE22" s="42"/>
      <c r="JF22" s="42"/>
      <c r="JG22" s="42"/>
      <c r="JH22" s="42"/>
      <c r="JI22" s="42"/>
      <c r="JJ22" s="42"/>
      <c r="JK22" s="42"/>
      <c r="JL22" s="42"/>
      <c r="JM22" s="42"/>
      <c r="JN22" s="42"/>
      <c r="JO22" s="42"/>
      <c r="JP22" s="42"/>
      <c r="JQ22" s="42"/>
      <c r="JR22" s="42"/>
      <c r="JS22" s="42"/>
      <c r="JT22" s="24"/>
    </row>
    <row r="23" customFormat="false" ht="13.75" hidden="false" customHeight="true" outlineLevel="0" collapsed="false">
      <c r="A23" s="29" t="n">
        <v>17</v>
      </c>
      <c r="B23" s="30" t="n">
        <f aca="false">Y23</f>
        <v>3369.73326549891</v>
      </c>
      <c r="C23" s="12" t="str">
        <f aca="false">'Standard Settings'!B18</f>
        <v>L/5/7</v>
      </c>
      <c r="D23" s="12" t="n">
        <f aca="false">'Standard Settings'!H18</f>
        <v>17</v>
      </c>
      <c r="E23" s="31" t="n">
        <f aca="false">(DQ23-DH23)/2048</f>
        <v>0.0101830075452598</v>
      </c>
      <c r="F23" s="28"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32" t="str">
        <f aca="false">'Standard Settings'!C18</f>
        <v>L</v>
      </c>
      <c r="H23" s="33"/>
      <c r="I23" s="12" t="str">
        <f aca="false">'Standard Settings'!$D18</f>
        <v>LM</v>
      </c>
      <c r="J23" s="33"/>
      <c r="K23" s="13" t="n">
        <v>0</v>
      </c>
      <c r="L23" s="13" t="n">
        <v>0</v>
      </c>
      <c r="M23" s="14" t="s">
        <v>301</v>
      </c>
      <c r="N23" s="14" t="s">
        <v>301</v>
      </c>
      <c r="O23" s="12" t="n">
        <f aca="false">'Standard Settings'!$E18</f>
        <v>66.5</v>
      </c>
      <c r="P23" s="34"/>
      <c r="Q23" s="35" t="n">
        <f aca="false">'Standard Settings'!$G18</f>
        <v>14</v>
      </c>
      <c r="R23" s="35" t="n">
        <f aca="false">'Standard Settings'!$I18</f>
        <v>20</v>
      </c>
      <c r="S23" s="36" t="n">
        <f aca="false">D23-4</f>
        <v>13</v>
      </c>
      <c r="T23" s="36" t="n">
        <f aca="false">D23+4</f>
        <v>21</v>
      </c>
      <c r="U23" s="37" t="n">
        <f aca="false">IF(OR($S23+B$52&lt;$Q23,$S23+B$52&gt;$R23),-1,(EchelleFPAparam!$S$3/('cpmcfgWVLEN_Table.csv'!$S23+B$52))*(SIN('Standard Settings'!$F18)+SIN('Standard Settings'!$F18+EchelleFPAparam!$M$3)))</f>
        <v>-1</v>
      </c>
      <c r="V23" s="37" t="n">
        <f aca="false">IF(OR($S23+C$52&lt;$Q23,$S23+C$52&gt;$R23),-1,(EchelleFPAparam!$S$3/('cpmcfgWVLEN_Table.csv'!$S23+C$52))*(SIN('Standard Settings'!$F18)+SIN('Standard Settings'!$F18+EchelleFPAparam!$M$3)))</f>
        <v>4091.81896524868</v>
      </c>
      <c r="W23" s="37" t="n">
        <f aca="false">IF(OR($S23+D$52&lt;$Q23,$S23+D$52&gt;$R23),-1,(EchelleFPAparam!$S$3/('cpmcfgWVLEN_Table.csv'!$S23+D$52))*(SIN('Standard Settings'!$F18)+SIN('Standard Settings'!$F18+EchelleFPAparam!$M$3)))</f>
        <v>3819.0310342321</v>
      </c>
      <c r="X23" s="37" t="n">
        <f aca="false">IF(OR($S23+E$52&lt;$Q23,$S23+E$52&gt;$R23),-1,(EchelleFPAparam!$S$3/('cpmcfgWVLEN_Table.csv'!$S23+E$52))*(SIN('Standard Settings'!$F18)+SIN('Standard Settings'!$F18+EchelleFPAparam!$M$3)))</f>
        <v>3580.34159459259</v>
      </c>
      <c r="Y23" s="37" t="n">
        <f aca="false">IF(OR($S23+F$52&lt;$Q23,$S23+F$52&gt;$R23),-1,(EchelleFPAparam!$S$3/('cpmcfgWVLEN_Table.csv'!$S23+F$52))*(SIN('Standard Settings'!$F18)+SIN('Standard Settings'!$F18+EchelleFPAparam!$M$3)))</f>
        <v>3369.73326549891</v>
      </c>
      <c r="Z23" s="37" t="n">
        <f aca="false">IF(OR($S23+G$52&lt;$Q23,$S23+G$52&gt;$R23),-1,(EchelleFPAparam!$S$3/('cpmcfgWVLEN_Table.csv'!$S23+G$52))*(SIN('Standard Settings'!$F18)+SIN('Standard Settings'!$F18+EchelleFPAparam!$M$3)))</f>
        <v>3182.52586186008</v>
      </c>
      <c r="AA23" s="37" t="n">
        <f aca="false">IF(OR($S23+H$52&lt;$Q23,$S23+H$52&gt;$R23),-1,(EchelleFPAparam!$S$3/('cpmcfgWVLEN_Table.csv'!$S23+H$52))*(SIN('Standard Settings'!$F18)+SIN('Standard Settings'!$F18+EchelleFPAparam!$M$3)))</f>
        <v>3015.02450070955</v>
      </c>
      <c r="AB23" s="37" t="n">
        <f aca="false">IF(OR($S23+I$52&lt;$Q23,$S23+I$52&gt;$R23),-1,(EchelleFPAparam!$S$3/('cpmcfgWVLEN_Table.csv'!$S23+I$52))*(SIN('Standard Settings'!$F18)+SIN('Standard Settings'!$F18+EchelleFPAparam!$M$3)))</f>
        <v>2864.27327567407</v>
      </c>
      <c r="AC23" s="37" t="n">
        <f aca="false">IF(OR($S23+J$52&lt;$Q23,$S23+J$52&gt;$R23),-1,(EchelleFPAparam!$S$3/('cpmcfgWVLEN_Table.csv'!$S23+J$52))*(SIN('Standard Settings'!$F18)+SIN('Standard Settings'!$F18+EchelleFPAparam!$M$3)))</f>
        <v>-1</v>
      </c>
      <c r="AD23" s="38"/>
      <c r="AE23" s="38" t="n">
        <v>2041.55927153631</v>
      </c>
      <c r="AF23" s="38" t="n">
        <v>1758.96723297086</v>
      </c>
      <c r="AG23" s="38" t="n">
        <v>1389.21096843299</v>
      </c>
      <c r="AH23" s="38" t="n">
        <v>1066.3250350344</v>
      </c>
      <c r="AI23" s="38" t="n">
        <v>781.881749652676</v>
      </c>
      <c r="AJ23" s="38" t="n">
        <v>529.160602946163</v>
      </c>
      <c r="AK23" s="38" t="n">
        <v>302.923294702427</v>
      </c>
      <c r="AL23" s="38" t="n">
        <v>98.6012221966539</v>
      </c>
      <c r="AM23" s="38"/>
      <c r="AN23" s="38"/>
      <c r="AO23" s="38"/>
      <c r="AP23" s="38" t="n">
        <v>1776.20583304561</v>
      </c>
      <c r="AQ23" s="38" t="n">
        <v>1404.18987174418</v>
      </c>
      <c r="AR23" s="38" t="n">
        <v>1079.31962981072</v>
      </c>
      <c r="AS23" s="38" t="n">
        <v>793.171623688318</v>
      </c>
      <c r="AT23" s="38" t="n">
        <v>538.937249318447</v>
      </c>
      <c r="AU23" s="38" t="n">
        <v>311.375063640071</v>
      </c>
      <c r="AV23" s="38" t="n">
        <v>105.894721451475</v>
      </c>
      <c r="AW23" s="38"/>
      <c r="AX23" s="38"/>
      <c r="AY23" s="38"/>
      <c r="AZ23" s="38"/>
      <c r="BA23" s="38" t="n">
        <v>1795.43013020073</v>
      </c>
      <c r="BB23" s="38" t="n">
        <v>1421.02007149491</v>
      </c>
      <c r="BC23" s="38" t="n">
        <v>1093.87166159779</v>
      </c>
      <c r="BD23" s="38" t="n">
        <v>805.771090718164</v>
      </c>
      <c r="BE23" s="38" t="n">
        <v>549.782319055436</v>
      </c>
      <c r="BF23" s="38" t="n">
        <v>320.761244261177</v>
      </c>
      <c r="BG23" s="38" t="n">
        <v>113.977322861105</v>
      </c>
      <c r="BH23" s="38"/>
      <c r="BI23" s="38"/>
      <c r="BJ23" s="38"/>
      <c r="BK23" s="39" t="n">
        <f aca="false">IF(OR($S23+B$52&lt;'Standard Settings'!$G18,$S23+B$52&gt;'Standard Settings'!$I18),-1,(EchelleFPAparam!$S$3/('cpmcfgWVLEN_Table.csv'!$S23+B$52))*(SIN(EchelleFPAparam!$T$3-EchelleFPAparam!$M$3/2)+SIN('Standard Settings'!$F18+EchelleFPAparam!$M$3)))</f>
        <v>-1</v>
      </c>
      <c r="BL23" s="39" t="n">
        <f aca="false">IF(OR($S23+C$52&lt;'Standard Settings'!$G18,$S23+C$52&gt;'Standard Settings'!$I18),-1,(EchelleFPAparam!$S$3/('cpmcfgWVLEN_Table.csv'!$S23+C$52))*(SIN(EchelleFPAparam!$T$3-EchelleFPAparam!$M$3/2)+SIN('Standard Settings'!$F18+EchelleFPAparam!$M$3)))</f>
        <v>4073.72267832074</v>
      </c>
      <c r="BM23" s="39" t="n">
        <f aca="false">IF(OR($S23+D$52&lt;'Standard Settings'!$G18,$S23+D$52&gt;'Standard Settings'!$I18),-1,(EchelleFPAparam!$S$3/('cpmcfgWVLEN_Table.csv'!$S23+D$52))*(SIN(EchelleFPAparam!$T$3-EchelleFPAparam!$M$3/2)+SIN('Standard Settings'!$F18+EchelleFPAparam!$M$3)))</f>
        <v>3802.14116643269</v>
      </c>
      <c r="BN23" s="39" t="n">
        <f aca="false">IF(OR($S23+E$52&lt;'Standard Settings'!$G18,$S23+E$52&gt;'Standard Settings'!$I18),-1,(EchelleFPAparam!$S$3/('cpmcfgWVLEN_Table.csv'!$S23+E$52))*(SIN(EchelleFPAparam!$T$3-EchelleFPAparam!$M$3/2)+SIN('Standard Settings'!$F18+EchelleFPAparam!$M$3)))</f>
        <v>3564.50734353064</v>
      </c>
      <c r="BO23" s="39" t="n">
        <f aca="false">IF(OR($S23+F$52&lt;'Standard Settings'!$G18,$S23+F$52&gt;'Standard Settings'!$I18),-1,(EchelleFPAparam!$S$3/('cpmcfgWVLEN_Table.csv'!$S23+F$52))*(SIN(EchelleFPAparam!$T$3-EchelleFPAparam!$M$3/2)+SIN('Standard Settings'!$F18+EchelleFPAparam!$M$3)))</f>
        <v>3354.83044097002</v>
      </c>
      <c r="BP23" s="39" t="n">
        <f aca="false">IF(OR($S23+G$52&lt;'Standard Settings'!$G18,$S23+G$52&gt;'Standard Settings'!$I18),-1,(EchelleFPAparam!$S$3/('cpmcfgWVLEN_Table.csv'!$S23+G$52))*(SIN(EchelleFPAparam!$T$3-EchelleFPAparam!$M$3/2)+SIN('Standard Settings'!$F18+EchelleFPAparam!$M$3)))</f>
        <v>3168.45097202724</v>
      </c>
      <c r="BQ23" s="39" t="n">
        <f aca="false">IF(OR($S23+H$52&lt;'Standard Settings'!$G18,$S23+H$52&gt;'Standard Settings'!$I18),-1,(EchelleFPAparam!$S$3/('cpmcfgWVLEN_Table.csv'!$S23+H$52))*(SIN(EchelleFPAparam!$T$3-EchelleFPAparam!$M$3/2)+SIN('Standard Settings'!$F18+EchelleFPAparam!$M$3)))</f>
        <v>3001.69039455212</v>
      </c>
      <c r="BR23" s="39" t="n">
        <f aca="false">IF(OR($S23+I$52&lt;'Standard Settings'!$G18,$S23+I$52&gt;'Standard Settings'!$I18),-1,(EchelleFPAparam!$S$3/('cpmcfgWVLEN_Table.csv'!$S23+I$52))*(SIN(EchelleFPAparam!$T$3-EchelleFPAparam!$M$3/2)+SIN('Standard Settings'!$F18+EchelleFPAparam!$M$3)))</f>
        <v>2851.60587482451</v>
      </c>
      <c r="BS23" s="39" t="n">
        <f aca="false">IF(OR($S23+J$52&lt;'Standard Settings'!$G18,$S23+J$52&gt;'Standard Settings'!$I18),-1,(EchelleFPAparam!$S$3/('cpmcfgWVLEN_Table.csv'!$S23+J$52))*(SIN(EchelleFPAparam!$T$3-EchelleFPAparam!$M$3/2)+SIN('Standard Settings'!$F18+EchelleFPAparam!$M$3)))</f>
        <v>-1</v>
      </c>
      <c r="BT23" s="40" t="n">
        <f aca="false">IF(OR($S23+B$52&lt;'Standard Settings'!$G18,$S23+B$52&gt;'Standard Settings'!$I18),-1,BK23*(($D23+B$52)/($D23+B$52+0.5)))</f>
        <v>-1</v>
      </c>
      <c r="BU23" s="40" t="n">
        <f aca="false">IF(OR($S23+C$52&lt;'Standard Settings'!$G18,$S23+C$52&gt;'Standard Settings'!$I18),-1,BL23*(($D23+C$52)/($D23+C$52+0.5)))</f>
        <v>3963.62206539315</v>
      </c>
      <c r="BV23" s="40" t="n">
        <f aca="false">IF(OR($S23+D$52&lt;'Standard Settings'!$G18,$S23+D$52&gt;'Standard Settings'!$I18),-1,BM23*(($D23+D$52)/($D23+D$52+0.5)))</f>
        <v>3704.65036729339</v>
      </c>
      <c r="BW23" s="40" t="n">
        <f aca="false">IF(OR($S23+E$52&lt;'Standard Settings'!$G18,$S23+E$52&gt;'Standard Settings'!$I18),-1,BN23*(($D23+E$52)/($D23+E$52+0.5)))</f>
        <v>3477.5681400299</v>
      </c>
      <c r="BX23" s="40" t="n">
        <f aca="false">IF(OR($S23+F$52&lt;'Standard Settings'!$G18,$S23+F$52&gt;'Standard Settings'!$I18),-1,BO23*(($D23+F$52)/($D23+F$52+0.5)))</f>
        <v>3276.81112838932</v>
      </c>
      <c r="BY23" s="40" t="n">
        <f aca="false">IF(OR($S23+G$52&lt;'Standard Settings'!$G18,$S23+G$52&gt;'Standard Settings'!$I18),-1,BP23*(($D23+G$52)/($D23+G$52+0.5)))</f>
        <v>3098.04095042663</v>
      </c>
      <c r="BZ23" s="40" t="n">
        <f aca="false">IF(OR($S23+H$52&lt;'Standard Settings'!$G18,$S23+H$52&gt;'Standard Settings'!$I18),-1,BQ23*(($D23+H$52)/($D23+H$52+0.5)))</f>
        <v>2937.82464147654</v>
      </c>
      <c r="CA23" s="40" t="n">
        <f aca="false">IF(OR($S23+I$52&lt;'Standard Settings'!$G18,$S23+I$52&gt;'Standard Settings'!$I18),-1,BR23*(($D23+I$52)/($D23+I$52+0.5)))</f>
        <v>2793.40983656279</v>
      </c>
      <c r="CB23" s="40" t="n">
        <f aca="false">IF(OR($S23+J$52&lt;'Standard Settings'!$G18,$S23+J$52&gt;'Standard Settings'!$I18),-1,BS23*(($D23+J$52)/($D23+J$52+0.5)))</f>
        <v>-1</v>
      </c>
      <c r="CC23" s="40" t="n">
        <f aca="false">IF(OR($S23+B$52&lt;'Standard Settings'!$G18,$S23+B$52&gt;'Standard Settings'!$I18),-1,BK23*(($D23+B$52)/($D23+B$52-0.5)))</f>
        <v>-1</v>
      </c>
      <c r="CD23" s="40" t="n">
        <f aca="false">IF(OR($S23+C$52&lt;'Standard Settings'!$G18,$S23+C$52&gt;'Standard Settings'!$I18),-1,BL23*(($D23+C$52)/($D23+C$52-0.5)))</f>
        <v>4190.11475484419</v>
      </c>
      <c r="CE23" s="40" t="n">
        <f aca="false">IF(OR($S23+D$52&lt;'Standard Settings'!$G18,$S23+D$52&gt;'Standard Settings'!$I18),-1,BM23*(($D23+D$52)/($D23+D$52-0.5)))</f>
        <v>3904.90173849843</v>
      </c>
      <c r="CF23" s="40" t="n">
        <f aca="false">IF(OR($S23+E$52&lt;'Standard Settings'!$G18,$S23+E$52&gt;'Standard Settings'!$I18),-1,BN23*(($D23+E$52)/($D23+E$52-0.5)))</f>
        <v>3655.90496772374</v>
      </c>
      <c r="CG23" s="40" t="n">
        <f aca="false">IF(OR($S23+F$52&lt;'Standard Settings'!$G18,$S23+F$52&gt;'Standard Settings'!$I18),-1,BO23*(($D23+F$52)/($D23+F$52-0.5)))</f>
        <v>3436.6555736766</v>
      </c>
      <c r="CH23" s="40" t="n">
        <f aca="false">IF(OR($S23+G$52&lt;'Standard Settings'!$G18,$S23+G$52&gt;'Standard Settings'!$I18),-1,BP23*(($D23+G$52)/($D23+G$52-0.5)))</f>
        <v>3242.13587835345</v>
      </c>
      <c r="CI23" s="40" t="n">
        <f aca="false">IF(OR($S23+H$52&lt;'Standard Settings'!$G18,$S23+H$52&gt;'Standard Settings'!$I18),-1,BQ23*(($D23+H$52)/($D23+H$52-0.5)))</f>
        <v>3068.39462554217</v>
      </c>
      <c r="CJ23" s="40" t="n">
        <f aca="false">IF(OR($S23+I$52&lt;'Standard Settings'!$G18,$S23+I$52&gt;'Standard Settings'!$I18),-1,BR23*(($D23+I$52)/($D23+I$52-0.5)))</f>
        <v>2912.27834024631</v>
      </c>
      <c r="CK23" s="40" t="n">
        <f aca="false">IF(OR($S23+J$52&lt;'Standard Settings'!$G18,$S23+J$52&gt;'Standard Settings'!$I18),-1,BS23*(($D23+J$52)/($D23+J$52-0.5)))</f>
        <v>-1</v>
      </c>
      <c r="CL23" s="41" t="n">
        <f aca="false">IF(OR($S23+B$52&lt;'Standard Settings'!$G18,$S23+B$52&gt;'Standard Settings'!$I18),-1,(EchelleFPAparam!$S$3/('cpmcfgWVLEN_Table.csv'!$S23+B$52))*(SIN('Standard Settings'!$F18)+SIN('Standard Settings'!$F18+EchelleFPAparam!$M$3+EchelleFPAparam!$F$3)))</f>
        <v>-1</v>
      </c>
      <c r="CM23" s="41" t="n">
        <f aca="false">IF(OR($S23+C$52&lt;'Standard Settings'!$G18,$S23+C$52&gt;'Standard Settings'!$I18),-1,(EchelleFPAparam!$S$3/('cpmcfgWVLEN_Table.csv'!$S23+C$52))*(SIN('Standard Settings'!$F18)+SIN('Standard Settings'!$F18+EchelleFPAparam!$M$3+EchelleFPAparam!$F$3)))</f>
        <v>4050.95566555138</v>
      </c>
      <c r="CN23" s="41" t="n">
        <f aca="false">IF(OR($S23+D$52&lt;'Standard Settings'!$G18,$S23+D$52&gt;'Standard Settings'!$I18),-1,(EchelleFPAparam!$S$3/('cpmcfgWVLEN_Table.csv'!$S23+D$52))*(SIN('Standard Settings'!$F18)+SIN('Standard Settings'!$F18+EchelleFPAparam!$M$3+EchelleFPAparam!$F$3)))</f>
        <v>3780.89195451462</v>
      </c>
      <c r="CO23" s="41" t="n">
        <f aca="false">IF(OR($S23+E$52&lt;'Standard Settings'!$G18,$S23+E$52&gt;'Standard Settings'!$I18),-1,(EchelleFPAparam!$S$3/('cpmcfgWVLEN_Table.csv'!$S23+E$52))*(SIN('Standard Settings'!$F18)+SIN('Standard Settings'!$F18+EchelleFPAparam!$M$3+EchelleFPAparam!$F$3)))</f>
        <v>3544.58620735746</v>
      </c>
      <c r="CP23" s="41" t="n">
        <f aca="false">IF(OR($S23+F$52&lt;'Standard Settings'!$G18,$S23+F$52&gt;'Standard Settings'!$I18),-1,(EchelleFPAparam!$S$3/('cpmcfgWVLEN_Table.csv'!$S23+F$52))*(SIN('Standard Settings'!$F18)+SIN('Standard Settings'!$F18+EchelleFPAparam!$M$3+EchelleFPAparam!$F$3)))</f>
        <v>3336.08113633643</v>
      </c>
      <c r="CQ23" s="41" t="n">
        <f aca="false">IF(OR($S23+G$52&lt;'Standard Settings'!$G18,$S23+G$52&gt;'Standard Settings'!$I18),-1,(EchelleFPAparam!$S$3/('cpmcfgWVLEN_Table.csv'!$S23+G$52))*(SIN('Standard Settings'!$F18)+SIN('Standard Settings'!$F18+EchelleFPAparam!$M$3+EchelleFPAparam!$F$3)))</f>
        <v>3150.74329542885</v>
      </c>
      <c r="CR23" s="41" t="n">
        <f aca="false">IF(OR($S23+H$52&lt;'Standard Settings'!$G18,$S23+H$52&gt;'Standard Settings'!$I18),-1,(EchelleFPAparam!$S$3/('cpmcfgWVLEN_Table.csv'!$S23+H$52))*(SIN('Standard Settings'!$F18)+SIN('Standard Settings'!$F18+EchelleFPAparam!$M$3+EchelleFPAparam!$F$3)))</f>
        <v>2984.9147009326</v>
      </c>
      <c r="CS23" s="41" t="n">
        <f aca="false">IF(OR($S23+I$52&lt;'Standard Settings'!$G18,$S23+I$52&gt;'Standard Settings'!$I18),-1,(EchelleFPAparam!$S$3/('cpmcfgWVLEN_Table.csv'!$S23+I$52))*(SIN('Standard Settings'!$F18)+SIN('Standard Settings'!$F18+EchelleFPAparam!$M$3+EchelleFPAparam!$F$3)))</f>
        <v>2835.66896588597</v>
      </c>
      <c r="CT23" s="41" t="n">
        <f aca="false">IF(OR($S23+J$52&lt;'Standard Settings'!$G18,$S23+J$52&gt;'Standard Settings'!$I18),-1,(EchelleFPAparam!$S$3/('cpmcfgWVLEN_Table.csv'!$S23+J$52))*(SIN('Standard Settings'!$F18)+SIN('Standard Settings'!$F18+EchelleFPAparam!$M$3+EchelleFPAparam!$F$3)))</f>
        <v>-1</v>
      </c>
      <c r="CU23" s="41" t="n">
        <f aca="false">IF(OR($S23+B$52&lt;'Standard Settings'!$G18,$S23+B$52&gt;'Standard Settings'!$I18),-1,(EchelleFPAparam!$S$3/('cpmcfgWVLEN_Table.csv'!$S23+B$52))*(SIN('Standard Settings'!$F18)+SIN('Standard Settings'!$F18+EchelleFPAparam!$M$3+EchelleFPAparam!$G$3)))</f>
        <v>-1</v>
      </c>
      <c r="CV23" s="41" t="n">
        <f aca="false">IF(OR($S23+C$52&lt;'Standard Settings'!$G18,$S23+C$52&gt;'Standard Settings'!$I18),-1,(EchelleFPAparam!$S$3/('cpmcfgWVLEN_Table.csv'!$S23+C$52))*(SIN('Standard Settings'!$F18)+SIN('Standard Settings'!$F18+EchelleFPAparam!$M$3+EchelleFPAparam!$G$3)))</f>
        <v>4077.59092350563</v>
      </c>
      <c r="CW23" s="41" t="n">
        <f aca="false">IF(OR($S23+D$52&lt;'Standard Settings'!$G18,$S23+D$52&gt;'Standard Settings'!$I18),-1,(EchelleFPAparam!$S$3/('cpmcfgWVLEN_Table.csv'!$S23+D$52))*(SIN('Standard Settings'!$F18)+SIN('Standard Settings'!$F18+EchelleFPAparam!$M$3+EchelleFPAparam!$G$3)))</f>
        <v>3805.75152860525</v>
      </c>
      <c r="CX23" s="41" t="n">
        <f aca="false">IF(OR($S23+E$52&lt;'Standard Settings'!$G18,$S23+E$52&gt;'Standard Settings'!$I18),-1,(EchelleFPAparam!$S$3/('cpmcfgWVLEN_Table.csv'!$S23+E$52))*(SIN('Standard Settings'!$F18)+SIN('Standard Settings'!$F18+EchelleFPAparam!$M$3+EchelleFPAparam!$G$3)))</f>
        <v>3567.89205806742</v>
      </c>
      <c r="CY23" s="41" t="n">
        <f aca="false">IF(OR($S23+F$52&lt;'Standard Settings'!$G18,$S23+F$52&gt;'Standard Settings'!$I18),-1,(EchelleFPAparam!$S$3/('cpmcfgWVLEN_Table.csv'!$S23+F$52))*(SIN('Standard Settings'!$F18)+SIN('Standard Settings'!$F18+EchelleFPAparam!$M$3+EchelleFPAparam!$G$3)))</f>
        <v>3358.01605465169</v>
      </c>
      <c r="CZ23" s="41" t="n">
        <f aca="false">IF(OR($S23+G$52&lt;'Standard Settings'!$G18,$S23+G$52&gt;'Standard Settings'!$I18),-1,(EchelleFPAparam!$S$3/('cpmcfgWVLEN_Table.csv'!$S23+G$52))*(SIN('Standard Settings'!$F18)+SIN('Standard Settings'!$F18+EchelleFPAparam!$M$3+EchelleFPAparam!$G$3)))</f>
        <v>3171.45960717104</v>
      </c>
      <c r="DA23" s="41" t="n">
        <f aca="false">IF(OR($S23+H$52&lt;'Standard Settings'!$G18,$S23+H$52&gt;'Standard Settings'!$I18),-1,(EchelleFPAparam!$S$3/('cpmcfgWVLEN_Table.csv'!$S23+H$52))*(SIN('Standard Settings'!$F18)+SIN('Standard Settings'!$F18+EchelleFPAparam!$M$3+EchelleFPAparam!$G$3)))</f>
        <v>3004.54068047783</v>
      </c>
      <c r="DB23" s="41" t="n">
        <f aca="false">IF(OR($S23+I$52&lt;'Standard Settings'!$G18,$S23+I$52&gt;'Standard Settings'!$I18),-1,(EchelleFPAparam!$S$3/('cpmcfgWVLEN_Table.csv'!$S23+I$52))*(SIN('Standard Settings'!$F18)+SIN('Standard Settings'!$F18+EchelleFPAparam!$M$3+EchelleFPAparam!$G$3)))</f>
        <v>2854.31364645394</v>
      </c>
      <c r="DC23" s="41" t="n">
        <f aca="false">IF(OR($S23+J$52&lt;'Standard Settings'!$G18,$S23+J$52&gt;'Standard Settings'!$I18),-1,(EchelleFPAparam!$S$3/('cpmcfgWVLEN_Table.csv'!$S23+J$52))*(SIN('Standard Settings'!$F18)+SIN('Standard Settings'!$F18+EchelleFPAparam!$M$3+EchelleFPAparam!$G$3)))</f>
        <v>-1</v>
      </c>
      <c r="DD23" s="41" t="n">
        <f aca="false">IF(OR($S23+B$52&lt;'Standard Settings'!$G18,$S23+B$52&gt;'Standard Settings'!$I18),-1,(EchelleFPAparam!$S$3/('cpmcfgWVLEN_Table.csv'!$S23+B$52))*(SIN('Standard Settings'!$F18)+SIN('Standard Settings'!$F18+EchelleFPAparam!$M$3+EchelleFPAparam!$H$3)))</f>
        <v>-1</v>
      </c>
      <c r="DE23" s="41" t="n">
        <f aca="false">IF(OR($S23+C$52&lt;'Standard Settings'!$G18,$S23+C$52&gt;'Standard Settings'!$I18),-1,(EchelleFPAparam!$S$3/('cpmcfgWVLEN_Table.csv'!$S23+C$52))*(SIN('Standard Settings'!$F18)+SIN('Standard Settings'!$F18+EchelleFPAparam!$M$3+EchelleFPAparam!$H$3)))</f>
        <v>4079.00055787185</v>
      </c>
      <c r="DF23" s="41" t="n">
        <f aca="false">IF(OR($S23+D$52&lt;'Standard Settings'!$G18,$S23+D$52&gt;'Standard Settings'!$I18),-1,(EchelleFPAparam!$S$3/('cpmcfgWVLEN_Table.csv'!$S23+D$52))*(SIN('Standard Settings'!$F18)+SIN('Standard Settings'!$F18+EchelleFPAparam!$M$3+EchelleFPAparam!$H$3)))</f>
        <v>3807.06718734706</v>
      </c>
      <c r="DG23" s="41" t="n">
        <f aca="false">IF(OR($S23+E$52&lt;'Standard Settings'!$G18,$S23+E$52&gt;'Standard Settings'!$I18),-1,(EchelleFPAparam!$S$3/('cpmcfgWVLEN_Table.csv'!$S23+E$52))*(SIN('Standard Settings'!$F18)+SIN('Standard Settings'!$F18+EchelleFPAparam!$M$3+EchelleFPAparam!$H$3)))</f>
        <v>3569.12548813787</v>
      </c>
      <c r="DH23" s="41" t="n">
        <f aca="false">IF(OR($S23+F$52&lt;'Standard Settings'!$G18,$S23+F$52&gt;'Standard Settings'!$I18),-1,(EchelleFPAparam!$S$3/('cpmcfgWVLEN_Table.csv'!$S23+F$52))*(SIN('Standard Settings'!$F18)+SIN('Standard Settings'!$F18+EchelleFPAparam!$M$3+EchelleFPAparam!$H$3)))</f>
        <v>3359.17693001211</v>
      </c>
      <c r="DI23" s="41" t="n">
        <f aca="false">IF(OR($S23+G$52&lt;'Standard Settings'!$G18,$S23+G$52&gt;'Standard Settings'!$I18),-1,(EchelleFPAparam!$S$3/('cpmcfgWVLEN_Table.csv'!$S23+G$52))*(SIN('Standard Settings'!$F18)+SIN('Standard Settings'!$F18+EchelleFPAparam!$M$3+EchelleFPAparam!$H$3)))</f>
        <v>3172.55598945588</v>
      </c>
      <c r="DJ23" s="41" t="n">
        <f aca="false">IF(OR($S23+H$52&lt;'Standard Settings'!$G18,$S23+H$52&gt;'Standard Settings'!$I18),-1,(EchelleFPAparam!$S$3/('cpmcfgWVLEN_Table.csv'!$S23+H$52))*(SIN('Standard Settings'!$F18)+SIN('Standard Settings'!$F18+EchelleFPAparam!$M$3+EchelleFPAparam!$H$3)))</f>
        <v>3005.57935843189</v>
      </c>
      <c r="DK23" s="41" t="n">
        <f aca="false">IF(OR($S23+I$52&lt;'Standard Settings'!$G18,$S23+I$52&gt;'Standard Settings'!$I18),-1,(EchelleFPAparam!$S$3/('cpmcfgWVLEN_Table.csv'!$S23+I$52))*(SIN('Standard Settings'!$F18)+SIN('Standard Settings'!$F18+EchelleFPAparam!$M$3+EchelleFPAparam!$H$3)))</f>
        <v>2855.30039051029</v>
      </c>
      <c r="DL23" s="41" t="n">
        <f aca="false">IF(OR($S23+J$52&lt;'Standard Settings'!$G18,$S23+J$52&gt;'Standard Settings'!$I18),-1,(EchelleFPAparam!$S$3/('cpmcfgWVLEN_Table.csv'!$S23+J$52))*(SIN('Standard Settings'!$F18)+SIN('Standard Settings'!$F18+EchelleFPAparam!$M$3+EchelleFPAparam!$H$3)))</f>
        <v>-1</v>
      </c>
      <c r="DM23" s="41" t="n">
        <f aca="false">IF(OR($S23+B$52&lt;'Standard Settings'!$G18,$S23+B$52&gt;'Standard Settings'!$I18),-1,(EchelleFPAparam!$S$3/('cpmcfgWVLEN_Table.csv'!$S23+B$52))*(SIN('Standard Settings'!$F18)+SIN('Standard Settings'!$F18+EchelleFPAparam!$M$3+EchelleFPAparam!$I$3)))</f>
        <v>-1</v>
      </c>
      <c r="DN23" s="41" t="n">
        <f aca="false">IF(OR($S23+C$52&lt;'Standard Settings'!$G18,$S23+C$52&gt;'Standard Settings'!$I18),-1,(EchelleFPAparam!$S$3/('cpmcfgWVLEN_Table.csv'!$S23+C$52))*(SIN('Standard Settings'!$F18)+SIN('Standard Settings'!$F18+EchelleFPAparam!$M$3+EchelleFPAparam!$I$3)))</f>
        <v>4104.32424292155</v>
      </c>
      <c r="DO23" s="41" t="n">
        <f aca="false">IF(OR($S23+D$52&lt;'Standard Settings'!$G18,$S23+D$52&gt;'Standard Settings'!$I18),-1,(EchelleFPAparam!$S$3/('cpmcfgWVLEN_Table.csv'!$S23+D$52))*(SIN('Standard Settings'!$F18)+SIN('Standard Settings'!$F18+EchelleFPAparam!$M$3+EchelleFPAparam!$I$3)))</f>
        <v>3830.70262672678</v>
      </c>
      <c r="DP23" s="41" t="n">
        <f aca="false">IF(OR($S23+E$52&lt;'Standard Settings'!$G18,$S23+E$52&gt;'Standard Settings'!$I18),-1,(EchelleFPAparam!$S$3/('cpmcfgWVLEN_Table.csv'!$S23+E$52))*(SIN('Standard Settings'!$F18)+SIN('Standard Settings'!$F18+EchelleFPAparam!$M$3+EchelleFPAparam!$I$3)))</f>
        <v>3591.28371255635</v>
      </c>
      <c r="DQ23" s="41" t="n">
        <f aca="false">IF(OR($S23+F$52&lt;'Standard Settings'!$G18,$S23+F$52&gt;'Standard Settings'!$I18),-1,(EchelleFPAparam!$S$3/('cpmcfgWVLEN_Table.csv'!$S23+F$52))*(SIN('Standard Settings'!$F18)+SIN('Standard Settings'!$F18+EchelleFPAparam!$M$3+EchelleFPAparam!$I$3)))</f>
        <v>3380.0317294648</v>
      </c>
      <c r="DR23" s="41" t="n">
        <f aca="false">IF(OR($S23+G$52&lt;'Standard Settings'!$G18,$S23+G$52&gt;'Standard Settings'!$I18),-1,(EchelleFPAparam!$S$3/('cpmcfgWVLEN_Table.csv'!$S23+G$52))*(SIN('Standard Settings'!$F18)+SIN('Standard Settings'!$F18+EchelleFPAparam!$M$3+EchelleFPAparam!$I$3)))</f>
        <v>3192.25218893898</v>
      </c>
      <c r="DS23" s="41" t="n">
        <f aca="false">IF(OR($S23+H$52&lt;'Standard Settings'!$G18,$S23+H$52&gt;'Standard Settings'!$I18),-1,(EchelleFPAparam!$S$3/('cpmcfgWVLEN_Table.csv'!$S23+H$52))*(SIN('Standard Settings'!$F18)+SIN('Standard Settings'!$F18+EchelleFPAparam!$M$3+EchelleFPAparam!$I$3)))</f>
        <v>3024.23891583693</v>
      </c>
      <c r="DT23" s="41" t="n">
        <f aca="false">IF(OR($S23+I$52&lt;'Standard Settings'!$G18,$S23+I$52&gt;'Standard Settings'!$I18),-1,(EchelleFPAparam!$S$3/('cpmcfgWVLEN_Table.csv'!$S23+I$52))*(SIN('Standard Settings'!$F18)+SIN('Standard Settings'!$F18+EchelleFPAparam!$M$3+EchelleFPAparam!$I$3)))</f>
        <v>2873.02697004508</v>
      </c>
      <c r="DU23" s="41" t="n">
        <f aca="false">IF(OR($S23+J$52&lt;'Standard Settings'!$G18,$S23+J$52&gt;'Standard Settings'!$I18),-1,(EchelleFPAparam!$S$3/('cpmcfgWVLEN_Table.csv'!$S23+J$52))*(SIN('Standard Settings'!$F18)+SIN('Standard Settings'!$F18+EchelleFPAparam!$M$3+EchelleFPAparam!$I$3)))</f>
        <v>-1</v>
      </c>
      <c r="DV23" s="41" t="n">
        <f aca="false">IF(OR($S23+B$52&lt;'Standard Settings'!$G18,$S23+B$52&gt;'Standard Settings'!$I18),-1,(EchelleFPAparam!$S$3/('cpmcfgWVLEN_Table.csv'!$S23+B$52))*(SIN('Standard Settings'!$F18)+SIN('Standard Settings'!$F18+EchelleFPAparam!$M$3+EchelleFPAparam!$J$3)))</f>
        <v>-1</v>
      </c>
      <c r="DW23" s="41" t="n">
        <f aca="false">IF(OR($S23+C$52&lt;'Standard Settings'!$G18,$S23+C$52&gt;'Standard Settings'!$I18),-1,(EchelleFPAparam!$S$3/('cpmcfgWVLEN_Table.csv'!$S23+C$52))*(SIN('Standard Settings'!$F18)+SIN('Standard Settings'!$F18+EchelleFPAparam!$M$3+EchelleFPAparam!$J$3)))</f>
        <v>4105.66223821777</v>
      </c>
      <c r="DX23" s="41" t="n">
        <f aca="false">IF(OR($S23+D$52&lt;'Standard Settings'!$G18,$S23+D$52&gt;'Standard Settings'!$I18),-1,(EchelleFPAparam!$S$3/('cpmcfgWVLEN_Table.csv'!$S23+D$52))*(SIN('Standard Settings'!$F18)+SIN('Standard Settings'!$F18+EchelleFPAparam!$M$3+EchelleFPAparam!$J$3)))</f>
        <v>3831.95142233658</v>
      </c>
      <c r="DY23" s="41" t="n">
        <f aca="false">IF(OR($S23+E$52&lt;'Standard Settings'!$G18,$S23+E$52&gt;'Standard Settings'!$I18),-1,(EchelleFPAparam!$S$3/('cpmcfgWVLEN_Table.csv'!$S23+E$52))*(SIN('Standard Settings'!$F18)+SIN('Standard Settings'!$F18+EchelleFPAparam!$M$3+EchelleFPAparam!$J$3)))</f>
        <v>3592.45445844054</v>
      </c>
      <c r="DZ23" s="41" t="n">
        <f aca="false">IF(OR($S23+F$52&lt;'Standard Settings'!$G18,$S23+F$52&gt;'Standard Settings'!$I18),-1,(EchelleFPAparam!$S$3/('cpmcfgWVLEN_Table.csv'!$S23+F$52))*(SIN('Standard Settings'!$F18)+SIN('Standard Settings'!$F18+EchelleFPAparam!$M$3+EchelleFPAparam!$J$3)))</f>
        <v>3381.13360794404</v>
      </c>
      <c r="EA23" s="41" t="n">
        <f aca="false">IF(OR($S23+G$52&lt;'Standard Settings'!$G18,$S23+G$52&gt;'Standard Settings'!$I18),-1,(EchelleFPAparam!$S$3/('cpmcfgWVLEN_Table.csv'!$S23+G$52))*(SIN('Standard Settings'!$F18)+SIN('Standard Settings'!$F18+EchelleFPAparam!$M$3+EchelleFPAparam!$J$3)))</f>
        <v>3193.29285194715</v>
      </c>
      <c r="EB23" s="41" t="n">
        <f aca="false">IF(OR($S23+H$52&lt;'Standard Settings'!$G18,$S23+H$52&gt;'Standard Settings'!$I18),-1,(EchelleFPAparam!$S$3/('cpmcfgWVLEN_Table.csv'!$S23+H$52))*(SIN('Standard Settings'!$F18)+SIN('Standard Settings'!$F18+EchelleFPAparam!$M$3+EchelleFPAparam!$J$3)))</f>
        <v>3025.22480710783</v>
      </c>
      <c r="EC23" s="41" t="n">
        <f aca="false">IF(OR($S23+I$52&lt;'Standard Settings'!$G18,$S23+I$52&gt;'Standard Settings'!$I18),-1,(EchelleFPAparam!$S$3/('cpmcfgWVLEN_Table.csv'!$S23+I$52))*(SIN('Standard Settings'!$F18)+SIN('Standard Settings'!$F18+EchelleFPAparam!$M$3+EchelleFPAparam!$J$3)))</f>
        <v>2873.96356675244</v>
      </c>
      <c r="ED23" s="41" t="n">
        <f aca="false">IF(OR($S23+J$52&lt;'Standard Settings'!$G18,$S23+J$52&gt;'Standard Settings'!$I18),-1,(EchelleFPAparam!$S$3/('cpmcfgWVLEN_Table.csv'!$S23+J$52))*(SIN('Standard Settings'!$F18)+SIN('Standard Settings'!$F18+EchelleFPAparam!$M$3+EchelleFPAparam!$J$3)))</f>
        <v>-1</v>
      </c>
      <c r="EE23" s="41" t="n">
        <f aca="false">IF(OR($S23+B$52&lt;$Q23,$S23+B$52&gt;$R23),-1,(EchelleFPAparam!$S$3/('cpmcfgWVLEN_Table.csv'!$S23+B$52))*(SIN('Standard Settings'!$F18)+SIN('Standard Settings'!$F18+EchelleFPAparam!$M$3+EchelleFPAparam!$K$3)))</f>
        <v>-1</v>
      </c>
      <c r="EF23" s="41" t="n">
        <f aca="false">IF(OR($S23+C$52&lt;$Q23,$S23+C$52&gt;$R23),-1,(EchelleFPAparam!$S$3/('cpmcfgWVLEN_Table.csv'!$S23+C$52))*(SIN('Standard Settings'!$F18)+SIN('Standard Settings'!$F18+EchelleFPAparam!$M$3+EchelleFPAparam!$K$3)))</f>
        <v>4129.65688918604</v>
      </c>
      <c r="EG23" s="41" t="n">
        <f aca="false">IF(OR($S23+D$52&lt;$Q23,$S23+D$52&gt;$R23),-1,(EchelleFPAparam!$S$3/('cpmcfgWVLEN_Table.csv'!$S23+D$52))*(SIN('Standard Settings'!$F18)+SIN('Standard Settings'!$F18+EchelleFPAparam!$M$3+EchelleFPAparam!$K$3)))</f>
        <v>3854.34642990697</v>
      </c>
      <c r="EH23" s="41" t="n">
        <f aca="false">IF(OR($S23+E$52&lt;$Q23,$S23+E$52&gt;$R23),-1,(EchelleFPAparam!$S$3/('cpmcfgWVLEN_Table.csv'!$S23+E$52))*(SIN('Standard Settings'!$F18)+SIN('Standard Settings'!$F18+EchelleFPAparam!$M$3+EchelleFPAparam!$K$3)))</f>
        <v>3613.44977803779</v>
      </c>
      <c r="EI23" s="41" t="n">
        <f aca="false">IF(OR($S23+F$52&lt;$Q23,$S23+F$52&gt;$R23),-1,(EchelleFPAparam!$S$3/('cpmcfgWVLEN_Table.csv'!$S23+F$52))*(SIN('Standard Settings'!$F18)+SIN('Standard Settings'!$F18+EchelleFPAparam!$M$3+EchelleFPAparam!$K$3)))</f>
        <v>3400.89390874145</v>
      </c>
      <c r="EJ23" s="41" t="n">
        <f aca="false">IF(OR($S23+G$52&lt;$Q23,$S23+G$52&gt;$R23),-1,(EchelleFPAparam!$S$3/('cpmcfgWVLEN_Table.csv'!$S23+G$52))*(SIN('Standard Settings'!$F18)+SIN('Standard Settings'!$F18+EchelleFPAparam!$M$3+EchelleFPAparam!$K$3)))</f>
        <v>3211.95535825581</v>
      </c>
      <c r="EK23" s="41" t="n">
        <f aca="false">IF(OR($S23+H$52&lt;$Q23,$S23+H$52&gt;$R23),-1,(EchelleFPAparam!$S$3/('cpmcfgWVLEN_Table.csv'!$S23+H$52))*(SIN('Standard Settings'!$F18)+SIN('Standard Settings'!$F18+EchelleFPAparam!$M$3+EchelleFPAparam!$K$3)))</f>
        <v>3042.90507624235</v>
      </c>
      <c r="EL23" s="41" t="n">
        <f aca="false">IF(OR($S23+I$52&lt;$Q23,$S23+I$52&gt;$R23),-1,(EchelleFPAparam!$S$3/('cpmcfgWVLEN_Table.csv'!$S23+I$52))*(SIN('Standard Settings'!$F18)+SIN('Standard Settings'!$F18+EchelleFPAparam!$M$3+EchelleFPAparam!$K$3)))</f>
        <v>2890.75982243023</v>
      </c>
      <c r="EM23" s="41" t="n">
        <f aca="false">IF(OR($S23+J$52&lt;$Q23,$S23+J$52&gt;$R23),-1,(EchelleFPAparam!$S$3/('cpmcfgWVLEN_Table.csv'!$S23+J$52))*(SIN('Standard Settings'!$F18)+SIN('Standard Settings'!$F18+EchelleFPAparam!$M$3+EchelleFPAparam!$K$3)))</f>
        <v>-1</v>
      </c>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3" t="n">
        <f aca="false">1/(F23*EchelleFPAparam!$Q$3)</f>
        <v>1137.97417661292</v>
      </c>
      <c r="FM23" s="43" t="n">
        <f aca="false">E23*FL23</f>
        <v>11.5879996267602</v>
      </c>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c r="IF23" s="42"/>
      <c r="IG23" s="42"/>
      <c r="IH23" s="42"/>
      <c r="II23" s="42"/>
      <c r="IJ23" s="42"/>
      <c r="IK23" s="42"/>
      <c r="IL23" s="42"/>
      <c r="IM23" s="42"/>
      <c r="IN23" s="42"/>
      <c r="IO23" s="42"/>
      <c r="IP23" s="42"/>
      <c r="IQ23" s="42"/>
      <c r="IR23" s="42"/>
      <c r="IS23" s="42"/>
      <c r="IT23" s="42"/>
      <c r="IU23" s="42"/>
      <c r="IV23" s="42"/>
      <c r="IW23" s="42"/>
      <c r="IX23" s="42"/>
      <c r="IY23" s="42"/>
      <c r="IZ23" s="42"/>
      <c r="JA23" s="42"/>
      <c r="JB23" s="42"/>
      <c r="JC23" s="42"/>
      <c r="JD23" s="42"/>
      <c r="JE23" s="42"/>
      <c r="JF23" s="42"/>
      <c r="JG23" s="42"/>
      <c r="JH23" s="42"/>
      <c r="JI23" s="42"/>
      <c r="JJ23" s="42"/>
      <c r="JK23" s="42"/>
      <c r="JL23" s="42"/>
      <c r="JM23" s="42"/>
      <c r="JN23" s="42"/>
      <c r="JO23" s="42"/>
      <c r="JP23" s="42"/>
      <c r="JQ23" s="42"/>
      <c r="JR23" s="42"/>
      <c r="JS23" s="42"/>
      <c r="JT23" s="24"/>
    </row>
    <row r="24" customFormat="false" ht="13.75" hidden="false" customHeight="true" outlineLevel="0" collapsed="false">
      <c r="A24" s="29" t="n">
        <v>18</v>
      </c>
      <c r="B24" s="30" t="n">
        <f aca="false">Y24</f>
        <v>3422.80686191451</v>
      </c>
      <c r="C24" s="12" t="str">
        <f aca="false">'Standard Settings'!B19</f>
        <v>L/6/7</v>
      </c>
      <c r="D24" s="12" t="n">
        <f aca="false">'Standard Settings'!H19</f>
        <v>17</v>
      </c>
      <c r="E24" s="31" t="n">
        <f aca="false">(DQ24-DH24)/2048</f>
        <v>0.00947112688872909</v>
      </c>
      <c r="F24" s="28"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32" t="str">
        <f aca="false">'Standard Settings'!C19</f>
        <v>L</v>
      </c>
      <c r="H24" s="33"/>
      <c r="I24" s="12" t="str">
        <f aca="false">'Standard Settings'!$D19</f>
        <v>LM</v>
      </c>
      <c r="J24" s="33"/>
      <c r="K24" s="13" t="n">
        <v>0</v>
      </c>
      <c r="L24" s="13" t="n">
        <v>0</v>
      </c>
      <c r="M24" s="14" t="s">
        <v>301</v>
      </c>
      <c r="N24" s="14" t="s">
        <v>301</v>
      </c>
      <c r="O24" s="12" t="n">
        <f aca="false">'Standard Settings'!$E19</f>
        <v>68.5</v>
      </c>
      <c r="P24" s="34"/>
      <c r="Q24" s="35" t="n">
        <f aca="false">'Standard Settings'!$G19</f>
        <v>14</v>
      </c>
      <c r="R24" s="35" t="n">
        <f aca="false">'Standard Settings'!$I19</f>
        <v>20</v>
      </c>
      <c r="S24" s="36" t="n">
        <f aca="false">D24-4</f>
        <v>13</v>
      </c>
      <c r="T24" s="36" t="n">
        <f aca="false">D24+4</f>
        <v>21</v>
      </c>
      <c r="U24" s="37" t="n">
        <f aca="false">IF(OR($S24+B$52&lt;$Q24,$S24+B$52&gt;$R24),-1,(EchelleFPAparam!$S$3/('cpmcfgWVLEN_Table.csv'!$S24+B$52))*(SIN('Standard Settings'!$F19)+SIN('Standard Settings'!$F19+EchelleFPAparam!$M$3)))</f>
        <v>-1</v>
      </c>
      <c r="V24" s="37" t="n">
        <f aca="false">IF(OR($S24+C$52&lt;$Q24,$S24+C$52&gt;$R24),-1,(EchelleFPAparam!$S$3/('cpmcfgWVLEN_Table.csv'!$S24+C$52))*(SIN('Standard Settings'!$F19)+SIN('Standard Settings'!$F19+EchelleFPAparam!$M$3)))</f>
        <v>4156.26547518191</v>
      </c>
      <c r="W24" s="37" t="n">
        <f aca="false">IF(OR($S24+D$52&lt;$Q24,$S24+D$52&gt;$R24),-1,(EchelleFPAparam!$S$3/('cpmcfgWVLEN_Table.csv'!$S24+D$52))*(SIN('Standard Settings'!$F19)+SIN('Standard Settings'!$F19+EchelleFPAparam!$M$3)))</f>
        <v>3879.18111016978</v>
      </c>
      <c r="X24" s="37" t="n">
        <f aca="false">IF(OR($S24+E$52&lt;$Q24,$S24+E$52&gt;$R24),-1,(EchelleFPAparam!$S$3/('cpmcfgWVLEN_Table.csv'!$S24+E$52))*(SIN('Standard Settings'!$F19)+SIN('Standard Settings'!$F19+EchelleFPAparam!$M$3)))</f>
        <v>3636.73229078417</v>
      </c>
      <c r="Y24" s="37" t="n">
        <f aca="false">IF(OR($S24+F$52&lt;$Q24,$S24+F$52&gt;$R24),-1,(EchelleFPAparam!$S$3/('cpmcfgWVLEN_Table.csv'!$S24+F$52))*(SIN('Standard Settings'!$F19)+SIN('Standard Settings'!$F19+EchelleFPAparam!$M$3)))</f>
        <v>3422.80686191451</v>
      </c>
      <c r="Z24" s="37" t="n">
        <f aca="false">IF(OR($S24+G$52&lt;$Q24,$S24+G$52&gt;$R24),-1,(EchelleFPAparam!$S$3/('cpmcfgWVLEN_Table.csv'!$S24+G$52))*(SIN('Standard Settings'!$F19)+SIN('Standard Settings'!$F19+EchelleFPAparam!$M$3)))</f>
        <v>3232.65092514148</v>
      </c>
      <c r="AA24" s="37" t="n">
        <f aca="false">IF(OR($S24+H$52&lt;$Q24,$S24+H$52&gt;$R24),-1,(EchelleFPAparam!$S$3/('cpmcfgWVLEN_Table.csv'!$S24+H$52))*(SIN('Standard Settings'!$F19)+SIN('Standard Settings'!$F19+EchelleFPAparam!$M$3)))</f>
        <v>3062.51140276561</v>
      </c>
      <c r="AB24" s="37" t="n">
        <f aca="false">IF(OR($S24+I$52&lt;$Q24,$S24+I$52&gt;$R24),-1,(EchelleFPAparam!$S$3/('cpmcfgWVLEN_Table.csv'!$S24+I$52))*(SIN('Standard Settings'!$F19)+SIN('Standard Settings'!$F19+EchelleFPAparam!$M$3)))</f>
        <v>2909.38583262733</v>
      </c>
      <c r="AC24" s="37" t="n">
        <f aca="false">IF(OR($S24+J$52&lt;$Q24,$S24+J$52&gt;$R24),-1,(EchelleFPAparam!$S$3/('cpmcfgWVLEN_Table.csv'!$S24+J$52))*(SIN('Standard Settings'!$F19)+SIN('Standard Settings'!$F19+EchelleFPAparam!$M$3)))</f>
        <v>-1</v>
      </c>
      <c r="AD24" s="38"/>
      <c r="AE24" s="38" t="n">
        <v>1849.76962714364</v>
      </c>
      <c r="AF24" s="38" t="n">
        <v>1474.16743891102</v>
      </c>
      <c r="AG24" s="38" t="n">
        <v>1145.74756818939</v>
      </c>
      <c r="AH24" s="38" t="n">
        <v>856.556312890549</v>
      </c>
      <c r="AI24" s="38" t="n">
        <v>599.665914498073</v>
      </c>
      <c r="AJ24" s="38" t="n">
        <v>369.688522440397</v>
      </c>
      <c r="AK24" s="38" t="n">
        <v>161.5440674883</v>
      </c>
      <c r="AL24" s="38"/>
      <c r="AM24" s="38"/>
      <c r="AN24" s="38"/>
      <c r="AO24" s="38"/>
      <c r="AP24" s="38" t="n">
        <v>1864.31173905121</v>
      </c>
      <c r="AQ24" s="38" t="n">
        <v>1486.83997025174</v>
      </c>
      <c r="AR24" s="38" t="n">
        <v>1156.55572693582</v>
      </c>
      <c r="AS24" s="38" t="n">
        <v>865.724410325919</v>
      </c>
      <c r="AT24" s="38" t="n">
        <v>607.451212183454</v>
      </c>
      <c r="AU24" s="38" t="n">
        <v>376.200655177749</v>
      </c>
      <c r="AV24" s="38" t="n">
        <v>167.012417231853</v>
      </c>
      <c r="AW24" s="38"/>
      <c r="AX24" s="38"/>
      <c r="AY24" s="38"/>
      <c r="AZ24" s="38"/>
      <c r="BA24" s="38" t="n">
        <v>1880.98378757643</v>
      </c>
      <c r="BB24" s="38" t="n">
        <v>1501.36556702598</v>
      </c>
      <c r="BC24" s="38" t="n">
        <v>1168.92835271399</v>
      </c>
      <c r="BD24" s="38" t="n">
        <v>876.29509954197</v>
      </c>
      <c r="BE24" s="38" t="n">
        <v>616.328178170487</v>
      </c>
      <c r="BF24" s="38" t="n">
        <v>383.73518610354</v>
      </c>
      <c r="BG24" s="38" t="n">
        <v>173.271160234319</v>
      </c>
      <c r="BH24" s="38"/>
      <c r="BI24" s="38"/>
      <c r="BJ24" s="38"/>
      <c r="BK24" s="39" t="n">
        <f aca="false">IF(OR($S24+B$52&lt;'Standard Settings'!$G19,$S24+B$52&gt;'Standard Settings'!$I19),-1,(EchelleFPAparam!$S$3/('cpmcfgWVLEN_Table.csv'!$S24+B$52))*(SIN(EchelleFPAparam!$T$3-EchelleFPAparam!$M$3/2)+SIN('Standard Settings'!$F19+EchelleFPAparam!$M$3)))</f>
        <v>-1</v>
      </c>
      <c r="BL24" s="39" t="n">
        <f aca="false">IF(OR($S24+C$52&lt;'Standard Settings'!$G19,$S24+C$52&gt;'Standard Settings'!$I19),-1,(EchelleFPAparam!$S$3/('cpmcfgWVLEN_Table.csv'!$S24+C$52))*(SIN(EchelleFPAparam!$T$3-EchelleFPAparam!$M$3/2)+SIN('Standard Settings'!$F19+EchelleFPAparam!$M$3)))</f>
        <v>4107.97552890749</v>
      </c>
      <c r="BM24" s="39" t="n">
        <f aca="false">IF(OR($S24+D$52&lt;'Standard Settings'!$G19,$S24+D$52&gt;'Standard Settings'!$I19),-1,(EchelleFPAparam!$S$3/('cpmcfgWVLEN_Table.csv'!$S24+D$52))*(SIN(EchelleFPAparam!$T$3-EchelleFPAparam!$M$3/2)+SIN('Standard Settings'!$F19+EchelleFPAparam!$M$3)))</f>
        <v>3834.11049364699</v>
      </c>
      <c r="BN24" s="39" t="n">
        <f aca="false">IF(OR($S24+E$52&lt;'Standard Settings'!$G19,$S24+E$52&gt;'Standard Settings'!$I19),-1,(EchelleFPAparam!$S$3/('cpmcfgWVLEN_Table.csv'!$S24+E$52))*(SIN(EchelleFPAparam!$T$3-EchelleFPAparam!$M$3/2)+SIN('Standard Settings'!$F19+EchelleFPAparam!$M$3)))</f>
        <v>3594.47858779405</v>
      </c>
      <c r="BO24" s="39" t="n">
        <f aca="false">IF(OR($S24+F$52&lt;'Standard Settings'!$G19,$S24+F$52&gt;'Standard Settings'!$I19),-1,(EchelleFPAparam!$S$3/('cpmcfgWVLEN_Table.csv'!$S24+F$52))*(SIN(EchelleFPAparam!$T$3-EchelleFPAparam!$M$3/2)+SIN('Standard Settings'!$F19+EchelleFPAparam!$M$3)))</f>
        <v>3383.03867086499</v>
      </c>
      <c r="BP24" s="39" t="n">
        <f aca="false">IF(OR($S24+G$52&lt;'Standard Settings'!$G19,$S24+G$52&gt;'Standard Settings'!$I19),-1,(EchelleFPAparam!$S$3/('cpmcfgWVLEN_Table.csv'!$S24+G$52))*(SIN(EchelleFPAparam!$T$3-EchelleFPAparam!$M$3/2)+SIN('Standard Settings'!$F19+EchelleFPAparam!$M$3)))</f>
        <v>3195.09207803916</v>
      </c>
      <c r="BQ24" s="39" t="n">
        <f aca="false">IF(OR($S24+H$52&lt;'Standard Settings'!$G19,$S24+H$52&gt;'Standard Settings'!$I19),-1,(EchelleFPAparam!$S$3/('cpmcfgWVLEN_Table.csv'!$S24+H$52))*(SIN(EchelleFPAparam!$T$3-EchelleFPAparam!$M$3/2)+SIN('Standard Settings'!$F19+EchelleFPAparam!$M$3)))</f>
        <v>3026.92933708973</v>
      </c>
      <c r="BR24" s="39" t="n">
        <f aca="false">IF(OR($S24+I$52&lt;'Standard Settings'!$G19,$S24+I$52&gt;'Standard Settings'!$I19),-1,(EchelleFPAparam!$S$3/('cpmcfgWVLEN_Table.csv'!$S24+I$52))*(SIN(EchelleFPAparam!$T$3-EchelleFPAparam!$M$3/2)+SIN('Standard Settings'!$F19+EchelleFPAparam!$M$3)))</f>
        <v>2875.58287023524</v>
      </c>
      <c r="BS24" s="39" t="n">
        <f aca="false">IF(OR($S24+J$52&lt;'Standard Settings'!$G19,$S24+J$52&gt;'Standard Settings'!$I19),-1,(EchelleFPAparam!$S$3/('cpmcfgWVLEN_Table.csv'!$S24+J$52))*(SIN(EchelleFPAparam!$T$3-EchelleFPAparam!$M$3/2)+SIN('Standard Settings'!$F19+EchelleFPAparam!$M$3)))</f>
        <v>-1</v>
      </c>
      <c r="BT24" s="40" t="n">
        <f aca="false">IF(OR($S24+B$52&lt;'Standard Settings'!$G19,$S24+B$52&gt;'Standard Settings'!$I19),-1,BK24*(($D24+B$52)/($D24+B$52+0.5)))</f>
        <v>-1</v>
      </c>
      <c r="BU24" s="40" t="n">
        <f aca="false">IF(OR($S24+C$52&lt;'Standard Settings'!$G19,$S24+C$52&gt;'Standard Settings'!$I19),-1,BL24*(($D24+C$52)/($D24+C$52+0.5)))</f>
        <v>3996.94916326134</v>
      </c>
      <c r="BV24" s="40" t="n">
        <f aca="false">IF(OR($S24+D$52&lt;'Standard Settings'!$G19,$S24+D$52&gt;'Standard Settings'!$I19),-1,BM24*(($D24+D$52)/($D24+D$52+0.5)))</f>
        <v>3735.79996816886</v>
      </c>
      <c r="BW24" s="40" t="n">
        <f aca="false">IF(OR($S24+E$52&lt;'Standard Settings'!$G19,$S24+E$52&gt;'Standard Settings'!$I19),-1,BN24*(($D24+E$52)/($D24+E$52+0.5)))</f>
        <v>3506.80837833566</v>
      </c>
      <c r="BX24" s="40" t="n">
        <f aca="false">IF(OR($S24+F$52&lt;'Standard Settings'!$G19,$S24+F$52&gt;'Standard Settings'!$I19),-1,BO24*(($D24+F$52)/($D24+F$52+0.5)))</f>
        <v>3304.3633529379</v>
      </c>
      <c r="BY24" s="40" t="n">
        <f aca="false">IF(OR($S24+G$52&lt;'Standard Settings'!$G19,$S24+G$52&gt;'Standard Settings'!$I19),-1,BP24*(($D24+G$52)/($D24+G$52+0.5)))</f>
        <v>3124.09003186051</v>
      </c>
      <c r="BZ24" s="40" t="n">
        <f aca="false">IF(OR($S24+H$52&lt;'Standard Settings'!$G19,$S24+H$52&gt;'Standard Settings'!$I19),-1,BQ24*(($D24+H$52)/($D24+H$52+0.5)))</f>
        <v>2962.52658523675</v>
      </c>
      <c r="CA24" s="40" t="n">
        <f aca="false">IF(OR($S24+I$52&lt;'Standard Settings'!$G19,$S24+I$52&gt;'Standard Settings'!$I19),-1,BR24*(($D24+I$52)/($D24+I$52+0.5)))</f>
        <v>2816.89750553656</v>
      </c>
      <c r="CB24" s="40" t="n">
        <f aca="false">IF(OR($S24+J$52&lt;'Standard Settings'!$G19,$S24+J$52&gt;'Standard Settings'!$I19),-1,BS24*(($D24+J$52)/($D24+J$52+0.5)))</f>
        <v>-1</v>
      </c>
      <c r="CC24" s="40" t="n">
        <f aca="false">IF(OR($S24+B$52&lt;'Standard Settings'!$G19,$S24+B$52&gt;'Standard Settings'!$I19),-1,BK24*(($D24+B$52)/($D24+B$52-0.5)))</f>
        <v>-1</v>
      </c>
      <c r="CD24" s="40" t="n">
        <f aca="false">IF(OR($S24+C$52&lt;'Standard Settings'!$G19,$S24+C$52&gt;'Standard Settings'!$I19),-1,BL24*(($D24+C$52)/($D24+C$52-0.5)))</f>
        <v>4225.34625830485</v>
      </c>
      <c r="CE24" s="40" t="n">
        <f aca="false">IF(OR($S24+D$52&lt;'Standard Settings'!$G19,$S24+D$52&gt;'Standard Settings'!$I19),-1,BM24*(($D24+D$52)/($D24+D$52-0.5)))</f>
        <v>3937.73510158339</v>
      </c>
      <c r="CF24" s="40" t="n">
        <f aca="false">IF(OR($S24+E$52&lt;'Standard Settings'!$G19,$S24+E$52&gt;'Standard Settings'!$I19),-1,BN24*(($D24+E$52)/($D24+E$52-0.5)))</f>
        <v>3686.6447054298</v>
      </c>
      <c r="CG24" s="40" t="n">
        <f aca="false">IF(OR($S24+F$52&lt;'Standard Settings'!$G19,$S24+F$52&gt;'Standard Settings'!$I19),-1,BO24*(($D24+F$52)/($D24+F$52-0.5)))</f>
        <v>3465.55180917877</v>
      </c>
      <c r="CH24" s="40" t="n">
        <f aca="false">IF(OR($S24+G$52&lt;'Standard Settings'!$G19,$S24+G$52&gt;'Standard Settings'!$I19),-1,BP24*(($D24+G$52)/($D24+G$52-0.5)))</f>
        <v>3269.3965449703</v>
      </c>
      <c r="CI24" s="40" t="n">
        <f aca="false">IF(OR($S24+H$52&lt;'Standard Settings'!$G19,$S24+H$52&gt;'Standard Settings'!$I19),-1,BQ24*(($D24+H$52)/($D24+H$52-0.5)))</f>
        <v>3094.1944334695</v>
      </c>
      <c r="CJ24" s="40" t="n">
        <f aca="false">IF(OR($S24+I$52&lt;'Standard Settings'!$G19,$S24+I$52&gt;'Standard Settings'!$I19),-1,BR24*(($D24+I$52)/($D24+I$52-0.5)))</f>
        <v>2936.76548449557</v>
      </c>
      <c r="CK24" s="40" t="n">
        <f aca="false">IF(OR($S24+J$52&lt;'Standard Settings'!$G19,$S24+J$52&gt;'Standard Settings'!$I19),-1,BS24*(($D24+J$52)/($D24+J$52-0.5)))</f>
        <v>-1</v>
      </c>
      <c r="CL24" s="41" t="n">
        <f aca="false">IF(OR($S24+B$52&lt;'Standard Settings'!$G19,$S24+B$52&gt;'Standard Settings'!$I19),-1,(EchelleFPAparam!$S$3/('cpmcfgWVLEN_Table.csv'!$S24+B$52))*(SIN('Standard Settings'!$F19)+SIN('Standard Settings'!$F19+EchelleFPAparam!$M$3+EchelleFPAparam!$F$3)))</f>
        <v>-1</v>
      </c>
      <c r="CM24" s="41" t="n">
        <f aca="false">IF(OR($S24+C$52&lt;'Standard Settings'!$G19,$S24+C$52&gt;'Standard Settings'!$I19),-1,(EchelleFPAparam!$S$3/('cpmcfgWVLEN_Table.csv'!$S24+C$52))*(SIN('Standard Settings'!$F19)+SIN('Standard Settings'!$F19+EchelleFPAparam!$M$3+EchelleFPAparam!$F$3)))</f>
        <v>4118.12746018419</v>
      </c>
      <c r="CN24" s="41" t="n">
        <f aca="false">IF(OR($S24+D$52&lt;'Standard Settings'!$G19,$S24+D$52&gt;'Standard Settings'!$I19),-1,(EchelleFPAparam!$S$3/('cpmcfgWVLEN_Table.csv'!$S24+D$52))*(SIN('Standard Settings'!$F19)+SIN('Standard Settings'!$F19+EchelleFPAparam!$M$3+EchelleFPAparam!$F$3)))</f>
        <v>3843.58562950524</v>
      </c>
      <c r="CO24" s="41" t="n">
        <f aca="false">IF(OR($S24+E$52&lt;'Standard Settings'!$G19,$S24+E$52&gt;'Standard Settings'!$I19),-1,(EchelleFPAparam!$S$3/('cpmcfgWVLEN_Table.csv'!$S24+E$52))*(SIN('Standard Settings'!$F19)+SIN('Standard Settings'!$F19+EchelleFPAparam!$M$3+EchelleFPAparam!$F$3)))</f>
        <v>3603.36152766116</v>
      </c>
      <c r="CP24" s="41" t="n">
        <f aca="false">IF(OR($S24+F$52&lt;'Standard Settings'!$G19,$S24+F$52&gt;'Standard Settings'!$I19),-1,(EchelleFPAparam!$S$3/('cpmcfgWVLEN_Table.csv'!$S24+F$52))*(SIN('Standard Settings'!$F19)+SIN('Standard Settings'!$F19+EchelleFPAparam!$M$3+EchelleFPAparam!$F$3)))</f>
        <v>3391.39908485756</v>
      </c>
      <c r="CQ24" s="41" t="n">
        <f aca="false">IF(OR($S24+G$52&lt;'Standard Settings'!$G19,$S24+G$52&gt;'Standard Settings'!$I19),-1,(EchelleFPAparam!$S$3/('cpmcfgWVLEN_Table.csv'!$S24+G$52))*(SIN('Standard Settings'!$F19)+SIN('Standard Settings'!$F19+EchelleFPAparam!$M$3+EchelleFPAparam!$F$3)))</f>
        <v>3202.9880245877</v>
      </c>
      <c r="CR24" s="41" t="n">
        <f aca="false">IF(OR($S24+H$52&lt;'Standard Settings'!$G19,$S24+H$52&gt;'Standard Settings'!$I19),-1,(EchelleFPAparam!$S$3/('cpmcfgWVLEN_Table.csv'!$S24+H$52))*(SIN('Standard Settings'!$F19)+SIN('Standard Settings'!$F19+EchelleFPAparam!$M$3+EchelleFPAparam!$F$3)))</f>
        <v>3034.40970750414</v>
      </c>
      <c r="CS24" s="41" t="n">
        <f aca="false">IF(OR($S24+I$52&lt;'Standard Settings'!$G19,$S24+I$52&gt;'Standard Settings'!$I19),-1,(EchelleFPAparam!$S$3/('cpmcfgWVLEN_Table.csv'!$S24+I$52))*(SIN('Standard Settings'!$F19)+SIN('Standard Settings'!$F19+EchelleFPAparam!$M$3+EchelleFPAparam!$F$3)))</f>
        <v>2882.68922212893</v>
      </c>
      <c r="CT24" s="41" t="n">
        <f aca="false">IF(OR($S24+J$52&lt;'Standard Settings'!$G19,$S24+J$52&gt;'Standard Settings'!$I19),-1,(EchelleFPAparam!$S$3/('cpmcfgWVLEN_Table.csv'!$S24+J$52))*(SIN('Standard Settings'!$F19)+SIN('Standard Settings'!$F19+EchelleFPAparam!$M$3+EchelleFPAparam!$F$3)))</f>
        <v>-1</v>
      </c>
      <c r="CU24" s="41" t="n">
        <f aca="false">IF(OR($S24+B$52&lt;'Standard Settings'!$G19,$S24+B$52&gt;'Standard Settings'!$I19),-1,(EchelleFPAparam!$S$3/('cpmcfgWVLEN_Table.csv'!$S24+B$52))*(SIN('Standard Settings'!$F19)+SIN('Standard Settings'!$F19+EchelleFPAparam!$M$3+EchelleFPAparam!$G$3)))</f>
        <v>-1</v>
      </c>
      <c r="CV24" s="41" t="n">
        <f aca="false">IF(OR($S24+C$52&lt;'Standard Settings'!$G19,$S24+C$52&gt;'Standard Settings'!$I19),-1,(EchelleFPAparam!$S$3/('cpmcfgWVLEN_Table.csv'!$S24+C$52))*(SIN('Standard Settings'!$F19)+SIN('Standard Settings'!$F19+EchelleFPAparam!$M$3+EchelleFPAparam!$G$3)))</f>
        <v>4143.01538371336</v>
      </c>
      <c r="CW24" s="41" t="n">
        <f aca="false">IF(OR($S24+D$52&lt;'Standard Settings'!$G19,$S24+D$52&gt;'Standard Settings'!$I19),-1,(EchelleFPAparam!$S$3/('cpmcfgWVLEN_Table.csv'!$S24+D$52))*(SIN('Standard Settings'!$F19)+SIN('Standard Settings'!$F19+EchelleFPAparam!$M$3+EchelleFPAparam!$G$3)))</f>
        <v>3866.81435813247</v>
      </c>
      <c r="CX24" s="41" t="n">
        <f aca="false">IF(OR($S24+E$52&lt;'Standard Settings'!$G19,$S24+E$52&gt;'Standard Settings'!$I19),-1,(EchelleFPAparam!$S$3/('cpmcfgWVLEN_Table.csv'!$S24+E$52))*(SIN('Standard Settings'!$F19)+SIN('Standard Settings'!$F19+EchelleFPAparam!$M$3+EchelleFPAparam!$G$3)))</f>
        <v>3625.13846074919</v>
      </c>
      <c r="CY24" s="41" t="n">
        <f aca="false">IF(OR($S24+F$52&lt;'Standard Settings'!$G19,$S24+F$52&gt;'Standard Settings'!$I19),-1,(EchelleFPAparam!$S$3/('cpmcfgWVLEN_Table.csv'!$S24+F$52))*(SIN('Standard Settings'!$F19)+SIN('Standard Settings'!$F19+EchelleFPAparam!$M$3+EchelleFPAparam!$G$3)))</f>
        <v>3411.89502188159</v>
      </c>
      <c r="CZ24" s="41" t="n">
        <f aca="false">IF(OR($S24+G$52&lt;'Standard Settings'!$G19,$S24+G$52&gt;'Standard Settings'!$I19),-1,(EchelleFPAparam!$S$3/('cpmcfgWVLEN_Table.csv'!$S24+G$52))*(SIN('Standard Settings'!$F19)+SIN('Standard Settings'!$F19+EchelleFPAparam!$M$3+EchelleFPAparam!$G$3)))</f>
        <v>3222.34529844372</v>
      </c>
      <c r="DA24" s="41" t="n">
        <f aca="false">IF(OR($S24+H$52&lt;'Standard Settings'!$G19,$S24+H$52&gt;'Standard Settings'!$I19),-1,(EchelleFPAparam!$S$3/('cpmcfgWVLEN_Table.csv'!$S24+H$52))*(SIN('Standard Settings'!$F19)+SIN('Standard Settings'!$F19+EchelleFPAparam!$M$3+EchelleFPAparam!$G$3)))</f>
        <v>3052.748177473</v>
      </c>
      <c r="DB24" s="41" t="n">
        <f aca="false">IF(OR($S24+I$52&lt;'Standard Settings'!$G19,$S24+I$52&gt;'Standard Settings'!$I19),-1,(EchelleFPAparam!$S$3/('cpmcfgWVLEN_Table.csv'!$S24+I$52))*(SIN('Standard Settings'!$F19)+SIN('Standard Settings'!$F19+EchelleFPAparam!$M$3+EchelleFPAparam!$G$3)))</f>
        <v>2900.11076859935</v>
      </c>
      <c r="DC24" s="41" t="n">
        <f aca="false">IF(OR($S24+J$52&lt;'Standard Settings'!$G19,$S24+J$52&gt;'Standard Settings'!$I19),-1,(EchelleFPAparam!$S$3/('cpmcfgWVLEN_Table.csv'!$S24+J$52))*(SIN('Standard Settings'!$F19)+SIN('Standard Settings'!$F19+EchelleFPAparam!$M$3+EchelleFPAparam!$G$3)))</f>
        <v>-1</v>
      </c>
      <c r="DD24" s="41" t="n">
        <f aca="false">IF(OR($S24+B$52&lt;'Standard Settings'!$G19,$S24+B$52&gt;'Standard Settings'!$I19),-1,(EchelleFPAparam!$S$3/('cpmcfgWVLEN_Table.csv'!$S24+B$52))*(SIN('Standard Settings'!$F19)+SIN('Standard Settings'!$F19+EchelleFPAparam!$M$3+EchelleFPAparam!$H$3)))</f>
        <v>-1</v>
      </c>
      <c r="DE24" s="41" t="n">
        <f aca="false">IF(OR($S24+C$52&lt;'Standard Settings'!$G19,$S24+C$52&gt;'Standard Settings'!$I19),-1,(EchelleFPAparam!$S$3/('cpmcfgWVLEN_Table.csv'!$S24+C$52))*(SIN('Standard Settings'!$F19)+SIN('Standard Settings'!$F19+EchelleFPAparam!$M$3+EchelleFPAparam!$H$3)))</f>
        <v>4144.32958421933</v>
      </c>
      <c r="DF24" s="41" t="n">
        <f aca="false">IF(OR($S24+D$52&lt;'Standard Settings'!$G19,$S24+D$52&gt;'Standard Settings'!$I19),-1,(EchelleFPAparam!$S$3/('cpmcfgWVLEN_Table.csv'!$S24+D$52))*(SIN('Standard Settings'!$F19)+SIN('Standard Settings'!$F19+EchelleFPAparam!$M$3+EchelleFPAparam!$H$3)))</f>
        <v>3868.04094527137</v>
      </c>
      <c r="DG24" s="41" t="n">
        <f aca="false">IF(OR($S24+E$52&lt;'Standard Settings'!$G19,$S24+E$52&gt;'Standard Settings'!$I19),-1,(EchelleFPAparam!$S$3/('cpmcfgWVLEN_Table.csv'!$S24+E$52))*(SIN('Standard Settings'!$F19)+SIN('Standard Settings'!$F19+EchelleFPAparam!$M$3+EchelleFPAparam!$H$3)))</f>
        <v>3626.28838619191</v>
      </c>
      <c r="DH24" s="41" t="n">
        <f aca="false">IF(OR($S24+F$52&lt;'Standard Settings'!$G19,$S24+F$52&gt;'Standard Settings'!$I19),-1,(EchelleFPAparam!$S$3/('cpmcfgWVLEN_Table.csv'!$S24+F$52))*(SIN('Standard Settings'!$F19)+SIN('Standard Settings'!$F19+EchelleFPAparam!$M$3+EchelleFPAparam!$H$3)))</f>
        <v>3412.97730465121</v>
      </c>
      <c r="DI24" s="41" t="n">
        <f aca="false">IF(OR($S24+G$52&lt;'Standard Settings'!$G19,$S24+G$52&gt;'Standard Settings'!$I19),-1,(EchelleFPAparam!$S$3/('cpmcfgWVLEN_Table.csv'!$S24+G$52))*(SIN('Standard Settings'!$F19)+SIN('Standard Settings'!$F19+EchelleFPAparam!$M$3+EchelleFPAparam!$H$3)))</f>
        <v>3223.36745439281</v>
      </c>
      <c r="DJ24" s="41" t="n">
        <f aca="false">IF(OR($S24+H$52&lt;'Standard Settings'!$G19,$S24+H$52&gt;'Standard Settings'!$I19),-1,(EchelleFPAparam!$S$3/('cpmcfgWVLEN_Table.csv'!$S24+H$52))*(SIN('Standard Settings'!$F19)+SIN('Standard Settings'!$F19+EchelleFPAparam!$M$3+EchelleFPAparam!$H$3)))</f>
        <v>3053.71653574056</v>
      </c>
      <c r="DK24" s="41" t="n">
        <f aca="false">IF(OR($S24+I$52&lt;'Standard Settings'!$G19,$S24+I$52&gt;'Standard Settings'!$I19),-1,(EchelleFPAparam!$S$3/('cpmcfgWVLEN_Table.csv'!$S24+I$52))*(SIN('Standard Settings'!$F19)+SIN('Standard Settings'!$F19+EchelleFPAparam!$M$3+EchelleFPAparam!$H$3)))</f>
        <v>2901.03070895353</v>
      </c>
      <c r="DL24" s="41" t="n">
        <f aca="false">IF(OR($S24+J$52&lt;'Standard Settings'!$G19,$S24+J$52&gt;'Standard Settings'!$I19),-1,(EchelleFPAparam!$S$3/('cpmcfgWVLEN_Table.csv'!$S24+J$52))*(SIN('Standard Settings'!$F19)+SIN('Standard Settings'!$F19+EchelleFPAparam!$M$3+EchelleFPAparam!$H$3)))</f>
        <v>-1</v>
      </c>
      <c r="DM24" s="41" t="n">
        <f aca="false">IF(OR($S24+B$52&lt;'Standard Settings'!$G19,$S24+B$52&gt;'Standard Settings'!$I19),-1,(EchelleFPAparam!$S$3/('cpmcfgWVLEN_Table.csv'!$S24+B$52))*(SIN('Standard Settings'!$F19)+SIN('Standard Settings'!$F19+EchelleFPAparam!$M$3+EchelleFPAparam!$I$3)))</f>
        <v>-1</v>
      </c>
      <c r="DN24" s="41" t="n">
        <f aca="false">IF(OR($S24+C$52&lt;'Standard Settings'!$G19,$S24+C$52&gt;'Standard Settings'!$I19),-1,(EchelleFPAparam!$S$3/('cpmcfgWVLEN_Table.csv'!$S24+C$52))*(SIN('Standard Settings'!$F19)+SIN('Standard Settings'!$F19+EchelleFPAparam!$M$3+EchelleFPAparam!$I$3)))</f>
        <v>4167.88292377347</v>
      </c>
      <c r="DO24" s="41" t="n">
        <f aca="false">IF(OR($S24+D$52&lt;'Standard Settings'!$G19,$S24+D$52&gt;'Standard Settings'!$I19),-1,(EchelleFPAparam!$S$3/('cpmcfgWVLEN_Table.csv'!$S24+D$52))*(SIN('Standard Settings'!$F19)+SIN('Standard Settings'!$F19+EchelleFPAparam!$M$3+EchelleFPAparam!$I$3)))</f>
        <v>3890.02406218857</v>
      </c>
      <c r="DP24" s="41" t="n">
        <f aca="false">IF(OR($S24+E$52&lt;'Standard Settings'!$G19,$S24+E$52&gt;'Standard Settings'!$I19),-1,(EchelleFPAparam!$S$3/('cpmcfgWVLEN_Table.csv'!$S24+E$52))*(SIN('Standard Settings'!$F19)+SIN('Standard Settings'!$F19+EchelleFPAparam!$M$3+EchelleFPAparam!$I$3)))</f>
        <v>3646.89755830179</v>
      </c>
      <c r="DQ24" s="41" t="n">
        <f aca="false">IF(OR($S24+F$52&lt;'Standard Settings'!$G19,$S24+F$52&gt;'Standard Settings'!$I19),-1,(EchelleFPAparam!$S$3/('cpmcfgWVLEN_Table.csv'!$S24+F$52))*(SIN('Standard Settings'!$F19)+SIN('Standard Settings'!$F19+EchelleFPAparam!$M$3+EchelleFPAparam!$I$3)))</f>
        <v>3432.37417251933</v>
      </c>
      <c r="DR24" s="41" t="n">
        <f aca="false">IF(OR($S24+G$52&lt;'Standard Settings'!$G19,$S24+G$52&gt;'Standard Settings'!$I19),-1,(EchelleFPAparam!$S$3/('cpmcfgWVLEN_Table.csv'!$S24+G$52))*(SIN('Standard Settings'!$F19)+SIN('Standard Settings'!$F19+EchelleFPAparam!$M$3+EchelleFPAparam!$I$3)))</f>
        <v>3241.68671849048</v>
      </c>
      <c r="DS24" s="41" t="n">
        <f aca="false">IF(OR($S24+H$52&lt;'Standard Settings'!$G19,$S24+H$52&gt;'Standard Settings'!$I19),-1,(EchelleFPAparam!$S$3/('cpmcfgWVLEN_Table.csv'!$S24+H$52))*(SIN('Standard Settings'!$F19)+SIN('Standard Settings'!$F19+EchelleFPAparam!$M$3+EchelleFPAparam!$I$3)))</f>
        <v>3071.07162804361</v>
      </c>
      <c r="DT24" s="41" t="n">
        <f aca="false">IF(OR($S24+I$52&lt;'Standard Settings'!$G19,$S24+I$52&gt;'Standard Settings'!$I19),-1,(EchelleFPAparam!$S$3/('cpmcfgWVLEN_Table.csv'!$S24+I$52))*(SIN('Standard Settings'!$F19)+SIN('Standard Settings'!$F19+EchelleFPAparam!$M$3+EchelleFPAparam!$I$3)))</f>
        <v>2917.51804664143</v>
      </c>
      <c r="DU24" s="41" t="n">
        <f aca="false">IF(OR($S24+J$52&lt;'Standard Settings'!$G19,$S24+J$52&gt;'Standard Settings'!$I19),-1,(EchelleFPAparam!$S$3/('cpmcfgWVLEN_Table.csv'!$S24+J$52))*(SIN('Standard Settings'!$F19)+SIN('Standard Settings'!$F19+EchelleFPAparam!$M$3+EchelleFPAparam!$I$3)))</f>
        <v>-1</v>
      </c>
      <c r="DV24" s="41" t="n">
        <f aca="false">IF(OR($S24+B$52&lt;'Standard Settings'!$G19,$S24+B$52&gt;'Standard Settings'!$I19),-1,(EchelleFPAparam!$S$3/('cpmcfgWVLEN_Table.csv'!$S24+B$52))*(SIN('Standard Settings'!$F19)+SIN('Standard Settings'!$F19+EchelleFPAparam!$M$3+EchelleFPAparam!$J$3)))</f>
        <v>-1</v>
      </c>
      <c r="DW24" s="41" t="n">
        <f aca="false">IF(OR($S24+C$52&lt;'Standard Settings'!$G19,$S24+C$52&gt;'Standard Settings'!$I19),-1,(EchelleFPAparam!$S$3/('cpmcfgWVLEN_Table.csv'!$S24+C$52))*(SIN('Standard Settings'!$F19)+SIN('Standard Settings'!$F19+EchelleFPAparam!$M$3+EchelleFPAparam!$J$3)))</f>
        <v>4169.12426975615</v>
      </c>
      <c r="DX24" s="41" t="n">
        <f aca="false">IF(OR($S24+D$52&lt;'Standard Settings'!$G19,$S24+D$52&gt;'Standard Settings'!$I19),-1,(EchelleFPAparam!$S$3/('cpmcfgWVLEN_Table.csv'!$S24+D$52))*(SIN('Standard Settings'!$F19)+SIN('Standard Settings'!$F19+EchelleFPAparam!$M$3+EchelleFPAparam!$J$3)))</f>
        <v>3891.18265177241</v>
      </c>
      <c r="DY24" s="41" t="n">
        <f aca="false">IF(OR($S24+E$52&lt;'Standard Settings'!$G19,$S24+E$52&gt;'Standard Settings'!$I19),-1,(EchelleFPAparam!$S$3/('cpmcfgWVLEN_Table.csv'!$S24+E$52))*(SIN('Standard Settings'!$F19)+SIN('Standard Settings'!$F19+EchelleFPAparam!$M$3+EchelleFPAparam!$J$3)))</f>
        <v>3647.98373603663</v>
      </c>
      <c r="DZ24" s="41" t="n">
        <f aca="false">IF(OR($S24+F$52&lt;'Standard Settings'!$G19,$S24+F$52&gt;'Standard Settings'!$I19),-1,(EchelleFPAparam!$S$3/('cpmcfgWVLEN_Table.csv'!$S24+F$52))*(SIN('Standard Settings'!$F19)+SIN('Standard Settings'!$F19+EchelleFPAparam!$M$3+EchelleFPAparam!$J$3)))</f>
        <v>3433.39645744624</v>
      </c>
      <c r="EA24" s="41" t="n">
        <f aca="false">IF(OR($S24+G$52&lt;'Standard Settings'!$G19,$S24+G$52&gt;'Standard Settings'!$I19),-1,(EchelleFPAparam!$S$3/('cpmcfgWVLEN_Table.csv'!$S24+G$52))*(SIN('Standard Settings'!$F19)+SIN('Standard Settings'!$F19+EchelleFPAparam!$M$3+EchelleFPAparam!$J$3)))</f>
        <v>3242.65220981034</v>
      </c>
      <c r="EB24" s="41" t="n">
        <f aca="false">IF(OR($S24+H$52&lt;'Standard Settings'!$G19,$S24+H$52&gt;'Standard Settings'!$I19),-1,(EchelleFPAparam!$S$3/('cpmcfgWVLEN_Table.csv'!$S24+H$52))*(SIN('Standard Settings'!$F19)+SIN('Standard Settings'!$F19+EchelleFPAparam!$M$3+EchelleFPAparam!$J$3)))</f>
        <v>3071.98630403085</v>
      </c>
      <c r="EC24" s="41" t="n">
        <f aca="false">IF(OR($S24+I$52&lt;'Standard Settings'!$G19,$S24+I$52&gt;'Standard Settings'!$I19),-1,(EchelleFPAparam!$S$3/('cpmcfgWVLEN_Table.csv'!$S24+I$52))*(SIN('Standard Settings'!$F19)+SIN('Standard Settings'!$F19+EchelleFPAparam!$M$3+EchelleFPAparam!$J$3)))</f>
        <v>2918.38698882931</v>
      </c>
      <c r="ED24" s="41" t="n">
        <f aca="false">IF(OR($S24+J$52&lt;'Standard Settings'!$G19,$S24+J$52&gt;'Standard Settings'!$I19),-1,(EchelleFPAparam!$S$3/('cpmcfgWVLEN_Table.csv'!$S24+J$52))*(SIN('Standard Settings'!$F19)+SIN('Standard Settings'!$F19+EchelleFPAparam!$M$3+EchelleFPAparam!$J$3)))</f>
        <v>-1</v>
      </c>
      <c r="EE24" s="41" t="n">
        <f aca="false">IF(OR($S24+B$52&lt;$Q24,$S24+B$52&gt;$R24),-1,(EchelleFPAparam!$S$3/('cpmcfgWVLEN_Table.csv'!$S24+B$52))*(SIN('Standard Settings'!$F19)+SIN('Standard Settings'!$F19+EchelleFPAparam!$M$3+EchelleFPAparam!$K$3)))</f>
        <v>-1</v>
      </c>
      <c r="EF24" s="41" t="n">
        <f aca="false">IF(OR($S24+C$52&lt;$Q24,$S24+C$52&gt;$R24),-1,(EchelleFPAparam!$S$3/('cpmcfgWVLEN_Table.csv'!$S24+C$52))*(SIN('Standard Settings'!$F19)+SIN('Standard Settings'!$F19+EchelleFPAparam!$M$3+EchelleFPAparam!$K$3)))</f>
        <v>4191.32678484629</v>
      </c>
      <c r="EG24" s="41" t="n">
        <f aca="false">IF(OR($S24+D$52&lt;$Q24,$S24+D$52&gt;$R24),-1,(EchelleFPAparam!$S$3/('cpmcfgWVLEN_Table.csv'!$S24+D$52))*(SIN('Standard Settings'!$F19)+SIN('Standard Settings'!$F19+EchelleFPAparam!$M$3+EchelleFPAparam!$K$3)))</f>
        <v>3911.90499918987</v>
      </c>
      <c r="EH24" s="41" t="n">
        <f aca="false">IF(OR($S24+E$52&lt;$Q24,$S24+E$52&gt;$R24),-1,(EchelleFPAparam!$S$3/('cpmcfgWVLEN_Table.csv'!$S24+E$52))*(SIN('Standard Settings'!$F19)+SIN('Standard Settings'!$F19+EchelleFPAparam!$M$3+EchelleFPAparam!$K$3)))</f>
        <v>3667.4109367405</v>
      </c>
      <c r="EI24" s="41" t="n">
        <f aca="false">IF(OR($S24+F$52&lt;$Q24,$S24+F$52&gt;$R24),-1,(EchelleFPAparam!$S$3/('cpmcfgWVLEN_Table.csv'!$S24+F$52))*(SIN('Standard Settings'!$F19)+SIN('Standard Settings'!$F19+EchelleFPAparam!$M$3+EchelleFPAparam!$K$3)))</f>
        <v>3451.68088163812</v>
      </c>
      <c r="EJ24" s="41" t="n">
        <f aca="false">IF(OR($S24+G$52&lt;$Q24,$S24+G$52&gt;$R24),-1,(EchelleFPAparam!$S$3/('cpmcfgWVLEN_Table.csv'!$S24+G$52))*(SIN('Standard Settings'!$F19)+SIN('Standard Settings'!$F19+EchelleFPAparam!$M$3+EchelleFPAparam!$K$3)))</f>
        <v>3259.92083265822</v>
      </c>
      <c r="EK24" s="41" t="n">
        <f aca="false">IF(OR($S24+H$52&lt;$Q24,$S24+H$52&gt;$R24),-1,(EchelleFPAparam!$S$3/('cpmcfgWVLEN_Table.csv'!$S24+H$52))*(SIN('Standard Settings'!$F19)+SIN('Standard Settings'!$F19+EchelleFPAparam!$M$3+EchelleFPAparam!$K$3)))</f>
        <v>3088.346051992</v>
      </c>
      <c r="EL24" s="41" t="n">
        <f aca="false">IF(OR($S24+I$52&lt;$Q24,$S24+I$52&gt;$R24),-1,(EchelleFPAparam!$S$3/('cpmcfgWVLEN_Table.csv'!$S24+I$52))*(SIN('Standard Settings'!$F19)+SIN('Standard Settings'!$F19+EchelleFPAparam!$M$3+EchelleFPAparam!$K$3)))</f>
        <v>2933.9287493924</v>
      </c>
      <c r="EM24" s="41" t="n">
        <f aca="false">IF(OR($S24+J$52&lt;$Q24,$S24+J$52&gt;$R24),-1,(EchelleFPAparam!$S$3/('cpmcfgWVLEN_Table.csv'!$S24+J$52))*(SIN('Standard Settings'!$F19)+SIN('Standard Settings'!$F19+EchelleFPAparam!$M$3+EchelleFPAparam!$K$3)))</f>
        <v>-1</v>
      </c>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3" t="n">
        <f aca="false">1/(F24*EchelleFPAparam!$Q$3)</f>
        <v>1230.3233265712</v>
      </c>
      <c r="FM24" s="43" t="n">
        <f aca="false">E24*FL24</f>
        <v>11.6525483401191</v>
      </c>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c r="IF24" s="42"/>
      <c r="IG24" s="42"/>
      <c r="IH24" s="42"/>
      <c r="II24" s="42"/>
      <c r="IJ24" s="42"/>
      <c r="IK24" s="42"/>
      <c r="IL24" s="42"/>
      <c r="IM24" s="42"/>
      <c r="IN24" s="42"/>
      <c r="IO24" s="42"/>
      <c r="IP24" s="42"/>
      <c r="IQ24" s="42"/>
      <c r="IR24" s="42"/>
      <c r="IS24" s="42"/>
      <c r="IT24" s="42"/>
      <c r="IU24" s="42"/>
      <c r="IV24" s="42"/>
      <c r="IW24" s="42"/>
      <c r="IX24" s="42"/>
      <c r="IY24" s="42"/>
      <c r="IZ24" s="42"/>
      <c r="JA24" s="42"/>
      <c r="JB24" s="42"/>
      <c r="JC24" s="42"/>
      <c r="JD24" s="42"/>
      <c r="JE24" s="42"/>
      <c r="JF24" s="42"/>
      <c r="JG24" s="42"/>
      <c r="JH24" s="42"/>
      <c r="JI24" s="42"/>
      <c r="JJ24" s="42"/>
      <c r="JK24" s="42"/>
      <c r="JL24" s="42"/>
      <c r="JM24" s="42"/>
      <c r="JN24" s="42"/>
      <c r="JO24" s="42"/>
      <c r="JP24" s="42"/>
      <c r="JQ24" s="42"/>
      <c r="JR24" s="42"/>
      <c r="JS24" s="42"/>
      <c r="JT24" s="24"/>
    </row>
    <row r="25" customFormat="false" ht="13.75" hidden="false" customHeight="true" outlineLevel="0" collapsed="false">
      <c r="A25" s="29" t="n">
        <v>19</v>
      </c>
      <c r="B25" s="30" t="n">
        <f aca="false">Y25</f>
        <v>3435.42608784642</v>
      </c>
      <c r="C25" s="12" t="str">
        <f aca="false">'Standard Settings'!B20</f>
        <v>L/7/7</v>
      </c>
      <c r="D25" s="12" t="n">
        <f aca="false">'Standard Settings'!H20</f>
        <v>17</v>
      </c>
      <c r="E25" s="31" t="n">
        <f aca="false">(DQ25-DH25)/2048</f>
        <v>0.0092913195420572</v>
      </c>
      <c r="F25" s="28"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32" t="str">
        <f aca="false">'Standard Settings'!C20</f>
        <v>L</v>
      </c>
      <c r="H25" s="33"/>
      <c r="I25" s="12" t="str">
        <f aca="false">'Standard Settings'!$D20</f>
        <v>LM</v>
      </c>
      <c r="J25" s="33"/>
      <c r="K25" s="13" t="n">
        <v>0</v>
      </c>
      <c r="L25" s="13" t="n">
        <v>0</v>
      </c>
      <c r="M25" s="14" t="s">
        <v>301</v>
      </c>
      <c r="N25" s="14" t="s">
        <v>301</v>
      </c>
      <c r="O25" s="12" t="n">
        <f aca="false">'Standard Settings'!$E20</f>
        <v>69</v>
      </c>
      <c r="P25" s="34"/>
      <c r="Q25" s="35" t="n">
        <f aca="false">'Standard Settings'!$G20</f>
        <v>14</v>
      </c>
      <c r="R25" s="35" t="n">
        <f aca="false">'Standard Settings'!$I20</f>
        <v>20</v>
      </c>
      <c r="S25" s="36" t="n">
        <f aca="false">D25-4</f>
        <v>13</v>
      </c>
      <c r="T25" s="36" t="n">
        <f aca="false">D25+4</f>
        <v>21</v>
      </c>
      <c r="U25" s="37" t="n">
        <f aca="false">IF(OR($S25+B$52&lt;$Q25,$S25+B$52&gt;$R25),-1,(EchelleFPAparam!$S$3/('cpmcfgWVLEN_Table.csv'!$S25+B$52))*(SIN('Standard Settings'!$F20)+SIN('Standard Settings'!$F20+EchelleFPAparam!$M$3)))</f>
        <v>-1</v>
      </c>
      <c r="V25" s="37" t="n">
        <f aca="false">IF(OR($S25+C$52&lt;$Q25,$S25+C$52&gt;$R25),-1,(EchelleFPAparam!$S$3/('cpmcfgWVLEN_Table.csv'!$S25+C$52))*(SIN('Standard Settings'!$F20)+SIN('Standard Settings'!$F20+EchelleFPAparam!$M$3)))</f>
        <v>4171.58882095637</v>
      </c>
      <c r="W25" s="37" t="n">
        <f aca="false">IF(OR($S25+D$52&lt;$Q25,$S25+D$52&gt;$R25),-1,(EchelleFPAparam!$S$3/('cpmcfgWVLEN_Table.csv'!$S25+D$52))*(SIN('Standard Settings'!$F20)+SIN('Standard Settings'!$F20+EchelleFPAparam!$M$3)))</f>
        <v>3893.48289955928</v>
      </c>
      <c r="X25" s="37" t="n">
        <f aca="false">IF(OR($S25+E$52&lt;$Q25,$S25+E$52&gt;$R25),-1,(EchelleFPAparam!$S$3/('cpmcfgWVLEN_Table.csv'!$S25+E$52))*(SIN('Standard Settings'!$F20)+SIN('Standard Settings'!$F20+EchelleFPAparam!$M$3)))</f>
        <v>3650.14021833682</v>
      </c>
      <c r="Y25" s="37" t="n">
        <f aca="false">IF(OR($S25+F$52&lt;$Q25,$S25+F$52&gt;$R25),-1,(EchelleFPAparam!$S$3/('cpmcfgWVLEN_Table.csv'!$S25+F$52))*(SIN('Standard Settings'!$F20)+SIN('Standard Settings'!$F20+EchelleFPAparam!$M$3)))</f>
        <v>3435.42608784642</v>
      </c>
      <c r="Z25" s="37" t="n">
        <f aca="false">IF(OR($S25+G$52&lt;$Q25,$S25+G$52&gt;$R25),-1,(EchelleFPAparam!$S$3/('cpmcfgWVLEN_Table.csv'!$S25+G$52))*(SIN('Standard Settings'!$F20)+SIN('Standard Settings'!$F20+EchelleFPAparam!$M$3)))</f>
        <v>3244.56908296606</v>
      </c>
      <c r="AA25" s="37" t="n">
        <f aca="false">IF(OR($S25+H$52&lt;$Q25,$S25+H$52&gt;$R25),-1,(EchelleFPAparam!$S$3/('cpmcfgWVLEN_Table.csv'!$S25+H$52))*(SIN('Standard Settings'!$F20)+SIN('Standard Settings'!$F20+EchelleFPAparam!$M$3)))</f>
        <v>3073.80228912574</v>
      </c>
      <c r="AB25" s="37" t="n">
        <f aca="false">IF(OR($S25+I$52&lt;$Q25,$S25+I$52&gt;$R25),-1,(EchelleFPAparam!$S$3/('cpmcfgWVLEN_Table.csv'!$S25+I$52))*(SIN('Standard Settings'!$F20)+SIN('Standard Settings'!$F20+EchelleFPAparam!$M$3)))</f>
        <v>2920.11217466946</v>
      </c>
      <c r="AC25" s="37" t="n">
        <f aca="false">IF(OR($S25+J$52&lt;$Q25,$S25+J$52&gt;$R25),-1,(EchelleFPAparam!$S$3/('cpmcfgWVLEN_Table.csv'!$S25+J$52))*(SIN('Standard Settings'!$F20)+SIN('Standard Settings'!$F20+EchelleFPAparam!$M$3)))</f>
        <v>-1</v>
      </c>
      <c r="AD25" s="38"/>
      <c r="AE25" s="38" t="n">
        <v>1871.34139194431</v>
      </c>
      <c r="AF25" s="38" t="n">
        <v>1494.42095809277</v>
      </c>
      <c r="AG25" s="38" t="n">
        <v>1164.67309876769</v>
      </c>
      <c r="AH25" s="38" t="n">
        <v>874.325774018449</v>
      </c>
      <c r="AI25" s="38" t="n">
        <v>616.418216391929</v>
      </c>
      <c r="AJ25" s="38" t="n">
        <v>385.606371373973</v>
      </c>
      <c r="AK25" s="38" t="n">
        <v>176.585124295817</v>
      </c>
      <c r="AL25" s="38"/>
      <c r="AM25" s="38"/>
      <c r="AN25" s="38"/>
      <c r="AO25" s="38"/>
      <c r="AP25" s="38" t="n">
        <v>1885.21399992478</v>
      </c>
      <c r="AQ25" s="38" t="n">
        <v>1506.48456274307</v>
      </c>
      <c r="AR25" s="38" t="n">
        <v>1174.89267084326</v>
      </c>
      <c r="AS25" s="38" t="n">
        <v>882.977010397531</v>
      </c>
      <c r="AT25" s="38" t="n">
        <v>623.703743253238</v>
      </c>
      <c r="AU25" s="38" t="n">
        <v>391.681876624033</v>
      </c>
      <c r="AV25" s="38" t="n">
        <v>181.564151447987</v>
      </c>
      <c r="AW25" s="38"/>
      <c r="AX25" s="38"/>
      <c r="AY25" s="38"/>
      <c r="AZ25" s="38"/>
      <c r="BA25" s="38" t="n">
        <v>1901.13101954083</v>
      </c>
      <c r="BB25" s="38" t="n">
        <v>1520.44804385767</v>
      </c>
      <c r="BC25" s="38" t="n">
        <v>1186.76922448505</v>
      </c>
      <c r="BD25" s="38" t="n">
        <v>893.006952038316</v>
      </c>
      <c r="BE25" s="38" t="n">
        <v>632.153834394535</v>
      </c>
      <c r="BF25" s="38" t="n">
        <v>398.647601420437</v>
      </c>
      <c r="BG25" s="38" t="n">
        <v>188.368707661947</v>
      </c>
      <c r="BH25" s="38"/>
      <c r="BI25" s="38"/>
      <c r="BJ25" s="38"/>
      <c r="BK25" s="39" t="n">
        <f aca="false">IF(OR($S25+B$52&lt;'Standard Settings'!$G20,$S25+B$52&gt;'Standard Settings'!$I20),-1,(EchelleFPAparam!$S$3/('cpmcfgWVLEN_Table.csv'!$S25+B$52))*(SIN(EchelleFPAparam!$T$3-EchelleFPAparam!$M$3/2)+SIN('Standard Settings'!$F20+EchelleFPAparam!$M$3)))</f>
        <v>-1</v>
      </c>
      <c r="BL25" s="39" t="n">
        <f aca="false">IF(OR($S25+C$52&lt;'Standard Settings'!$G20,$S25+C$52&gt;'Standard Settings'!$I20),-1,(EchelleFPAparam!$S$3/('cpmcfgWVLEN_Table.csv'!$S25+C$52))*(SIN(EchelleFPAparam!$T$3-EchelleFPAparam!$M$3/2)+SIN('Standard Settings'!$F20+EchelleFPAparam!$M$3)))</f>
        <v>4116.14945914713</v>
      </c>
      <c r="BM25" s="39" t="n">
        <f aca="false">IF(OR($S25+D$52&lt;'Standard Settings'!$G20,$S25+D$52&gt;'Standard Settings'!$I20),-1,(EchelleFPAparam!$S$3/('cpmcfgWVLEN_Table.csv'!$S25+D$52))*(SIN(EchelleFPAparam!$T$3-EchelleFPAparam!$M$3/2)+SIN('Standard Settings'!$F20+EchelleFPAparam!$M$3)))</f>
        <v>3841.73949520399</v>
      </c>
      <c r="BN25" s="39" t="n">
        <f aca="false">IF(OR($S25+E$52&lt;'Standard Settings'!$G20,$S25+E$52&gt;'Standard Settings'!$I20),-1,(EchelleFPAparam!$S$3/('cpmcfgWVLEN_Table.csv'!$S25+E$52))*(SIN(EchelleFPAparam!$T$3-EchelleFPAparam!$M$3/2)+SIN('Standard Settings'!$F20+EchelleFPAparam!$M$3)))</f>
        <v>3601.63077675374</v>
      </c>
      <c r="BO25" s="39" t="n">
        <f aca="false">IF(OR($S25+F$52&lt;'Standard Settings'!$G20,$S25+F$52&gt;'Standard Settings'!$I20),-1,(EchelleFPAparam!$S$3/('cpmcfgWVLEN_Table.csv'!$S25+F$52))*(SIN(EchelleFPAparam!$T$3-EchelleFPAparam!$M$3/2)+SIN('Standard Settings'!$F20+EchelleFPAparam!$M$3)))</f>
        <v>3389.77014282705</v>
      </c>
      <c r="BP25" s="39" t="n">
        <f aca="false">IF(OR($S25+G$52&lt;'Standard Settings'!$G20,$S25+G$52&gt;'Standard Settings'!$I20),-1,(EchelleFPAparam!$S$3/('cpmcfgWVLEN_Table.csv'!$S25+G$52))*(SIN(EchelleFPAparam!$T$3-EchelleFPAparam!$M$3/2)+SIN('Standard Settings'!$F20+EchelleFPAparam!$M$3)))</f>
        <v>3201.44957933666</v>
      </c>
      <c r="BQ25" s="39" t="n">
        <f aca="false">IF(OR($S25+H$52&lt;'Standard Settings'!$G20,$S25+H$52&gt;'Standard Settings'!$I20),-1,(EchelleFPAparam!$S$3/('cpmcfgWVLEN_Table.csv'!$S25+H$52))*(SIN(EchelleFPAparam!$T$3-EchelleFPAparam!$M$3/2)+SIN('Standard Settings'!$F20+EchelleFPAparam!$M$3)))</f>
        <v>3032.95223305578</v>
      </c>
      <c r="BR25" s="39" t="n">
        <f aca="false">IF(OR($S25+I$52&lt;'Standard Settings'!$G20,$S25+I$52&gt;'Standard Settings'!$I20),-1,(EchelleFPAparam!$S$3/('cpmcfgWVLEN_Table.csv'!$S25+I$52))*(SIN(EchelleFPAparam!$T$3-EchelleFPAparam!$M$3/2)+SIN('Standard Settings'!$F20+EchelleFPAparam!$M$3)))</f>
        <v>2881.30462140299</v>
      </c>
      <c r="BS25" s="39" t="n">
        <f aca="false">IF(OR($S25+J$52&lt;'Standard Settings'!$G20,$S25+J$52&gt;'Standard Settings'!$I20),-1,(EchelleFPAparam!$S$3/('cpmcfgWVLEN_Table.csv'!$S25+J$52))*(SIN(EchelleFPAparam!$T$3-EchelleFPAparam!$M$3/2)+SIN('Standard Settings'!$F20+EchelleFPAparam!$M$3)))</f>
        <v>-1</v>
      </c>
      <c r="BT25" s="40" t="n">
        <f aca="false">IF(OR($S25+B$52&lt;'Standard Settings'!$G20,$S25+B$52&gt;'Standard Settings'!$I20),-1,BK25*(($D25+B$52)/($D25+B$52+0.5)))</f>
        <v>-1</v>
      </c>
      <c r="BU25" s="40" t="n">
        <f aca="false">IF(OR($S25+C$52&lt;'Standard Settings'!$G20,$S25+C$52&gt;'Standard Settings'!$I20),-1,BL25*(($D25+C$52)/($D25+C$52+0.5)))</f>
        <v>4004.90217646748</v>
      </c>
      <c r="BV25" s="40" t="n">
        <f aca="false">IF(OR($S25+D$52&lt;'Standard Settings'!$G20,$S25+D$52&gt;'Standard Settings'!$I20),-1,BM25*(($D25+D$52)/($D25+D$52+0.5)))</f>
        <v>3743.23335430132</v>
      </c>
      <c r="BW25" s="40" t="n">
        <f aca="false">IF(OR($S25+E$52&lt;'Standard Settings'!$G20,$S25+E$52&gt;'Standard Settings'!$I20),-1,BN25*(($D25+E$52)/($D25+E$52+0.5)))</f>
        <v>3513.78612366218</v>
      </c>
      <c r="BX25" s="40" t="n">
        <f aca="false">IF(OR($S25+F$52&lt;'Standard Settings'!$G20,$S25+F$52&gt;'Standard Settings'!$I20),-1,BO25*(($D25+F$52)/($D25+F$52+0.5)))</f>
        <v>3310.93827904037</v>
      </c>
      <c r="BY25" s="40" t="n">
        <f aca="false">IF(OR($S25+G$52&lt;'Standard Settings'!$G20,$S25+G$52&gt;'Standard Settings'!$I20),-1,BP25*(($D25+G$52)/($D25+G$52+0.5)))</f>
        <v>3130.3062553514</v>
      </c>
      <c r="BZ25" s="40" t="n">
        <f aca="false">IF(OR($S25+H$52&lt;'Standard Settings'!$G20,$S25+H$52&gt;'Standard Settings'!$I20),-1,BQ25*(($D25+H$52)/($D25+H$52+0.5)))</f>
        <v>2968.42133448013</v>
      </c>
      <c r="CA25" s="40" t="n">
        <f aca="false">IF(OR($S25+I$52&lt;'Standard Settings'!$G20,$S25+I$52&gt;'Standard Settings'!$I20),-1,BR25*(($D25+I$52)/($D25+I$52+0.5)))</f>
        <v>2822.50248627232</v>
      </c>
      <c r="CB25" s="40" t="n">
        <f aca="false">IF(OR($S25+J$52&lt;'Standard Settings'!$G20,$S25+J$52&gt;'Standard Settings'!$I20),-1,BS25*(($D25+J$52)/($D25+J$52+0.5)))</f>
        <v>-1</v>
      </c>
      <c r="CC25" s="40" t="n">
        <f aca="false">IF(OR($S25+B$52&lt;'Standard Settings'!$G20,$S25+B$52&gt;'Standard Settings'!$I20),-1,BK25*(($D25+B$52)/($D25+B$52-0.5)))</f>
        <v>-1</v>
      </c>
      <c r="CD25" s="40" t="n">
        <f aca="false">IF(OR($S25+C$52&lt;'Standard Settings'!$G20,$S25+C$52&gt;'Standard Settings'!$I20),-1,BL25*(($D25+C$52)/($D25+C$52-0.5)))</f>
        <v>4233.75372940848</v>
      </c>
      <c r="CE25" s="40" t="n">
        <f aca="false">IF(OR($S25+D$52&lt;'Standard Settings'!$G20,$S25+D$52&gt;'Standard Settings'!$I20),-1,BM25*(($D25+D$52)/($D25+D$52-0.5)))</f>
        <v>3945.57029237166</v>
      </c>
      <c r="CF25" s="40" t="n">
        <f aca="false">IF(OR($S25+E$52&lt;'Standard Settings'!$G20,$S25+E$52&gt;'Standard Settings'!$I20),-1,BN25*(($D25+E$52)/($D25+E$52-0.5)))</f>
        <v>3693.98028384999</v>
      </c>
      <c r="CG25" s="40" t="n">
        <f aca="false">IF(OR($S25+F$52&lt;'Standard Settings'!$G20,$S25+F$52&gt;'Standard Settings'!$I20),-1,BO25*(($D25+F$52)/($D25+F$52-0.5)))</f>
        <v>3472.44746338381</v>
      </c>
      <c r="CH25" s="40" t="n">
        <f aca="false">IF(OR($S25+G$52&lt;'Standard Settings'!$G20,$S25+G$52&gt;'Standard Settings'!$I20),-1,BP25*(($D25+G$52)/($D25+G$52-0.5)))</f>
        <v>3275.90189513518</v>
      </c>
      <c r="CI25" s="40" t="n">
        <f aca="false">IF(OR($S25+H$52&lt;'Standard Settings'!$G20,$S25+H$52&gt;'Standard Settings'!$I20),-1,BQ25*(($D25+H$52)/($D25+H$52-0.5)))</f>
        <v>3100.35117156813</v>
      </c>
      <c r="CJ25" s="40" t="n">
        <f aca="false">IF(OR($S25+I$52&lt;'Standard Settings'!$G20,$S25+I$52&gt;'Standard Settings'!$I20),-1,BR25*(($D25+I$52)/($D25+I$52-0.5)))</f>
        <v>2942.60897504986</v>
      </c>
      <c r="CK25" s="40" t="n">
        <f aca="false">IF(OR($S25+J$52&lt;'Standard Settings'!$G20,$S25+J$52&gt;'Standard Settings'!$I20),-1,BS25*(($D25+J$52)/($D25+J$52-0.5)))</f>
        <v>-1</v>
      </c>
      <c r="CL25" s="41" t="n">
        <f aca="false">IF(OR($S25+B$52&lt;'Standard Settings'!$G20,$S25+B$52&gt;'Standard Settings'!$I20),-1,(EchelleFPAparam!$S$3/('cpmcfgWVLEN_Table.csv'!$S25+B$52))*(SIN('Standard Settings'!$F20)+SIN('Standard Settings'!$F20+EchelleFPAparam!$M$3+EchelleFPAparam!$F$3)))</f>
        <v>-1</v>
      </c>
      <c r="CM25" s="41" t="n">
        <f aca="false">IF(OR($S25+C$52&lt;'Standard Settings'!$G20,$S25+C$52&gt;'Standard Settings'!$I20),-1,(EchelleFPAparam!$S$3/('cpmcfgWVLEN_Table.csv'!$S25+C$52))*(SIN('Standard Settings'!$F20)+SIN('Standard Settings'!$F20+EchelleFPAparam!$M$3+EchelleFPAparam!$F$3)))</f>
        <v>4134.13951831241</v>
      </c>
      <c r="CN25" s="41" t="n">
        <f aca="false">IF(OR($S25+D$52&lt;'Standard Settings'!$G20,$S25+D$52&gt;'Standard Settings'!$I20),-1,(EchelleFPAparam!$S$3/('cpmcfgWVLEN_Table.csv'!$S25+D$52))*(SIN('Standard Settings'!$F20)+SIN('Standard Settings'!$F20+EchelleFPAparam!$M$3+EchelleFPAparam!$F$3)))</f>
        <v>3858.53021709158</v>
      </c>
      <c r="CO25" s="41" t="n">
        <f aca="false">IF(OR($S25+E$52&lt;'Standard Settings'!$G20,$S25+E$52&gt;'Standard Settings'!$I20),-1,(EchelleFPAparam!$S$3/('cpmcfgWVLEN_Table.csv'!$S25+E$52))*(SIN('Standard Settings'!$F20)+SIN('Standard Settings'!$F20+EchelleFPAparam!$M$3+EchelleFPAparam!$F$3)))</f>
        <v>3617.37207852336</v>
      </c>
      <c r="CP25" s="41" t="n">
        <f aca="false">IF(OR($S25+F$52&lt;'Standard Settings'!$G20,$S25+F$52&gt;'Standard Settings'!$I20),-1,(EchelleFPAparam!$S$3/('cpmcfgWVLEN_Table.csv'!$S25+F$52))*(SIN('Standard Settings'!$F20)+SIN('Standard Settings'!$F20+EchelleFPAparam!$M$3+EchelleFPAparam!$F$3)))</f>
        <v>3404.58548566904</v>
      </c>
      <c r="CQ25" s="41" t="n">
        <f aca="false">IF(OR($S25+G$52&lt;'Standard Settings'!$G20,$S25+G$52&gt;'Standard Settings'!$I20),-1,(EchelleFPAparam!$S$3/('cpmcfgWVLEN_Table.csv'!$S25+G$52))*(SIN('Standard Settings'!$F20)+SIN('Standard Settings'!$F20+EchelleFPAparam!$M$3+EchelleFPAparam!$F$3)))</f>
        <v>3215.44184757632</v>
      </c>
      <c r="CR25" s="41" t="n">
        <f aca="false">IF(OR($S25+H$52&lt;'Standard Settings'!$G20,$S25+H$52&gt;'Standard Settings'!$I20),-1,(EchelleFPAparam!$S$3/('cpmcfgWVLEN_Table.csv'!$S25+H$52))*(SIN('Standard Settings'!$F20)+SIN('Standard Settings'!$F20+EchelleFPAparam!$M$3+EchelleFPAparam!$F$3)))</f>
        <v>3046.20806612493</v>
      </c>
      <c r="CS25" s="41" t="n">
        <f aca="false">IF(OR($S25+I$52&lt;'Standard Settings'!$G20,$S25+I$52&gt;'Standard Settings'!$I20),-1,(EchelleFPAparam!$S$3/('cpmcfgWVLEN_Table.csv'!$S25+I$52))*(SIN('Standard Settings'!$F20)+SIN('Standard Settings'!$F20+EchelleFPAparam!$M$3+EchelleFPAparam!$F$3)))</f>
        <v>2893.89766281869</v>
      </c>
      <c r="CT25" s="41" t="n">
        <f aca="false">IF(OR($S25+J$52&lt;'Standard Settings'!$G20,$S25+J$52&gt;'Standard Settings'!$I20),-1,(EchelleFPAparam!$S$3/('cpmcfgWVLEN_Table.csv'!$S25+J$52))*(SIN('Standard Settings'!$F20)+SIN('Standard Settings'!$F20+EchelleFPAparam!$M$3+EchelleFPAparam!$F$3)))</f>
        <v>-1</v>
      </c>
      <c r="CU25" s="41" t="n">
        <f aca="false">IF(OR($S25+B$52&lt;'Standard Settings'!$G20,$S25+B$52&gt;'Standard Settings'!$I20),-1,(EchelleFPAparam!$S$3/('cpmcfgWVLEN_Table.csv'!$S25+B$52))*(SIN('Standard Settings'!$F20)+SIN('Standard Settings'!$F20+EchelleFPAparam!$M$3+EchelleFPAparam!$G$3)))</f>
        <v>-1</v>
      </c>
      <c r="CV25" s="41" t="n">
        <f aca="false">IF(OR($S25+C$52&lt;'Standard Settings'!$G20,$S25+C$52&gt;'Standard Settings'!$I20),-1,(EchelleFPAparam!$S$3/('cpmcfgWVLEN_Table.csv'!$S25+C$52))*(SIN('Standard Settings'!$F20)+SIN('Standard Settings'!$F20+EchelleFPAparam!$M$3+EchelleFPAparam!$G$3)))</f>
        <v>4158.58578641649</v>
      </c>
      <c r="CW25" s="41" t="n">
        <f aca="false">IF(OR($S25+D$52&lt;'Standard Settings'!$G20,$S25+D$52&gt;'Standard Settings'!$I20),-1,(EchelleFPAparam!$S$3/('cpmcfgWVLEN_Table.csv'!$S25+D$52))*(SIN('Standard Settings'!$F20)+SIN('Standard Settings'!$F20+EchelleFPAparam!$M$3+EchelleFPAparam!$G$3)))</f>
        <v>3881.34673398872</v>
      </c>
      <c r="CX25" s="41" t="n">
        <f aca="false">IF(OR($S25+E$52&lt;'Standard Settings'!$G20,$S25+E$52&gt;'Standard Settings'!$I20),-1,(EchelleFPAparam!$S$3/('cpmcfgWVLEN_Table.csv'!$S25+E$52))*(SIN('Standard Settings'!$F20)+SIN('Standard Settings'!$F20+EchelleFPAparam!$M$3+EchelleFPAparam!$G$3)))</f>
        <v>3638.76256311443</v>
      </c>
      <c r="CY25" s="41" t="n">
        <f aca="false">IF(OR($S25+F$52&lt;'Standard Settings'!$G20,$S25+F$52&gt;'Standard Settings'!$I20),-1,(EchelleFPAparam!$S$3/('cpmcfgWVLEN_Table.csv'!$S25+F$52))*(SIN('Standard Settings'!$F20)+SIN('Standard Settings'!$F20+EchelleFPAparam!$M$3+EchelleFPAparam!$G$3)))</f>
        <v>3424.71770646064</v>
      </c>
      <c r="CZ25" s="41" t="n">
        <f aca="false">IF(OR($S25+G$52&lt;'Standard Settings'!$G20,$S25+G$52&gt;'Standard Settings'!$I20),-1,(EchelleFPAparam!$S$3/('cpmcfgWVLEN_Table.csv'!$S25+G$52))*(SIN('Standard Settings'!$F20)+SIN('Standard Settings'!$F20+EchelleFPAparam!$M$3+EchelleFPAparam!$G$3)))</f>
        <v>3234.45561165727</v>
      </c>
      <c r="DA25" s="41" t="n">
        <f aca="false">IF(OR($S25+H$52&lt;'Standard Settings'!$G20,$S25+H$52&gt;'Standard Settings'!$I20),-1,(EchelleFPAparam!$S$3/('cpmcfgWVLEN_Table.csv'!$S25+H$52))*(SIN('Standard Settings'!$F20)+SIN('Standard Settings'!$F20+EchelleFPAparam!$M$3+EchelleFPAparam!$G$3)))</f>
        <v>3064.22110578057</v>
      </c>
      <c r="DB25" s="41" t="n">
        <f aca="false">IF(OR($S25+I$52&lt;'Standard Settings'!$G20,$S25+I$52&gt;'Standard Settings'!$I20),-1,(EchelleFPAparam!$S$3/('cpmcfgWVLEN_Table.csv'!$S25+I$52))*(SIN('Standard Settings'!$F20)+SIN('Standard Settings'!$F20+EchelleFPAparam!$M$3+EchelleFPAparam!$G$3)))</f>
        <v>2911.01005049154</v>
      </c>
      <c r="DC25" s="41" t="n">
        <f aca="false">IF(OR($S25+J$52&lt;'Standard Settings'!$G20,$S25+J$52&gt;'Standard Settings'!$I20),-1,(EchelleFPAparam!$S$3/('cpmcfgWVLEN_Table.csv'!$S25+J$52))*(SIN('Standard Settings'!$F20)+SIN('Standard Settings'!$F20+EchelleFPAparam!$M$3+EchelleFPAparam!$G$3)))</f>
        <v>-1</v>
      </c>
      <c r="DD25" s="41" t="n">
        <f aca="false">IF(OR($S25+B$52&lt;'Standard Settings'!$G20,$S25+B$52&gt;'Standard Settings'!$I20),-1,(EchelleFPAparam!$S$3/('cpmcfgWVLEN_Table.csv'!$S25+B$52))*(SIN('Standard Settings'!$F20)+SIN('Standard Settings'!$F20+EchelleFPAparam!$M$3+EchelleFPAparam!$H$3)))</f>
        <v>-1</v>
      </c>
      <c r="DE25" s="41" t="n">
        <f aca="false">IF(OR($S25+C$52&lt;'Standard Settings'!$G20,$S25+C$52&gt;'Standard Settings'!$I20),-1,(EchelleFPAparam!$S$3/('cpmcfgWVLEN_Table.csv'!$S25+C$52))*(SIN('Standard Settings'!$F20)+SIN('Standard Settings'!$F20+EchelleFPAparam!$M$3+EchelleFPAparam!$H$3)))</f>
        <v>4159.87587369175</v>
      </c>
      <c r="DF25" s="41" t="n">
        <f aca="false">IF(OR($S25+D$52&lt;'Standard Settings'!$G20,$S25+D$52&gt;'Standard Settings'!$I20),-1,(EchelleFPAparam!$S$3/('cpmcfgWVLEN_Table.csv'!$S25+D$52))*(SIN('Standard Settings'!$F20)+SIN('Standard Settings'!$F20+EchelleFPAparam!$M$3+EchelleFPAparam!$H$3)))</f>
        <v>3882.55081544563</v>
      </c>
      <c r="DG25" s="41" t="n">
        <f aca="false">IF(OR($S25+E$52&lt;'Standard Settings'!$G20,$S25+E$52&gt;'Standard Settings'!$I20),-1,(EchelleFPAparam!$S$3/('cpmcfgWVLEN_Table.csv'!$S25+E$52))*(SIN('Standard Settings'!$F20)+SIN('Standard Settings'!$F20+EchelleFPAparam!$M$3+EchelleFPAparam!$H$3)))</f>
        <v>3639.89138948028</v>
      </c>
      <c r="DH25" s="41" t="n">
        <f aca="false">IF(OR($S25+F$52&lt;'Standard Settings'!$G20,$S25+F$52&gt;'Standard Settings'!$I20),-1,(EchelleFPAparam!$S$3/('cpmcfgWVLEN_Table.csv'!$S25+F$52))*(SIN('Standard Settings'!$F20)+SIN('Standard Settings'!$F20+EchelleFPAparam!$M$3+EchelleFPAparam!$H$3)))</f>
        <v>3425.78013127556</v>
      </c>
      <c r="DI25" s="41" t="n">
        <f aca="false">IF(OR($S25+G$52&lt;'Standard Settings'!$G20,$S25+G$52&gt;'Standard Settings'!$I20),-1,(EchelleFPAparam!$S$3/('cpmcfgWVLEN_Table.csv'!$S25+G$52))*(SIN('Standard Settings'!$F20)+SIN('Standard Settings'!$F20+EchelleFPAparam!$M$3+EchelleFPAparam!$H$3)))</f>
        <v>3235.45901287136</v>
      </c>
      <c r="DJ25" s="41" t="n">
        <f aca="false">IF(OR($S25+H$52&lt;'Standard Settings'!$G20,$S25+H$52&gt;'Standard Settings'!$I20),-1,(EchelleFPAparam!$S$3/('cpmcfgWVLEN_Table.csv'!$S25+H$52))*(SIN('Standard Settings'!$F20)+SIN('Standard Settings'!$F20+EchelleFPAparam!$M$3+EchelleFPAparam!$H$3)))</f>
        <v>3065.17169640444</v>
      </c>
      <c r="DK25" s="41" t="n">
        <f aca="false">IF(OR($S25+I$52&lt;'Standard Settings'!$G20,$S25+I$52&gt;'Standard Settings'!$I20),-1,(EchelleFPAparam!$S$3/('cpmcfgWVLEN_Table.csv'!$S25+I$52))*(SIN('Standard Settings'!$F20)+SIN('Standard Settings'!$F20+EchelleFPAparam!$M$3+EchelleFPAparam!$H$3)))</f>
        <v>2911.91311158422</v>
      </c>
      <c r="DL25" s="41" t="n">
        <f aca="false">IF(OR($S25+J$52&lt;'Standard Settings'!$G20,$S25+J$52&gt;'Standard Settings'!$I20),-1,(EchelleFPAparam!$S$3/('cpmcfgWVLEN_Table.csv'!$S25+J$52))*(SIN('Standard Settings'!$F20)+SIN('Standard Settings'!$F20+EchelleFPAparam!$M$3+EchelleFPAparam!$H$3)))</f>
        <v>-1</v>
      </c>
      <c r="DM25" s="41" t="n">
        <f aca="false">IF(OR($S25+B$52&lt;'Standard Settings'!$G20,$S25+B$52&gt;'Standard Settings'!$I20),-1,(EchelleFPAparam!$S$3/('cpmcfgWVLEN_Table.csv'!$S25+B$52))*(SIN('Standard Settings'!$F20)+SIN('Standard Settings'!$F20+EchelleFPAparam!$M$3+EchelleFPAparam!$I$3)))</f>
        <v>-1</v>
      </c>
      <c r="DN25" s="41" t="n">
        <f aca="false">IF(OR($S25+C$52&lt;'Standard Settings'!$G20,$S25+C$52&gt;'Standard Settings'!$I20),-1,(EchelleFPAparam!$S$3/('cpmcfgWVLEN_Table.csv'!$S25+C$52))*(SIN('Standard Settings'!$F20)+SIN('Standard Settings'!$F20+EchelleFPAparam!$M$3+EchelleFPAparam!$I$3)))</f>
        <v>4182.98205806148</v>
      </c>
      <c r="DO25" s="41" t="n">
        <f aca="false">IF(OR($S25+D$52&lt;'Standard Settings'!$G20,$S25+D$52&gt;'Standard Settings'!$I20),-1,(EchelleFPAparam!$S$3/('cpmcfgWVLEN_Table.csv'!$S25+D$52))*(SIN('Standard Settings'!$F20)+SIN('Standard Settings'!$F20+EchelleFPAparam!$M$3+EchelleFPAparam!$I$3)))</f>
        <v>3904.11658752405</v>
      </c>
      <c r="DP25" s="41" t="n">
        <f aca="false">IF(OR($S25+E$52&lt;'Standard Settings'!$G20,$S25+E$52&gt;'Standard Settings'!$I20),-1,(EchelleFPAparam!$S$3/('cpmcfgWVLEN_Table.csv'!$S25+E$52))*(SIN('Standard Settings'!$F20)+SIN('Standard Settings'!$F20+EchelleFPAparam!$M$3+EchelleFPAparam!$I$3)))</f>
        <v>3660.10930080379</v>
      </c>
      <c r="DQ25" s="41" t="n">
        <f aca="false">IF(OR($S25+F$52&lt;'Standard Settings'!$G20,$S25+F$52&gt;'Standard Settings'!$I20),-1,(EchelleFPAparam!$S$3/('cpmcfgWVLEN_Table.csv'!$S25+F$52))*(SIN('Standard Settings'!$F20)+SIN('Standard Settings'!$F20+EchelleFPAparam!$M$3+EchelleFPAparam!$I$3)))</f>
        <v>3444.80875369769</v>
      </c>
      <c r="DR25" s="41" t="n">
        <f aca="false">IF(OR($S25+G$52&lt;'Standard Settings'!$G20,$S25+G$52&gt;'Standard Settings'!$I20),-1,(EchelleFPAparam!$S$3/('cpmcfgWVLEN_Table.csv'!$S25+G$52))*(SIN('Standard Settings'!$F20)+SIN('Standard Settings'!$F20+EchelleFPAparam!$M$3+EchelleFPAparam!$I$3)))</f>
        <v>3253.43048960337</v>
      </c>
      <c r="DS25" s="41" t="n">
        <f aca="false">IF(OR($S25+H$52&lt;'Standard Settings'!$G20,$S25+H$52&gt;'Standard Settings'!$I20),-1,(EchelleFPAparam!$S$3/('cpmcfgWVLEN_Table.csv'!$S25+H$52))*(SIN('Standard Settings'!$F20)+SIN('Standard Settings'!$F20+EchelleFPAparam!$M$3+EchelleFPAparam!$I$3)))</f>
        <v>3082.19730594004</v>
      </c>
      <c r="DT25" s="41" t="n">
        <f aca="false">IF(OR($S25+I$52&lt;'Standard Settings'!$G20,$S25+I$52&gt;'Standard Settings'!$I20),-1,(EchelleFPAparam!$S$3/('cpmcfgWVLEN_Table.csv'!$S25+I$52))*(SIN('Standard Settings'!$F20)+SIN('Standard Settings'!$F20+EchelleFPAparam!$M$3+EchelleFPAparam!$I$3)))</f>
        <v>2928.08744064304</v>
      </c>
      <c r="DU25" s="41" t="n">
        <f aca="false">IF(OR($S25+J$52&lt;'Standard Settings'!$G20,$S25+J$52&gt;'Standard Settings'!$I20),-1,(EchelleFPAparam!$S$3/('cpmcfgWVLEN_Table.csv'!$S25+J$52))*(SIN('Standard Settings'!$F20)+SIN('Standard Settings'!$F20+EchelleFPAparam!$M$3+EchelleFPAparam!$I$3)))</f>
        <v>-1</v>
      </c>
      <c r="DV25" s="41" t="n">
        <f aca="false">IF(OR($S25+B$52&lt;'Standard Settings'!$G20,$S25+B$52&gt;'Standard Settings'!$I20),-1,(EchelleFPAparam!$S$3/('cpmcfgWVLEN_Table.csv'!$S25+B$52))*(SIN('Standard Settings'!$F20)+SIN('Standard Settings'!$F20+EchelleFPAparam!$M$3+EchelleFPAparam!$J$3)))</f>
        <v>-1</v>
      </c>
      <c r="DW25" s="41" t="n">
        <f aca="false">IF(OR($S25+C$52&lt;'Standard Settings'!$G20,$S25+C$52&gt;'Standard Settings'!$I20),-1,(EchelleFPAparam!$S$3/('cpmcfgWVLEN_Table.csv'!$S25+C$52))*(SIN('Standard Settings'!$F20)+SIN('Standard Settings'!$F20+EchelleFPAparam!$M$3+EchelleFPAparam!$J$3)))</f>
        <v>4184.19900076371</v>
      </c>
      <c r="DX25" s="41" t="n">
        <f aca="false">IF(OR($S25+D$52&lt;'Standard Settings'!$G20,$S25+D$52&gt;'Standard Settings'!$I20),-1,(EchelleFPAparam!$S$3/('cpmcfgWVLEN_Table.csv'!$S25+D$52))*(SIN('Standard Settings'!$F20)+SIN('Standard Settings'!$F20+EchelleFPAparam!$M$3+EchelleFPAparam!$J$3)))</f>
        <v>3905.2524007128</v>
      </c>
      <c r="DY25" s="41" t="n">
        <f aca="false">IF(OR($S25+E$52&lt;'Standard Settings'!$G20,$S25+E$52&gt;'Standard Settings'!$I20),-1,(EchelleFPAparam!$S$3/('cpmcfgWVLEN_Table.csv'!$S25+E$52))*(SIN('Standard Settings'!$F20)+SIN('Standard Settings'!$F20+EchelleFPAparam!$M$3+EchelleFPAparam!$J$3)))</f>
        <v>3661.17412566825</v>
      </c>
      <c r="DZ25" s="41" t="n">
        <f aca="false">IF(OR($S25+F$52&lt;'Standard Settings'!$G20,$S25+F$52&gt;'Standard Settings'!$I20),-1,(EchelleFPAparam!$S$3/('cpmcfgWVLEN_Table.csv'!$S25+F$52))*(SIN('Standard Settings'!$F20)+SIN('Standard Settings'!$F20+EchelleFPAparam!$M$3+EchelleFPAparam!$J$3)))</f>
        <v>3445.81094180541</v>
      </c>
      <c r="EA25" s="41" t="n">
        <f aca="false">IF(OR($S25+G$52&lt;'Standard Settings'!$G20,$S25+G$52&gt;'Standard Settings'!$I20),-1,(EchelleFPAparam!$S$3/('cpmcfgWVLEN_Table.csv'!$S25+G$52))*(SIN('Standard Settings'!$F20)+SIN('Standard Settings'!$F20+EchelleFPAparam!$M$3+EchelleFPAparam!$J$3)))</f>
        <v>3254.377000594</v>
      </c>
      <c r="EB25" s="41" t="n">
        <f aca="false">IF(OR($S25+H$52&lt;'Standard Settings'!$G20,$S25+H$52&gt;'Standard Settings'!$I20),-1,(EchelleFPAparam!$S$3/('cpmcfgWVLEN_Table.csv'!$S25+H$52))*(SIN('Standard Settings'!$F20)+SIN('Standard Settings'!$F20+EchelleFPAparam!$M$3+EchelleFPAparam!$J$3)))</f>
        <v>3083.09400056274</v>
      </c>
      <c r="EC25" s="41" t="n">
        <f aca="false">IF(OR($S25+I$52&lt;'Standard Settings'!$G20,$S25+I$52&gt;'Standard Settings'!$I20),-1,(EchelleFPAparam!$S$3/('cpmcfgWVLEN_Table.csv'!$S25+I$52))*(SIN('Standard Settings'!$F20)+SIN('Standard Settings'!$F20+EchelleFPAparam!$M$3+EchelleFPAparam!$J$3)))</f>
        <v>2928.9393005346</v>
      </c>
      <c r="ED25" s="41" t="n">
        <f aca="false">IF(OR($S25+J$52&lt;'Standard Settings'!$G20,$S25+J$52&gt;'Standard Settings'!$I20),-1,(EchelleFPAparam!$S$3/('cpmcfgWVLEN_Table.csv'!$S25+J$52))*(SIN('Standard Settings'!$F20)+SIN('Standard Settings'!$F20+EchelleFPAparam!$M$3+EchelleFPAparam!$J$3)))</f>
        <v>-1</v>
      </c>
      <c r="EE25" s="41" t="n">
        <f aca="false">IF(OR($S25+B$52&lt;$Q25,$S25+B$52&gt;$R25),-1,(EchelleFPAparam!$S$3/('cpmcfgWVLEN_Table.csv'!$S25+B$52))*(SIN('Standard Settings'!$F20)+SIN('Standard Settings'!$F20+EchelleFPAparam!$M$3+EchelleFPAparam!$K$3)))</f>
        <v>-1</v>
      </c>
      <c r="EF25" s="41" t="n">
        <f aca="false">IF(OR($S25+C$52&lt;$Q25,$S25+C$52&gt;$R25),-1,(EchelleFPAparam!$S$3/('cpmcfgWVLEN_Table.csv'!$S25+C$52))*(SIN('Standard Settings'!$F20)+SIN('Standard Settings'!$F20+EchelleFPAparam!$M$3+EchelleFPAparam!$K$3)))</f>
        <v>4205.94916923238</v>
      </c>
      <c r="EG25" s="41" t="n">
        <f aca="false">IF(OR($S25+D$52&lt;$Q25,$S25+D$52&gt;$R25),-1,(EchelleFPAparam!$S$3/('cpmcfgWVLEN_Table.csv'!$S25+D$52))*(SIN('Standard Settings'!$F20)+SIN('Standard Settings'!$F20+EchelleFPAparam!$M$3+EchelleFPAparam!$K$3)))</f>
        <v>3925.55255795022</v>
      </c>
      <c r="EH25" s="41" t="n">
        <f aca="false">IF(OR($S25+E$52&lt;$Q25,$S25+E$52&gt;$R25),-1,(EchelleFPAparam!$S$3/('cpmcfgWVLEN_Table.csv'!$S25+E$52))*(SIN('Standard Settings'!$F20)+SIN('Standard Settings'!$F20+EchelleFPAparam!$M$3+EchelleFPAparam!$K$3)))</f>
        <v>3680.20552307833</v>
      </c>
      <c r="EI25" s="41" t="n">
        <f aca="false">IF(OR($S25+F$52&lt;$Q25,$S25+F$52&gt;$R25),-1,(EchelleFPAparam!$S$3/('cpmcfgWVLEN_Table.csv'!$S25+F$52))*(SIN('Standard Settings'!$F20)+SIN('Standard Settings'!$F20+EchelleFPAparam!$M$3+EchelleFPAparam!$K$3)))</f>
        <v>3463.72284525019</v>
      </c>
      <c r="EJ25" s="41" t="n">
        <f aca="false">IF(OR($S25+G$52&lt;$Q25,$S25+G$52&gt;$R25),-1,(EchelleFPAparam!$S$3/('cpmcfgWVLEN_Table.csv'!$S25+G$52))*(SIN('Standard Settings'!$F20)+SIN('Standard Settings'!$F20+EchelleFPAparam!$M$3+EchelleFPAparam!$K$3)))</f>
        <v>3271.29379829185</v>
      </c>
      <c r="EK25" s="41" t="n">
        <f aca="false">IF(OR($S25+H$52&lt;$Q25,$S25+H$52&gt;$R25),-1,(EchelleFPAparam!$S$3/('cpmcfgWVLEN_Table.csv'!$S25+H$52))*(SIN('Standard Settings'!$F20)+SIN('Standard Settings'!$F20+EchelleFPAparam!$M$3+EchelleFPAparam!$K$3)))</f>
        <v>3099.12044048702</v>
      </c>
      <c r="EL25" s="41" t="n">
        <f aca="false">IF(OR($S25+I$52&lt;$Q25,$S25+I$52&gt;$R25),-1,(EchelleFPAparam!$S$3/('cpmcfgWVLEN_Table.csv'!$S25+I$52))*(SIN('Standard Settings'!$F20)+SIN('Standard Settings'!$F20+EchelleFPAparam!$M$3+EchelleFPAparam!$K$3)))</f>
        <v>2944.16441846266</v>
      </c>
      <c r="EM25" s="41" t="n">
        <f aca="false">IF(OR($S25+J$52&lt;$Q25,$S25+J$52&gt;$R25),-1,(EchelleFPAparam!$S$3/('cpmcfgWVLEN_Table.csv'!$S25+J$52))*(SIN('Standard Settings'!$F20)+SIN('Standard Settings'!$F20+EchelleFPAparam!$M$3+EchelleFPAparam!$K$3)))</f>
        <v>-1</v>
      </c>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3" t="n">
        <f aca="false">1/(F25*EchelleFPAparam!$Q$3)</f>
        <v>1256.05014955866</v>
      </c>
      <c r="FM25" s="43" t="n">
        <f aca="false">E25*FL25</f>
        <v>11.6703633003983</v>
      </c>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c r="GW25" s="42"/>
      <c r="GX25" s="42"/>
      <c r="GY25" s="42"/>
      <c r="GZ25" s="42"/>
      <c r="HA25" s="42"/>
      <c r="HB25" s="42"/>
      <c r="HC25" s="42"/>
      <c r="HD25" s="42"/>
      <c r="HE25" s="42"/>
      <c r="HF25" s="42"/>
      <c r="HG25" s="42"/>
      <c r="HH25" s="42"/>
      <c r="HI25" s="42"/>
      <c r="HJ25" s="42"/>
      <c r="HK25" s="42"/>
      <c r="HL25" s="42"/>
      <c r="HM25" s="42"/>
      <c r="HN25" s="42"/>
      <c r="HO25" s="42"/>
      <c r="HP25" s="42"/>
      <c r="HQ25" s="42"/>
      <c r="HR25" s="42"/>
      <c r="HS25" s="42"/>
      <c r="HT25" s="42"/>
      <c r="HU25" s="42"/>
      <c r="HV25" s="42"/>
      <c r="HW25" s="42"/>
      <c r="HX25" s="42"/>
      <c r="HY25" s="42"/>
      <c r="HZ25" s="42"/>
      <c r="IA25" s="42"/>
      <c r="IB25" s="42"/>
      <c r="IC25" s="42"/>
      <c r="ID25" s="42"/>
      <c r="IE25" s="42"/>
      <c r="IF25" s="42"/>
      <c r="IG25" s="42"/>
      <c r="IH25" s="42"/>
      <c r="II25" s="42"/>
      <c r="IJ25" s="42"/>
      <c r="IK25" s="42"/>
      <c r="IL25" s="42"/>
      <c r="IM25" s="42"/>
      <c r="IN25" s="42"/>
      <c r="IO25" s="42"/>
      <c r="IP25" s="42"/>
      <c r="IQ25" s="42"/>
      <c r="IR25" s="42"/>
      <c r="IS25" s="42"/>
      <c r="IT25" s="42"/>
      <c r="IU25" s="42"/>
      <c r="IV25" s="42"/>
      <c r="IW25" s="42"/>
      <c r="IX25" s="42"/>
      <c r="IY25" s="42"/>
      <c r="IZ25" s="42"/>
      <c r="JA25" s="42"/>
      <c r="JB25" s="42"/>
      <c r="JC25" s="42"/>
      <c r="JD25" s="42"/>
      <c r="JE25" s="42"/>
      <c r="JF25" s="42"/>
      <c r="JG25" s="42"/>
      <c r="JH25" s="42"/>
      <c r="JI25" s="42"/>
      <c r="JJ25" s="42"/>
      <c r="JK25" s="42"/>
      <c r="JL25" s="42"/>
      <c r="JM25" s="42"/>
      <c r="JN25" s="42"/>
      <c r="JO25" s="42"/>
      <c r="JP25" s="42"/>
      <c r="JQ25" s="42"/>
      <c r="JR25" s="42"/>
      <c r="JS25" s="42"/>
      <c r="JT25" s="24"/>
    </row>
    <row r="26" customFormat="false" ht="13.75" hidden="false" customHeight="true" outlineLevel="0" collapsed="false">
      <c r="A26" s="29" t="n">
        <v>20</v>
      </c>
      <c r="B26" s="30" t="n">
        <f aca="false">Y26</f>
        <v>4209.7772731897</v>
      </c>
      <c r="C26" s="12" t="str">
        <f aca="false">'Standard Settings'!B21</f>
        <v>M/1/9</v>
      </c>
      <c r="D26" s="12" t="n">
        <f aca="false">'Standard Settings'!H21</f>
        <v>13</v>
      </c>
      <c r="E26" s="31" t="n">
        <f aca="false">(DQ26-DH26)/2048</f>
        <v>0.015570131658996</v>
      </c>
      <c r="F26" s="28"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32" t="str">
        <f aca="false">'Standard Settings'!C21</f>
        <v>M</v>
      </c>
      <c r="H26" s="33"/>
      <c r="I26" s="12" t="str">
        <f aca="false">'Standard Settings'!$D21</f>
        <v>LM</v>
      </c>
      <c r="J26" s="33"/>
      <c r="K26" s="13" t="n">
        <v>0</v>
      </c>
      <c r="L26" s="13" t="n">
        <v>0</v>
      </c>
      <c r="M26" s="14" t="s">
        <v>301</v>
      </c>
      <c r="N26" s="14" t="s">
        <v>301</v>
      </c>
      <c r="O26" s="12" t="n">
        <f aca="false">'Standard Settings'!$E21</f>
        <v>61.5</v>
      </c>
      <c r="P26" s="34"/>
      <c r="Q26" s="35" t="n">
        <f aca="false">'Standard Settings'!$G21</f>
        <v>10</v>
      </c>
      <c r="R26" s="35" t="n">
        <f aca="false">'Standard Settings'!$I21</f>
        <v>16</v>
      </c>
      <c r="S26" s="36" t="n">
        <f aca="false">D26-4</f>
        <v>9</v>
      </c>
      <c r="T26" s="36" t="n">
        <f aca="false">D26+4</f>
        <v>17</v>
      </c>
      <c r="U26" s="37" t="n">
        <f aca="false">IF(OR($S26+B$52&lt;$Q26,$S26+B$52&gt;$R26),-1,(EchelleFPAparam!$S$3/('cpmcfgWVLEN_Table.csv'!$S26+B$52))*(SIN('Standard Settings'!$F21)+SIN('Standard Settings'!$F21+EchelleFPAparam!$M$3)))</f>
        <v>-1</v>
      </c>
      <c r="V26" s="37" t="n">
        <f aca="false">IF(OR($S26+C$52&lt;$Q26,$S26+C$52&gt;$R26),-1,(EchelleFPAparam!$S$3/('cpmcfgWVLEN_Table.csv'!$S26+C$52))*(SIN('Standard Settings'!$F21)+SIN('Standard Settings'!$F21+EchelleFPAparam!$M$3)))</f>
        <v>5472.7104551466</v>
      </c>
      <c r="W26" s="37" t="n">
        <f aca="false">IF(OR($S26+D$52&lt;$Q26,$S26+D$52&gt;$R26),-1,(EchelleFPAparam!$S$3/('cpmcfgWVLEN_Table.csv'!$S26+D$52))*(SIN('Standard Settings'!$F21)+SIN('Standard Settings'!$F21+EchelleFPAparam!$M$3)))</f>
        <v>4975.19132286055</v>
      </c>
      <c r="X26" s="37" t="n">
        <f aca="false">IF(OR($S26+E$52&lt;$Q26,$S26+E$52&gt;$R26),-1,(EchelleFPAparam!$S$3/('cpmcfgWVLEN_Table.csv'!$S26+E$52))*(SIN('Standard Settings'!$F21)+SIN('Standard Settings'!$F21+EchelleFPAparam!$M$3)))</f>
        <v>4560.5920459555</v>
      </c>
      <c r="Y26" s="37" t="n">
        <f aca="false">IF(OR($S26+F$52&lt;$Q26,$S26+F$52&gt;$R26),-1,(EchelleFPAparam!$S$3/('cpmcfgWVLEN_Table.csv'!$S26+F$52))*(SIN('Standard Settings'!$F21)+SIN('Standard Settings'!$F21+EchelleFPAparam!$M$3)))</f>
        <v>4209.7772731897</v>
      </c>
      <c r="Z26" s="37" t="n">
        <f aca="false">IF(OR($S26+G$52&lt;$Q26,$S26+G$52&gt;$R26),-1,(EchelleFPAparam!$S$3/('cpmcfgWVLEN_Table.csv'!$S26+G$52))*(SIN('Standard Settings'!$F21)+SIN('Standard Settings'!$F21+EchelleFPAparam!$M$3)))</f>
        <v>3909.07889653329</v>
      </c>
      <c r="AA26" s="37" t="n">
        <f aca="false">IF(OR($S26+H$52&lt;$Q26,$S26+H$52&gt;$R26),-1,(EchelleFPAparam!$S$3/('cpmcfgWVLEN_Table.csv'!$S26+H$52))*(SIN('Standard Settings'!$F21)+SIN('Standard Settings'!$F21+EchelleFPAparam!$M$3)))</f>
        <v>3648.4736367644</v>
      </c>
      <c r="AB26" s="37" t="n">
        <f aca="false">IF(OR($S26+I$52&lt;$Q26,$S26+I$52&gt;$R26),-1,(EchelleFPAparam!$S$3/('cpmcfgWVLEN_Table.csv'!$S26+I$52))*(SIN('Standard Settings'!$F21)+SIN('Standard Settings'!$F21+EchelleFPAparam!$M$3)))</f>
        <v>3420.44403446663</v>
      </c>
      <c r="AC26" s="37" t="n">
        <f aca="false">IF(OR($S26+J$52&lt;$Q26,$S26+J$52&gt;$R26),-1,(EchelleFPAparam!$S$3/('cpmcfgWVLEN_Table.csv'!$S26+J$52))*(SIN('Standard Settings'!$F21)+SIN('Standard Settings'!$F21+EchelleFPAparam!$M$3)))</f>
        <v>-1</v>
      </c>
      <c r="AD26" s="38"/>
      <c r="AE26" s="38" t="n">
        <v>2038.44993367357</v>
      </c>
      <c r="AF26" s="38" t="n">
        <v>1764.47870837597</v>
      </c>
      <c r="AG26" s="38" t="n">
        <v>1322.65404723085</v>
      </c>
      <c r="AH26" s="38" t="n">
        <v>953.612884035258</v>
      </c>
      <c r="AI26" s="38" t="n">
        <v>640.189281319994</v>
      </c>
      <c r="AJ26" s="38" t="n">
        <v>370.759761847412</v>
      </c>
      <c r="AK26" s="38" t="n">
        <v>123.510776171127</v>
      </c>
      <c r="AL26" s="38"/>
      <c r="AM26" s="38"/>
      <c r="AN26" s="38"/>
      <c r="AO26" s="38"/>
      <c r="AP26" s="38" t="n">
        <v>1783.98558059534</v>
      </c>
      <c r="AQ26" s="38" t="n">
        <v>1339.14444922521</v>
      </c>
      <c r="AR26" s="38" t="n">
        <v>967.490877168019</v>
      </c>
      <c r="AS26" s="38" t="n">
        <v>651.915637955208</v>
      </c>
      <c r="AT26" s="38" t="n">
        <v>380.64777076564</v>
      </c>
      <c r="AU26" s="38" t="n">
        <v>144.986155227052</v>
      </c>
      <c r="AV26" s="38" t="n">
        <v>13.1951674849015</v>
      </c>
      <c r="AW26" s="38"/>
      <c r="AX26" s="38"/>
      <c r="AY26" s="38"/>
      <c r="AZ26" s="38"/>
      <c r="BA26" s="38" t="n">
        <v>1805.76108168504</v>
      </c>
      <c r="BB26" s="38" t="n">
        <v>1357.55445506519</v>
      </c>
      <c r="BC26" s="38" t="n">
        <v>983.024888775377</v>
      </c>
      <c r="BD26" s="38" t="n">
        <v>665.020319402217</v>
      </c>
      <c r="BE26" s="38" t="n">
        <v>391.748148817053</v>
      </c>
      <c r="BF26" s="38" t="n">
        <v>154.203932693415</v>
      </c>
      <c r="BG26" s="38" t="n">
        <v>16.6701150098855</v>
      </c>
      <c r="BH26" s="38"/>
      <c r="BI26" s="38"/>
      <c r="BJ26" s="38"/>
      <c r="BK26" s="39" t="n">
        <f aca="false">IF(OR($S26+B$52&lt;'Standard Settings'!$G21,$S26+B$52&gt;'Standard Settings'!$I21),-1,(EchelleFPAparam!$S$3/('cpmcfgWVLEN_Table.csv'!$S26+B$52))*(SIN(EchelleFPAparam!$T$3-EchelleFPAparam!$M$3/2)+SIN('Standard Settings'!$F21+EchelleFPAparam!$M$3)))</f>
        <v>-1</v>
      </c>
      <c r="BL26" s="39" t="n">
        <f aca="false">IF(OR($S26+C$52&lt;'Standard Settings'!$G21,$S26+C$52&gt;'Standard Settings'!$I21),-1,(EchelleFPAparam!$S$3/('cpmcfgWVLEN_Table.csv'!$S26+C$52))*(SIN(EchelleFPAparam!$T$3-EchelleFPAparam!$M$3/2)+SIN('Standard Settings'!$F21+EchelleFPAparam!$M$3)))</f>
        <v>5568.39932780874</v>
      </c>
      <c r="BM26" s="39" t="n">
        <f aca="false">IF(OR($S26+D$52&lt;'Standard Settings'!$G21,$S26+D$52&gt;'Standard Settings'!$I21),-1,(EchelleFPAparam!$S$3/('cpmcfgWVLEN_Table.csv'!$S26+D$52))*(SIN(EchelleFPAparam!$T$3-EchelleFPAparam!$M$3/2)+SIN('Standard Settings'!$F21+EchelleFPAparam!$M$3)))</f>
        <v>5062.18120709885</v>
      </c>
      <c r="BN26" s="39" t="n">
        <f aca="false">IF(OR($S26+E$52&lt;'Standard Settings'!$G21,$S26+E$52&gt;'Standard Settings'!$I21),-1,(EchelleFPAparam!$S$3/('cpmcfgWVLEN_Table.csv'!$S26+E$52))*(SIN(EchelleFPAparam!$T$3-EchelleFPAparam!$M$3/2)+SIN('Standard Settings'!$F21+EchelleFPAparam!$M$3)))</f>
        <v>4640.33277317395</v>
      </c>
      <c r="BO26" s="39" t="n">
        <f aca="false">IF(OR($S26+F$52&lt;'Standard Settings'!$G21,$S26+F$52&gt;'Standard Settings'!$I21),-1,(EchelleFPAparam!$S$3/('cpmcfgWVLEN_Table.csv'!$S26+F$52))*(SIN(EchelleFPAparam!$T$3-EchelleFPAparam!$M$3/2)+SIN('Standard Settings'!$F21+EchelleFPAparam!$M$3)))</f>
        <v>4283.38409831441</v>
      </c>
      <c r="BP26" s="39" t="n">
        <f aca="false">IF(OR($S26+G$52&lt;'Standard Settings'!$G21,$S26+G$52&gt;'Standard Settings'!$I21),-1,(EchelleFPAparam!$S$3/('cpmcfgWVLEN_Table.csv'!$S26+G$52))*(SIN(EchelleFPAparam!$T$3-EchelleFPAparam!$M$3/2)+SIN('Standard Settings'!$F21+EchelleFPAparam!$M$3)))</f>
        <v>3977.42809129196</v>
      </c>
      <c r="BQ26" s="39" t="n">
        <f aca="false">IF(OR($S26+H$52&lt;'Standard Settings'!$G21,$S26+H$52&gt;'Standard Settings'!$I21),-1,(EchelleFPAparam!$S$3/('cpmcfgWVLEN_Table.csv'!$S26+H$52))*(SIN(EchelleFPAparam!$T$3-EchelleFPAparam!$M$3/2)+SIN('Standard Settings'!$F21+EchelleFPAparam!$M$3)))</f>
        <v>3712.26621853916</v>
      </c>
      <c r="BR26" s="39" t="n">
        <f aca="false">IF(OR($S26+I$52&lt;'Standard Settings'!$G21,$S26+I$52&gt;'Standard Settings'!$I21),-1,(EchelleFPAparam!$S$3/('cpmcfgWVLEN_Table.csv'!$S26+I$52))*(SIN(EchelleFPAparam!$T$3-EchelleFPAparam!$M$3/2)+SIN('Standard Settings'!$F21+EchelleFPAparam!$M$3)))</f>
        <v>3480.24957988046</v>
      </c>
      <c r="BS26" s="39" t="n">
        <f aca="false">IF(OR($S26+J$52&lt;'Standard Settings'!$G21,$S26+J$52&gt;'Standard Settings'!$I21),-1,(EchelleFPAparam!$S$3/('cpmcfgWVLEN_Table.csv'!$S26+J$52))*(SIN(EchelleFPAparam!$T$3-EchelleFPAparam!$M$3/2)+SIN('Standard Settings'!$F21+EchelleFPAparam!$M$3)))</f>
        <v>-1</v>
      </c>
      <c r="BT26" s="40" t="n">
        <f aca="false">IF(OR($S26+B$52&lt;'Standard Settings'!$G21,$S26+B$52&gt;'Standard Settings'!$I21),-1,BK26*(($D26+B$52)/($D26+B$52+0.5)))</f>
        <v>-1</v>
      </c>
      <c r="BU26" s="40" t="n">
        <f aca="false">IF(OR($S26+C$52&lt;'Standard Settings'!$G21,$S26+C$52&gt;'Standard Settings'!$I21),-1,BL26*(($D26+C$52)/($D26+C$52+0.5)))</f>
        <v>5376.3855578843</v>
      </c>
      <c r="BV26" s="40" t="n">
        <f aca="false">IF(OR($S26+D$52&lt;'Standard Settings'!$G21,$S26+D$52&gt;'Standard Settings'!$I21),-1,BM26*(($D26+D$52)/($D26+D$52+0.5)))</f>
        <v>4898.88503912792</v>
      </c>
      <c r="BW26" s="40" t="n">
        <f aca="false">IF(OR($S26+E$52&lt;'Standard Settings'!$G21,$S26+E$52&gt;'Standard Settings'!$I21),-1,BN26*(($D26+E$52)/($D26+E$52+0.5)))</f>
        <v>4499.71662853231</v>
      </c>
      <c r="BX26" s="40" t="n">
        <f aca="false">IF(OR($S26+F$52&lt;'Standard Settings'!$G21,$S26+F$52&gt;'Standard Settings'!$I21),-1,BO26*(($D26+F$52)/($D26+F$52+0.5)))</f>
        <v>4161.00169550543</v>
      </c>
      <c r="BY26" s="40" t="n">
        <f aca="false">IF(OR($S26+G$52&lt;'Standard Settings'!$G21,$S26+G$52&gt;'Standard Settings'!$I21),-1,BP26*(($D26+G$52)/($D26+G$52+0.5)))</f>
        <v>3869.93003477055</v>
      </c>
      <c r="BZ26" s="40" t="n">
        <f aca="false">IF(OR($S26+H$52&lt;'Standard Settings'!$G21,$S26+H$52&gt;'Standard Settings'!$I21),-1,BQ26*(($D26+H$52)/($D26+H$52+0.5)))</f>
        <v>3617.07990524328</v>
      </c>
      <c r="CA26" s="40" t="n">
        <f aca="false">IF(OR($S26+I$52&lt;'Standard Settings'!$G21,$S26+I$52&gt;'Standard Settings'!$I21),-1,BR26*(($D26+I$52)/($D26+I$52+0.5)))</f>
        <v>3395.36544378582</v>
      </c>
      <c r="CB26" s="40" t="n">
        <f aca="false">IF(OR($S26+J$52&lt;'Standard Settings'!$G21,$S26+J$52&gt;'Standard Settings'!$I21),-1,BS26*(($D26+J$52)/($D26+J$52+0.5)))</f>
        <v>-1</v>
      </c>
      <c r="CC26" s="40" t="n">
        <f aca="false">IF(OR($S26+B$52&lt;'Standard Settings'!$G21,$S26+B$52&gt;'Standard Settings'!$I21),-1,BK26*(($D26+B$52)/($D26+B$52-0.5)))</f>
        <v>-1</v>
      </c>
      <c r="CD26" s="40" t="n">
        <f aca="false">IF(OR($S26+C$52&lt;'Standard Settings'!$G21,$S26+C$52&gt;'Standard Settings'!$I21),-1,BL26*(($D26+C$52)/($D26+C$52-0.5)))</f>
        <v>5774.6363399498</v>
      </c>
      <c r="CE26" s="40" t="n">
        <f aca="false">IF(OR($S26+D$52&lt;'Standard Settings'!$G21,$S26+D$52&gt;'Standard Settings'!$I21),-1,BM26*(($D26+D$52)/($D26+D$52-0.5)))</f>
        <v>5236.73917975744</v>
      </c>
      <c r="CF26" s="40" t="n">
        <f aca="false">IF(OR($S26+E$52&lt;'Standard Settings'!$G21,$S26+E$52&gt;'Standard Settings'!$I21),-1,BN26*(($D26+E$52)/($D26+E$52-0.5)))</f>
        <v>4790.0209271473</v>
      </c>
      <c r="CG26" s="40" t="n">
        <f aca="false">IF(OR($S26+F$52&lt;'Standard Settings'!$G21,$S26+F$52&gt;'Standard Settings'!$I21),-1,BO26*(($D26+F$52)/($D26+F$52-0.5)))</f>
        <v>4413.18361644515</v>
      </c>
      <c r="CH26" s="40" t="n">
        <f aca="false">IF(OR($S26+G$52&lt;'Standard Settings'!$G21,$S26+G$52&gt;'Standard Settings'!$I21),-1,BP26*(($D26+G$52)/($D26+G$52-0.5)))</f>
        <v>4091.0688939003</v>
      </c>
      <c r="CI26" s="40" t="n">
        <f aca="false">IF(OR($S26+H$52&lt;'Standard Settings'!$G21,$S26+H$52&gt;'Standard Settings'!$I21),-1,BQ26*(($D26+H$52)/($D26+H$52-0.5)))</f>
        <v>3812.59773795914</v>
      </c>
      <c r="CJ26" s="40" t="n">
        <f aca="false">IF(OR($S26+I$52&lt;'Standard Settings'!$G21,$S26+I$52&gt;'Standard Settings'!$I21),-1,BR26*(($D26+I$52)/($D26+I$52-0.5)))</f>
        <v>3569.48674859535</v>
      </c>
      <c r="CK26" s="40" t="n">
        <f aca="false">IF(OR($S26+J$52&lt;'Standard Settings'!$G21,$S26+J$52&gt;'Standard Settings'!$I21),-1,BS26*(($D26+J$52)/($D26+J$52-0.5)))</f>
        <v>-1</v>
      </c>
      <c r="CL26" s="41" t="n">
        <f aca="false">IF(OR($S26+B$52&lt;'Standard Settings'!$G21,$S26+B$52&gt;'Standard Settings'!$I21),-1,(EchelleFPAparam!$S$3/('cpmcfgWVLEN_Table.csv'!$S26+B$52))*(SIN('Standard Settings'!$F21)+SIN('Standard Settings'!$F21+EchelleFPAparam!$M$3+EchelleFPAparam!$F$3)))</f>
        <v>-1</v>
      </c>
      <c r="CM26" s="41" t="n">
        <f aca="false">IF(OR($S26+C$52&lt;'Standard Settings'!$G21,$S26+C$52&gt;'Standard Settings'!$I21),-1,(EchelleFPAparam!$S$3/('cpmcfgWVLEN_Table.csv'!$S26+C$52))*(SIN('Standard Settings'!$F21)+SIN('Standard Settings'!$F21+EchelleFPAparam!$M$3+EchelleFPAparam!$F$3)))</f>
        <v>5406.27823434296</v>
      </c>
      <c r="CN26" s="41" t="n">
        <f aca="false">IF(OR($S26+D$52&lt;'Standard Settings'!$G21,$S26+D$52&gt;'Standard Settings'!$I21),-1,(EchelleFPAparam!$S$3/('cpmcfgWVLEN_Table.csv'!$S26+D$52))*(SIN('Standard Settings'!$F21)+SIN('Standard Settings'!$F21+EchelleFPAparam!$M$3+EchelleFPAparam!$F$3)))</f>
        <v>4914.79839485723</v>
      </c>
      <c r="CO26" s="41" t="n">
        <f aca="false">IF(OR($S26+E$52&lt;'Standard Settings'!$G21,$S26+E$52&gt;'Standard Settings'!$I21),-1,(EchelleFPAparam!$S$3/('cpmcfgWVLEN_Table.csv'!$S26+E$52))*(SIN('Standard Settings'!$F21)+SIN('Standard Settings'!$F21+EchelleFPAparam!$M$3+EchelleFPAparam!$F$3)))</f>
        <v>4505.23186195246</v>
      </c>
      <c r="CP26" s="41" t="n">
        <f aca="false">IF(OR($S26+F$52&lt;'Standard Settings'!$G21,$S26+F$52&gt;'Standard Settings'!$I21),-1,(EchelleFPAparam!$S$3/('cpmcfgWVLEN_Table.csv'!$S26+F$52))*(SIN('Standard Settings'!$F21)+SIN('Standard Settings'!$F21+EchelleFPAparam!$M$3+EchelleFPAparam!$F$3)))</f>
        <v>4158.6755648792</v>
      </c>
      <c r="CQ26" s="41" t="n">
        <f aca="false">IF(OR($S26+G$52&lt;'Standard Settings'!$G21,$S26+G$52&gt;'Standard Settings'!$I21),-1,(EchelleFPAparam!$S$3/('cpmcfgWVLEN_Table.csv'!$S26+G$52))*(SIN('Standard Settings'!$F21)+SIN('Standard Settings'!$F21+EchelleFPAparam!$M$3+EchelleFPAparam!$F$3)))</f>
        <v>3861.62731024497</v>
      </c>
      <c r="CR26" s="41" t="n">
        <f aca="false">IF(OR($S26+H$52&lt;'Standard Settings'!$G21,$S26+H$52&gt;'Standard Settings'!$I21),-1,(EchelleFPAparam!$S$3/('cpmcfgWVLEN_Table.csv'!$S26+H$52))*(SIN('Standard Settings'!$F21)+SIN('Standard Settings'!$F21+EchelleFPAparam!$M$3+EchelleFPAparam!$F$3)))</f>
        <v>3604.18548956197</v>
      </c>
      <c r="CS26" s="41" t="n">
        <f aca="false">IF(OR($S26+I$52&lt;'Standard Settings'!$G21,$S26+I$52&gt;'Standard Settings'!$I21),-1,(EchelleFPAparam!$S$3/('cpmcfgWVLEN_Table.csv'!$S26+I$52))*(SIN('Standard Settings'!$F21)+SIN('Standard Settings'!$F21+EchelleFPAparam!$M$3+EchelleFPAparam!$F$3)))</f>
        <v>3378.92389646435</v>
      </c>
      <c r="CT26" s="41" t="n">
        <f aca="false">IF(OR($S26+J$52&lt;'Standard Settings'!$G21,$S26+J$52&gt;'Standard Settings'!$I21),-1,(EchelleFPAparam!$S$3/('cpmcfgWVLEN_Table.csv'!$S26+J$52))*(SIN('Standard Settings'!$F21)+SIN('Standard Settings'!$F21+EchelleFPAparam!$M$3+EchelleFPAparam!$F$3)))</f>
        <v>-1</v>
      </c>
      <c r="CU26" s="41" t="n">
        <f aca="false">IF(OR($S26+B$52&lt;'Standard Settings'!$G21,$S26+B$52&gt;'Standard Settings'!$I21),-1,(EchelleFPAparam!$S$3/('cpmcfgWVLEN_Table.csv'!$S26+B$52))*(SIN('Standard Settings'!$F21)+SIN('Standard Settings'!$F21+EchelleFPAparam!$M$3+EchelleFPAparam!$G$3)))</f>
        <v>-1</v>
      </c>
      <c r="CV26" s="41" t="n">
        <f aca="false">IF(OR($S26+C$52&lt;'Standard Settings'!$G21,$S26+C$52&gt;'Standard Settings'!$I21),-1,(EchelleFPAparam!$S$3/('cpmcfgWVLEN_Table.csv'!$S26+C$52))*(SIN('Standard Settings'!$F21)+SIN('Standard Settings'!$F21+EchelleFPAparam!$M$3+EchelleFPAparam!$G$3)))</f>
        <v>5449.4781213038</v>
      </c>
      <c r="CW26" s="41" t="n">
        <f aca="false">IF(OR($S26+D$52&lt;'Standard Settings'!$G21,$S26+D$52&gt;'Standard Settings'!$I21),-1,(EchelleFPAparam!$S$3/('cpmcfgWVLEN_Table.csv'!$S26+D$52))*(SIN('Standard Settings'!$F21)+SIN('Standard Settings'!$F21+EchelleFPAparam!$M$3+EchelleFPAparam!$G$3)))</f>
        <v>4954.07101936709</v>
      </c>
      <c r="CX26" s="41" t="n">
        <f aca="false">IF(OR($S26+E$52&lt;'Standard Settings'!$G21,$S26+E$52&gt;'Standard Settings'!$I21),-1,(EchelleFPAparam!$S$3/('cpmcfgWVLEN_Table.csv'!$S26+E$52))*(SIN('Standard Settings'!$F21)+SIN('Standard Settings'!$F21+EchelleFPAparam!$M$3+EchelleFPAparam!$G$3)))</f>
        <v>4541.23176775317</v>
      </c>
      <c r="CY26" s="41" t="n">
        <f aca="false">IF(OR($S26+F$52&lt;'Standard Settings'!$G21,$S26+F$52&gt;'Standard Settings'!$I21),-1,(EchelleFPAparam!$S$3/('cpmcfgWVLEN_Table.csv'!$S26+F$52))*(SIN('Standard Settings'!$F21)+SIN('Standard Settings'!$F21+EchelleFPAparam!$M$3+EchelleFPAparam!$G$3)))</f>
        <v>4191.90624715677</v>
      </c>
      <c r="CZ26" s="41" t="n">
        <f aca="false">IF(OR($S26+G$52&lt;'Standard Settings'!$G21,$S26+G$52&gt;'Standard Settings'!$I21),-1,(EchelleFPAparam!$S$3/('cpmcfgWVLEN_Table.csv'!$S26+G$52))*(SIN('Standard Settings'!$F21)+SIN('Standard Settings'!$F21+EchelleFPAparam!$M$3+EchelleFPAparam!$G$3)))</f>
        <v>3892.48437235986</v>
      </c>
      <c r="DA26" s="41" t="n">
        <f aca="false">IF(OR($S26+H$52&lt;'Standard Settings'!$G21,$S26+H$52&gt;'Standard Settings'!$I21),-1,(EchelleFPAparam!$S$3/('cpmcfgWVLEN_Table.csv'!$S26+H$52))*(SIN('Standard Settings'!$F21)+SIN('Standard Settings'!$F21+EchelleFPAparam!$M$3+EchelleFPAparam!$G$3)))</f>
        <v>3632.98541420254</v>
      </c>
      <c r="DB26" s="41" t="n">
        <f aca="false">IF(OR($S26+I$52&lt;'Standard Settings'!$G21,$S26+I$52&gt;'Standard Settings'!$I21),-1,(EchelleFPAparam!$S$3/('cpmcfgWVLEN_Table.csv'!$S26+I$52))*(SIN('Standard Settings'!$F21)+SIN('Standard Settings'!$F21+EchelleFPAparam!$M$3+EchelleFPAparam!$G$3)))</f>
        <v>3405.92382581488</v>
      </c>
      <c r="DC26" s="41" t="n">
        <f aca="false">IF(OR($S26+J$52&lt;'Standard Settings'!$G21,$S26+J$52&gt;'Standard Settings'!$I21),-1,(EchelleFPAparam!$S$3/('cpmcfgWVLEN_Table.csv'!$S26+J$52))*(SIN('Standard Settings'!$F21)+SIN('Standard Settings'!$F21+EchelleFPAparam!$M$3+EchelleFPAparam!$G$3)))</f>
        <v>-1</v>
      </c>
      <c r="DD26" s="41" t="n">
        <f aca="false">IF(OR($S26+B$52&lt;'Standard Settings'!$G21,$S26+B$52&gt;'Standard Settings'!$I21),-1,(EchelleFPAparam!$S$3/('cpmcfgWVLEN_Table.csv'!$S26+B$52))*(SIN('Standard Settings'!$F21)+SIN('Standard Settings'!$F21+EchelleFPAparam!$M$3+EchelleFPAparam!$H$3)))</f>
        <v>-1</v>
      </c>
      <c r="DE26" s="41" t="n">
        <f aca="false">IF(OR($S26+C$52&lt;'Standard Settings'!$G21,$S26+C$52&gt;'Standard Settings'!$I21),-1,(EchelleFPAparam!$S$3/('cpmcfgWVLEN_Table.csv'!$S26+C$52))*(SIN('Standard Settings'!$F21)+SIN('Standard Settings'!$F21+EchelleFPAparam!$M$3+EchelleFPAparam!$H$3)))</f>
        <v>5451.77475989094</v>
      </c>
      <c r="DF26" s="41" t="n">
        <f aca="false">IF(OR($S26+D$52&lt;'Standard Settings'!$G21,$S26+D$52&gt;'Standard Settings'!$I21),-1,(EchelleFPAparam!$S$3/('cpmcfgWVLEN_Table.csv'!$S26+D$52))*(SIN('Standard Settings'!$F21)+SIN('Standard Settings'!$F21+EchelleFPAparam!$M$3+EchelleFPAparam!$H$3)))</f>
        <v>4956.15887262813</v>
      </c>
      <c r="DG26" s="41" t="n">
        <f aca="false">IF(OR($S26+E$52&lt;'Standard Settings'!$G21,$S26+E$52&gt;'Standard Settings'!$I21),-1,(EchelleFPAparam!$S$3/('cpmcfgWVLEN_Table.csv'!$S26+E$52))*(SIN('Standard Settings'!$F21)+SIN('Standard Settings'!$F21+EchelleFPAparam!$M$3+EchelleFPAparam!$H$3)))</f>
        <v>4543.14563324245</v>
      </c>
      <c r="DH26" s="41" t="n">
        <f aca="false">IF(OR($S26+F$52&lt;'Standard Settings'!$G21,$S26+F$52&gt;'Standard Settings'!$I21),-1,(EchelleFPAparam!$S$3/('cpmcfgWVLEN_Table.csv'!$S26+F$52))*(SIN('Standard Settings'!$F21)+SIN('Standard Settings'!$F21+EchelleFPAparam!$M$3+EchelleFPAparam!$H$3)))</f>
        <v>4193.6728922238</v>
      </c>
      <c r="DI26" s="41" t="n">
        <f aca="false">IF(OR($S26+G$52&lt;'Standard Settings'!$G21,$S26+G$52&gt;'Standard Settings'!$I21),-1,(EchelleFPAparam!$S$3/('cpmcfgWVLEN_Table.csv'!$S26+G$52))*(SIN('Standard Settings'!$F21)+SIN('Standard Settings'!$F21+EchelleFPAparam!$M$3+EchelleFPAparam!$H$3)))</f>
        <v>3894.12482849353</v>
      </c>
      <c r="DJ26" s="41" t="n">
        <f aca="false">IF(OR($S26+H$52&lt;'Standard Settings'!$G21,$S26+H$52&gt;'Standard Settings'!$I21),-1,(EchelleFPAparam!$S$3/('cpmcfgWVLEN_Table.csv'!$S26+H$52))*(SIN('Standard Settings'!$F21)+SIN('Standard Settings'!$F21+EchelleFPAparam!$M$3+EchelleFPAparam!$H$3)))</f>
        <v>3634.51650659396</v>
      </c>
      <c r="DK26" s="41" t="n">
        <f aca="false">IF(OR($S26+I$52&lt;'Standard Settings'!$G21,$S26+I$52&gt;'Standard Settings'!$I21),-1,(EchelleFPAparam!$S$3/('cpmcfgWVLEN_Table.csv'!$S26+I$52))*(SIN('Standard Settings'!$F21)+SIN('Standard Settings'!$F21+EchelleFPAparam!$M$3+EchelleFPAparam!$H$3)))</f>
        <v>3407.35922493184</v>
      </c>
      <c r="DL26" s="41" t="n">
        <f aca="false">IF(OR($S26+J$52&lt;'Standard Settings'!$G21,$S26+J$52&gt;'Standard Settings'!$I21),-1,(EchelleFPAparam!$S$3/('cpmcfgWVLEN_Table.csv'!$S26+J$52))*(SIN('Standard Settings'!$F21)+SIN('Standard Settings'!$F21+EchelleFPAparam!$M$3+EchelleFPAparam!$H$3)))</f>
        <v>-1</v>
      </c>
      <c r="DM26" s="41" t="n">
        <f aca="false">IF(OR($S26+B$52&lt;'Standard Settings'!$G21,$S26+B$52&gt;'Standard Settings'!$I21),-1,(EchelleFPAparam!$S$3/('cpmcfgWVLEN_Table.csv'!$S26+B$52))*(SIN('Standard Settings'!$F21)+SIN('Standard Settings'!$F21+EchelleFPAparam!$M$3+EchelleFPAparam!$I$3)))</f>
        <v>-1</v>
      </c>
      <c r="DN26" s="41" t="n">
        <f aca="false">IF(OR($S26+C$52&lt;'Standard Settings'!$G21,$S26+C$52&gt;'Standard Settings'!$I21),-1,(EchelleFPAparam!$S$3/('cpmcfgWVLEN_Table.csv'!$S26+C$52))*(SIN('Standard Settings'!$F21)+SIN('Standard Settings'!$F21+EchelleFPAparam!$M$3+EchelleFPAparam!$I$3)))</f>
        <v>5493.22867841986</v>
      </c>
      <c r="DO26" s="41" t="n">
        <f aca="false">IF(OR($S26+D$52&lt;'Standard Settings'!$G21,$S26+D$52&gt;'Standard Settings'!$I21),-1,(EchelleFPAparam!$S$3/('cpmcfgWVLEN_Table.csv'!$S26+D$52))*(SIN('Standard Settings'!$F21)+SIN('Standard Settings'!$F21+EchelleFPAparam!$M$3+EchelleFPAparam!$I$3)))</f>
        <v>4993.84425310896</v>
      </c>
      <c r="DP26" s="41" t="n">
        <f aca="false">IF(OR($S26+E$52&lt;'Standard Settings'!$G21,$S26+E$52&gt;'Standard Settings'!$I21),-1,(EchelleFPAparam!$S$3/('cpmcfgWVLEN_Table.csv'!$S26+E$52))*(SIN('Standard Settings'!$F21)+SIN('Standard Settings'!$F21+EchelleFPAparam!$M$3+EchelleFPAparam!$I$3)))</f>
        <v>4577.69056534988</v>
      </c>
      <c r="DQ26" s="41" t="n">
        <f aca="false">IF(OR($S26+F$52&lt;'Standard Settings'!$G21,$S26+F$52&gt;'Standard Settings'!$I21),-1,(EchelleFPAparam!$S$3/('cpmcfgWVLEN_Table.csv'!$S26+F$52))*(SIN('Standard Settings'!$F21)+SIN('Standard Settings'!$F21+EchelleFPAparam!$M$3+EchelleFPAparam!$I$3)))</f>
        <v>4225.56052186143</v>
      </c>
      <c r="DR26" s="41" t="n">
        <f aca="false">IF(OR($S26+G$52&lt;'Standard Settings'!$G21,$S26+G$52&gt;'Standard Settings'!$I21),-1,(EchelleFPAparam!$S$3/('cpmcfgWVLEN_Table.csv'!$S26+G$52))*(SIN('Standard Settings'!$F21)+SIN('Standard Settings'!$F21+EchelleFPAparam!$M$3+EchelleFPAparam!$I$3)))</f>
        <v>3923.7347702999</v>
      </c>
      <c r="DS26" s="41" t="n">
        <f aca="false">IF(OR($S26+H$52&lt;'Standard Settings'!$G21,$S26+H$52&gt;'Standard Settings'!$I21),-1,(EchelleFPAparam!$S$3/('cpmcfgWVLEN_Table.csv'!$S26+H$52))*(SIN('Standard Settings'!$F21)+SIN('Standard Settings'!$F21+EchelleFPAparam!$M$3+EchelleFPAparam!$I$3)))</f>
        <v>3662.1524522799</v>
      </c>
      <c r="DT26" s="41" t="n">
        <f aca="false">IF(OR($S26+I$52&lt;'Standard Settings'!$G21,$S26+I$52&gt;'Standard Settings'!$I21),-1,(EchelleFPAparam!$S$3/('cpmcfgWVLEN_Table.csv'!$S26+I$52))*(SIN('Standard Settings'!$F21)+SIN('Standard Settings'!$F21+EchelleFPAparam!$M$3+EchelleFPAparam!$I$3)))</f>
        <v>3433.26792401241</v>
      </c>
      <c r="DU26" s="41" t="n">
        <f aca="false">IF(OR($S26+J$52&lt;'Standard Settings'!$G21,$S26+J$52&gt;'Standard Settings'!$I21),-1,(EchelleFPAparam!$S$3/('cpmcfgWVLEN_Table.csv'!$S26+J$52))*(SIN('Standard Settings'!$F21)+SIN('Standard Settings'!$F21+EchelleFPAparam!$M$3+EchelleFPAparam!$I$3)))</f>
        <v>-1</v>
      </c>
      <c r="DV26" s="41" t="n">
        <f aca="false">IF(OR($S26+B$52&lt;'Standard Settings'!$G21,$S26+B$52&gt;'Standard Settings'!$I21),-1,(EchelleFPAparam!$S$3/('cpmcfgWVLEN_Table.csv'!$S26+B$52))*(SIN('Standard Settings'!$F21)+SIN('Standard Settings'!$F21+EchelleFPAparam!$M$3+EchelleFPAparam!$J$3)))</f>
        <v>-1</v>
      </c>
      <c r="DW26" s="41" t="n">
        <f aca="false">IF(OR($S26+C$52&lt;'Standard Settings'!$G21,$S26+C$52&gt;'Standard Settings'!$I21),-1,(EchelleFPAparam!$S$3/('cpmcfgWVLEN_Table.csv'!$S26+C$52))*(SIN('Standard Settings'!$F21)+SIN('Standard Settings'!$F21+EchelleFPAparam!$M$3+EchelleFPAparam!$J$3)))</f>
        <v>5495.42980609189</v>
      </c>
      <c r="DX26" s="41" t="n">
        <f aca="false">IF(OR($S26+D$52&lt;'Standard Settings'!$G21,$S26+D$52&gt;'Standard Settings'!$I21),-1,(EchelleFPAparam!$S$3/('cpmcfgWVLEN_Table.csv'!$S26+D$52))*(SIN('Standard Settings'!$F21)+SIN('Standard Settings'!$F21+EchelleFPAparam!$M$3+EchelleFPAparam!$J$3)))</f>
        <v>4995.84527826535</v>
      </c>
      <c r="DY26" s="41" t="n">
        <f aca="false">IF(OR($S26+E$52&lt;'Standard Settings'!$G21,$S26+E$52&gt;'Standard Settings'!$I21),-1,(EchelleFPAparam!$S$3/('cpmcfgWVLEN_Table.csv'!$S26+E$52))*(SIN('Standard Settings'!$F21)+SIN('Standard Settings'!$F21+EchelleFPAparam!$M$3+EchelleFPAparam!$J$3)))</f>
        <v>4579.52483840991</v>
      </c>
      <c r="DZ26" s="41" t="n">
        <f aca="false">IF(OR($S26+F$52&lt;'Standard Settings'!$G21,$S26+F$52&gt;'Standard Settings'!$I21),-1,(EchelleFPAparam!$S$3/('cpmcfgWVLEN_Table.csv'!$S26+F$52))*(SIN('Standard Settings'!$F21)+SIN('Standard Settings'!$F21+EchelleFPAparam!$M$3+EchelleFPAparam!$J$3)))</f>
        <v>4227.25369699376</v>
      </c>
      <c r="EA26" s="41" t="n">
        <f aca="false">IF(OR($S26+G$52&lt;'Standard Settings'!$G21,$S26+G$52&gt;'Standard Settings'!$I21),-1,(EchelleFPAparam!$S$3/('cpmcfgWVLEN_Table.csv'!$S26+G$52))*(SIN('Standard Settings'!$F21)+SIN('Standard Settings'!$F21+EchelleFPAparam!$M$3+EchelleFPAparam!$J$3)))</f>
        <v>3925.30700435135</v>
      </c>
      <c r="EB26" s="41" t="n">
        <f aca="false">IF(OR($S26+H$52&lt;'Standard Settings'!$G21,$S26+H$52&gt;'Standard Settings'!$I21),-1,(EchelleFPAparam!$S$3/('cpmcfgWVLEN_Table.csv'!$S26+H$52))*(SIN('Standard Settings'!$F21)+SIN('Standard Settings'!$F21+EchelleFPAparam!$M$3+EchelleFPAparam!$J$3)))</f>
        <v>3663.61987072793</v>
      </c>
      <c r="EC26" s="41" t="n">
        <f aca="false">IF(OR($S26+I$52&lt;'Standard Settings'!$G21,$S26+I$52&gt;'Standard Settings'!$I21),-1,(EchelleFPAparam!$S$3/('cpmcfgWVLEN_Table.csv'!$S26+I$52))*(SIN('Standard Settings'!$F21)+SIN('Standard Settings'!$F21+EchelleFPAparam!$M$3+EchelleFPAparam!$J$3)))</f>
        <v>3434.64362880743</v>
      </c>
      <c r="ED26" s="41" t="n">
        <f aca="false">IF(OR($S26+J$52&lt;'Standard Settings'!$G21,$S26+J$52&gt;'Standard Settings'!$I21),-1,(EchelleFPAparam!$S$3/('cpmcfgWVLEN_Table.csv'!$S26+J$52))*(SIN('Standard Settings'!$F21)+SIN('Standard Settings'!$F21+EchelleFPAparam!$M$3+EchelleFPAparam!$J$3)))</f>
        <v>-1</v>
      </c>
      <c r="EE26" s="41" t="n">
        <f aca="false">IF(OR($S26+B$52&lt;$Q26,$S26+B$52&gt;$R26),-1,(EchelleFPAparam!$S$3/('cpmcfgWVLEN_Table.csv'!$S26+B$52))*(SIN('Standard Settings'!$F21)+SIN('Standard Settings'!$F21+EchelleFPAparam!$M$3+EchelleFPAparam!$K$3)))</f>
        <v>-1</v>
      </c>
      <c r="EF26" s="41" t="n">
        <f aca="false">IF(OR($S26+C$52&lt;$Q26,$S26+C$52&gt;$R26),-1,(EchelleFPAparam!$S$3/('cpmcfgWVLEN_Table.csv'!$S26+C$52))*(SIN('Standard Settings'!$F21)+SIN('Standard Settings'!$F21+EchelleFPAparam!$M$3+EchelleFPAparam!$K$3)))</f>
        <v>5535.10917290005</v>
      </c>
      <c r="EG26" s="41" t="n">
        <f aca="false">IF(OR($S26+D$52&lt;$Q26,$S26+D$52&gt;$R26),-1,(EchelleFPAparam!$S$3/('cpmcfgWVLEN_Table.csv'!$S26+D$52))*(SIN('Standard Settings'!$F21)+SIN('Standard Settings'!$F21+EchelleFPAparam!$M$3+EchelleFPAparam!$K$3)))</f>
        <v>5031.91742990914</v>
      </c>
      <c r="EH26" s="41" t="n">
        <f aca="false">IF(OR($S26+E$52&lt;$Q26,$S26+E$52&gt;$R26),-1,(EchelleFPAparam!$S$3/('cpmcfgWVLEN_Table.csv'!$S26+E$52))*(SIN('Standard Settings'!$F21)+SIN('Standard Settings'!$F21+EchelleFPAparam!$M$3+EchelleFPAparam!$K$3)))</f>
        <v>4612.59097741671</v>
      </c>
      <c r="EI26" s="41" t="n">
        <f aca="false">IF(OR($S26+F$52&lt;$Q26,$S26+F$52&gt;$R26),-1,(EchelleFPAparam!$S$3/('cpmcfgWVLEN_Table.csv'!$S26+F$52))*(SIN('Standard Settings'!$F21)+SIN('Standard Settings'!$F21+EchelleFPAparam!$M$3+EchelleFPAparam!$K$3)))</f>
        <v>4257.77628684619</v>
      </c>
      <c r="EJ26" s="41" t="n">
        <f aca="false">IF(OR($S26+G$52&lt;$Q26,$S26+G$52&gt;$R26),-1,(EchelleFPAparam!$S$3/('cpmcfgWVLEN_Table.csv'!$S26+G$52))*(SIN('Standard Settings'!$F21)+SIN('Standard Settings'!$F21+EchelleFPAparam!$M$3+EchelleFPAparam!$K$3)))</f>
        <v>3953.64940921432</v>
      </c>
      <c r="EK26" s="41" t="n">
        <f aca="false">IF(OR($S26+H$52&lt;$Q26,$S26+H$52&gt;$R26),-1,(EchelleFPAparam!$S$3/('cpmcfgWVLEN_Table.csv'!$S26+H$52))*(SIN('Standard Settings'!$F21)+SIN('Standard Settings'!$F21+EchelleFPAparam!$M$3+EchelleFPAparam!$K$3)))</f>
        <v>3690.07278193337</v>
      </c>
      <c r="EL26" s="41" t="n">
        <f aca="false">IF(OR($S26+I$52&lt;$Q26,$S26+I$52&gt;$R26),-1,(EchelleFPAparam!$S$3/('cpmcfgWVLEN_Table.csv'!$S26+I$52))*(SIN('Standard Settings'!$F21)+SIN('Standard Settings'!$F21+EchelleFPAparam!$M$3+EchelleFPAparam!$K$3)))</f>
        <v>3459.44323306253</v>
      </c>
      <c r="EM26" s="41" t="n">
        <f aca="false">IF(OR($S26+J$52&lt;$Q26,$S26+J$52&gt;$R26),-1,(EchelleFPAparam!$S$3/('cpmcfgWVLEN_Table.csv'!$S26+J$52))*(SIN('Standard Settings'!$F21)+SIN('Standard Settings'!$F21+EchelleFPAparam!$M$3+EchelleFPAparam!$K$3)))</f>
        <v>-1</v>
      </c>
      <c r="EN26" s="42"/>
      <c r="EO26" s="42"/>
      <c r="EP26" s="42"/>
      <c r="EQ26" s="42"/>
      <c r="ER26" s="42"/>
      <c r="ES26" s="42"/>
      <c r="ET26" s="42"/>
      <c r="EU26" s="42"/>
      <c r="EV26" s="42"/>
      <c r="EW26" s="42"/>
      <c r="EX26" s="42"/>
      <c r="EY26" s="42"/>
      <c r="EZ26" s="42"/>
      <c r="FA26" s="42"/>
      <c r="FB26" s="42"/>
      <c r="FC26" s="42"/>
      <c r="FD26" s="42"/>
      <c r="FE26" s="42"/>
      <c r="FF26" s="42"/>
      <c r="FG26" s="42"/>
      <c r="FH26" s="42"/>
      <c r="FI26" s="42"/>
      <c r="FJ26" s="42"/>
      <c r="FK26" s="42"/>
      <c r="FL26" s="43" t="n">
        <f aca="false">1/(F26*EchelleFPAparam!$Q$3)</f>
        <v>721.988134904488</v>
      </c>
      <c r="FM26" s="43" t="n">
        <f aca="false">E26*FL26</f>
        <v>11.2414503166959</v>
      </c>
      <c r="FN26" s="42"/>
      <c r="FO26" s="42"/>
      <c r="FP26" s="42"/>
      <c r="FQ26" s="42"/>
      <c r="FR26" s="42"/>
      <c r="FS26" s="42"/>
      <c r="FT26" s="42"/>
      <c r="FU26" s="42"/>
      <c r="FV26" s="42"/>
      <c r="FW26" s="42"/>
      <c r="FX26" s="42"/>
      <c r="FY26" s="42"/>
      <c r="FZ26" s="42"/>
      <c r="GA26" s="42"/>
      <c r="GB26" s="42"/>
      <c r="GC26" s="42"/>
      <c r="GD26" s="42"/>
      <c r="GE26" s="42"/>
      <c r="GF26" s="42"/>
      <c r="GG26" s="42"/>
      <c r="GH26" s="42"/>
      <c r="GI26" s="42"/>
      <c r="GJ26" s="42"/>
      <c r="GK26" s="42"/>
      <c r="GL26" s="42"/>
      <c r="GM26" s="42"/>
      <c r="GN26" s="42"/>
      <c r="GO26" s="42"/>
      <c r="GP26" s="42"/>
      <c r="GQ26" s="42"/>
      <c r="GR26" s="42"/>
      <c r="GS26" s="42"/>
      <c r="GT26" s="42"/>
      <c r="GU26" s="42"/>
      <c r="GV26" s="42"/>
      <c r="GW26" s="42"/>
      <c r="GX26" s="42"/>
      <c r="GY26" s="42"/>
      <c r="GZ26" s="42"/>
      <c r="HA26" s="42"/>
      <c r="HB26" s="42"/>
      <c r="HC26" s="42"/>
      <c r="HD26" s="42"/>
      <c r="HE26" s="42"/>
      <c r="HF26" s="42"/>
      <c r="HG26" s="42"/>
      <c r="HH26" s="42"/>
      <c r="HI26" s="42"/>
      <c r="HJ26" s="42"/>
      <c r="HK26" s="42"/>
      <c r="HL26" s="42"/>
      <c r="HM26" s="42"/>
      <c r="HN26" s="42"/>
      <c r="HO26" s="42"/>
      <c r="HP26" s="42"/>
      <c r="HQ26" s="42"/>
      <c r="HR26" s="42"/>
      <c r="HS26" s="42"/>
      <c r="HT26" s="42"/>
      <c r="HU26" s="42"/>
      <c r="HV26" s="42"/>
      <c r="HW26" s="42"/>
      <c r="HX26" s="42"/>
      <c r="HY26" s="42"/>
      <c r="HZ26" s="42"/>
      <c r="IA26" s="42"/>
      <c r="IB26" s="42"/>
      <c r="IC26" s="42"/>
      <c r="ID26" s="42"/>
      <c r="IE26" s="42"/>
      <c r="IF26" s="42"/>
      <c r="IG26" s="42"/>
      <c r="IH26" s="42"/>
      <c r="II26" s="42"/>
      <c r="IJ26" s="42"/>
      <c r="IK26" s="42"/>
      <c r="IL26" s="42"/>
      <c r="IM26" s="42"/>
      <c r="IN26" s="42"/>
      <c r="IO26" s="42"/>
      <c r="IP26" s="42"/>
      <c r="IQ26" s="42"/>
      <c r="IR26" s="42"/>
      <c r="IS26" s="42"/>
      <c r="IT26" s="42"/>
      <c r="IU26" s="42"/>
      <c r="IV26" s="42"/>
      <c r="IW26" s="42"/>
      <c r="IX26" s="42"/>
      <c r="IY26" s="42"/>
      <c r="IZ26" s="42"/>
      <c r="JA26" s="42"/>
      <c r="JB26" s="42"/>
      <c r="JC26" s="42"/>
      <c r="JD26" s="42"/>
      <c r="JE26" s="42"/>
      <c r="JF26" s="42"/>
      <c r="JG26" s="42"/>
      <c r="JH26" s="42"/>
      <c r="JI26" s="42"/>
      <c r="JJ26" s="42"/>
      <c r="JK26" s="42"/>
      <c r="JL26" s="42"/>
      <c r="JM26" s="42"/>
      <c r="JN26" s="42"/>
      <c r="JO26" s="42"/>
      <c r="JP26" s="42"/>
      <c r="JQ26" s="42"/>
      <c r="JR26" s="42"/>
      <c r="JS26" s="42"/>
      <c r="JT26" s="24"/>
    </row>
    <row r="27" customFormat="false" ht="13.75" hidden="false" customHeight="true" outlineLevel="0" collapsed="false">
      <c r="A27" s="29" t="n">
        <v>21</v>
      </c>
      <c r="B27" s="30" t="n">
        <f aca="false">Y27</f>
        <v>4230.92538993366</v>
      </c>
      <c r="C27" s="12" t="str">
        <f aca="false">'Standard Settings'!B22</f>
        <v>M/2/9</v>
      </c>
      <c r="D27" s="12" t="n">
        <f aca="false">'Standard Settings'!H22</f>
        <v>13</v>
      </c>
      <c r="E27" s="31" t="n">
        <f aca="false">(DQ27-DH27)/2048</f>
        <v>0.0153497985879216</v>
      </c>
      <c r="F27" s="28"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32" t="str">
        <f aca="false">'Standard Settings'!C22</f>
        <v>M</v>
      </c>
      <c r="H27" s="33"/>
      <c r="I27" s="12" t="str">
        <f aca="false">'Standard Settings'!$D22</f>
        <v>LM</v>
      </c>
      <c r="J27" s="33"/>
      <c r="K27" s="13" t="n">
        <v>0</v>
      </c>
      <c r="L27" s="13" t="n">
        <v>0</v>
      </c>
      <c r="M27" s="14" t="s">
        <v>301</v>
      </c>
      <c r="N27" s="14" t="s">
        <v>301</v>
      </c>
      <c r="O27" s="12" t="n">
        <f aca="false">'Standard Settings'!$E22</f>
        <v>62</v>
      </c>
      <c r="P27" s="34"/>
      <c r="Q27" s="35" t="n">
        <f aca="false">'Standard Settings'!$G22</f>
        <v>10</v>
      </c>
      <c r="R27" s="35" t="n">
        <f aca="false">'Standard Settings'!$I22</f>
        <v>16</v>
      </c>
      <c r="S27" s="36" t="n">
        <f aca="false">D27-4</f>
        <v>9</v>
      </c>
      <c r="T27" s="36" t="n">
        <f aca="false">D27+4</f>
        <v>17</v>
      </c>
      <c r="U27" s="37" t="n">
        <f aca="false">IF(OR($S27+B$52&lt;$Q27,$S27+B$52&gt;$R27),-1,(EchelleFPAparam!$S$3/('cpmcfgWVLEN_Table.csv'!$S27+B$52))*(SIN('Standard Settings'!$F22)+SIN('Standard Settings'!$F22+EchelleFPAparam!$M$3)))</f>
        <v>-1</v>
      </c>
      <c r="V27" s="37" t="n">
        <f aca="false">IF(OR($S27+C$52&lt;$Q27,$S27+C$52&gt;$R27),-1,(EchelleFPAparam!$S$3/('cpmcfgWVLEN_Table.csv'!$S27+C$52))*(SIN('Standard Settings'!$F22)+SIN('Standard Settings'!$F22+EchelleFPAparam!$M$3)))</f>
        <v>5500.20300691376</v>
      </c>
      <c r="W27" s="37" t="n">
        <f aca="false">IF(OR($S27+D$52&lt;$Q27,$S27+D$52&gt;$R27),-1,(EchelleFPAparam!$S$3/('cpmcfgWVLEN_Table.csv'!$S27+D$52))*(SIN('Standard Settings'!$F22)+SIN('Standard Settings'!$F22+EchelleFPAparam!$M$3)))</f>
        <v>5000.18455173978</v>
      </c>
      <c r="X27" s="37" t="n">
        <f aca="false">IF(OR($S27+E$52&lt;$Q27,$S27+E$52&gt;$R27),-1,(EchelleFPAparam!$S$3/('cpmcfgWVLEN_Table.csv'!$S27+E$52))*(SIN('Standard Settings'!$F22)+SIN('Standard Settings'!$F22+EchelleFPAparam!$M$3)))</f>
        <v>4583.50250576147</v>
      </c>
      <c r="Y27" s="37" t="n">
        <f aca="false">IF(OR($S27+F$52&lt;$Q27,$S27+F$52&gt;$R27),-1,(EchelleFPAparam!$S$3/('cpmcfgWVLEN_Table.csv'!$S27+F$52))*(SIN('Standard Settings'!$F22)+SIN('Standard Settings'!$F22+EchelleFPAparam!$M$3)))</f>
        <v>4230.92538993366</v>
      </c>
      <c r="Z27" s="37" t="n">
        <f aca="false">IF(OR($S27+G$52&lt;$Q27,$S27+G$52&gt;$R27),-1,(EchelleFPAparam!$S$3/('cpmcfgWVLEN_Table.csv'!$S27+G$52))*(SIN('Standard Settings'!$F22)+SIN('Standard Settings'!$F22+EchelleFPAparam!$M$3)))</f>
        <v>3928.71643350983</v>
      </c>
      <c r="AA27" s="37" t="n">
        <f aca="false">IF(OR($S27+H$52&lt;$Q27,$S27+H$52&gt;$R27),-1,(EchelleFPAparam!$S$3/('cpmcfgWVLEN_Table.csv'!$S27+H$52))*(SIN('Standard Settings'!$F22)+SIN('Standard Settings'!$F22+EchelleFPAparam!$M$3)))</f>
        <v>3666.80200460917</v>
      </c>
      <c r="AB27" s="37" t="n">
        <f aca="false">IF(OR($S27+I$52&lt;$Q27,$S27+I$52&gt;$R27),-1,(EchelleFPAparam!$S$3/('cpmcfgWVLEN_Table.csv'!$S27+I$52))*(SIN('Standard Settings'!$F22)+SIN('Standard Settings'!$F22+EchelleFPAparam!$M$3)))</f>
        <v>3437.6268793211</v>
      </c>
      <c r="AC27" s="37" t="n">
        <f aca="false">IF(OR($S27+J$52&lt;$Q27,$S27+J$52&gt;$R27),-1,(EchelleFPAparam!$S$3/('cpmcfgWVLEN_Table.csv'!$S27+J$52))*(SIN('Standard Settings'!$F22)+SIN('Standard Settings'!$F22+EchelleFPAparam!$M$3)))</f>
        <v>-1</v>
      </c>
      <c r="AD27" s="38"/>
      <c r="AE27" s="38" t="n">
        <v>1789.63925775545</v>
      </c>
      <c r="AF27" s="38" t="n">
        <v>1345.69121972059</v>
      </c>
      <c r="AG27" s="38" t="n">
        <v>974.815698428639</v>
      </c>
      <c r="AH27" s="38" t="n">
        <v>659.848367637698</v>
      </c>
      <c r="AI27" s="38" t="n">
        <v>389.148027651629</v>
      </c>
      <c r="AJ27" s="38" t="n">
        <v>153.90263827104</v>
      </c>
      <c r="AK27" s="38" t="n">
        <v>18.0072265306445</v>
      </c>
      <c r="AL27" s="38"/>
      <c r="AM27" s="38"/>
      <c r="AN27" s="38"/>
      <c r="AO27" s="38"/>
      <c r="AP27" s="38" t="n">
        <v>1808.55235571867</v>
      </c>
      <c r="AQ27" s="38" t="n">
        <v>1361.69027729987</v>
      </c>
      <c r="AR27" s="38" t="n">
        <v>988.211094759343</v>
      </c>
      <c r="AS27" s="38" t="n">
        <v>671.128212344599</v>
      </c>
      <c r="AT27" s="38" t="n">
        <v>398.640434674971</v>
      </c>
      <c r="AU27" s="38" t="n">
        <v>161.816181495064</v>
      </c>
      <c r="AV27" s="38" t="n">
        <v>20.704665932013</v>
      </c>
      <c r="AW27" s="38"/>
      <c r="AX27" s="38"/>
      <c r="AY27" s="38"/>
      <c r="AZ27" s="38"/>
      <c r="BA27" s="38" t="n">
        <v>1829.77539994624</v>
      </c>
      <c r="BB27" s="38" t="n">
        <v>1379.59313958574</v>
      </c>
      <c r="BC27" s="38" t="n">
        <v>1003.31709124177</v>
      </c>
      <c r="BD27" s="38" t="n">
        <v>683.783705088333</v>
      </c>
      <c r="BE27" s="38" t="n">
        <v>409.237476384489</v>
      </c>
      <c r="BF27" s="38" t="n">
        <v>170.596773792356</v>
      </c>
      <c r="BG27" s="38" t="n">
        <v>24.2480457200328</v>
      </c>
      <c r="BH27" s="38"/>
      <c r="BI27" s="38"/>
      <c r="BJ27" s="38"/>
      <c r="BK27" s="39" t="n">
        <f aca="false">IF(OR($S27+B$52&lt;'Standard Settings'!$G22,$S27+B$52&gt;'Standard Settings'!$I22),-1,(EchelleFPAparam!$S$3/('cpmcfgWVLEN_Table.csv'!$S27+B$52))*(SIN(EchelleFPAparam!$T$3-EchelleFPAparam!$M$3/2)+SIN('Standard Settings'!$F22+EchelleFPAparam!$M$3)))</f>
        <v>-1</v>
      </c>
      <c r="BL27" s="39" t="n">
        <f aca="false">IF(OR($S27+C$52&lt;'Standard Settings'!$G22,$S27+C$52&gt;'Standard Settings'!$I22),-1,(EchelleFPAparam!$S$3/('cpmcfgWVLEN_Table.csv'!$S27+C$52))*(SIN(EchelleFPAparam!$T$3-EchelleFPAparam!$M$3/2)+SIN('Standard Settings'!$F22+EchelleFPAparam!$M$3)))</f>
        <v>5582.82056213881</v>
      </c>
      <c r="BM27" s="39" t="n">
        <f aca="false">IF(OR($S27+D$52&lt;'Standard Settings'!$G22,$S27+D$52&gt;'Standard Settings'!$I22),-1,(EchelleFPAparam!$S$3/('cpmcfgWVLEN_Table.csv'!$S27+D$52))*(SIN(EchelleFPAparam!$T$3-EchelleFPAparam!$M$3/2)+SIN('Standard Settings'!$F22+EchelleFPAparam!$M$3)))</f>
        <v>5075.29142012619</v>
      </c>
      <c r="BN27" s="39" t="n">
        <f aca="false">IF(OR($S27+E$52&lt;'Standard Settings'!$G22,$S27+E$52&gt;'Standard Settings'!$I22),-1,(EchelleFPAparam!$S$3/('cpmcfgWVLEN_Table.csv'!$S27+E$52))*(SIN(EchelleFPAparam!$T$3-EchelleFPAparam!$M$3/2)+SIN('Standard Settings'!$F22+EchelleFPAparam!$M$3)))</f>
        <v>4652.35046844901</v>
      </c>
      <c r="BO27" s="39" t="n">
        <f aca="false">IF(OR($S27+F$52&lt;'Standard Settings'!$G22,$S27+F$52&gt;'Standard Settings'!$I22),-1,(EchelleFPAparam!$S$3/('cpmcfgWVLEN_Table.csv'!$S27+F$52))*(SIN(EchelleFPAparam!$T$3-EchelleFPAparam!$M$3/2)+SIN('Standard Settings'!$F22+EchelleFPAparam!$M$3)))</f>
        <v>4294.47735549139</v>
      </c>
      <c r="BP27" s="39" t="n">
        <f aca="false">IF(OR($S27+G$52&lt;'Standard Settings'!$G22,$S27+G$52&gt;'Standard Settings'!$I22),-1,(EchelleFPAparam!$S$3/('cpmcfgWVLEN_Table.csv'!$S27+G$52))*(SIN(EchelleFPAparam!$T$3-EchelleFPAparam!$M$3/2)+SIN('Standard Settings'!$F22+EchelleFPAparam!$M$3)))</f>
        <v>3987.72897295629</v>
      </c>
      <c r="BQ27" s="39" t="n">
        <f aca="false">IF(OR($S27+H$52&lt;'Standard Settings'!$G22,$S27+H$52&gt;'Standard Settings'!$I22),-1,(EchelleFPAparam!$S$3/('cpmcfgWVLEN_Table.csv'!$S27+H$52))*(SIN(EchelleFPAparam!$T$3-EchelleFPAparam!$M$3/2)+SIN('Standard Settings'!$F22+EchelleFPAparam!$M$3)))</f>
        <v>3721.8803747592</v>
      </c>
      <c r="BR27" s="39" t="n">
        <f aca="false">IF(OR($S27+I$52&lt;'Standard Settings'!$G22,$S27+I$52&gt;'Standard Settings'!$I22),-1,(EchelleFPAparam!$S$3/('cpmcfgWVLEN_Table.csv'!$S27+I$52))*(SIN(EchelleFPAparam!$T$3-EchelleFPAparam!$M$3/2)+SIN('Standard Settings'!$F22+EchelleFPAparam!$M$3)))</f>
        <v>3489.26285133675</v>
      </c>
      <c r="BS27" s="39" t="n">
        <f aca="false">IF(OR($S27+J$52&lt;'Standard Settings'!$G22,$S27+J$52&gt;'Standard Settings'!$I22),-1,(EchelleFPAparam!$S$3/('cpmcfgWVLEN_Table.csv'!$S27+J$52))*(SIN(EchelleFPAparam!$T$3-EchelleFPAparam!$M$3/2)+SIN('Standard Settings'!$F22+EchelleFPAparam!$M$3)))</f>
        <v>-1</v>
      </c>
      <c r="BT27" s="40" t="n">
        <f aca="false">IF(OR($S27+B$52&lt;'Standard Settings'!$G22,$S27+B$52&gt;'Standard Settings'!$I22),-1,BK27*(($D27+B$52)/($D27+B$52+0.5)))</f>
        <v>-1</v>
      </c>
      <c r="BU27" s="40" t="n">
        <f aca="false">IF(OR($S27+C$52&lt;'Standard Settings'!$G22,$S27+C$52&gt;'Standard Settings'!$I22),-1,BL27*(($D27+C$52)/($D27+C$52+0.5)))</f>
        <v>5390.30950827195</v>
      </c>
      <c r="BV27" s="40" t="n">
        <f aca="false">IF(OR($S27+D$52&lt;'Standard Settings'!$G22,$S27+D$52&gt;'Standard Settings'!$I22),-1,BM27*(($D27+D$52)/($D27+D$52+0.5)))</f>
        <v>4911.5723420576</v>
      </c>
      <c r="BW27" s="40" t="n">
        <f aca="false">IF(OR($S27+E$52&lt;'Standard Settings'!$G22,$S27+E$52&gt;'Standard Settings'!$I22),-1,BN27*(($D27+E$52)/($D27+E$52+0.5)))</f>
        <v>4511.37015122328</v>
      </c>
      <c r="BX27" s="40" t="n">
        <f aca="false">IF(OR($S27+F$52&lt;'Standard Settings'!$G22,$S27+F$52&gt;'Standard Settings'!$I22),-1,BO27*(($D27+F$52)/($D27+F$52+0.5)))</f>
        <v>4171.77800247735</v>
      </c>
      <c r="BY27" s="40" t="n">
        <f aca="false">IF(OR($S27+G$52&lt;'Standard Settings'!$G22,$S27+G$52&gt;'Standard Settings'!$I22),-1,BP27*(($D27+G$52)/($D27+G$52+0.5)))</f>
        <v>3879.95251422774</v>
      </c>
      <c r="BZ27" s="40" t="n">
        <f aca="false">IF(OR($S27+H$52&lt;'Standard Settings'!$G22,$S27+H$52&gt;'Standard Settings'!$I22),-1,BQ27*(($D27+H$52)/($D27+H$52+0.5)))</f>
        <v>3626.44754463717</v>
      </c>
      <c r="CA27" s="40" t="n">
        <f aca="false">IF(OR($S27+I$52&lt;'Standard Settings'!$G22,$S27+I$52&gt;'Standard Settings'!$I22),-1,BR27*(($D27+I$52)/($D27+I$52+0.5)))</f>
        <v>3404.15887935293</v>
      </c>
      <c r="CB27" s="40" t="n">
        <f aca="false">IF(OR($S27+J$52&lt;'Standard Settings'!$G22,$S27+J$52&gt;'Standard Settings'!$I22),-1,BS27*(($D27+J$52)/($D27+J$52+0.5)))</f>
        <v>-1</v>
      </c>
      <c r="CC27" s="40" t="n">
        <f aca="false">IF(OR($S27+B$52&lt;'Standard Settings'!$G22,$S27+B$52&gt;'Standard Settings'!$I22),-1,BK27*(($D27+B$52)/($D27+B$52-0.5)))</f>
        <v>-1</v>
      </c>
      <c r="CD27" s="40" t="n">
        <f aca="false">IF(OR($S27+C$52&lt;'Standard Settings'!$G22,$S27+C$52&gt;'Standard Settings'!$I22),-1,BL27*(($D27+C$52)/($D27+C$52-0.5)))</f>
        <v>5789.59169406987</v>
      </c>
      <c r="CE27" s="40" t="n">
        <f aca="false">IF(OR($S27+D$52&lt;'Standard Settings'!$G22,$S27+D$52&gt;'Standard Settings'!$I22),-1,BM27*(($D27+D$52)/($D27+D$52-0.5)))</f>
        <v>5250.30146909606</v>
      </c>
      <c r="CF27" s="40" t="n">
        <f aca="false">IF(OR($S27+E$52&lt;'Standard Settings'!$G22,$S27+E$52&gt;'Standard Settings'!$I22),-1,BN27*(($D27+E$52)/($D27+E$52-0.5)))</f>
        <v>4802.42629001188</v>
      </c>
      <c r="CG27" s="40" t="n">
        <f aca="false">IF(OR($S27+F$52&lt;'Standard Settings'!$G22,$S27+F$52&gt;'Standard Settings'!$I22),-1,BO27*(($D27+F$52)/($D27+F$52-0.5)))</f>
        <v>4424.61303293052</v>
      </c>
      <c r="CH27" s="40" t="n">
        <f aca="false">IF(OR($S27+G$52&lt;'Standard Settings'!$G22,$S27+G$52&gt;'Standard Settings'!$I22),-1,BP27*(($D27+G$52)/($D27+G$52-0.5)))</f>
        <v>4101.66408646933</v>
      </c>
      <c r="CI27" s="40" t="n">
        <f aca="false">IF(OR($S27+H$52&lt;'Standard Settings'!$G22,$S27+H$52&gt;'Standard Settings'!$I22),-1,BQ27*(($D27+H$52)/($D27+H$52-0.5)))</f>
        <v>3822.47173623918</v>
      </c>
      <c r="CJ27" s="40" t="n">
        <f aca="false">IF(OR($S27+I$52&lt;'Standard Settings'!$G22,$S27+I$52&gt;'Standard Settings'!$I22),-1,BR27*(($D27+I$52)/($D27+I$52-0.5)))</f>
        <v>3578.73112957616</v>
      </c>
      <c r="CK27" s="40" t="n">
        <f aca="false">IF(OR($S27+J$52&lt;'Standard Settings'!$G22,$S27+J$52&gt;'Standard Settings'!$I22),-1,BS27*(($D27+J$52)/($D27+J$52-0.5)))</f>
        <v>-1</v>
      </c>
      <c r="CL27" s="41" t="n">
        <f aca="false">IF(OR($S27+B$52&lt;'Standard Settings'!$G22,$S27+B$52&gt;'Standard Settings'!$I22),-1,(EchelleFPAparam!$S$3/('cpmcfgWVLEN_Table.csv'!$S27+B$52))*(SIN('Standard Settings'!$F22)+SIN('Standard Settings'!$F22+EchelleFPAparam!$M$3+EchelleFPAparam!$F$3)))</f>
        <v>-1</v>
      </c>
      <c r="CM27" s="41" t="n">
        <f aca="false">IF(OR($S27+C$52&lt;'Standard Settings'!$G22,$S27+C$52&gt;'Standard Settings'!$I22),-1,(EchelleFPAparam!$S$3/('cpmcfgWVLEN_Table.csv'!$S27+C$52))*(SIN('Standard Settings'!$F22)+SIN('Standard Settings'!$F22+EchelleFPAparam!$M$3+EchelleFPAparam!$F$3)))</f>
        <v>5434.67152452385</v>
      </c>
      <c r="CN27" s="41" t="n">
        <f aca="false">IF(OR($S27+D$52&lt;'Standard Settings'!$G22,$S27+D$52&gt;'Standard Settings'!$I22),-1,(EchelleFPAparam!$S$3/('cpmcfgWVLEN_Table.csv'!$S27+D$52))*(SIN('Standard Settings'!$F22)+SIN('Standard Settings'!$F22+EchelleFPAparam!$M$3+EchelleFPAparam!$F$3)))</f>
        <v>4940.61047683987</v>
      </c>
      <c r="CO27" s="41" t="n">
        <f aca="false">IF(OR($S27+E$52&lt;'Standard Settings'!$G22,$S27+E$52&gt;'Standard Settings'!$I22),-1,(EchelleFPAparam!$S$3/('cpmcfgWVLEN_Table.csv'!$S27+E$52))*(SIN('Standard Settings'!$F22)+SIN('Standard Settings'!$F22+EchelleFPAparam!$M$3+EchelleFPAparam!$F$3)))</f>
        <v>4528.89293710321</v>
      </c>
      <c r="CP27" s="41" t="n">
        <f aca="false">IF(OR($S27+F$52&lt;'Standard Settings'!$G22,$S27+F$52&gt;'Standard Settings'!$I22),-1,(EchelleFPAparam!$S$3/('cpmcfgWVLEN_Table.csv'!$S27+F$52))*(SIN('Standard Settings'!$F22)+SIN('Standard Settings'!$F22+EchelleFPAparam!$M$3+EchelleFPAparam!$F$3)))</f>
        <v>4180.51655732604</v>
      </c>
      <c r="CQ27" s="41" t="n">
        <f aca="false">IF(OR($S27+G$52&lt;'Standard Settings'!$G22,$S27+G$52&gt;'Standard Settings'!$I22),-1,(EchelleFPAparam!$S$3/('cpmcfgWVLEN_Table.csv'!$S27+G$52))*(SIN('Standard Settings'!$F22)+SIN('Standard Settings'!$F22+EchelleFPAparam!$M$3+EchelleFPAparam!$F$3)))</f>
        <v>3881.90823180275</v>
      </c>
      <c r="CR27" s="41" t="n">
        <f aca="false">IF(OR($S27+H$52&lt;'Standard Settings'!$G22,$S27+H$52&gt;'Standard Settings'!$I22),-1,(EchelleFPAparam!$S$3/('cpmcfgWVLEN_Table.csv'!$S27+H$52))*(SIN('Standard Settings'!$F22)+SIN('Standard Settings'!$F22+EchelleFPAparam!$M$3+EchelleFPAparam!$F$3)))</f>
        <v>3623.11434968257</v>
      </c>
      <c r="CS27" s="41" t="n">
        <f aca="false">IF(OR($S27+I$52&lt;'Standard Settings'!$G22,$S27+I$52&gt;'Standard Settings'!$I22),-1,(EchelleFPAparam!$S$3/('cpmcfgWVLEN_Table.csv'!$S27+I$52))*(SIN('Standard Settings'!$F22)+SIN('Standard Settings'!$F22+EchelleFPAparam!$M$3+EchelleFPAparam!$F$3)))</f>
        <v>3396.66970282741</v>
      </c>
      <c r="CT27" s="41" t="n">
        <f aca="false">IF(OR($S27+J$52&lt;'Standard Settings'!$G22,$S27+J$52&gt;'Standard Settings'!$I22),-1,(EchelleFPAparam!$S$3/('cpmcfgWVLEN_Table.csv'!$S27+J$52))*(SIN('Standard Settings'!$F22)+SIN('Standard Settings'!$F22+EchelleFPAparam!$M$3+EchelleFPAparam!$F$3)))</f>
        <v>-1</v>
      </c>
      <c r="CU27" s="41" t="n">
        <f aca="false">IF(OR($S27+B$52&lt;'Standard Settings'!$G22,$S27+B$52&gt;'Standard Settings'!$I22),-1,(EchelleFPAparam!$S$3/('cpmcfgWVLEN_Table.csv'!$S27+B$52))*(SIN('Standard Settings'!$F22)+SIN('Standard Settings'!$F22+EchelleFPAparam!$M$3+EchelleFPAparam!$G$3)))</f>
        <v>-1</v>
      </c>
      <c r="CV27" s="41" t="n">
        <f aca="false">IF(OR($S27+C$52&lt;'Standard Settings'!$G22,$S27+C$52&gt;'Standard Settings'!$I22),-1,(EchelleFPAparam!$S$3/('cpmcfgWVLEN_Table.csv'!$S27+C$52))*(SIN('Standard Settings'!$F22)+SIN('Standard Settings'!$F22+EchelleFPAparam!$M$3+EchelleFPAparam!$G$3)))</f>
        <v>5477.29443017621</v>
      </c>
      <c r="CW27" s="41" t="n">
        <f aca="false">IF(OR($S27+D$52&lt;'Standard Settings'!$G22,$S27+D$52&gt;'Standard Settings'!$I22),-1,(EchelleFPAparam!$S$3/('cpmcfgWVLEN_Table.csv'!$S27+D$52))*(SIN('Standard Settings'!$F22)+SIN('Standard Settings'!$F22+EchelleFPAparam!$M$3+EchelleFPAparam!$G$3)))</f>
        <v>4979.35857288746</v>
      </c>
      <c r="CX27" s="41" t="n">
        <f aca="false">IF(OR($S27+E$52&lt;'Standard Settings'!$G22,$S27+E$52&gt;'Standard Settings'!$I22),-1,(EchelleFPAparam!$S$3/('cpmcfgWVLEN_Table.csv'!$S27+E$52))*(SIN('Standard Settings'!$F22)+SIN('Standard Settings'!$F22+EchelleFPAparam!$M$3+EchelleFPAparam!$G$3)))</f>
        <v>4564.41202514684</v>
      </c>
      <c r="CY27" s="41" t="n">
        <f aca="false">IF(OR($S27+F$52&lt;'Standard Settings'!$G22,$S27+F$52&gt;'Standard Settings'!$I22),-1,(EchelleFPAparam!$S$3/('cpmcfgWVLEN_Table.csv'!$S27+F$52))*(SIN('Standard Settings'!$F22)+SIN('Standard Settings'!$F22+EchelleFPAparam!$M$3+EchelleFPAparam!$G$3)))</f>
        <v>4213.30340782785</v>
      </c>
      <c r="CZ27" s="41" t="n">
        <f aca="false">IF(OR($S27+G$52&lt;'Standard Settings'!$G22,$S27+G$52&gt;'Standard Settings'!$I22),-1,(EchelleFPAparam!$S$3/('cpmcfgWVLEN_Table.csv'!$S27+G$52))*(SIN('Standard Settings'!$F22)+SIN('Standard Settings'!$F22+EchelleFPAparam!$M$3+EchelleFPAparam!$G$3)))</f>
        <v>3912.35316441158</v>
      </c>
      <c r="DA27" s="41" t="n">
        <f aca="false">IF(OR($S27+H$52&lt;'Standard Settings'!$G22,$S27+H$52&gt;'Standard Settings'!$I22),-1,(EchelleFPAparam!$S$3/('cpmcfgWVLEN_Table.csv'!$S27+H$52))*(SIN('Standard Settings'!$F22)+SIN('Standard Settings'!$F22+EchelleFPAparam!$M$3+EchelleFPAparam!$G$3)))</f>
        <v>3651.52962011747</v>
      </c>
      <c r="DB27" s="41" t="n">
        <f aca="false">IF(OR($S27+I$52&lt;'Standard Settings'!$G22,$S27+I$52&gt;'Standard Settings'!$I22),-1,(EchelleFPAparam!$S$3/('cpmcfgWVLEN_Table.csv'!$S27+I$52))*(SIN('Standard Settings'!$F22)+SIN('Standard Settings'!$F22+EchelleFPAparam!$M$3+EchelleFPAparam!$G$3)))</f>
        <v>3423.30901886013</v>
      </c>
      <c r="DC27" s="41" t="n">
        <f aca="false">IF(OR($S27+J$52&lt;'Standard Settings'!$G22,$S27+J$52&gt;'Standard Settings'!$I22),-1,(EchelleFPAparam!$S$3/('cpmcfgWVLEN_Table.csv'!$S27+J$52))*(SIN('Standard Settings'!$F22)+SIN('Standard Settings'!$F22+EchelleFPAparam!$M$3+EchelleFPAparam!$G$3)))</f>
        <v>-1</v>
      </c>
      <c r="DD27" s="41" t="n">
        <f aca="false">IF(OR($S27+B$52&lt;'Standard Settings'!$G22,$S27+B$52&gt;'Standard Settings'!$I22),-1,(EchelleFPAparam!$S$3/('cpmcfgWVLEN_Table.csv'!$S27+B$52))*(SIN('Standard Settings'!$F22)+SIN('Standard Settings'!$F22+EchelleFPAparam!$M$3+EchelleFPAparam!$H$3)))</f>
        <v>-1</v>
      </c>
      <c r="DE27" s="41" t="n">
        <f aca="false">IF(OR($S27+C$52&lt;'Standard Settings'!$G22,$S27+C$52&gt;'Standard Settings'!$I22),-1,(EchelleFPAparam!$S$3/('cpmcfgWVLEN_Table.csv'!$S27+C$52))*(SIN('Standard Settings'!$F22)+SIN('Standard Settings'!$F22+EchelleFPAparam!$M$3+EchelleFPAparam!$H$3)))</f>
        <v>5479.55950066508</v>
      </c>
      <c r="DF27" s="41" t="n">
        <f aca="false">IF(OR($S27+D$52&lt;'Standard Settings'!$G22,$S27+D$52&gt;'Standard Settings'!$I22),-1,(EchelleFPAparam!$S$3/('cpmcfgWVLEN_Table.csv'!$S27+D$52))*(SIN('Standard Settings'!$F22)+SIN('Standard Settings'!$F22+EchelleFPAparam!$M$3+EchelleFPAparam!$H$3)))</f>
        <v>4981.41772787735</v>
      </c>
      <c r="DG27" s="41" t="n">
        <f aca="false">IF(OR($S27+E$52&lt;'Standard Settings'!$G22,$S27+E$52&gt;'Standard Settings'!$I22),-1,(EchelleFPAparam!$S$3/('cpmcfgWVLEN_Table.csv'!$S27+E$52))*(SIN('Standard Settings'!$F22)+SIN('Standard Settings'!$F22+EchelleFPAparam!$M$3+EchelleFPAparam!$H$3)))</f>
        <v>4566.29958388757</v>
      </c>
      <c r="DH27" s="41" t="n">
        <f aca="false">IF(OR($S27+F$52&lt;'Standard Settings'!$G22,$S27+F$52&gt;'Standard Settings'!$I22),-1,(EchelleFPAparam!$S$3/('cpmcfgWVLEN_Table.csv'!$S27+F$52))*(SIN('Standard Settings'!$F22)+SIN('Standard Settings'!$F22+EchelleFPAparam!$M$3+EchelleFPAparam!$H$3)))</f>
        <v>4215.04576974237</v>
      </c>
      <c r="DI27" s="41" t="n">
        <f aca="false">IF(OR($S27+G$52&lt;'Standard Settings'!$G22,$S27+G$52&gt;'Standard Settings'!$I22),-1,(EchelleFPAparam!$S$3/('cpmcfgWVLEN_Table.csv'!$S27+G$52))*(SIN('Standard Settings'!$F22)+SIN('Standard Settings'!$F22+EchelleFPAparam!$M$3+EchelleFPAparam!$H$3)))</f>
        <v>3913.97107190363</v>
      </c>
      <c r="DJ27" s="41" t="n">
        <f aca="false">IF(OR($S27+H$52&lt;'Standard Settings'!$G22,$S27+H$52&gt;'Standard Settings'!$I22),-1,(EchelleFPAparam!$S$3/('cpmcfgWVLEN_Table.csv'!$S27+H$52))*(SIN('Standard Settings'!$F22)+SIN('Standard Settings'!$F22+EchelleFPAparam!$M$3+EchelleFPAparam!$H$3)))</f>
        <v>3653.03966711005</v>
      </c>
      <c r="DK27" s="41" t="n">
        <f aca="false">IF(OR($S27+I$52&lt;'Standard Settings'!$G22,$S27+I$52&gt;'Standard Settings'!$I22),-1,(EchelleFPAparam!$S$3/('cpmcfgWVLEN_Table.csv'!$S27+I$52))*(SIN('Standard Settings'!$F22)+SIN('Standard Settings'!$F22+EchelleFPAparam!$M$3+EchelleFPAparam!$H$3)))</f>
        <v>3424.72468791568</v>
      </c>
      <c r="DL27" s="41" t="n">
        <f aca="false">IF(OR($S27+J$52&lt;'Standard Settings'!$G22,$S27+J$52&gt;'Standard Settings'!$I22),-1,(EchelleFPAparam!$S$3/('cpmcfgWVLEN_Table.csv'!$S27+J$52))*(SIN('Standard Settings'!$F22)+SIN('Standard Settings'!$F22+EchelleFPAparam!$M$3+EchelleFPAparam!$H$3)))</f>
        <v>-1</v>
      </c>
      <c r="DM27" s="41" t="n">
        <f aca="false">IF(OR($S27+B$52&lt;'Standard Settings'!$G22,$S27+B$52&gt;'Standard Settings'!$I22),-1,(EchelleFPAparam!$S$3/('cpmcfgWVLEN_Table.csv'!$S27+B$52))*(SIN('Standard Settings'!$F22)+SIN('Standard Settings'!$F22+EchelleFPAparam!$M$3+EchelleFPAparam!$I$3)))</f>
        <v>-1</v>
      </c>
      <c r="DN27" s="41" t="n">
        <f aca="false">IF(OR($S27+C$52&lt;'Standard Settings'!$G22,$S27+C$52&gt;'Standard Settings'!$I22),-1,(EchelleFPAparam!$S$3/('cpmcfgWVLEN_Table.csv'!$S27+C$52))*(SIN('Standard Settings'!$F22)+SIN('Standard Settings'!$F22+EchelleFPAparam!$M$3+EchelleFPAparam!$I$3)))</f>
        <v>5520.42680442556</v>
      </c>
      <c r="DO27" s="41" t="n">
        <f aca="false">IF(OR($S27+D$52&lt;'Standard Settings'!$G22,$S27+D$52&gt;'Standard Settings'!$I22),-1,(EchelleFPAparam!$S$3/('cpmcfgWVLEN_Table.csv'!$S27+D$52))*(SIN('Standard Settings'!$F22)+SIN('Standard Settings'!$F22+EchelleFPAparam!$M$3+EchelleFPAparam!$I$3)))</f>
        <v>5018.56982220506</v>
      </c>
      <c r="DP27" s="41" t="n">
        <f aca="false">IF(OR($S27+E$52&lt;'Standard Settings'!$G22,$S27+E$52&gt;'Standard Settings'!$I22),-1,(EchelleFPAparam!$S$3/('cpmcfgWVLEN_Table.csv'!$S27+E$52))*(SIN('Standard Settings'!$F22)+SIN('Standard Settings'!$F22+EchelleFPAparam!$M$3+EchelleFPAparam!$I$3)))</f>
        <v>4600.35567035464</v>
      </c>
      <c r="DQ27" s="41" t="n">
        <f aca="false">IF(OR($S27+F$52&lt;'Standard Settings'!$G22,$S27+F$52&gt;'Standard Settings'!$I22),-1,(EchelleFPAparam!$S$3/('cpmcfgWVLEN_Table.csv'!$S27+F$52))*(SIN('Standard Settings'!$F22)+SIN('Standard Settings'!$F22+EchelleFPAparam!$M$3+EchelleFPAparam!$I$3)))</f>
        <v>4246.48215725043</v>
      </c>
      <c r="DR27" s="41" t="n">
        <f aca="false">IF(OR($S27+G$52&lt;'Standard Settings'!$G22,$S27+G$52&gt;'Standard Settings'!$I22),-1,(EchelleFPAparam!$S$3/('cpmcfgWVLEN_Table.csv'!$S27+G$52))*(SIN('Standard Settings'!$F22)+SIN('Standard Settings'!$F22+EchelleFPAparam!$M$3+EchelleFPAparam!$I$3)))</f>
        <v>3943.16200316112</v>
      </c>
      <c r="DS27" s="41" t="n">
        <f aca="false">IF(OR($S27+H$52&lt;'Standard Settings'!$G22,$S27+H$52&gt;'Standard Settings'!$I22),-1,(EchelleFPAparam!$S$3/('cpmcfgWVLEN_Table.csv'!$S27+H$52))*(SIN('Standard Settings'!$F22)+SIN('Standard Settings'!$F22+EchelleFPAparam!$M$3+EchelleFPAparam!$I$3)))</f>
        <v>3680.28453628371</v>
      </c>
      <c r="DT27" s="41" t="n">
        <f aca="false">IF(OR($S27+I$52&lt;'Standard Settings'!$G22,$S27+I$52&gt;'Standard Settings'!$I22),-1,(EchelleFPAparam!$S$3/('cpmcfgWVLEN_Table.csv'!$S27+I$52))*(SIN('Standard Settings'!$F22)+SIN('Standard Settings'!$F22+EchelleFPAparam!$M$3+EchelleFPAparam!$I$3)))</f>
        <v>3450.26675276598</v>
      </c>
      <c r="DU27" s="41" t="n">
        <f aca="false">IF(OR($S27+J$52&lt;'Standard Settings'!$G22,$S27+J$52&gt;'Standard Settings'!$I22),-1,(EchelleFPAparam!$S$3/('cpmcfgWVLEN_Table.csv'!$S27+J$52))*(SIN('Standard Settings'!$F22)+SIN('Standard Settings'!$F22+EchelleFPAparam!$M$3+EchelleFPAparam!$I$3)))</f>
        <v>-1</v>
      </c>
      <c r="DV27" s="41" t="n">
        <f aca="false">IF(OR($S27+B$52&lt;'Standard Settings'!$G22,$S27+B$52&gt;'Standard Settings'!$I22),-1,(EchelleFPAparam!$S$3/('cpmcfgWVLEN_Table.csv'!$S27+B$52))*(SIN('Standard Settings'!$F22)+SIN('Standard Settings'!$F22+EchelleFPAparam!$M$3+EchelleFPAparam!$J$3)))</f>
        <v>-1</v>
      </c>
      <c r="DW27" s="41" t="n">
        <f aca="false">IF(OR($S27+C$52&lt;'Standard Settings'!$G22,$S27+C$52&gt;'Standard Settings'!$I22),-1,(EchelleFPAparam!$S$3/('cpmcfgWVLEN_Table.csv'!$S27+C$52))*(SIN('Standard Settings'!$F22)+SIN('Standard Settings'!$F22+EchelleFPAparam!$M$3+EchelleFPAparam!$J$3)))</f>
        <v>5522.59585226567</v>
      </c>
      <c r="DX27" s="41" t="n">
        <f aca="false">IF(OR($S27+D$52&lt;'Standard Settings'!$G22,$S27+D$52&gt;'Standard Settings'!$I22),-1,(EchelleFPAparam!$S$3/('cpmcfgWVLEN_Table.csv'!$S27+D$52))*(SIN('Standard Settings'!$F22)+SIN('Standard Settings'!$F22+EchelleFPAparam!$M$3+EchelleFPAparam!$J$3)))</f>
        <v>5020.54168387789</v>
      </c>
      <c r="DY27" s="41" t="n">
        <f aca="false">IF(OR($S27+E$52&lt;'Standard Settings'!$G22,$S27+E$52&gt;'Standard Settings'!$I22),-1,(EchelleFPAparam!$S$3/('cpmcfgWVLEN_Table.csv'!$S27+E$52))*(SIN('Standard Settings'!$F22)+SIN('Standard Settings'!$F22+EchelleFPAparam!$M$3+EchelleFPAparam!$J$3)))</f>
        <v>4602.16321022139</v>
      </c>
      <c r="DZ27" s="41" t="n">
        <f aca="false">IF(OR($S27+F$52&lt;'Standard Settings'!$G22,$S27+F$52&gt;'Standard Settings'!$I22),-1,(EchelleFPAparam!$S$3/('cpmcfgWVLEN_Table.csv'!$S27+F$52))*(SIN('Standard Settings'!$F22)+SIN('Standard Settings'!$F22+EchelleFPAparam!$M$3+EchelleFPAparam!$J$3)))</f>
        <v>4248.15065558898</v>
      </c>
      <c r="EA27" s="41" t="n">
        <f aca="false">IF(OR($S27+G$52&lt;'Standard Settings'!$G22,$S27+G$52&gt;'Standard Settings'!$I22),-1,(EchelleFPAparam!$S$3/('cpmcfgWVLEN_Table.csv'!$S27+G$52))*(SIN('Standard Settings'!$F22)+SIN('Standard Settings'!$F22+EchelleFPAparam!$M$3+EchelleFPAparam!$J$3)))</f>
        <v>3944.71132304691</v>
      </c>
      <c r="EB27" s="41" t="n">
        <f aca="false">IF(OR($S27+H$52&lt;'Standard Settings'!$G22,$S27+H$52&gt;'Standard Settings'!$I22),-1,(EchelleFPAparam!$S$3/('cpmcfgWVLEN_Table.csv'!$S27+H$52))*(SIN('Standard Settings'!$F22)+SIN('Standard Settings'!$F22+EchelleFPAparam!$M$3+EchelleFPAparam!$J$3)))</f>
        <v>3681.73056817711</v>
      </c>
      <c r="EC27" s="41" t="n">
        <f aca="false">IF(OR($S27+I$52&lt;'Standard Settings'!$G22,$S27+I$52&gt;'Standard Settings'!$I22),-1,(EchelleFPAparam!$S$3/('cpmcfgWVLEN_Table.csv'!$S27+I$52))*(SIN('Standard Settings'!$F22)+SIN('Standard Settings'!$F22+EchelleFPAparam!$M$3+EchelleFPAparam!$J$3)))</f>
        <v>3451.62240766605</v>
      </c>
      <c r="ED27" s="41" t="n">
        <f aca="false">IF(OR($S27+J$52&lt;'Standard Settings'!$G22,$S27+J$52&gt;'Standard Settings'!$I22),-1,(EchelleFPAparam!$S$3/('cpmcfgWVLEN_Table.csv'!$S27+J$52))*(SIN('Standard Settings'!$F22)+SIN('Standard Settings'!$F22+EchelleFPAparam!$M$3+EchelleFPAparam!$J$3)))</f>
        <v>-1</v>
      </c>
      <c r="EE27" s="41" t="n">
        <f aca="false">IF(OR($S27+B$52&lt;$Q27,$S27+B$52&gt;$R27),-1,(EchelleFPAparam!$S$3/('cpmcfgWVLEN_Table.csv'!$S27+B$52))*(SIN('Standard Settings'!$F22)+SIN('Standard Settings'!$F22+EchelleFPAparam!$M$3+EchelleFPAparam!$K$3)))</f>
        <v>-1</v>
      </c>
      <c r="EF27" s="41" t="n">
        <f aca="false">IF(OR($S27+C$52&lt;$Q27,$S27+C$52&gt;$R27),-1,(EchelleFPAparam!$S$3/('cpmcfgWVLEN_Table.csv'!$S27+C$52))*(SIN('Standard Settings'!$F22)+SIN('Standard Settings'!$F22+EchelleFPAparam!$M$3+EchelleFPAparam!$K$3)))</f>
        <v>5561.67937532785</v>
      </c>
      <c r="EG27" s="41" t="n">
        <f aca="false">IF(OR($S27+D$52&lt;$Q27,$S27+D$52&gt;$R27),-1,(EchelleFPAparam!$S$3/('cpmcfgWVLEN_Table.csv'!$S27+D$52))*(SIN('Standard Settings'!$F22)+SIN('Standard Settings'!$F22+EchelleFPAparam!$M$3+EchelleFPAparam!$K$3)))</f>
        <v>5056.07215938895</v>
      </c>
      <c r="EH27" s="41" t="n">
        <f aca="false">IF(OR($S27+E$52&lt;$Q27,$S27+E$52&gt;$R27),-1,(EchelleFPAparam!$S$3/('cpmcfgWVLEN_Table.csv'!$S27+E$52))*(SIN('Standard Settings'!$F22)+SIN('Standard Settings'!$F22+EchelleFPAparam!$M$3+EchelleFPAparam!$K$3)))</f>
        <v>4634.73281277321</v>
      </c>
      <c r="EI27" s="41" t="n">
        <f aca="false">IF(OR($S27+F$52&lt;$Q27,$S27+F$52&gt;$R27),-1,(EchelleFPAparam!$S$3/('cpmcfgWVLEN_Table.csv'!$S27+F$52))*(SIN('Standard Settings'!$F22)+SIN('Standard Settings'!$F22+EchelleFPAparam!$M$3+EchelleFPAparam!$K$3)))</f>
        <v>4278.21490409834</v>
      </c>
      <c r="EJ27" s="41" t="n">
        <f aca="false">IF(OR($S27+G$52&lt;$Q27,$S27+G$52&gt;$R27),-1,(EchelleFPAparam!$S$3/('cpmcfgWVLEN_Table.csv'!$S27+G$52))*(SIN('Standard Settings'!$F22)+SIN('Standard Settings'!$F22+EchelleFPAparam!$M$3+EchelleFPAparam!$K$3)))</f>
        <v>3972.62812523418</v>
      </c>
      <c r="EK27" s="41" t="n">
        <f aca="false">IF(OR($S27+H$52&lt;$Q27,$S27+H$52&gt;$R27),-1,(EchelleFPAparam!$S$3/('cpmcfgWVLEN_Table.csv'!$S27+H$52))*(SIN('Standard Settings'!$F22)+SIN('Standard Settings'!$F22+EchelleFPAparam!$M$3+EchelleFPAparam!$K$3)))</f>
        <v>3707.78625021856</v>
      </c>
      <c r="EL27" s="41" t="n">
        <f aca="false">IF(OR($S27+I$52&lt;$Q27,$S27+I$52&gt;$R27),-1,(EchelleFPAparam!$S$3/('cpmcfgWVLEN_Table.csv'!$S27+I$52))*(SIN('Standard Settings'!$F22)+SIN('Standard Settings'!$F22+EchelleFPAparam!$M$3+EchelleFPAparam!$K$3)))</f>
        <v>3476.0496095799</v>
      </c>
      <c r="EM27" s="41" t="n">
        <f aca="false">IF(OR($S27+J$52&lt;$Q27,$S27+J$52&gt;$R27),-1,(EchelleFPAparam!$S$3/('cpmcfgWVLEN_Table.csv'!$S27+J$52))*(SIN('Standard Settings'!$F22)+SIN('Standard Settings'!$F22+EchelleFPAparam!$M$3+EchelleFPAparam!$K$3)))</f>
        <v>-1</v>
      </c>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3" t="n">
        <f aca="false">1/(F27*EchelleFPAparam!$Q$3)</f>
        <v>733.044693510257</v>
      </c>
      <c r="FM27" s="43" t="n">
        <f aca="false">E27*FL27</f>
        <v>11.2520884013272</v>
      </c>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c r="IF27" s="42"/>
      <c r="IG27" s="42"/>
      <c r="IH27" s="42"/>
      <c r="II27" s="42"/>
      <c r="IJ27" s="42"/>
      <c r="IK27" s="42"/>
      <c r="IL27" s="42"/>
      <c r="IM27" s="42"/>
      <c r="IN27" s="42"/>
      <c r="IO27" s="42"/>
      <c r="IP27" s="42"/>
      <c r="IQ27" s="42"/>
      <c r="IR27" s="42"/>
      <c r="IS27" s="42"/>
      <c r="IT27" s="42"/>
      <c r="IU27" s="42"/>
      <c r="IV27" s="42"/>
      <c r="IW27" s="42"/>
      <c r="IX27" s="42"/>
      <c r="IY27" s="42"/>
      <c r="IZ27" s="42"/>
      <c r="JA27" s="42"/>
      <c r="JB27" s="42"/>
      <c r="JC27" s="42"/>
      <c r="JD27" s="42"/>
      <c r="JE27" s="42"/>
      <c r="JF27" s="42"/>
      <c r="JG27" s="42"/>
      <c r="JH27" s="42"/>
      <c r="JI27" s="42"/>
      <c r="JJ27" s="42"/>
      <c r="JK27" s="42"/>
      <c r="JL27" s="42"/>
      <c r="JM27" s="42"/>
      <c r="JN27" s="42"/>
      <c r="JO27" s="42"/>
      <c r="JP27" s="42"/>
      <c r="JQ27" s="42"/>
      <c r="JR27" s="42"/>
      <c r="JS27" s="42"/>
      <c r="JT27" s="24"/>
    </row>
    <row r="28" customFormat="false" ht="13.75" hidden="false" customHeight="true" outlineLevel="0" collapsed="false">
      <c r="A28" s="29" t="n">
        <v>22</v>
      </c>
      <c r="B28" s="30" t="n">
        <f aca="false">Y28</f>
        <v>4292.43021277474</v>
      </c>
      <c r="C28" s="12" t="str">
        <f aca="false">'Standard Settings'!B23</f>
        <v>M/3/9</v>
      </c>
      <c r="D28" s="12" t="n">
        <f aca="false">'Standard Settings'!H23</f>
        <v>13</v>
      </c>
      <c r="E28" s="31" t="n">
        <f aca="false">(DQ28-DH28)/2048</f>
        <v>0.0146818532556225</v>
      </c>
      <c r="F28" s="28"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32" t="str">
        <f aca="false">'Standard Settings'!C23</f>
        <v>M</v>
      </c>
      <c r="H28" s="33"/>
      <c r="I28" s="12" t="str">
        <f aca="false">'Standard Settings'!$D23</f>
        <v>LM</v>
      </c>
      <c r="J28" s="33"/>
      <c r="K28" s="13" t="n">
        <v>0</v>
      </c>
      <c r="L28" s="13" t="n">
        <v>0</v>
      </c>
      <c r="M28" s="14" t="s">
        <v>301</v>
      </c>
      <c r="N28" s="14" t="s">
        <v>301</v>
      </c>
      <c r="O28" s="12" t="n">
        <f aca="false">'Standard Settings'!$E23</f>
        <v>63.5</v>
      </c>
      <c r="P28" s="34"/>
      <c r="Q28" s="35" t="n">
        <f aca="false">'Standard Settings'!$G23</f>
        <v>10</v>
      </c>
      <c r="R28" s="35" t="n">
        <f aca="false">'Standard Settings'!$I23</f>
        <v>16</v>
      </c>
      <c r="S28" s="36" t="n">
        <f aca="false">D28-4</f>
        <v>9</v>
      </c>
      <c r="T28" s="36" t="n">
        <f aca="false">D28+4</f>
        <v>17</v>
      </c>
      <c r="U28" s="37" t="n">
        <f aca="false">IF(OR($S28+B$52&lt;$Q28,$S28+B$52&gt;$R28),-1,(EchelleFPAparam!$S$3/('cpmcfgWVLEN_Table.csv'!$S28+B$52))*(SIN('Standard Settings'!$F23)+SIN('Standard Settings'!$F23+EchelleFPAparam!$M$3)))</f>
        <v>-1</v>
      </c>
      <c r="V28" s="37" t="n">
        <f aca="false">IF(OR($S28+C$52&lt;$Q28,$S28+C$52&gt;$R28),-1,(EchelleFPAparam!$S$3/('cpmcfgWVLEN_Table.csv'!$S28+C$52))*(SIN('Standard Settings'!$F23)+SIN('Standard Settings'!$F23+EchelleFPAparam!$M$3)))</f>
        <v>5580.15927660716</v>
      </c>
      <c r="W28" s="37" t="n">
        <f aca="false">IF(OR($S28+D$52&lt;$Q28,$S28+D$52&gt;$R28),-1,(EchelleFPAparam!$S$3/('cpmcfgWVLEN_Table.csv'!$S28+D$52))*(SIN('Standard Settings'!$F23)+SIN('Standard Settings'!$F23+EchelleFPAparam!$M$3)))</f>
        <v>5072.87206964288</v>
      </c>
      <c r="X28" s="37" t="n">
        <f aca="false">IF(OR($S28+E$52&lt;$Q28,$S28+E$52&gt;$R28),-1,(EchelleFPAparam!$S$3/('cpmcfgWVLEN_Table.csv'!$S28+E$52))*(SIN('Standard Settings'!$F23)+SIN('Standard Settings'!$F23+EchelleFPAparam!$M$3)))</f>
        <v>4650.13273050597</v>
      </c>
      <c r="Y28" s="37" t="n">
        <f aca="false">IF(OR($S28+F$52&lt;$Q28,$S28+F$52&gt;$R28),-1,(EchelleFPAparam!$S$3/('cpmcfgWVLEN_Table.csv'!$S28+F$52))*(SIN('Standard Settings'!$F23)+SIN('Standard Settings'!$F23+EchelleFPAparam!$M$3)))</f>
        <v>4292.43021277474</v>
      </c>
      <c r="Z28" s="37" t="n">
        <f aca="false">IF(OR($S28+G$52&lt;$Q28,$S28+G$52&gt;$R28),-1,(EchelleFPAparam!$S$3/('cpmcfgWVLEN_Table.csv'!$S28+G$52))*(SIN('Standard Settings'!$F23)+SIN('Standard Settings'!$F23+EchelleFPAparam!$M$3)))</f>
        <v>3985.8280547194</v>
      </c>
      <c r="AA28" s="37" t="n">
        <f aca="false">IF(OR($S28+H$52&lt;$Q28,$S28+H$52&gt;$R28),-1,(EchelleFPAparam!$S$3/('cpmcfgWVLEN_Table.csv'!$S28+H$52))*(SIN('Standard Settings'!$F23)+SIN('Standard Settings'!$F23+EchelleFPAparam!$M$3)))</f>
        <v>3720.10618440478</v>
      </c>
      <c r="AB28" s="37" t="n">
        <f aca="false">IF(OR($S28+I$52&lt;$Q28,$S28+I$52&gt;$R28),-1,(EchelleFPAparam!$S$3/('cpmcfgWVLEN_Table.csv'!$S28+I$52))*(SIN('Standard Settings'!$F23)+SIN('Standard Settings'!$F23+EchelleFPAparam!$M$3)))</f>
        <v>3487.59954787948</v>
      </c>
      <c r="AC28" s="37" t="n">
        <f aca="false">IF(OR($S28+J$52&lt;$Q28,$S28+J$52&gt;$R28),-1,(EchelleFPAparam!$S$3/('cpmcfgWVLEN_Table.csv'!$S28+J$52))*(SIN('Standard Settings'!$F23)+SIN('Standard Settings'!$F23+EchelleFPAparam!$M$3)))</f>
        <v>-1</v>
      </c>
      <c r="AD28" s="38"/>
      <c r="AE28" s="38" t="n">
        <v>1862.80240719271</v>
      </c>
      <c r="AF28" s="38" t="n">
        <v>1412.76624605882</v>
      </c>
      <c r="AG28" s="38" t="n">
        <v>1036.47311350769</v>
      </c>
      <c r="AH28" s="38" t="n">
        <v>716.981467917863</v>
      </c>
      <c r="AI28" s="38" t="n">
        <v>442.512913942126</v>
      </c>
      <c r="AJ28" s="38" t="n">
        <v>203.939661572306</v>
      </c>
      <c r="AK28" s="38" t="n">
        <v>40.7530182520216</v>
      </c>
      <c r="AL28" s="38"/>
      <c r="AM28" s="38"/>
      <c r="AN28" s="38"/>
      <c r="AO28" s="38"/>
      <c r="AP28" s="38" t="n">
        <v>1879.89404974498</v>
      </c>
      <c r="AQ28" s="38" t="n">
        <v>1427.12756826976</v>
      </c>
      <c r="AR28" s="38" t="n">
        <v>1048.45094207532</v>
      </c>
      <c r="AS28" s="38" t="n">
        <v>726.921964089183</v>
      </c>
      <c r="AT28" s="38" t="n">
        <v>450.640786129284</v>
      </c>
      <c r="AU28" s="38" t="n">
        <v>210.542364422536</v>
      </c>
      <c r="AV28" s="38" t="n">
        <v>43.3266117659274</v>
      </c>
      <c r="AW28" s="38"/>
      <c r="AX28" s="38"/>
      <c r="AY28" s="38"/>
      <c r="AZ28" s="38"/>
      <c r="BA28" s="38" t="n">
        <v>1899.27096950364</v>
      </c>
      <c r="BB28" s="38" t="n">
        <v>1443.59455815598</v>
      </c>
      <c r="BC28" s="38" t="n">
        <v>1062.12765868588</v>
      </c>
      <c r="BD28" s="38" t="n">
        <v>738.266837540078</v>
      </c>
      <c r="BE28" s="38" t="n">
        <v>459.973654776065</v>
      </c>
      <c r="BF28" s="38" t="n">
        <v>218.218321919665</v>
      </c>
      <c r="BG28" s="38" t="n">
        <v>46.4137163930114</v>
      </c>
      <c r="BH28" s="38"/>
      <c r="BI28" s="38"/>
      <c r="BJ28" s="38"/>
      <c r="BK28" s="39" t="n">
        <f aca="false">IF(OR($S28+B$52&lt;'Standard Settings'!$G23,$S28+B$52&gt;'Standard Settings'!$I23),-1,(EchelleFPAparam!$S$3/('cpmcfgWVLEN_Table.csv'!$S28+B$52))*(SIN(EchelleFPAparam!$T$3-EchelleFPAparam!$M$3/2)+SIN('Standard Settings'!$F23+EchelleFPAparam!$M$3)))</f>
        <v>-1</v>
      </c>
      <c r="BL28" s="39" t="n">
        <f aca="false">IF(OR($S28+C$52&lt;'Standard Settings'!$G23,$S28+C$52&gt;'Standard Settings'!$I23),-1,(EchelleFPAparam!$S$3/('cpmcfgWVLEN_Table.csv'!$S28+C$52))*(SIN(EchelleFPAparam!$T$3-EchelleFPAparam!$M$3/2)+SIN('Standard Settings'!$F23+EchelleFPAparam!$M$3)))</f>
        <v>5624.84350409908</v>
      </c>
      <c r="BM28" s="39" t="n">
        <f aca="false">IF(OR($S28+D$52&lt;'Standard Settings'!$G23,$S28+D$52&gt;'Standard Settings'!$I23),-1,(EchelleFPAparam!$S$3/('cpmcfgWVLEN_Table.csv'!$S28+D$52))*(SIN(EchelleFPAparam!$T$3-EchelleFPAparam!$M$3/2)+SIN('Standard Settings'!$F23+EchelleFPAparam!$M$3)))</f>
        <v>5113.49409463552</v>
      </c>
      <c r="BN28" s="39" t="n">
        <f aca="false">IF(OR($S28+E$52&lt;'Standard Settings'!$G23,$S28+E$52&gt;'Standard Settings'!$I23),-1,(EchelleFPAparam!$S$3/('cpmcfgWVLEN_Table.csv'!$S28+E$52))*(SIN(EchelleFPAparam!$T$3-EchelleFPAparam!$M$3/2)+SIN('Standard Settings'!$F23+EchelleFPAparam!$M$3)))</f>
        <v>4687.36958674923</v>
      </c>
      <c r="BO28" s="39" t="n">
        <f aca="false">IF(OR($S28+F$52&lt;'Standard Settings'!$G23,$S28+F$52&gt;'Standard Settings'!$I23),-1,(EchelleFPAparam!$S$3/('cpmcfgWVLEN_Table.csv'!$S28+F$52))*(SIN(EchelleFPAparam!$T$3-EchelleFPAparam!$M$3/2)+SIN('Standard Settings'!$F23+EchelleFPAparam!$M$3)))</f>
        <v>4326.80269546083</v>
      </c>
      <c r="BP28" s="39" t="n">
        <f aca="false">IF(OR($S28+G$52&lt;'Standard Settings'!$G23,$S28+G$52&gt;'Standard Settings'!$I23),-1,(EchelleFPAparam!$S$3/('cpmcfgWVLEN_Table.csv'!$S28+G$52))*(SIN(EchelleFPAparam!$T$3-EchelleFPAparam!$M$3/2)+SIN('Standard Settings'!$F23+EchelleFPAparam!$M$3)))</f>
        <v>4017.74536007077</v>
      </c>
      <c r="BQ28" s="39" t="n">
        <f aca="false">IF(OR($S28+H$52&lt;'Standard Settings'!$G23,$S28+H$52&gt;'Standard Settings'!$I23),-1,(EchelleFPAparam!$S$3/('cpmcfgWVLEN_Table.csv'!$S28+H$52))*(SIN(EchelleFPAparam!$T$3-EchelleFPAparam!$M$3/2)+SIN('Standard Settings'!$F23+EchelleFPAparam!$M$3)))</f>
        <v>3749.89566939938</v>
      </c>
      <c r="BR28" s="39" t="n">
        <f aca="false">IF(OR($S28+I$52&lt;'Standard Settings'!$G23,$S28+I$52&gt;'Standard Settings'!$I23),-1,(EchelleFPAparam!$S$3/('cpmcfgWVLEN_Table.csv'!$S28+I$52))*(SIN(EchelleFPAparam!$T$3-EchelleFPAparam!$M$3/2)+SIN('Standard Settings'!$F23+EchelleFPAparam!$M$3)))</f>
        <v>3515.52719006192</v>
      </c>
      <c r="BS28" s="39" t="n">
        <f aca="false">IF(OR($S28+J$52&lt;'Standard Settings'!$G23,$S28+J$52&gt;'Standard Settings'!$I23),-1,(EchelleFPAparam!$S$3/('cpmcfgWVLEN_Table.csv'!$S28+J$52))*(SIN(EchelleFPAparam!$T$3-EchelleFPAparam!$M$3/2)+SIN('Standard Settings'!$F23+EchelleFPAparam!$M$3)))</f>
        <v>-1</v>
      </c>
      <c r="BT28" s="40" t="n">
        <f aca="false">IF(OR($S28+B$52&lt;'Standard Settings'!$G23,$S28+B$52&gt;'Standard Settings'!$I23),-1,BK28*(($D28+B$52)/($D28+B$52+0.5)))</f>
        <v>-1</v>
      </c>
      <c r="BU28" s="40" t="n">
        <f aca="false">IF(OR($S28+C$52&lt;'Standard Settings'!$G23,$S28+C$52&gt;'Standard Settings'!$I23),-1,BL28*(($D28+C$52)/($D28+C$52+0.5)))</f>
        <v>5430.88338326807</v>
      </c>
      <c r="BV28" s="40" t="n">
        <f aca="false">IF(OR($S28+D$52&lt;'Standard Settings'!$G23,$S28+D$52&gt;'Standard Settings'!$I23),-1,BM28*(($D28+D$52)/($D28+D$52+0.5)))</f>
        <v>4948.54267222793</v>
      </c>
      <c r="BW28" s="40" t="n">
        <f aca="false">IF(OR($S28+E$52&lt;'Standard Settings'!$G23,$S28+E$52&gt;'Standard Settings'!$I23),-1,BN28*(($D28+E$52)/($D28+E$52+0.5)))</f>
        <v>4545.32808412047</v>
      </c>
      <c r="BX28" s="40" t="n">
        <f aca="false">IF(OR($S28+F$52&lt;'Standard Settings'!$G23,$S28+F$52&gt;'Standard Settings'!$I23),-1,BO28*(($D28+F$52)/($D28+F$52+0.5)))</f>
        <v>4203.1797613048</v>
      </c>
      <c r="BY28" s="40" t="n">
        <f aca="false">IF(OR($S28+G$52&lt;'Standard Settings'!$G23,$S28+G$52&gt;'Standard Settings'!$I23),-1,BP28*(($D28+G$52)/($D28+G$52+0.5)))</f>
        <v>3909.15764763642</v>
      </c>
      <c r="BZ28" s="40" t="n">
        <f aca="false">IF(OR($S28+H$52&lt;'Standard Settings'!$G23,$S28+H$52&gt;'Standard Settings'!$I23),-1,BQ28*(($D28+H$52)/($D28+H$52+0.5)))</f>
        <v>3653.74449838914</v>
      </c>
      <c r="CA28" s="40" t="n">
        <f aca="false">IF(OR($S28+I$52&lt;'Standard Settings'!$G23,$S28+I$52&gt;'Standard Settings'!$I23),-1,BR28*(($D28+I$52)/($D28+I$52+0.5)))</f>
        <v>3429.78262445066</v>
      </c>
      <c r="CB28" s="40" t="n">
        <f aca="false">IF(OR($S28+J$52&lt;'Standard Settings'!$G23,$S28+J$52&gt;'Standard Settings'!$I23),-1,BS28*(($D28+J$52)/($D28+J$52+0.5)))</f>
        <v>-1</v>
      </c>
      <c r="CC28" s="40" t="n">
        <f aca="false">IF(OR($S28+B$52&lt;'Standard Settings'!$G23,$S28+B$52&gt;'Standard Settings'!$I23),-1,BK28*(($D28+B$52)/($D28+B$52-0.5)))</f>
        <v>-1</v>
      </c>
      <c r="CD28" s="40" t="n">
        <f aca="false">IF(OR($S28+C$52&lt;'Standard Settings'!$G23,$S28+C$52&gt;'Standard Settings'!$I23),-1,BL28*(($D28+C$52)/($D28+C$52-0.5)))</f>
        <v>5833.17104128793</v>
      </c>
      <c r="CE28" s="40" t="n">
        <f aca="false">IF(OR($S28+D$52&lt;'Standard Settings'!$G23,$S28+D$52&gt;'Standard Settings'!$I23),-1,BM28*(($D28+D$52)/($D28+D$52-0.5)))</f>
        <v>5289.82147720916</v>
      </c>
      <c r="CF28" s="40" t="n">
        <f aca="false">IF(OR($S28+E$52&lt;'Standard Settings'!$G23,$S28+E$52&gt;'Standard Settings'!$I23),-1,BN28*(($D28+E$52)/($D28+E$52-0.5)))</f>
        <v>4838.57505728953</v>
      </c>
      <c r="CG28" s="40" t="n">
        <f aca="false">IF(OR($S28+F$52&lt;'Standard Settings'!$G23,$S28+F$52&gt;'Standard Settings'!$I23),-1,BO28*(($D28+F$52)/($D28+F$52-0.5)))</f>
        <v>4457.91792865661</v>
      </c>
      <c r="CH28" s="40" t="n">
        <f aca="false">IF(OR($S28+G$52&lt;'Standard Settings'!$G23,$S28+G$52&gt;'Standard Settings'!$I23),-1,BP28*(($D28+G$52)/($D28+G$52-0.5)))</f>
        <v>4132.53808464422</v>
      </c>
      <c r="CI28" s="40" t="n">
        <f aca="false">IF(OR($S28+H$52&lt;'Standard Settings'!$G23,$S28+H$52&gt;'Standard Settings'!$I23),-1,BQ28*(($D28+H$52)/($D28+H$52-0.5)))</f>
        <v>3851.24420100477</v>
      </c>
      <c r="CJ28" s="40" t="n">
        <f aca="false">IF(OR($S28+I$52&lt;'Standard Settings'!$G23,$S28+I$52&gt;'Standard Settings'!$I23),-1,BR28*(($D28+I$52)/($D28+I$52-0.5)))</f>
        <v>3605.66891288402</v>
      </c>
      <c r="CK28" s="40" t="n">
        <f aca="false">IF(OR($S28+J$52&lt;'Standard Settings'!$G23,$S28+J$52&gt;'Standard Settings'!$I23),-1,BS28*(($D28+J$52)/($D28+J$52-0.5)))</f>
        <v>-1</v>
      </c>
      <c r="CL28" s="41" t="n">
        <f aca="false">IF(OR($S28+B$52&lt;'Standard Settings'!$G23,$S28+B$52&gt;'Standard Settings'!$I23),-1,(EchelleFPAparam!$S$3/('cpmcfgWVLEN_Table.csv'!$S28+B$52))*(SIN('Standard Settings'!$F23)+SIN('Standard Settings'!$F23+EchelleFPAparam!$M$3+EchelleFPAparam!$F$3)))</f>
        <v>-1</v>
      </c>
      <c r="CM28" s="41" t="n">
        <f aca="false">IF(OR($S28+C$52&lt;'Standard Settings'!$G23,$S28+C$52&gt;'Standard Settings'!$I23),-1,(EchelleFPAparam!$S$3/('cpmcfgWVLEN_Table.csv'!$S28+C$52))*(SIN('Standard Settings'!$F23)+SIN('Standard Settings'!$F23+EchelleFPAparam!$M$3+EchelleFPAparam!$F$3)))</f>
        <v>5517.35967604212</v>
      </c>
      <c r="CN28" s="41" t="n">
        <f aca="false">IF(OR($S28+D$52&lt;'Standard Settings'!$G23,$S28+D$52&gt;'Standard Settings'!$I23),-1,(EchelleFPAparam!$S$3/('cpmcfgWVLEN_Table.csv'!$S28+D$52))*(SIN('Standard Settings'!$F23)+SIN('Standard Settings'!$F23+EchelleFPAparam!$M$3+EchelleFPAparam!$F$3)))</f>
        <v>5015.78152367466</v>
      </c>
      <c r="CO28" s="41" t="n">
        <f aca="false">IF(OR($S28+E$52&lt;'Standard Settings'!$G23,$S28+E$52&gt;'Standard Settings'!$I23),-1,(EchelleFPAparam!$S$3/('cpmcfgWVLEN_Table.csv'!$S28+E$52))*(SIN('Standard Settings'!$F23)+SIN('Standard Settings'!$F23+EchelleFPAparam!$M$3+EchelleFPAparam!$F$3)))</f>
        <v>4597.7997300351</v>
      </c>
      <c r="CP28" s="41" t="n">
        <f aca="false">IF(OR($S28+F$52&lt;'Standard Settings'!$G23,$S28+F$52&gt;'Standard Settings'!$I23),-1,(EchelleFPAparam!$S$3/('cpmcfgWVLEN_Table.csv'!$S28+F$52))*(SIN('Standard Settings'!$F23)+SIN('Standard Settings'!$F23+EchelleFPAparam!$M$3+EchelleFPAparam!$F$3)))</f>
        <v>4244.12282772471</v>
      </c>
      <c r="CQ28" s="41" t="n">
        <f aca="false">IF(OR($S28+G$52&lt;'Standard Settings'!$G23,$S28+G$52&gt;'Standard Settings'!$I23),-1,(EchelleFPAparam!$S$3/('cpmcfgWVLEN_Table.csv'!$S28+G$52))*(SIN('Standard Settings'!$F23)+SIN('Standard Settings'!$F23+EchelleFPAparam!$M$3+EchelleFPAparam!$F$3)))</f>
        <v>3940.97119717294</v>
      </c>
      <c r="CR28" s="41" t="n">
        <f aca="false">IF(OR($S28+H$52&lt;'Standard Settings'!$G23,$S28+H$52&gt;'Standard Settings'!$I23),-1,(EchelleFPAparam!$S$3/('cpmcfgWVLEN_Table.csv'!$S28+H$52))*(SIN('Standard Settings'!$F23)+SIN('Standard Settings'!$F23+EchelleFPAparam!$M$3+EchelleFPAparam!$F$3)))</f>
        <v>3678.23978402808</v>
      </c>
      <c r="CS28" s="41" t="n">
        <f aca="false">IF(OR($S28+I$52&lt;'Standard Settings'!$G23,$S28+I$52&gt;'Standard Settings'!$I23),-1,(EchelleFPAparam!$S$3/('cpmcfgWVLEN_Table.csv'!$S28+I$52))*(SIN('Standard Settings'!$F23)+SIN('Standard Settings'!$F23+EchelleFPAparam!$M$3+EchelleFPAparam!$F$3)))</f>
        <v>3448.34979752633</v>
      </c>
      <c r="CT28" s="41" t="n">
        <f aca="false">IF(OR($S28+J$52&lt;'Standard Settings'!$G23,$S28+J$52&gt;'Standard Settings'!$I23),-1,(EchelleFPAparam!$S$3/('cpmcfgWVLEN_Table.csv'!$S28+J$52))*(SIN('Standard Settings'!$F23)+SIN('Standard Settings'!$F23+EchelleFPAparam!$M$3+EchelleFPAparam!$F$3)))</f>
        <v>-1</v>
      </c>
      <c r="CU28" s="41" t="n">
        <f aca="false">IF(OR($S28+B$52&lt;'Standard Settings'!$G23,$S28+B$52&gt;'Standard Settings'!$I23),-1,(EchelleFPAparam!$S$3/('cpmcfgWVLEN_Table.csv'!$S28+B$52))*(SIN('Standard Settings'!$F23)+SIN('Standard Settings'!$F23+EchelleFPAparam!$M$3+EchelleFPAparam!$G$3)))</f>
        <v>-1</v>
      </c>
      <c r="CV28" s="41" t="n">
        <f aca="false">IF(OR($S28+C$52&lt;'Standard Settings'!$G23,$S28+C$52&gt;'Standard Settings'!$I23),-1,(EchelleFPAparam!$S$3/('cpmcfgWVLEN_Table.csv'!$S28+C$52))*(SIN('Standard Settings'!$F23)+SIN('Standard Settings'!$F23+EchelleFPAparam!$M$3+EchelleFPAparam!$G$3)))</f>
        <v>5558.23233936271</v>
      </c>
      <c r="CW28" s="41" t="n">
        <f aca="false">IF(OR($S28+D$52&lt;'Standard Settings'!$G23,$S28+D$52&gt;'Standard Settings'!$I23),-1,(EchelleFPAparam!$S$3/('cpmcfgWVLEN_Table.csv'!$S28+D$52))*(SIN('Standard Settings'!$F23)+SIN('Standard Settings'!$F23+EchelleFPAparam!$M$3+EchelleFPAparam!$G$3)))</f>
        <v>5052.93849032974</v>
      </c>
      <c r="CX28" s="41" t="n">
        <f aca="false">IF(OR($S28+E$52&lt;'Standard Settings'!$G23,$S28+E$52&gt;'Standard Settings'!$I23),-1,(EchelleFPAparam!$S$3/('cpmcfgWVLEN_Table.csv'!$S28+E$52))*(SIN('Standard Settings'!$F23)+SIN('Standard Settings'!$F23+EchelleFPAparam!$M$3+EchelleFPAparam!$G$3)))</f>
        <v>4631.86028280226</v>
      </c>
      <c r="CY28" s="41" t="n">
        <f aca="false">IF(OR($S28+F$52&lt;'Standard Settings'!$G23,$S28+F$52&gt;'Standard Settings'!$I23),-1,(EchelleFPAparam!$S$3/('cpmcfgWVLEN_Table.csv'!$S28+F$52))*(SIN('Standard Settings'!$F23)+SIN('Standard Settings'!$F23+EchelleFPAparam!$M$3+EchelleFPAparam!$G$3)))</f>
        <v>4275.56333797131</v>
      </c>
      <c r="CZ28" s="41" t="n">
        <f aca="false">IF(OR($S28+G$52&lt;'Standard Settings'!$G23,$S28+G$52&gt;'Standard Settings'!$I23),-1,(EchelleFPAparam!$S$3/('cpmcfgWVLEN_Table.csv'!$S28+G$52))*(SIN('Standard Settings'!$F23)+SIN('Standard Settings'!$F23+EchelleFPAparam!$M$3+EchelleFPAparam!$G$3)))</f>
        <v>3970.16595668765</v>
      </c>
      <c r="DA28" s="41" t="n">
        <f aca="false">IF(OR($S28+H$52&lt;'Standard Settings'!$G23,$S28+H$52&gt;'Standard Settings'!$I23),-1,(EchelleFPAparam!$S$3/('cpmcfgWVLEN_Table.csv'!$S28+H$52))*(SIN('Standard Settings'!$F23)+SIN('Standard Settings'!$F23+EchelleFPAparam!$M$3+EchelleFPAparam!$G$3)))</f>
        <v>3705.48822624181</v>
      </c>
      <c r="DB28" s="41" t="n">
        <f aca="false">IF(OR($S28+I$52&lt;'Standard Settings'!$G23,$S28+I$52&gt;'Standard Settings'!$I23),-1,(EchelleFPAparam!$S$3/('cpmcfgWVLEN_Table.csv'!$S28+I$52))*(SIN('Standard Settings'!$F23)+SIN('Standard Settings'!$F23+EchelleFPAparam!$M$3+EchelleFPAparam!$G$3)))</f>
        <v>3473.89521210169</v>
      </c>
      <c r="DC28" s="41" t="n">
        <f aca="false">IF(OR($S28+J$52&lt;'Standard Settings'!$G23,$S28+J$52&gt;'Standard Settings'!$I23),-1,(EchelleFPAparam!$S$3/('cpmcfgWVLEN_Table.csv'!$S28+J$52))*(SIN('Standard Settings'!$F23)+SIN('Standard Settings'!$F23+EchelleFPAparam!$M$3+EchelleFPAparam!$G$3)))</f>
        <v>-1</v>
      </c>
      <c r="DD28" s="41" t="n">
        <f aca="false">IF(OR($S28+B$52&lt;'Standard Settings'!$G23,$S28+B$52&gt;'Standard Settings'!$I23),-1,(EchelleFPAparam!$S$3/('cpmcfgWVLEN_Table.csv'!$S28+B$52))*(SIN('Standard Settings'!$F23)+SIN('Standard Settings'!$F23+EchelleFPAparam!$M$3+EchelleFPAparam!$H$3)))</f>
        <v>-1</v>
      </c>
      <c r="DE28" s="41" t="n">
        <f aca="false">IF(OR($S28+C$52&lt;'Standard Settings'!$G23,$S28+C$52&gt;'Standard Settings'!$I23),-1,(EchelleFPAparam!$S$3/('cpmcfgWVLEN_Table.csv'!$S28+C$52))*(SIN('Standard Settings'!$F23)+SIN('Standard Settings'!$F23+EchelleFPAparam!$M$3+EchelleFPAparam!$H$3)))</f>
        <v>5560.40168027506</v>
      </c>
      <c r="DF28" s="41" t="n">
        <f aca="false">IF(OR($S28+D$52&lt;'Standard Settings'!$G23,$S28+D$52&gt;'Standard Settings'!$I23),-1,(EchelleFPAparam!$S$3/('cpmcfgWVLEN_Table.csv'!$S28+D$52))*(SIN('Standard Settings'!$F23)+SIN('Standard Settings'!$F23+EchelleFPAparam!$M$3+EchelleFPAparam!$H$3)))</f>
        <v>5054.91061843188</v>
      </c>
      <c r="DG28" s="41" t="n">
        <f aca="false">IF(OR($S28+E$52&lt;'Standard Settings'!$G23,$S28+E$52&gt;'Standard Settings'!$I23),-1,(EchelleFPAparam!$S$3/('cpmcfgWVLEN_Table.csv'!$S28+E$52))*(SIN('Standard Settings'!$F23)+SIN('Standard Settings'!$F23+EchelleFPAparam!$M$3+EchelleFPAparam!$H$3)))</f>
        <v>4633.66806689589</v>
      </c>
      <c r="DH28" s="41" t="n">
        <f aca="false">IF(OR($S28+F$52&lt;'Standard Settings'!$G23,$S28+F$52&gt;'Standard Settings'!$I23),-1,(EchelleFPAparam!$S$3/('cpmcfgWVLEN_Table.csv'!$S28+F$52))*(SIN('Standard Settings'!$F23)+SIN('Standard Settings'!$F23+EchelleFPAparam!$M$3+EchelleFPAparam!$H$3)))</f>
        <v>4277.23206175005</v>
      </c>
      <c r="DI28" s="41" t="n">
        <f aca="false">IF(OR($S28+G$52&lt;'Standard Settings'!$G23,$S28+G$52&gt;'Standard Settings'!$I23),-1,(EchelleFPAparam!$S$3/('cpmcfgWVLEN_Table.csv'!$S28+G$52))*(SIN('Standard Settings'!$F23)+SIN('Standard Settings'!$F23+EchelleFPAparam!$M$3+EchelleFPAparam!$H$3)))</f>
        <v>3971.71548591076</v>
      </c>
      <c r="DJ28" s="41" t="n">
        <f aca="false">IF(OR($S28+H$52&lt;'Standard Settings'!$G23,$S28+H$52&gt;'Standard Settings'!$I23),-1,(EchelleFPAparam!$S$3/('cpmcfgWVLEN_Table.csv'!$S28+H$52))*(SIN('Standard Settings'!$F23)+SIN('Standard Settings'!$F23+EchelleFPAparam!$M$3+EchelleFPAparam!$H$3)))</f>
        <v>3706.93445351671</v>
      </c>
      <c r="DK28" s="41" t="n">
        <f aca="false">IF(OR($S28+I$52&lt;'Standard Settings'!$G23,$S28+I$52&gt;'Standard Settings'!$I23),-1,(EchelleFPAparam!$S$3/('cpmcfgWVLEN_Table.csv'!$S28+I$52))*(SIN('Standard Settings'!$F23)+SIN('Standard Settings'!$F23+EchelleFPAparam!$M$3+EchelleFPAparam!$H$3)))</f>
        <v>3475.25105017192</v>
      </c>
      <c r="DL28" s="41" t="n">
        <f aca="false">IF(OR($S28+J$52&lt;'Standard Settings'!$G23,$S28+J$52&gt;'Standard Settings'!$I23),-1,(EchelleFPAparam!$S$3/('cpmcfgWVLEN_Table.csv'!$S28+J$52))*(SIN('Standard Settings'!$F23)+SIN('Standard Settings'!$F23+EchelleFPAparam!$M$3+EchelleFPAparam!$H$3)))</f>
        <v>-1</v>
      </c>
      <c r="DM28" s="41" t="n">
        <f aca="false">IF(OR($S28+B$52&lt;'Standard Settings'!$G23,$S28+B$52&gt;'Standard Settings'!$I23),-1,(EchelleFPAparam!$S$3/('cpmcfgWVLEN_Table.csv'!$S28+B$52))*(SIN('Standard Settings'!$F23)+SIN('Standard Settings'!$F23+EchelleFPAparam!$M$3+EchelleFPAparam!$I$3)))</f>
        <v>-1</v>
      </c>
      <c r="DN28" s="41" t="n">
        <f aca="false">IF(OR($S28+C$52&lt;'Standard Settings'!$G23,$S28+C$52&gt;'Standard Settings'!$I23),-1,(EchelleFPAparam!$S$3/('cpmcfgWVLEN_Table.csv'!$S28+C$52))*(SIN('Standard Settings'!$F23)+SIN('Standard Settings'!$F23+EchelleFPAparam!$M$3+EchelleFPAparam!$I$3)))</f>
        <v>5599.49064638283</v>
      </c>
      <c r="DO28" s="41" t="n">
        <f aca="false">IF(OR($S28+D$52&lt;'Standard Settings'!$G23,$S28+D$52&gt;'Standard Settings'!$I23),-1,(EchelleFPAparam!$S$3/('cpmcfgWVLEN_Table.csv'!$S28+D$52))*(SIN('Standard Settings'!$F23)+SIN('Standard Settings'!$F23+EchelleFPAparam!$M$3+EchelleFPAparam!$I$3)))</f>
        <v>5090.44604216621</v>
      </c>
      <c r="DP28" s="41" t="n">
        <f aca="false">IF(OR($S28+E$52&lt;'Standard Settings'!$G23,$S28+E$52&gt;'Standard Settings'!$I23),-1,(EchelleFPAparam!$S$3/('cpmcfgWVLEN_Table.csv'!$S28+E$52))*(SIN('Standard Settings'!$F23)+SIN('Standard Settings'!$F23+EchelleFPAparam!$M$3+EchelleFPAparam!$I$3)))</f>
        <v>4666.24220531903</v>
      </c>
      <c r="DQ28" s="41" t="n">
        <f aca="false">IF(OR($S28+F$52&lt;'Standard Settings'!$G23,$S28+F$52&gt;'Standard Settings'!$I23),-1,(EchelleFPAparam!$S$3/('cpmcfgWVLEN_Table.csv'!$S28+F$52))*(SIN('Standard Settings'!$F23)+SIN('Standard Settings'!$F23+EchelleFPAparam!$M$3+EchelleFPAparam!$I$3)))</f>
        <v>4307.30049721756</v>
      </c>
      <c r="DR28" s="41" t="n">
        <f aca="false">IF(OR($S28+G$52&lt;'Standard Settings'!$G23,$S28+G$52&gt;'Standard Settings'!$I23),-1,(EchelleFPAparam!$S$3/('cpmcfgWVLEN_Table.csv'!$S28+G$52))*(SIN('Standard Settings'!$F23)+SIN('Standard Settings'!$F23+EchelleFPAparam!$M$3+EchelleFPAparam!$I$3)))</f>
        <v>3999.63617598774</v>
      </c>
      <c r="DS28" s="41" t="n">
        <f aca="false">IF(OR($S28+H$52&lt;'Standard Settings'!$G23,$S28+H$52&gt;'Standard Settings'!$I23),-1,(EchelleFPAparam!$S$3/('cpmcfgWVLEN_Table.csv'!$S28+H$52))*(SIN('Standard Settings'!$F23)+SIN('Standard Settings'!$F23+EchelleFPAparam!$M$3+EchelleFPAparam!$I$3)))</f>
        <v>3732.99376425522</v>
      </c>
      <c r="DT28" s="41" t="n">
        <f aca="false">IF(OR($S28+I$52&lt;'Standard Settings'!$G23,$S28+I$52&gt;'Standard Settings'!$I23),-1,(EchelleFPAparam!$S$3/('cpmcfgWVLEN_Table.csv'!$S28+I$52))*(SIN('Standard Settings'!$F23)+SIN('Standard Settings'!$F23+EchelleFPAparam!$M$3+EchelleFPAparam!$I$3)))</f>
        <v>3499.68165398927</v>
      </c>
      <c r="DU28" s="41" t="n">
        <f aca="false">IF(OR($S28+J$52&lt;'Standard Settings'!$G23,$S28+J$52&gt;'Standard Settings'!$I23),-1,(EchelleFPAparam!$S$3/('cpmcfgWVLEN_Table.csv'!$S28+J$52))*(SIN('Standard Settings'!$F23)+SIN('Standard Settings'!$F23+EchelleFPAparam!$M$3+EchelleFPAparam!$I$3)))</f>
        <v>-1</v>
      </c>
      <c r="DV28" s="41" t="n">
        <f aca="false">IF(OR($S28+B$52&lt;'Standard Settings'!$G23,$S28+B$52&gt;'Standard Settings'!$I23),-1,(EchelleFPAparam!$S$3/('cpmcfgWVLEN_Table.csv'!$S28+B$52))*(SIN('Standard Settings'!$F23)+SIN('Standard Settings'!$F23+EchelleFPAparam!$M$3+EchelleFPAparam!$J$3)))</f>
        <v>-1</v>
      </c>
      <c r="DW28" s="41" t="n">
        <f aca="false">IF(OR($S28+C$52&lt;'Standard Settings'!$G23,$S28+C$52&gt;'Standard Settings'!$I23),-1,(EchelleFPAparam!$S$3/('cpmcfgWVLEN_Table.csv'!$S28+C$52))*(SIN('Standard Settings'!$F23)+SIN('Standard Settings'!$F23+EchelleFPAparam!$M$3+EchelleFPAparam!$J$3)))</f>
        <v>5601.56247347352</v>
      </c>
      <c r="DX28" s="41" t="n">
        <f aca="false">IF(OR($S28+D$52&lt;'Standard Settings'!$G23,$S28+D$52&gt;'Standard Settings'!$I23),-1,(EchelleFPAparam!$S$3/('cpmcfgWVLEN_Table.csv'!$S28+D$52))*(SIN('Standard Settings'!$F23)+SIN('Standard Settings'!$F23+EchelleFPAparam!$M$3+EchelleFPAparam!$J$3)))</f>
        <v>5092.32952133956</v>
      </c>
      <c r="DY28" s="41" t="n">
        <f aca="false">IF(OR($S28+E$52&lt;'Standard Settings'!$G23,$S28+E$52&gt;'Standard Settings'!$I23),-1,(EchelleFPAparam!$S$3/('cpmcfgWVLEN_Table.csv'!$S28+E$52))*(SIN('Standard Settings'!$F23)+SIN('Standard Settings'!$F23+EchelleFPAparam!$M$3+EchelleFPAparam!$J$3)))</f>
        <v>4667.9687278946</v>
      </c>
      <c r="DZ28" s="41" t="n">
        <f aca="false">IF(OR($S28+F$52&lt;'Standard Settings'!$G23,$S28+F$52&gt;'Standard Settings'!$I23),-1,(EchelleFPAparam!$S$3/('cpmcfgWVLEN_Table.csv'!$S28+F$52))*(SIN('Standard Settings'!$F23)+SIN('Standard Settings'!$F23+EchelleFPAparam!$M$3+EchelleFPAparam!$J$3)))</f>
        <v>4308.89421036425</v>
      </c>
      <c r="EA28" s="41" t="n">
        <f aca="false">IF(OR($S28+G$52&lt;'Standard Settings'!$G23,$S28+G$52&gt;'Standard Settings'!$I23),-1,(EchelleFPAparam!$S$3/('cpmcfgWVLEN_Table.csv'!$S28+G$52))*(SIN('Standard Settings'!$F23)+SIN('Standard Settings'!$F23+EchelleFPAparam!$M$3+EchelleFPAparam!$J$3)))</f>
        <v>4001.11605248109</v>
      </c>
      <c r="EB28" s="41" t="n">
        <f aca="false">IF(OR($S28+H$52&lt;'Standard Settings'!$G23,$S28+H$52&gt;'Standard Settings'!$I23),-1,(EchelleFPAparam!$S$3/('cpmcfgWVLEN_Table.csv'!$S28+H$52))*(SIN('Standard Settings'!$F23)+SIN('Standard Settings'!$F23+EchelleFPAparam!$M$3+EchelleFPAparam!$J$3)))</f>
        <v>3734.37498231568</v>
      </c>
      <c r="EC28" s="41" t="n">
        <f aca="false">IF(OR($S28+I$52&lt;'Standard Settings'!$G23,$S28+I$52&gt;'Standard Settings'!$I23),-1,(EchelleFPAparam!$S$3/('cpmcfgWVLEN_Table.csv'!$S28+I$52))*(SIN('Standard Settings'!$F23)+SIN('Standard Settings'!$F23+EchelleFPAparam!$M$3+EchelleFPAparam!$J$3)))</f>
        <v>3500.97654592095</v>
      </c>
      <c r="ED28" s="41" t="n">
        <f aca="false">IF(OR($S28+J$52&lt;'Standard Settings'!$G23,$S28+J$52&gt;'Standard Settings'!$I23),-1,(EchelleFPAparam!$S$3/('cpmcfgWVLEN_Table.csv'!$S28+J$52))*(SIN('Standard Settings'!$F23)+SIN('Standard Settings'!$F23+EchelleFPAparam!$M$3+EchelleFPAparam!$J$3)))</f>
        <v>-1</v>
      </c>
      <c r="EE28" s="41" t="n">
        <f aca="false">IF(OR($S28+B$52&lt;$Q28,$S28+B$52&gt;$R28),-1,(EchelleFPAparam!$S$3/('cpmcfgWVLEN_Table.csv'!$S28+B$52))*(SIN('Standard Settings'!$F23)+SIN('Standard Settings'!$F23+EchelleFPAparam!$M$3+EchelleFPAparam!$K$3)))</f>
        <v>-1</v>
      </c>
      <c r="EF28" s="41" t="n">
        <f aca="false">IF(OR($S28+C$52&lt;$Q28,$S28+C$52&gt;$R28),-1,(EchelleFPAparam!$S$3/('cpmcfgWVLEN_Table.csv'!$S28+C$52))*(SIN('Standard Settings'!$F23)+SIN('Standard Settings'!$F23+EchelleFPAparam!$M$3+EchelleFPAparam!$K$3)))</f>
        <v>5638.84078976068</v>
      </c>
      <c r="EG28" s="41" t="n">
        <f aca="false">IF(OR($S28+D$52&lt;$Q28,$S28+D$52&gt;$R28),-1,(EchelleFPAparam!$S$3/('cpmcfgWVLEN_Table.csv'!$S28+D$52))*(SIN('Standard Settings'!$F23)+SIN('Standard Settings'!$F23+EchelleFPAparam!$M$3+EchelleFPAparam!$K$3)))</f>
        <v>5126.21889978244</v>
      </c>
      <c r="EH28" s="41" t="n">
        <f aca="false">IF(OR($S28+E$52&lt;$Q28,$S28+E$52&gt;$R28),-1,(EchelleFPAparam!$S$3/('cpmcfgWVLEN_Table.csv'!$S28+E$52))*(SIN('Standard Settings'!$F23)+SIN('Standard Settings'!$F23+EchelleFPAparam!$M$3+EchelleFPAparam!$K$3)))</f>
        <v>4699.03399146723</v>
      </c>
      <c r="EI28" s="41" t="n">
        <f aca="false">IF(OR($S28+F$52&lt;$Q28,$S28+F$52&gt;$R28),-1,(EchelleFPAparam!$S$3/('cpmcfgWVLEN_Table.csv'!$S28+F$52))*(SIN('Standard Settings'!$F23)+SIN('Standard Settings'!$F23+EchelleFPAparam!$M$3+EchelleFPAparam!$K$3)))</f>
        <v>4337.56983827744</v>
      </c>
      <c r="EJ28" s="41" t="n">
        <f aca="false">IF(OR($S28+G$52&lt;$Q28,$S28+G$52&gt;$R28),-1,(EchelleFPAparam!$S$3/('cpmcfgWVLEN_Table.csv'!$S28+G$52))*(SIN('Standard Settings'!$F23)+SIN('Standard Settings'!$F23+EchelleFPAparam!$M$3+EchelleFPAparam!$K$3)))</f>
        <v>4027.74342125763</v>
      </c>
      <c r="EK28" s="41" t="n">
        <f aca="false">IF(OR($S28+H$52&lt;$Q28,$S28+H$52&gt;$R28),-1,(EchelleFPAparam!$S$3/('cpmcfgWVLEN_Table.csv'!$S28+H$52))*(SIN('Standard Settings'!$F23)+SIN('Standard Settings'!$F23+EchelleFPAparam!$M$3+EchelleFPAparam!$K$3)))</f>
        <v>3759.22719317378</v>
      </c>
      <c r="EL28" s="41" t="n">
        <f aca="false">IF(OR($S28+I$52&lt;$Q28,$S28+I$52&gt;$R28),-1,(EchelleFPAparam!$S$3/('cpmcfgWVLEN_Table.csv'!$S28+I$52))*(SIN('Standard Settings'!$F23)+SIN('Standard Settings'!$F23+EchelleFPAparam!$M$3+EchelleFPAparam!$K$3)))</f>
        <v>3524.27549360042</v>
      </c>
      <c r="EM28" s="41" t="n">
        <f aca="false">IF(OR($S28+J$52&lt;$Q28,$S28+J$52&gt;$R28),-1,(EchelleFPAparam!$S$3/('cpmcfgWVLEN_Table.csv'!$S28+J$52))*(SIN('Standard Settings'!$F23)+SIN('Standard Settings'!$F23+EchelleFPAparam!$M$3+EchelleFPAparam!$K$3)))</f>
        <v>-1</v>
      </c>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3" t="n">
        <f aca="false">1/(F28*EchelleFPAparam!$Q$3)</f>
        <v>768.708432075838</v>
      </c>
      <c r="FM28" s="43" t="n">
        <f aca="false">E28*FL28</f>
        <v>11.2860643960971</v>
      </c>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c r="IF28" s="42"/>
      <c r="IG28" s="42"/>
      <c r="IH28" s="42"/>
      <c r="II28" s="42"/>
      <c r="IJ28" s="42"/>
      <c r="IK28" s="42"/>
      <c r="IL28" s="42"/>
      <c r="IM28" s="42"/>
      <c r="IN28" s="42"/>
      <c r="IO28" s="42"/>
      <c r="IP28" s="42"/>
      <c r="IQ28" s="42"/>
      <c r="IR28" s="42"/>
      <c r="IS28" s="42"/>
      <c r="IT28" s="42"/>
      <c r="IU28" s="42"/>
      <c r="IV28" s="42"/>
      <c r="IW28" s="42"/>
      <c r="IX28" s="42"/>
      <c r="IY28" s="42"/>
      <c r="IZ28" s="42"/>
      <c r="JA28" s="42"/>
      <c r="JB28" s="42"/>
      <c r="JC28" s="42"/>
      <c r="JD28" s="42"/>
      <c r="JE28" s="42"/>
      <c r="JF28" s="42"/>
      <c r="JG28" s="42"/>
      <c r="JH28" s="42"/>
      <c r="JI28" s="42"/>
      <c r="JJ28" s="42"/>
      <c r="JK28" s="42"/>
      <c r="JL28" s="42"/>
      <c r="JM28" s="42"/>
      <c r="JN28" s="42"/>
      <c r="JO28" s="42"/>
      <c r="JP28" s="42"/>
      <c r="JQ28" s="42"/>
      <c r="JR28" s="42"/>
      <c r="JS28" s="42"/>
      <c r="JT28" s="24"/>
    </row>
    <row r="29" customFormat="false" ht="13.75" hidden="false" customHeight="true" outlineLevel="0" collapsed="false">
      <c r="A29" s="29" t="n">
        <v>23</v>
      </c>
      <c r="B29" s="30" t="n">
        <f aca="false">Y29</f>
        <v>4312.28010698881</v>
      </c>
      <c r="C29" s="12" t="str">
        <f aca="false">'Standard Settings'!B24</f>
        <v>M/4/9</v>
      </c>
      <c r="D29" s="12" t="n">
        <f aca="false">'Standard Settings'!H24</f>
        <v>13</v>
      </c>
      <c r="E29" s="31" t="n">
        <f aca="false">(DQ29-DH29)/2048</f>
        <v>0.0144569459571131</v>
      </c>
      <c r="F29" s="28"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32" t="str">
        <f aca="false">'Standard Settings'!C24</f>
        <v>M</v>
      </c>
      <c r="H29" s="33"/>
      <c r="I29" s="12" t="str">
        <f aca="false">'Standard Settings'!$D24</f>
        <v>LM</v>
      </c>
      <c r="J29" s="33"/>
      <c r="K29" s="13" t="n">
        <v>0</v>
      </c>
      <c r="L29" s="13" t="n">
        <v>0</v>
      </c>
      <c r="M29" s="14" t="s">
        <v>301</v>
      </c>
      <c r="N29" s="14" t="s">
        <v>301</v>
      </c>
      <c r="O29" s="12" t="n">
        <f aca="false">'Standard Settings'!$E24</f>
        <v>64</v>
      </c>
      <c r="P29" s="34"/>
      <c r="Q29" s="35" t="n">
        <f aca="false">'Standard Settings'!$G24</f>
        <v>10</v>
      </c>
      <c r="R29" s="35" t="n">
        <f aca="false">'Standard Settings'!$I24</f>
        <v>16</v>
      </c>
      <c r="S29" s="36" t="n">
        <f aca="false">D29-4</f>
        <v>9</v>
      </c>
      <c r="T29" s="36" t="n">
        <f aca="false">D29+4</f>
        <v>17</v>
      </c>
      <c r="U29" s="37" t="n">
        <f aca="false">IF(OR($S29+B$52&lt;$Q29,$S29+B$52&gt;$R29),-1,(EchelleFPAparam!$S$3/('cpmcfgWVLEN_Table.csv'!$S29+B$52))*(SIN('Standard Settings'!$F24)+SIN('Standard Settings'!$F24+EchelleFPAparam!$M$3)))</f>
        <v>-1</v>
      </c>
      <c r="V29" s="37" t="n">
        <f aca="false">IF(OR($S29+C$52&lt;$Q29,$S29+C$52&gt;$R29),-1,(EchelleFPAparam!$S$3/('cpmcfgWVLEN_Table.csv'!$S29+C$52))*(SIN('Standard Settings'!$F24)+SIN('Standard Settings'!$F24+EchelleFPAparam!$M$3)))</f>
        <v>5605.96413908546</v>
      </c>
      <c r="W29" s="37" t="n">
        <f aca="false">IF(OR($S29+D$52&lt;$Q29,$S29+D$52&gt;$R29),-1,(EchelleFPAparam!$S$3/('cpmcfgWVLEN_Table.csv'!$S29+D$52))*(SIN('Standard Settings'!$F24)+SIN('Standard Settings'!$F24+EchelleFPAparam!$M$3)))</f>
        <v>5096.33103553223</v>
      </c>
      <c r="X29" s="37" t="n">
        <f aca="false">IF(OR($S29+E$52&lt;$Q29,$S29+E$52&gt;$R29),-1,(EchelleFPAparam!$S$3/('cpmcfgWVLEN_Table.csv'!$S29+E$52))*(SIN('Standard Settings'!$F24)+SIN('Standard Settings'!$F24+EchelleFPAparam!$M$3)))</f>
        <v>4671.63678257122</v>
      </c>
      <c r="Y29" s="37" t="n">
        <f aca="false">IF(OR($S29+F$52&lt;$Q29,$S29+F$52&gt;$R29),-1,(EchelleFPAparam!$S$3/('cpmcfgWVLEN_Table.csv'!$S29+F$52))*(SIN('Standard Settings'!$F24)+SIN('Standard Settings'!$F24+EchelleFPAparam!$M$3)))</f>
        <v>4312.28010698881</v>
      </c>
      <c r="Z29" s="37" t="n">
        <f aca="false">IF(OR($S29+G$52&lt;$Q29,$S29+G$52&gt;$R29),-1,(EchelleFPAparam!$S$3/('cpmcfgWVLEN_Table.csv'!$S29+G$52))*(SIN('Standard Settings'!$F24)+SIN('Standard Settings'!$F24+EchelleFPAparam!$M$3)))</f>
        <v>4004.26009934676</v>
      </c>
      <c r="AA29" s="37" t="n">
        <f aca="false">IF(OR($S29+H$52&lt;$Q29,$S29+H$52&gt;$R29),-1,(EchelleFPAparam!$S$3/('cpmcfgWVLEN_Table.csv'!$S29+H$52))*(SIN('Standard Settings'!$F24)+SIN('Standard Settings'!$F24+EchelleFPAparam!$M$3)))</f>
        <v>3737.30942605697</v>
      </c>
      <c r="AB29" s="37" t="n">
        <f aca="false">IF(OR($S29+I$52&lt;$Q29,$S29+I$52&gt;$R29),-1,(EchelleFPAparam!$S$3/('cpmcfgWVLEN_Table.csv'!$S29+I$52))*(SIN('Standard Settings'!$F24)+SIN('Standard Settings'!$F24+EchelleFPAparam!$M$3)))</f>
        <v>3503.72758692841</v>
      </c>
      <c r="AC29" s="37" t="n">
        <f aca="false">IF(OR($S29+J$52&lt;$Q29,$S29+J$52&gt;$R29),-1,(EchelleFPAparam!$S$3/('cpmcfgWVLEN_Table.csv'!$S29+J$52))*(SIN('Standard Settings'!$F24)+SIN('Standard Settings'!$F24+EchelleFPAparam!$M$3)))</f>
        <v>-1</v>
      </c>
      <c r="AD29" s="38"/>
      <c r="AE29" s="38" t="n">
        <v>1886.33451158126</v>
      </c>
      <c r="AF29" s="38" t="n">
        <v>1434.41121257231</v>
      </c>
      <c r="AG29" s="38" t="n">
        <v>1056.40985345804</v>
      </c>
      <c r="AH29" s="38" t="n">
        <v>735.458755105451</v>
      </c>
      <c r="AI29" s="38" t="n">
        <v>459.684144516477</v>
      </c>
      <c r="AJ29" s="38" t="n">
        <v>220.03876521167</v>
      </c>
      <c r="AK29" s="38" t="n">
        <v>48.271996053434</v>
      </c>
      <c r="AL29" s="38"/>
      <c r="AM29" s="38"/>
      <c r="AN29" s="38"/>
      <c r="AO29" s="38"/>
      <c r="AP29" s="38" t="n">
        <v>1902.82311894888</v>
      </c>
      <c r="AQ29" s="38" t="n">
        <v>1448.30985161587</v>
      </c>
      <c r="AR29" s="38" t="n">
        <v>1067.87954448826</v>
      </c>
      <c r="AS29" s="38" t="n">
        <v>744.898664885847</v>
      </c>
      <c r="AT29" s="38" t="n">
        <v>467.372904987659</v>
      </c>
      <c r="AU29" s="38" t="n">
        <v>226.224837989899</v>
      </c>
      <c r="AV29" s="38" t="n">
        <v>50.668390074497</v>
      </c>
      <c r="AW29" s="38"/>
      <c r="AX29" s="38"/>
      <c r="AY29" s="38"/>
      <c r="AZ29" s="38"/>
      <c r="BA29" s="38" t="n">
        <v>1921.54183501178</v>
      </c>
      <c r="BB29" s="38" t="n">
        <v>1464.25524115155</v>
      </c>
      <c r="BC29" s="38" t="n">
        <v>1081.09786699942</v>
      </c>
      <c r="BD29" s="38" t="n">
        <v>755.818230905455</v>
      </c>
      <c r="BE29" s="38" t="n">
        <v>476.356147912476</v>
      </c>
      <c r="BF29" s="38" t="n">
        <v>233.496932219609</v>
      </c>
      <c r="BG29" s="38" t="n">
        <v>53.6018723660707</v>
      </c>
      <c r="BH29" s="38"/>
      <c r="BI29" s="38"/>
      <c r="BJ29" s="38"/>
      <c r="BK29" s="39" t="n">
        <f aca="false">IF(OR($S29+B$52&lt;'Standard Settings'!$G24,$S29+B$52&gt;'Standard Settings'!$I24),-1,(EchelleFPAparam!$S$3/('cpmcfgWVLEN_Table.csv'!$S29+B$52))*(SIN(EchelleFPAparam!$T$3-EchelleFPAparam!$M$3/2)+SIN('Standard Settings'!$F24+EchelleFPAparam!$M$3)))</f>
        <v>-1</v>
      </c>
      <c r="BL29" s="39" t="n">
        <f aca="false">IF(OR($S29+C$52&lt;'Standard Settings'!$G24,$S29+C$52&gt;'Standard Settings'!$I24),-1,(EchelleFPAparam!$S$3/('cpmcfgWVLEN_Table.csv'!$S29+C$52))*(SIN(EchelleFPAparam!$T$3-EchelleFPAparam!$M$3/2)+SIN('Standard Settings'!$F24+EchelleFPAparam!$M$3)))</f>
        <v>5638.43400861147</v>
      </c>
      <c r="BM29" s="39" t="n">
        <f aca="false">IF(OR($S29+D$52&lt;'Standard Settings'!$G24,$S29+D$52&gt;'Standard Settings'!$I24),-1,(EchelleFPAparam!$S$3/('cpmcfgWVLEN_Table.csv'!$S29+D$52))*(SIN(EchelleFPAparam!$T$3-EchelleFPAparam!$M$3/2)+SIN('Standard Settings'!$F24+EchelleFPAparam!$M$3)))</f>
        <v>5125.8490987377</v>
      </c>
      <c r="BN29" s="39" t="n">
        <f aca="false">IF(OR($S29+E$52&lt;'Standard Settings'!$G24,$S29+E$52&gt;'Standard Settings'!$I24),-1,(EchelleFPAparam!$S$3/('cpmcfgWVLEN_Table.csv'!$S29+E$52))*(SIN(EchelleFPAparam!$T$3-EchelleFPAparam!$M$3/2)+SIN('Standard Settings'!$F24+EchelleFPAparam!$M$3)))</f>
        <v>4698.69500717623</v>
      </c>
      <c r="BO29" s="39" t="n">
        <f aca="false">IF(OR($S29+F$52&lt;'Standard Settings'!$G24,$S29+F$52&gt;'Standard Settings'!$I24),-1,(EchelleFPAparam!$S$3/('cpmcfgWVLEN_Table.csv'!$S29+F$52))*(SIN(EchelleFPAparam!$T$3-EchelleFPAparam!$M$3/2)+SIN('Standard Settings'!$F24+EchelleFPAparam!$M$3)))</f>
        <v>4337.25692970113</v>
      </c>
      <c r="BP29" s="39" t="n">
        <f aca="false">IF(OR($S29+G$52&lt;'Standard Settings'!$G24,$S29+G$52&gt;'Standard Settings'!$I24),-1,(EchelleFPAparam!$S$3/('cpmcfgWVLEN_Table.csv'!$S29+G$52))*(SIN(EchelleFPAparam!$T$3-EchelleFPAparam!$M$3/2)+SIN('Standard Settings'!$F24+EchelleFPAparam!$M$3)))</f>
        <v>4027.45286329391</v>
      </c>
      <c r="BQ29" s="39" t="n">
        <f aca="false">IF(OR($S29+H$52&lt;'Standard Settings'!$G24,$S29+H$52&gt;'Standard Settings'!$I24),-1,(EchelleFPAparam!$S$3/('cpmcfgWVLEN_Table.csv'!$S29+H$52))*(SIN(EchelleFPAparam!$T$3-EchelleFPAparam!$M$3/2)+SIN('Standard Settings'!$F24+EchelleFPAparam!$M$3)))</f>
        <v>3758.95600574098</v>
      </c>
      <c r="BR29" s="39" t="n">
        <f aca="false">IF(OR($S29+I$52&lt;'Standard Settings'!$G24,$S29+I$52&gt;'Standard Settings'!$I24),-1,(EchelleFPAparam!$S$3/('cpmcfgWVLEN_Table.csv'!$S29+I$52))*(SIN(EchelleFPAparam!$T$3-EchelleFPAparam!$M$3/2)+SIN('Standard Settings'!$F24+EchelleFPAparam!$M$3)))</f>
        <v>3524.02125538217</v>
      </c>
      <c r="BS29" s="39" t="n">
        <f aca="false">IF(OR($S29+J$52&lt;'Standard Settings'!$G24,$S29+J$52&gt;'Standard Settings'!$I24),-1,(EchelleFPAparam!$S$3/('cpmcfgWVLEN_Table.csv'!$S29+J$52))*(SIN(EchelleFPAparam!$T$3-EchelleFPAparam!$M$3/2)+SIN('Standard Settings'!$F24+EchelleFPAparam!$M$3)))</f>
        <v>-1</v>
      </c>
      <c r="BT29" s="40" t="n">
        <f aca="false">IF(OR($S29+B$52&lt;'Standard Settings'!$G24,$S29+B$52&gt;'Standard Settings'!$I24),-1,BK29*(($D29+B$52)/($D29+B$52+0.5)))</f>
        <v>-1</v>
      </c>
      <c r="BU29" s="40" t="n">
        <f aca="false">IF(OR($S29+C$52&lt;'Standard Settings'!$G24,$S29+C$52&gt;'Standard Settings'!$I24),-1,BL29*(($D29+C$52)/($D29+C$52+0.5)))</f>
        <v>5444.00524969383</v>
      </c>
      <c r="BV29" s="40" t="n">
        <f aca="false">IF(OR($S29+D$52&lt;'Standard Settings'!$G24,$S29+D$52&gt;'Standard Settings'!$I24),-1,BM29*(($D29+D$52)/($D29+D$52+0.5)))</f>
        <v>4960.49912781068</v>
      </c>
      <c r="BW29" s="40" t="n">
        <f aca="false">IF(OR($S29+E$52&lt;'Standard Settings'!$G24,$S29+E$52&gt;'Standard Settings'!$I24),-1,BN29*(($D29+E$52)/($D29+E$52+0.5)))</f>
        <v>4556.31030998907</v>
      </c>
      <c r="BX29" s="40" t="n">
        <f aca="false">IF(OR($S29+F$52&lt;'Standard Settings'!$G24,$S29+F$52&gt;'Standard Settings'!$I24),-1,BO29*(($D29+F$52)/($D29+F$52+0.5)))</f>
        <v>4213.33530313824</v>
      </c>
      <c r="BY29" s="40" t="n">
        <f aca="false">IF(OR($S29+G$52&lt;'Standard Settings'!$G24,$S29+G$52&gt;'Standard Settings'!$I24),-1,BP29*(($D29+G$52)/($D29+G$52+0.5)))</f>
        <v>3918.60278590759</v>
      </c>
      <c r="BZ29" s="40" t="n">
        <f aca="false">IF(OR($S29+H$52&lt;'Standard Settings'!$G24,$S29+H$52&gt;'Standard Settings'!$I24),-1,BQ29*(($D29+H$52)/($D29+H$52+0.5)))</f>
        <v>3662.57251841429</v>
      </c>
      <c r="CA29" s="40" t="n">
        <f aca="false">IF(OR($S29+I$52&lt;'Standard Settings'!$G24,$S29+I$52&gt;'Standard Settings'!$I24),-1,BR29*(($D29+I$52)/($D29+I$52+0.5)))</f>
        <v>3438.06951744602</v>
      </c>
      <c r="CB29" s="40" t="n">
        <f aca="false">IF(OR($S29+J$52&lt;'Standard Settings'!$G24,$S29+J$52&gt;'Standard Settings'!$I24),-1,BS29*(($D29+J$52)/($D29+J$52+0.5)))</f>
        <v>-1</v>
      </c>
      <c r="CC29" s="40" t="n">
        <f aca="false">IF(OR($S29+B$52&lt;'Standard Settings'!$G24,$S29+B$52&gt;'Standard Settings'!$I24),-1,BK29*(($D29+B$52)/($D29+B$52-0.5)))</f>
        <v>-1</v>
      </c>
      <c r="CD29" s="40" t="n">
        <f aca="false">IF(OR($S29+C$52&lt;'Standard Settings'!$G24,$S29+C$52&gt;'Standard Settings'!$I24),-1,BL29*(($D29+C$52)/($D29+C$52-0.5)))</f>
        <v>5847.2648978193</v>
      </c>
      <c r="CE29" s="40" t="n">
        <f aca="false">IF(OR($S29+D$52&lt;'Standard Settings'!$G24,$S29+D$52&gt;'Standard Settings'!$I24),-1,BM29*(($D29+D$52)/($D29+D$52-0.5)))</f>
        <v>5302.60251593555</v>
      </c>
      <c r="CF29" s="40" t="n">
        <f aca="false">IF(OR($S29+E$52&lt;'Standard Settings'!$G24,$S29+E$52&gt;'Standard Settings'!$I24),-1,BN29*(($D29+E$52)/($D29+E$52-0.5)))</f>
        <v>4850.26581385933</v>
      </c>
      <c r="CG29" s="40" t="n">
        <f aca="false">IF(OR($S29+F$52&lt;'Standard Settings'!$G24,$S29+F$52&gt;'Standard Settings'!$I24),-1,BO29*(($D29+F$52)/($D29+F$52-0.5)))</f>
        <v>4468.68895787389</v>
      </c>
      <c r="CH29" s="40" t="n">
        <f aca="false">IF(OR($S29+G$52&lt;'Standard Settings'!$G24,$S29+G$52&gt;'Standard Settings'!$I24),-1,BP29*(($D29+G$52)/($D29+G$52-0.5)))</f>
        <v>4142.52294510231</v>
      </c>
      <c r="CI29" s="40" t="n">
        <f aca="false">IF(OR($S29+H$52&lt;'Standard Settings'!$G24,$S29+H$52&gt;'Standard Settings'!$I24),-1,BQ29*(($D29+H$52)/($D29+H$52-0.5)))</f>
        <v>3860.54941130155</v>
      </c>
      <c r="CJ29" s="40" t="n">
        <f aca="false">IF(OR($S29+I$52&lt;'Standard Settings'!$G24,$S29+I$52&gt;'Standard Settings'!$I24),-1,BR29*(($D29+I$52)/($D29+I$52-0.5)))</f>
        <v>3614.38077475094</v>
      </c>
      <c r="CK29" s="40" t="n">
        <f aca="false">IF(OR($S29+J$52&lt;'Standard Settings'!$G24,$S29+J$52&gt;'Standard Settings'!$I24),-1,BS29*(($D29+J$52)/($D29+J$52-0.5)))</f>
        <v>-1</v>
      </c>
      <c r="CL29" s="41" t="n">
        <f aca="false">IF(OR($S29+B$52&lt;'Standard Settings'!$G24,$S29+B$52&gt;'Standard Settings'!$I24),-1,(EchelleFPAparam!$S$3/('cpmcfgWVLEN_Table.csv'!$S29+B$52))*(SIN('Standard Settings'!$F24)+SIN('Standard Settings'!$F24+EchelleFPAparam!$M$3+EchelleFPAparam!$F$3)))</f>
        <v>-1</v>
      </c>
      <c r="CM29" s="41" t="n">
        <f aca="false">IF(OR($S29+C$52&lt;'Standard Settings'!$G24,$S29+C$52&gt;'Standard Settings'!$I24),-1,(EchelleFPAparam!$S$3/('cpmcfgWVLEN_Table.csv'!$S29+C$52))*(SIN('Standard Settings'!$F24)+SIN('Standard Settings'!$F24+EchelleFPAparam!$M$3+EchelleFPAparam!$F$3)))</f>
        <v>5544.08482349668</v>
      </c>
      <c r="CN29" s="41" t="n">
        <f aca="false">IF(OR($S29+D$52&lt;'Standard Settings'!$G24,$S29+D$52&gt;'Standard Settings'!$I24),-1,(EchelleFPAparam!$S$3/('cpmcfgWVLEN_Table.csv'!$S29+D$52))*(SIN('Standard Settings'!$F24)+SIN('Standard Settings'!$F24+EchelleFPAparam!$M$3+EchelleFPAparam!$F$3)))</f>
        <v>5040.07711226971</v>
      </c>
      <c r="CO29" s="41" t="n">
        <f aca="false">IF(OR($S29+E$52&lt;'Standard Settings'!$G24,$S29+E$52&gt;'Standard Settings'!$I24),-1,(EchelleFPAparam!$S$3/('cpmcfgWVLEN_Table.csv'!$S29+E$52))*(SIN('Standard Settings'!$F24)+SIN('Standard Settings'!$F24+EchelleFPAparam!$M$3+EchelleFPAparam!$F$3)))</f>
        <v>4620.07068624723</v>
      </c>
      <c r="CP29" s="41" t="n">
        <f aca="false">IF(OR($S29+F$52&lt;'Standard Settings'!$G24,$S29+F$52&gt;'Standard Settings'!$I24),-1,(EchelleFPAparam!$S$3/('cpmcfgWVLEN_Table.csv'!$S29+F$52))*(SIN('Standard Settings'!$F24)+SIN('Standard Settings'!$F24+EchelleFPAparam!$M$3+EchelleFPAparam!$F$3)))</f>
        <v>4264.68063345899</v>
      </c>
      <c r="CQ29" s="41" t="n">
        <f aca="false">IF(OR($S29+G$52&lt;'Standard Settings'!$G24,$S29+G$52&gt;'Standard Settings'!$I24),-1,(EchelleFPAparam!$S$3/('cpmcfgWVLEN_Table.csv'!$S29+G$52))*(SIN('Standard Settings'!$F24)+SIN('Standard Settings'!$F24+EchelleFPAparam!$M$3+EchelleFPAparam!$F$3)))</f>
        <v>3960.06058821191</v>
      </c>
      <c r="CR29" s="41" t="n">
        <f aca="false">IF(OR($S29+H$52&lt;'Standard Settings'!$G24,$S29+H$52&gt;'Standard Settings'!$I24),-1,(EchelleFPAparam!$S$3/('cpmcfgWVLEN_Table.csv'!$S29+H$52))*(SIN('Standard Settings'!$F24)+SIN('Standard Settings'!$F24+EchelleFPAparam!$M$3+EchelleFPAparam!$F$3)))</f>
        <v>3696.05654899779</v>
      </c>
      <c r="CS29" s="41" t="n">
        <f aca="false">IF(OR($S29+I$52&lt;'Standard Settings'!$G24,$S29+I$52&gt;'Standard Settings'!$I24),-1,(EchelleFPAparam!$S$3/('cpmcfgWVLEN_Table.csv'!$S29+I$52))*(SIN('Standard Settings'!$F24)+SIN('Standard Settings'!$F24+EchelleFPAparam!$M$3+EchelleFPAparam!$F$3)))</f>
        <v>3465.05301468543</v>
      </c>
      <c r="CT29" s="41" t="n">
        <f aca="false">IF(OR($S29+J$52&lt;'Standard Settings'!$G24,$S29+J$52&gt;'Standard Settings'!$I24),-1,(EchelleFPAparam!$S$3/('cpmcfgWVLEN_Table.csv'!$S29+J$52))*(SIN('Standard Settings'!$F24)+SIN('Standard Settings'!$F24+EchelleFPAparam!$M$3+EchelleFPAparam!$F$3)))</f>
        <v>-1</v>
      </c>
      <c r="CU29" s="41" t="n">
        <f aca="false">IF(OR($S29+B$52&lt;'Standard Settings'!$G24,$S29+B$52&gt;'Standard Settings'!$I24),-1,(EchelleFPAparam!$S$3/('cpmcfgWVLEN_Table.csv'!$S29+B$52))*(SIN('Standard Settings'!$F24)+SIN('Standard Settings'!$F24+EchelleFPAparam!$M$3+EchelleFPAparam!$G$3)))</f>
        <v>-1</v>
      </c>
      <c r="CV29" s="41" t="n">
        <f aca="false">IF(OR($S29+C$52&lt;'Standard Settings'!$G24,$S29+C$52&gt;'Standard Settings'!$I24),-1,(EchelleFPAparam!$S$3/('cpmcfgWVLEN_Table.csv'!$S29+C$52))*(SIN('Standard Settings'!$F24)+SIN('Standard Settings'!$F24+EchelleFPAparam!$M$3+EchelleFPAparam!$G$3)))</f>
        <v>5584.36778800244</v>
      </c>
      <c r="CW29" s="41" t="n">
        <f aca="false">IF(OR($S29+D$52&lt;'Standard Settings'!$G24,$S29+D$52&gt;'Standard Settings'!$I24),-1,(EchelleFPAparam!$S$3/('cpmcfgWVLEN_Table.csv'!$S29+D$52))*(SIN('Standard Settings'!$F24)+SIN('Standard Settings'!$F24+EchelleFPAparam!$M$3+EchelleFPAparam!$G$3)))</f>
        <v>5076.69798909313</v>
      </c>
      <c r="CX29" s="41" t="n">
        <f aca="false">IF(OR($S29+E$52&lt;'Standard Settings'!$G24,$S29+E$52&gt;'Standard Settings'!$I24),-1,(EchelleFPAparam!$S$3/('cpmcfgWVLEN_Table.csv'!$S29+E$52))*(SIN('Standard Settings'!$F24)+SIN('Standard Settings'!$F24+EchelleFPAparam!$M$3+EchelleFPAparam!$G$3)))</f>
        <v>4653.63982333537</v>
      </c>
      <c r="CY29" s="41" t="n">
        <f aca="false">IF(OR($S29+F$52&lt;'Standard Settings'!$G24,$S29+F$52&gt;'Standard Settings'!$I24),-1,(EchelleFPAparam!$S$3/('cpmcfgWVLEN_Table.csv'!$S29+F$52))*(SIN('Standard Settings'!$F24)+SIN('Standard Settings'!$F24+EchelleFPAparam!$M$3+EchelleFPAparam!$G$3)))</f>
        <v>4295.66752923265</v>
      </c>
      <c r="CZ29" s="41" t="n">
        <f aca="false">IF(OR($S29+G$52&lt;'Standard Settings'!$G24,$S29+G$52&gt;'Standard Settings'!$I24),-1,(EchelleFPAparam!$S$3/('cpmcfgWVLEN_Table.csv'!$S29+G$52))*(SIN('Standard Settings'!$F24)+SIN('Standard Settings'!$F24+EchelleFPAparam!$M$3+EchelleFPAparam!$G$3)))</f>
        <v>3988.83413428746</v>
      </c>
      <c r="DA29" s="41" t="n">
        <f aca="false">IF(OR($S29+H$52&lt;'Standard Settings'!$G24,$S29+H$52&gt;'Standard Settings'!$I24),-1,(EchelleFPAparam!$S$3/('cpmcfgWVLEN_Table.csv'!$S29+H$52))*(SIN('Standard Settings'!$F24)+SIN('Standard Settings'!$F24+EchelleFPAparam!$M$3+EchelleFPAparam!$G$3)))</f>
        <v>3722.9118586683</v>
      </c>
      <c r="DB29" s="41" t="n">
        <f aca="false">IF(OR($S29+I$52&lt;'Standard Settings'!$G24,$S29+I$52&gt;'Standard Settings'!$I24),-1,(EchelleFPAparam!$S$3/('cpmcfgWVLEN_Table.csv'!$S29+I$52))*(SIN('Standard Settings'!$F24)+SIN('Standard Settings'!$F24+EchelleFPAparam!$M$3+EchelleFPAparam!$G$3)))</f>
        <v>3490.22986750153</v>
      </c>
      <c r="DC29" s="41" t="n">
        <f aca="false">IF(OR($S29+J$52&lt;'Standard Settings'!$G24,$S29+J$52&gt;'Standard Settings'!$I24),-1,(EchelleFPAparam!$S$3/('cpmcfgWVLEN_Table.csv'!$S29+J$52))*(SIN('Standard Settings'!$F24)+SIN('Standard Settings'!$F24+EchelleFPAparam!$M$3+EchelleFPAparam!$G$3)))</f>
        <v>-1</v>
      </c>
      <c r="DD29" s="41" t="n">
        <f aca="false">IF(OR($S29+B$52&lt;'Standard Settings'!$G24,$S29+B$52&gt;'Standard Settings'!$I24),-1,(EchelleFPAparam!$S$3/('cpmcfgWVLEN_Table.csv'!$S29+B$52))*(SIN('Standard Settings'!$F24)+SIN('Standard Settings'!$F24+EchelleFPAparam!$M$3+EchelleFPAparam!$H$3)))</f>
        <v>-1</v>
      </c>
      <c r="DE29" s="41" t="n">
        <f aca="false">IF(OR($S29+C$52&lt;'Standard Settings'!$G24,$S29+C$52&gt;'Standard Settings'!$I24),-1,(EchelleFPAparam!$S$3/('cpmcfgWVLEN_Table.csv'!$S29+C$52))*(SIN('Standard Settings'!$F24)+SIN('Standard Settings'!$F24+EchelleFPAparam!$M$3+EchelleFPAparam!$H$3)))</f>
        <v>5586.50488539561</v>
      </c>
      <c r="DF29" s="41" t="n">
        <f aca="false">IF(OR($S29+D$52&lt;'Standard Settings'!$G24,$S29+D$52&gt;'Standard Settings'!$I24),-1,(EchelleFPAparam!$S$3/('cpmcfgWVLEN_Table.csv'!$S29+D$52))*(SIN('Standard Settings'!$F24)+SIN('Standard Settings'!$F24+EchelleFPAparam!$M$3+EchelleFPAparam!$H$3)))</f>
        <v>5078.6408049051</v>
      </c>
      <c r="DG29" s="41" t="n">
        <f aca="false">IF(OR($S29+E$52&lt;'Standard Settings'!$G24,$S29+E$52&gt;'Standard Settings'!$I24),-1,(EchelleFPAparam!$S$3/('cpmcfgWVLEN_Table.csv'!$S29+E$52))*(SIN('Standard Settings'!$F24)+SIN('Standard Settings'!$F24+EchelleFPAparam!$M$3+EchelleFPAparam!$H$3)))</f>
        <v>4655.42073782967</v>
      </c>
      <c r="DH29" s="41" t="n">
        <f aca="false">IF(OR($S29+F$52&lt;'Standard Settings'!$G24,$S29+F$52&gt;'Standard Settings'!$I24),-1,(EchelleFPAparam!$S$3/('cpmcfgWVLEN_Table.csv'!$S29+F$52))*(SIN('Standard Settings'!$F24)+SIN('Standard Settings'!$F24+EchelleFPAparam!$M$3+EchelleFPAparam!$H$3)))</f>
        <v>4297.31145030431</v>
      </c>
      <c r="DI29" s="41" t="n">
        <f aca="false">IF(OR($S29+G$52&lt;'Standard Settings'!$G24,$S29+G$52&gt;'Standard Settings'!$I24),-1,(EchelleFPAparam!$S$3/('cpmcfgWVLEN_Table.csv'!$S29+G$52))*(SIN('Standard Settings'!$F24)+SIN('Standard Settings'!$F24+EchelleFPAparam!$M$3+EchelleFPAparam!$H$3)))</f>
        <v>3990.36063242543</v>
      </c>
      <c r="DJ29" s="41" t="n">
        <f aca="false">IF(OR($S29+H$52&lt;'Standard Settings'!$G24,$S29+H$52&gt;'Standard Settings'!$I24),-1,(EchelleFPAparam!$S$3/('cpmcfgWVLEN_Table.csv'!$S29+H$52))*(SIN('Standard Settings'!$F24)+SIN('Standard Settings'!$F24+EchelleFPAparam!$M$3+EchelleFPAparam!$H$3)))</f>
        <v>3724.33659026374</v>
      </c>
      <c r="DK29" s="41" t="n">
        <f aca="false">IF(OR($S29+I$52&lt;'Standard Settings'!$G24,$S29+I$52&gt;'Standard Settings'!$I24),-1,(EchelleFPAparam!$S$3/('cpmcfgWVLEN_Table.csv'!$S29+I$52))*(SIN('Standard Settings'!$F24)+SIN('Standard Settings'!$F24+EchelleFPAparam!$M$3+EchelleFPAparam!$H$3)))</f>
        <v>3491.56555337225</v>
      </c>
      <c r="DL29" s="41" t="n">
        <f aca="false">IF(OR($S29+J$52&lt;'Standard Settings'!$G24,$S29+J$52&gt;'Standard Settings'!$I24),-1,(EchelleFPAparam!$S$3/('cpmcfgWVLEN_Table.csv'!$S29+J$52))*(SIN('Standard Settings'!$F24)+SIN('Standard Settings'!$F24+EchelleFPAparam!$M$3+EchelleFPAparam!$H$3)))</f>
        <v>-1</v>
      </c>
      <c r="DM29" s="41" t="n">
        <f aca="false">IF(OR($S29+B$52&lt;'Standard Settings'!$G24,$S29+B$52&gt;'Standard Settings'!$I24),-1,(EchelleFPAparam!$S$3/('cpmcfgWVLEN_Table.csv'!$S29+B$52))*(SIN('Standard Settings'!$F24)+SIN('Standard Settings'!$F24+EchelleFPAparam!$M$3+EchelleFPAparam!$I$3)))</f>
        <v>-1</v>
      </c>
      <c r="DN29" s="41" t="n">
        <f aca="false">IF(OR($S29+C$52&lt;'Standard Settings'!$G24,$S29+C$52&gt;'Standard Settings'!$I24),-1,(EchelleFPAparam!$S$3/('cpmcfgWVLEN_Table.csv'!$S29+C$52))*(SIN('Standard Settings'!$F24)+SIN('Standard Settings'!$F24+EchelleFPAparam!$M$3+EchelleFPAparam!$I$3)))</f>
        <v>5624.99505831182</v>
      </c>
      <c r="DO29" s="41" t="n">
        <f aca="false">IF(OR($S29+D$52&lt;'Standard Settings'!$G24,$S29+D$52&gt;'Standard Settings'!$I24),-1,(EchelleFPAparam!$S$3/('cpmcfgWVLEN_Table.csv'!$S29+D$52))*(SIN('Standard Settings'!$F24)+SIN('Standard Settings'!$F24+EchelleFPAparam!$M$3+EchelleFPAparam!$I$3)))</f>
        <v>5113.63187119257</v>
      </c>
      <c r="DP29" s="41" t="n">
        <f aca="false">IF(OR($S29+E$52&lt;'Standard Settings'!$G24,$S29+E$52&gt;'Standard Settings'!$I24),-1,(EchelleFPAparam!$S$3/('cpmcfgWVLEN_Table.csv'!$S29+E$52))*(SIN('Standard Settings'!$F24)+SIN('Standard Settings'!$F24+EchelleFPAparam!$M$3+EchelleFPAparam!$I$3)))</f>
        <v>4687.49588192652</v>
      </c>
      <c r="DQ29" s="41" t="n">
        <f aca="false">IF(OR($S29+F$52&lt;'Standard Settings'!$G24,$S29+F$52&gt;'Standard Settings'!$I24),-1,(EchelleFPAparam!$S$3/('cpmcfgWVLEN_Table.csv'!$S29+F$52))*(SIN('Standard Settings'!$F24)+SIN('Standard Settings'!$F24+EchelleFPAparam!$M$3+EchelleFPAparam!$I$3)))</f>
        <v>4326.91927562448</v>
      </c>
      <c r="DR29" s="41" t="n">
        <f aca="false">IF(OR($S29+G$52&lt;'Standard Settings'!$G24,$S29+G$52&gt;'Standard Settings'!$I24),-1,(EchelleFPAparam!$S$3/('cpmcfgWVLEN_Table.csv'!$S29+G$52))*(SIN('Standard Settings'!$F24)+SIN('Standard Settings'!$F24+EchelleFPAparam!$M$3+EchelleFPAparam!$I$3)))</f>
        <v>4017.85361307987</v>
      </c>
      <c r="DS29" s="41" t="n">
        <f aca="false">IF(OR($S29+H$52&lt;'Standard Settings'!$G24,$S29+H$52&gt;'Standard Settings'!$I24),-1,(EchelleFPAparam!$S$3/('cpmcfgWVLEN_Table.csv'!$S29+H$52))*(SIN('Standard Settings'!$F24)+SIN('Standard Settings'!$F24+EchelleFPAparam!$M$3+EchelleFPAparam!$I$3)))</f>
        <v>3749.99670554121</v>
      </c>
      <c r="DT29" s="41" t="n">
        <f aca="false">IF(OR($S29+I$52&lt;'Standard Settings'!$G24,$S29+I$52&gt;'Standard Settings'!$I24),-1,(EchelleFPAparam!$S$3/('cpmcfgWVLEN_Table.csv'!$S29+I$52))*(SIN('Standard Settings'!$F24)+SIN('Standard Settings'!$F24+EchelleFPAparam!$M$3+EchelleFPAparam!$I$3)))</f>
        <v>3515.62191144489</v>
      </c>
      <c r="DU29" s="41" t="n">
        <f aca="false">IF(OR($S29+J$52&lt;'Standard Settings'!$G24,$S29+J$52&gt;'Standard Settings'!$I24),-1,(EchelleFPAparam!$S$3/('cpmcfgWVLEN_Table.csv'!$S29+J$52))*(SIN('Standard Settings'!$F24)+SIN('Standard Settings'!$F24+EchelleFPAparam!$M$3+EchelleFPAparam!$I$3)))</f>
        <v>-1</v>
      </c>
      <c r="DV29" s="41" t="n">
        <f aca="false">IF(OR($S29+B$52&lt;'Standard Settings'!$G24,$S29+B$52&gt;'Standard Settings'!$I24),-1,(EchelleFPAparam!$S$3/('cpmcfgWVLEN_Table.csv'!$S29+B$52))*(SIN('Standard Settings'!$F24)+SIN('Standard Settings'!$F24+EchelleFPAparam!$M$3+EchelleFPAparam!$J$3)))</f>
        <v>-1</v>
      </c>
      <c r="DW29" s="41" t="n">
        <f aca="false">IF(OR($S29+C$52&lt;'Standard Settings'!$G24,$S29+C$52&gt;'Standard Settings'!$I24),-1,(EchelleFPAparam!$S$3/('cpmcfgWVLEN_Table.csv'!$S29+C$52))*(SIN('Standard Settings'!$F24)+SIN('Standard Settings'!$F24+EchelleFPAparam!$M$3+EchelleFPAparam!$J$3)))</f>
        <v>5627.03415962788</v>
      </c>
      <c r="DX29" s="41" t="n">
        <f aca="false">IF(OR($S29+D$52&lt;'Standard Settings'!$G24,$S29+D$52&gt;'Standard Settings'!$I24),-1,(EchelleFPAparam!$S$3/('cpmcfgWVLEN_Table.csv'!$S29+D$52))*(SIN('Standard Settings'!$F24)+SIN('Standard Settings'!$F24+EchelleFPAparam!$M$3+EchelleFPAparam!$J$3)))</f>
        <v>5115.48559966171</v>
      </c>
      <c r="DY29" s="41" t="n">
        <f aca="false">IF(OR($S29+E$52&lt;'Standard Settings'!$G24,$S29+E$52&gt;'Standard Settings'!$I24),-1,(EchelleFPAparam!$S$3/('cpmcfgWVLEN_Table.csv'!$S29+E$52))*(SIN('Standard Settings'!$F24)+SIN('Standard Settings'!$F24+EchelleFPAparam!$M$3+EchelleFPAparam!$J$3)))</f>
        <v>4689.19513302323</v>
      </c>
      <c r="DZ29" s="41" t="n">
        <f aca="false">IF(OR($S29+F$52&lt;'Standard Settings'!$G24,$S29+F$52&gt;'Standard Settings'!$I24),-1,(EchelleFPAparam!$S$3/('cpmcfgWVLEN_Table.csv'!$S29+F$52))*(SIN('Standard Settings'!$F24)+SIN('Standard Settings'!$F24+EchelleFPAparam!$M$3+EchelleFPAparam!$J$3)))</f>
        <v>4328.48781509837</v>
      </c>
      <c r="EA29" s="41" t="n">
        <f aca="false">IF(OR($S29+G$52&lt;'Standard Settings'!$G24,$S29+G$52&gt;'Standard Settings'!$I24),-1,(EchelleFPAparam!$S$3/('cpmcfgWVLEN_Table.csv'!$S29+G$52))*(SIN('Standard Settings'!$F24)+SIN('Standard Settings'!$F24+EchelleFPAparam!$M$3+EchelleFPAparam!$J$3)))</f>
        <v>4019.31011401991</v>
      </c>
      <c r="EB29" s="41" t="n">
        <f aca="false">IF(OR($S29+H$52&lt;'Standard Settings'!$G24,$S29+H$52&gt;'Standard Settings'!$I24),-1,(EchelleFPAparam!$S$3/('cpmcfgWVLEN_Table.csv'!$S29+H$52))*(SIN('Standard Settings'!$F24)+SIN('Standard Settings'!$F24+EchelleFPAparam!$M$3+EchelleFPAparam!$J$3)))</f>
        <v>3751.35610641858</v>
      </c>
      <c r="EC29" s="41" t="n">
        <f aca="false">IF(OR($S29+I$52&lt;'Standard Settings'!$G24,$S29+I$52&gt;'Standard Settings'!$I24),-1,(EchelleFPAparam!$S$3/('cpmcfgWVLEN_Table.csv'!$S29+I$52))*(SIN('Standard Settings'!$F24)+SIN('Standard Settings'!$F24+EchelleFPAparam!$M$3+EchelleFPAparam!$J$3)))</f>
        <v>3516.89634976742</v>
      </c>
      <c r="ED29" s="41" t="n">
        <f aca="false">IF(OR($S29+J$52&lt;'Standard Settings'!$G24,$S29+J$52&gt;'Standard Settings'!$I24),-1,(EchelleFPAparam!$S$3/('cpmcfgWVLEN_Table.csv'!$S29+J$52))*(SIN('Standard Settings'!$F24)+SIN('Standard Settings'!$F24+EchelleFPAparam!$M$3+EchelleFPAparam!$J$3)))</f>
        <v>-1</v>
      </c>
      <c r="EE29" s="41" t="n">
        <f aca="false">IF(OR($S29+B$52&lt;$Q29,$S29+B$52&gt;$R29),-1,(EchelleFPAparam!$S$3/('cpmcfgWVLEN_Table.csv'!$S29+B$52))*(SIN('Standard Settings'!$F24)+SIN('Standard Settings'!$F24+EchelleFPAparam!$M$3+EchelleFPAparam!$K$3)))</f>
        <v>-1</v>
      </c>
      <c r="EF29" s="41" t="n">
        <f aca="false">IF(OR($S29+C$52&lt;$Q29,$S29+C$52&gt;$R29),-1,(EchelleFPAparam!$S$3/('cpmcfgWVLEN_Table.csv'!$S29+C$52))*(SIN('Standard Settings'!$F24)+SIN('Standard Settings'!$F24+EchelleFPAparam!$M$3+EchelleFPAparam!$K$3)))</f>
        <v>5663.70500122639</v>
      </c>
      <c r="EG29" s="41" t="n">
        <f aca="false">IF(OR($S29+D$52&lt;$Q29,$S29+D$52&gt;$R29),-1,(EchelleFPAparam!$S$3/('cpmcfgWVLEN_Table.csv'!$S29+D$52))*(SIN('Standard Settings'!$F24)+SIN('Standard Settings'!$F24+EchelleFPAparam!$M$3+EchelleFPAparam!$K$3)))</f>
        <v>5148.82272838763</v>
      </c>
      <c r="EH29" s="41" t="n">
        <f aca="false">IF(OR($S29+E$52&lt;$Q29,$S29+E$52&gt;$R29),-1,(EchelleFPAparam!$S$3/('cpmcfgWVLEN_Table.csv'!$S29+E$52))*(SIN('Standard Settings'!$F24)+SIN('Standard Settings'!$F24+EchelleFPAparam!$M$3+EchelleFPAparam!$K$3)))</f>
        <v>4719.75416768866</v>
      </c>
      <c r="EI29" s="41" t="n">
        <f aca="false">IF(OR($S29+F$52&lt;$Q29,$S29+F$52&gt;$R29),-1,(EchelleFPAparam!$S$3/('cpmcfgWVLEN_Table.csv'!$S29+F$52))*(SIN('Standard Settings'!$F24)+SIN('Standard Settings'!$F24+EchelleFPAparam!$M$3+EchelleFPAparam!$K$3)))</f>
        <v>4356.69615478953</v>
      </c>
      <c r="EJ29" s="41" t="n">
        <f aca="false">IF(OR($S29+G$52&lt;$Q29,$S29+G$52&gt;$R29),-1,(EchelleFPAparam!$S$3/('cpmcfgWVLEN_Table.csv'!$S29+G$52))*(SIN('Standard Settings'!$F24)+SIN('Standard Settings'!$F24+EchelleFPAparam!$M$3+EchelleFPAparam!$K$3)))</f>
        <v>4045.50357230457</v>
      </c>
      <c r="EK29" s="41" t="n">
        <f aca="false">IF(OR($S29+H$52&lt;$Q29,$S29+H$52&gt;$R29),-1,(EchelleFPAparam!$S$3/('cpmcfgWVLEN_Table.csv'!$S29+H$52))*(SIN('Standard Settings'!$F24)+SIN('Standard Settings'!$F24+EchelleFPAparam!$M$3+EchelleFPAparam!$K$3)))</f>
        <v>3775.80333415093</v>
      </c>
      <c r="EL29" s="41" t="n">
        <f aca="false">IF(OR($S29+I$52&lt;$Q29,$S29+I$52&gt;$R29),-1,(EchelleFPAparam!$S$3/('cpmcfgWVLEN_Table.csv'!$S29+I$52))*(SIN('Standard Settings'!$F24)+SIN('Standard Settings'!$F24+EchelleFPAparam!$M$3+EchelleFPAparam!$K$3)))</f>
        <v>3539.81562576649</v>
      </c>
      <c r="EM29" s="41" t="n">
        <f aca="false">IF(OR($S29+J$52&lt;$Q29,$S29+J$52&gt;$R29),-1,(EchelleFPAparam!$S$3/('cpmcfgWVLEN_Table.csv'!$S29+J$52))*(SIN('Standard Settings'!$F24)+SIN('Standard Settings'!$F24+EchelleFPAparam!$M$3+EchelleFPAparam!$K$3)))</f>
        <v>-1</v>
      </c>
      <c r="EN29" s="42"/>
      <c r="EO29" s="42"/>
      <c r="EP29" s="42"/>
      <c r="EQ29" s="42"/>
      <c r="ER29" s="42"/>
      <c r="ES29" s="42"/>
      <c r="ET29" s="42"/>
      <c r="EU29" s="42"/>
      <c r="EV29" s="42"/>
      <c r="EW29" s="42"/>
      <c r="EX29" s="42"/>
      <c r="EY29" s="42"/>
      <c r="EZ29" s="42"/>
      <c r="FA29" s="42"/>
      <c r="FB29" s="42"/>
      <c r="FC29" s="42"/>
      <c r="FD29" s="42"/>
      <c r="FE29" s="42"/>
      <c r="FF29" s="42"/>
      <c r="FG29" s="42"/>
      <c r="FH29" s="42"/>
      <c r="FI29" s="42"/>
      <c r="FJ29" s="42"/>
      <c r="FK29" s="42"/>
      <c r="FL29" s="43" t="n">
        <f aca="false">1/(F29*EchelleFPAparam!$Q$3)</f>
        <v>781.50251421018</v>
      </c>
      <c r="FM29" s="43" t="n">
        <f aca="false">E29*FL29</f>
        <v>11.2981396132846</v>
      </c>
      <c r="FN29" s="42"/>
      <c r="FO29" s="42"/>
      <c r="FP29" s="42"/>
      <c r="FQ29" s="42"/>
      <c r="FR29" s="42"/>
      <c r="FS29" s="42"/>
      <c r="FT29" s="42"/>
      <c r="FU29" s="42"/>
      <c r="FV29" s="42"/>
      <c r="FW29" s="42"/>
      <c r="FX29" s="42"/>
      <c r="FY29" s="42"/>
      <c r="FZ29" s="42"/>
      <c r="GA29" s="42"/>
      <c r="GB29" s="42"/>
      <c r="GC29" s="42"/>
      <c r="GD29" s="42"/>
      <c r="GE29" s="42"/>
      <c r="GF29" s="42"/>
      <c r="GG29" s="42"/>
      <c r="GH29" s="42"/>
      <c r="GI29" s="42"/>
      <c r="GJ29" s="42"/>
      <c r="GK29" s="42"/>
      <c r="GL29" s="42"/>
      <c r="GM29" s="42"/>
      <c r="GN29" s="42"/>
      <c r="GO29" s="42"/>
      <c r="GP29" s="42"/>
      <c r="GQ29" s="42"/>
      <c r="GR29" s="42"/>
      <c r="GS29" s="42"/>
      <c r="GT29" s="42"/>
      <c r="GU29" s="42"/>
      <c r="GV29" s="42"/>
      <c r="GW29" s="42"/>
      <c r="GX29" s="42"/>
      <c r="GY29" s="42"/>
      <c r="GZ29" s="42"/>
      <c r="HA29" s="42"/>
      <c r="HB29" s="42"/>
      <c r="HC29" s="42"/>
      <c r="HD29" s="42"/>
      <c r="HE29" s="42"/>
      <c r="HF29" s="42"/>
      <c r="HG29" s="42"/>
      <c r="HH29" s="42"/>
      <c r="HI29" s="42"/>
      <c r="HJ29" s="42"/>
      <c r="HK29" s="42"/>
      <c r="HL29" s="42"/>
      <c r="HM29" s="42"/>
      <c r="HN29" s="42"/>
      <c r="HO29" s="42"/>
      <c r="HP29" s="42"/>
      <c r="HQ29" s="42"/>
      <c r="HR29" s="42"/>
      <c r="HS29" s="42"/>
      <c r="HT29" s="42"/>
      <c r="HU29" s="42"/>
      <c r="HV29" s="42"/>
      <c r="HW29" s="42"/>
      <c r="HX29" s="42"/>
      <c r="HY29" s="42"/>
      <c r="HZ29" s="42"/>
      <c r="IA29" s="42"/>
      <c r="IB29" s="42"/>
      <c r="IC29" s="42"/>
      <c r="ID29" s="42"/>
      <c r="IE29" s="42"/>
      <c r="IF29" s="42"/>
      <c r="IG29" s="42"/>
      <c r="IH29" s="42"/>
      <c r="II29" s="42"/>
      <c r="IJ29" s="42"/>
      <c r="IK29" s="42"/>
      <c r="IL29" s="42"/>
      <c r="IM29" s="42"/>
      <c r="IN29" s="42"/>
      <c r="IO29" s="42"/>
      <c r="IP29" s="42"/>
      <c r="IQ29" s="42"/>
      <c r="IR29" s="42"/>
      <c r="IS29" s="42"/>
      <c r="IT29" s="42"/>
      <c r="IU29" s="42"/>
      <c r="IV29" s="42"/>
      <c r="IW29" s="42"/>
      <c r="IX29" s="42"/>
      <c r="IY29" s="42"/>
      <c r="IZ29" s="42"/>
      <c r="JA29" s="42"/>
      <c r="JB29" s="42"/>
      <c r="JC29" s="42"/>
      <c r="JD29" s="42"/>
      <c r="JE29" s="42"/>
      <c r="JF29" s="42"/>
      <c r="JG29" s="42"/>
      <c r="JH29" s="42"/>
      <c r="JI29" s="42"/>
      <c r="JJ29" s="42"/>
      <c r="JK29" s="42"/>
      <c r="JL29" s="42"/>
      <c r="JM29" s="42"/>
      <c r="JN29" s="42"/>
      <c r="JO29" s="42"/>
      <c r="JP29" s="42"/>
      <c r="JQ29" s="42"/>
      <c r="JR29" s="42"/>
      <c r="JS29" s="42"/>
      <c r="JT29" s="24"/>
    </row>
    <row r="30" customFormat="false" ht="13.75" hidden="false" customHeight="true" outlineLevel="0" collapsed="false">
      <c r="A30" s="29" t="n">
        <v>24</v>
      </c>
      <c r="B30" s="30" t="n">
        <f aca="false">Y30</f>
        <v>4388.38097483422</v>
      </c>
      <c r="C30" s="12" t="str">
        <f aca="false">'Standard Settings'!B25</f>
        <v>M/5/9</v>
      </c>
      <c r="D30" s="12" t="n">
        <f aca="false">'Standard Settings'!H25</f>
        <v>13</v>
      </c>
      <c r="E30" s="31" t="n">
        <f aca="false">(DQ30-DH30)/2048</f>
        <v>0.0135464797640577</v>
      </c>
      <c r="F30" s="28"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32" t="str">
        <f aca="false">'Standard Settings'!C25</f>
        <v>M</v>
      </c>
      <c r="H30" s="33"/>
      <c r="I30" s="12" t="str">
        <f aca="false">'Standard Settings'!$D25</f>
        <v>LM</v>
      </c>
      <c r="J30" s="33"/>
      <c r="K30" s="13" t="n">
        <v>0</v>
      </c>
      <c r="L30" s="13" t="n">
        <v>0</v>
      </c>
      <c r="M30" s="14" t="s">
        <v>301</v>
      </c>
      <c r="N30" s="14" t="s">
        <v>301</v>
      </c>
      <c r="O30" s="12" t="n">
        <f aca="false">'Standard Settings'!$E25</f>
        <v>66</v>
      </c>
      <c r="P30" s="34"/>
      <c r="Q30" s="35" t="n">
        <f aca="false">'Standard Settings'!$G25</f>
        <v>10</v>
      </c>
      <c r="R30" s="35" t="n">
        <f aca="false">'Standard Settings'!$I25</f>
        <v>16</v>
      </c>
      <c r="S30" s="36" t="n">
        <f aca="false">D30-4</f>
        <v>9</v>
      </c>
      <c r="T30" s="36" t="n">
        <f aca="false">D30+4</f>
        <v>17</v>
      </c>
      <c r="U30" s="37" t="n">
        <f aca="false">IF(OR($S30+B$52&lt;$Q30,$S30+B$52&gt;$R30),-1,(EchelleFPAparam!$S$3/('cpmcfgWVLEN_Table.csv'!$S30+B$52))*(SIN('Standard Settings'!$F25)+SIN('Standard Settings'!$F25+EchelleFPAparam!$M$3)))</f>
        <v>-1</v>
      </c>
      <c r="V30" s="37" t="n">
        <f aca="false">IF(OR($S30+C$52&lt;$Q30,$S30+C$52&gt;$R30),-1,(EchelleFPAparam!$S$3/('cpmcfgWVLEN_Table.csv'!$S30+C$52))*(SIN('Standard Settings'!$F25)+SIN('Standard Settings'!$F25+EchelleFPAparam!$M$3)))</f>
        <v>5704.89526728448</v>
      </c>
      <c r="W30" s="37" t="n">
        <f aca="false">IF(OR($S30+D$52&lt;$Q30,$S30+D$52&gt;$R30),-1,(EchelleFPAparam!$S$3/('cpmcfgWVLEN_Table.csv'!$S30+D$52))*(SIN('Standard Settings'!$F25)+SIN('Standard Settings'!$F25+EchelleFPAparam!$M$3)))</f>
        <v>5186.26842480407</v>
      </c>
      <c r="X30" s="37" t="n">
        <f aca="false">IF(OR($S30+E$52&lt;$Q30,$S30+E$52&gt;$R30),-1,(EchelleFPAparam!$S$3/('cpmcfgWVLEN_Table.csv'!$S30+E$52))*(SIN('Standard Settings'!$F25)+SIN('Standard Settings'!$F25+EchelleFPAparam!$M$3)))</f>
        <v>4754.07938940373</v>
      </c>
      <c r="Y30" s="37" t="n">
        <f aca="false">IF(OR($S30+F$52&lt;$Q30,$S30+F$52&gt;$R30),-1,(EchelleFPAparam!$S$3/('cpmcfgWVLEN_Table.csv'!$S30+F$52))*(SIN('Standard Settings'!$F25)+SIN('Standard Settings'!$F25+EchelleFPAparam!$M$3)))</f>
        <v>4388.38097483422</v>
      </c>
      <c r="Z30" s="37" t="n">
        <f aca="false">IF(OR($S30+G$52&lt;$Q30,$S30+G$52&gt;$R30),-1,(EchelleFPAparam!$S$3/('cpmcfgWVLEN_Table.csv'!$S30+G$52))*(SIN('Standard Settings'!$F25)+SIN('Standard Settings'!$F25+EchelleFPAparam!$M$3)))</f>
        <v>4074.92519091749</v>
      </c>
      <c r="AA30" s="37" t="n">
        <f aca="false">IF(OR($S30+H$52&lt;$Q30,$S30+H$52&gt;$R30),-1,(EchelleFPAparam!$S$3/('cpmcfgWVLEN_Table.csv'!$S30+H$52))*(SIN('Standard Settings'!$F25)+SIN('Standard Settings'!$F25+EchelleFPAparam!$M$3)))</f>
        <v>3803.26351152299</v>
      </c>
      <c r="AB30" s="37" t="n">
        <f aca="false">IF(OR($S30+I$52&lt;$Q30,$S30+I$52&gt;$R30),-1,(EchelleFPAparam!$S$3/('cpmcfgWVLEN_Table.csv'!$S30+I$52))*(SIN('Standard Settings'!$F25)+SIN('Standard Settings'!$F25+EchelleFPAparam!$M$3)))</f>
        <v>3565.5595420528</v>
      </c>
      <c r="AC30" s="37" t="n">
        <f aca="false">IF(OR($S30+J$52&lt;$Q30,$S30+J$52&gt;$R30),-1,(EchelleFPAparam!$S$3/('cpmcfgWVLEN_Table.csv'!$S30+J$52))*(SIN('Standard Settings'!$F25)+SIN('Standard Settings'!$F25+EchelleFPAparam!$M$3)))</f>
        <v>-1</v>
      </c>
      <c r="AD30" s="38"/>
      <c r="AE30" s="38" t="n">
        <v>1968.22915956262</v>
      </c>
      <c r="AF30" s="38" t="n">
        <v>1517.59446924835</v>
      </c>
      <c r="AG30" s="38" t="n">
        <v>1132.81769972401</v>
      </c>
      <c r="AH30" s="38" t="n">
        <v>806.199678316544</v>
      </c>
      <c r="AI30" s="38" t="n">
        <v>525.635280751831</v>
      </c>
      <c r="AJ30" s="38" t="n">
        <v>281.817424639444</v>
      </c>
      <c r="AK30" s="38" t="n">
        <v>77.1364290587588</v>
      </c>
      <c r="AL30" s="38"/>
      <c r="AM30" s="38"/>
      <c r="AN30" s="38"/>
      <c r="AO30" s="38"/>
      <c r="AP30" s="38" t="n">
        <v>1975.2425571487</v>
      </c>
      <c r="AQ30" s="38" t="n">
        <v>1529.37677823965</v>
      </c>
      <c r="AR30" s="38" t="n">
        <v>1142.35451555275</v>
      </c>
      <c r="AS30" s="38" t="n">
        <v>813.83005191444</v>
      </c>
      <c r="AT30" s="38" t="n">
        <v>531.568651274267</v>
      </c>
      <c r="AU30" s="38" t="n">
        <v>286.395712812762</v>
      </c>
      <c r="AV30" s="38" t="n">
        <v>78.8546172957027</v>
      </c>
      <c r="AW30" s="38"/>
      <c r="AX30" s="38"/>
      <c r="AY30" s="38"/>
      <c r="AZ30" s="38"/>
      <c r="BA30" s="38" t="n">
        <v>1983.35486947738</v>
      </c>
      <c r="BB30" s="38" t="n">
        <v>1543.26851893038</v>
      </c>
      <c r="BC30" s="38" t="n">
        <v>1153.74625236442</v>
      </c>
      <c r="BD30" s="38" t="n">
        <v>823.027694180186</v>
      </c>
      <c r="BE30" s="38" t="n">
        <v>538.867974368587</v>
      </c>
      <c r="BF30" s="38" t="n">
        <v>292.029809148171</v>
      </c>
      <c r="BG30" s="38" t="n">
        <v>81.1742574625862</v>
      </c>
      <c r="BH30" s="38"/>
      <c r="BI30" s="38"/>
      <c r="BJ30" s="38"/>
      <c r="BK30" s="39" t="n">
        <f aca="false">IF(OR($S30+B$52&lt;'Standard Settings'!$G25,$S30+B$52&gt;'Standard Settings'!$I25),-1,(EchelleFPAparam!$S$3/('cpmcfgWVLEN_Table.csv'!$S30+B$52))*(SIN(EchelleFPAparam!$T$3-EchelleFPAparam!$M$3/2)+SIN('Standard Settings'!$F25+EchelleFPAparam!$M$3)))</f>
        <v>-1</v>
      </c>
      <c r="BL30" s="39" t="n">
        <f aca="false">IF(OR($S30+C$52&lt;'Standard Settings'!$G25,$S30+C$52&gt;'Standard Settings'!$I25),-1,(EchelleFPAparam!$S$3/('cpmcfgWVLEN_Table.csv'!$S30+C$52))*(SIN(EchelleFPAparam!$T$3-EchelleFPAparam!$M$3/2)+SIN('Standard Settings'!$F25+EchelleFPAparam!$M$3)))</f>
        <v>5690.68282146128</v>
      </c>
      <c r="BM30" s="39" t="n">
        <f aca="false">IF(OR($S30+D$52&lt;'Standard Settings'!$G25,$S30+D$52&gt;'Standard Settings'!$I25),-1,(EchelleFPAparam!$S$3/('cpmcfgWVLEN_Table.csv'!$S30+D$52))*(SIN(EchelleFPAparam!$T$3-EchelleFPAparam!$M$3/2)+SIN('Standard Settings'!$F25+EchelleFPAparam!$M$3)))</f>
        <v>5173.34801951025</v>
      </c>
      <c r="BN30" s="39" t="n">
        <f aca="false">IF(OR($S30+E$52&lt;'Standard Settings'!$G25,$S30+E$52&gt;'Standard Settings'!$I25),-1,(EchelleFPAparam!$S$3/('cpmcfgWVLEN_Table.csv'!$S30+E$52))*(SIN(EchelleFPAparam!$T$3-EchelleFPAparam!$M$3/2)+SIN('Standard Settings'!$F25+EchelleFPAparam!$M$3)))</f>
        <v>4742.23568455107</v>
      </c>
      <c r="BO30" s="39" t="n">
        <f aca="false">IF(OR($S30+F$52&lt;'Standard Settings'!$G25,$S30+F$52&gt;'Standard Settings'!$I25),-1,(EchelleFPAparam!$S$3/('cpmcfgWVLEN_Table.csv'!$S30+F$52))*(SIN(EchelleFPAparam!$T$3-EchelleFPAparam!$M$3/2)+SIN('Standard Settings'!$F25+EchelleFPAparam!$M$3)))</f>
        <v>4377.44832420098</v>
      </c>
      <c r="BP30" s="39" t="n">
        <f aca="false">IF(OR($S30+G$52&lt;'Standard Settings'!$G25,$S30+G$52&gt;'Standard Settings'!$I25),-1,(EchelleFPAparam!$S$3/('cpmcfgWVLEN_Table.csv'!$S30+G$52))*(SIN(EchelleFPAparam!$T$3-EchelleFPAparam!$M$3/2)+SIN('Standard Settings'!$F25+EchelleFPAparam!$M$3)))</f>
        <v>4064.77344390091</v>
      </c>
      <c r="BQ30" s="39" t="n">
        <f aca="false">IF(OR($S30+H$52&lt;'Standard Settings'!$G25,$S30+H$52&gt;'Standard Settings'!$I25),-1,(EchelleFPAparam!$S$3/('cpmcfgWVLEN_Table.csv'!$S30+H$52))*(SIN(EchelleFPAparam!$T$3-EchelleFPAparam!$M$3/2)+SIN('Standard Settings'!$F25+EchelleFPAparam!$M$3)))</f>
        <v>3793.78854764085</v>
      </c>
      <c r="BR30" s="39" t="n">
        <f aca="false">IF(OR($S30+I$52&lt;'Standard Settings'!$G25,$S30+I$52&gt;'Standard Settings'!$I25),-1,(EchelleFPAparam!$S$3/('cpmcfgWVLEN_Table.csv'!$S30+I$52))*(SIN(EchelleFPAparam!$T$3-EchelleFPAparam!$M$3/2)+SIN('Standard Settings'!$F25+EchelleFPAparam!$M$3)))</f>
        <v>3556.6767634133</v>
      </c>
      <c r="BS30" s="39" t="n">
        <f aca="false">IF(OR($S30+J$52&lt;'Standard Settings'!$G25,$S30+J$52&gt;'Standard Settings'!$I25),-1,(EchelleFPAparam!$S$3/('cpmcfgWVLEN_Table.csv'!$S30+J$52))*(SIN(EchelleFPAparam!$T$3-EchelleFPAparam!$M$3/2)+SIN('Standard Settings'!$F25+EchelleFPAparam!$M$3)))</f>
        <v>-1</v>
      </c>
      <c r="BT30" s="40" t="n">
        <f aca="false">IF(OR($S30+B$52&lt;'Standard Settings'!$G25,$S30+B$52&gt;'Standard Settings'!$I25),-1,BK30*(($D30+B$52)/($D30+B$52+0.5)))</f>
        <v>-1</v>
      </c>
      <c r="BU30" s="40" t="n">
        <f aca="false">IF(OR($S30+C$52&lt;'Standard Settings'!$G25,$S30+C$52&gt;'Standard Settings'!$I25),-1,BL30*(($D30+C$52)/($D30+C$52+0.5)))</f>
        <v>5494.45237934193</v>
      </c>
      <c r="BV30" s="40" t="n">
        <f aca="false">IF(OR($S30+D$52&lt;'Standard Settings'!$G25,$S30+D$52&gt;'Standard Settings'!$I25),-1,BM30*(($D30+D$52)/($D30+D$52+0.5)))</f>
        <v>5006.4658253325</v>
      </c>
      <c r="BW30" s="40" t="n">
        <f aca="false">IF(OR($S30+E$52&lt;'Standard Settings'!$G25,$S30+E$52&gt;'Standard Settings'!$I25),-1,BN30*(($D30+E$52)/($D30+E$52+0.5)))</f>
        <v>4598.531572898</v>
      </c>
      <c r="BX30" s="40" t="n">
        <f aca="false">IF(OR($S30+F$52&lt;'Standard Settings'!$G25,$S30+F$52&gt;'Standard Settings'!$I25),-1,BO30*(($D30+F$52)/($D30+F$52+0.5)))</f>
        <v>4252.37837208096</v>
      </c>
      <c r="BY30" s="40" t="n">
        <f aca="false">IF(OR($S30+G$52&lt;'Standard Settings'!$G25,$S30+G$52&gt;'Standard Settings'!$I25),-1,BP30*(($D30+G$52)/($D30+G$52+0.5)))</f>
        <v>3954.91470217386</v>
      </c>
      <c r="BZ30" s="40" t="n">
        <f aca="false">IF(OR($S30+H$52&lt;'Standard Settings'!$G25,$S30+H$52&gt;'Standard Settings'!$I25),-1,BQ30*(($D30+H$52)/($D30+H$52+0.5)))</f>
        <v>3696.51191821416</v>
      </c>
      <c r="CA30" s="40" t="n">
        <f aca="false">IF(OR($S30+I$52&lt;'Standard Settings'!$G25,$S30+I$52&gt;'Standard Settings'!$I25),-1,BR30*(($D30+I$52)/($D30+I$52+0.5)))</f>
        <v>3469.92854967151</v>
      </c>
      <c r="CB30" s="40" t="n">
        <f aca="false">IF(OR($S30+J$52&lt;'Standard Settings'!$G25,$S30+J$52&gt;'Standard Settings'!$I25),-1,BS30*(($D30+J$52)/($D30+J$52+0.5)))</f>
        <v>-1</v>
      </c>
      <c r="CC30" s="40" t="n">
        <f aca="false">IF(OR($S30+B$52&lt;'Standard Settings'!$G25,$S30+B$52&gt;'Standard Settings'!$I25),-1,BK30*(($D30+B$52)/($D30+B$52-0.5)))</f>
        <v>-1</v>
      </c>
      <c r="CD30" s="40" t="n">
        <f aca="false">IF(OR($S30+C$52&lt;'Standard Settings'!$G25,$S30+C$52&gt;'Standard Settings'!$I25),-1,BL30*(($D30+C$52)/($D30+C$52-0.5)))</f>
        <v>5901.44885188577</v>
      </c>
      <c r="CE30" s="40" t="n">
        <f aca="false">IF(OR($S30+D$52&lt;'Standard Settings'!$G25,$S30+D$52&gt;'Standard Settings'!$I25),-1,BM30*(($D30+D$52)/($D30+D$52-0.5)))</f>
        <v>5351.73933052785</v>
      </c>
      <c r="CF30" s="40" t="n">
        <f aca="false">IF(OR($S30+E$52&lt;'Standard Settings'!$G25,$S30+E$52&gt;'Standard Settings'!$I25),-1,BN30*(($D30+E$52)/($D30+E$52-0.5)))</f>
        <v>4895.211029214</v>
      </c>
      <c r="CG30" s="40" t="n">
        <f aca="false">IF(OR($S30+F$52&lt;'Standard Settings'!$G25,$S30+F$52&gt;'Standard Settings'!$I25),-1,BO30*(($D30+F$52)/($D30+F$52-0.5)))</f>
        <v>4510.0982734192</v>
      </c>
      <c r="CH30" s="40" t="n">
        <f aca="false">IF(OR($S30+G$52&lt;'Standard Settings'!$G25,$S30+G$52&gt;'Standard Settings'!$I25),-1,BP30*(($D30+G$52)/($D30+G$52-0.5)))</f>
        <v>4180.90982801237</v>
      </c>
      <c r="CI30" s="40" t="n">
        <f aca="false">IF(OR($S30+H$52&lt;'Standard Settings'!$G25,$S30+H$52&gt;'Standard Settings'!$I25),-1,BQ30*(($D30+H$52)/($D30+H$52-0.5)))</f>
        <v>3896.32337325277</v>
      </c>
      <c r="CJ30" s="40" t="n">
        <f aca="false">IF(OR($S30+I$52&lt;'Standard Settings'!$G25,$S30+I$52&gt;'Standard Settings'!$I25),-1,BR30*(($D30+I$52)/($D30+I$52-0.5)))</f>
        <v>3647.87360350082</v>
      </c>
      <c r="CK30" s="40" t="n">
        <f aca="false">IF(OR($S30+J$52&lt;'Standard Settings'!$G25,$S30+J$52&gt;'Standard Settings'!$I25),-1,BS30*(($D30+J$52)/($D30+J$52-0.5)))</f>
        <v>-1</v>
      </c>
      <c r="CL30" s="41" t="n">
        <f aca="false">IF(OR($S30+B$52&lt;'Standard Settings'!$G25,$S30+B$52&gt;'Standard Settings'!$I25),-1,(EchelleFPAparam!$S$3/('cpmcfgWVLEN_Table.csv'!$S30+B$52))*(SIN('Standard Settings'!$F25)+SIN('Standard Settings'!$F25+EchelleFPAparam!$M$3+EchelleFPAparam!$F$3)))</f>
        <v>-1</v>
      </c>
      <c r="CM30" s="41" t="n">
        <f aca="false">IF(OR($S30+C$52&lt;'Standard Settings'!$G25,$S30+C$52&gt;'Standard Settings'!$I25),-1,(EchelleFPAparam!$S$3/('cpmcfgWVLEN_Table.csv'!$S30+C$52))*(SIN('Standard Settings'!$F25)+SIN('Standard Settings'!$F25+EchelleFPAparam!$M$3+EchelleFPAparam!$F$3)))</f>
        <v>5646.74350891332</v>
      </c>
      <c r="CN30" s="41" t="n">
        <f aca="false">IF(OR($S30+D$52&lt;'Standard Settings'!$G25,$S30+D$52&gt;'Standard Settings'!$I25),-1,(EchelleFPAparam!$S$3/('cpmcfgWVLEN_Table.csv'!$S30+D$52))*(SIN('Standard Settings'!$F25)+SIN('Standard Settings'!$F25+EchelleFPAparam!$M$3+EchelleFPAparam!$F$3)))</f>
        <v>5133.40318992121</v>
      </c>
      <c r="CO30" s="41" t="n">
        <f aca="false">IF(OR($S30+E$52&lt;'Standard Settings'!$G25,$S30+E$52&gt;'Standard Settings'!$I25),-1,(EchelleFPAparam!$S$3/('cpmcfgWVLEN_Table.csv'!$S30+E$52))*(SIN('Standard Settings'!$F25)+SIN('Standard Settings'!$F25+EchelleFPAparam!$M$3+EchelleFPAparam!$F$3)))</f>
        <v>4705.6195907611</v>
      </c>
      <c r="CP30" s="41" t="n">
        <f aca="false">IF(OR($S30+F$52&lt;'Standard Settings'!$G25,$S30+F$52&gt;'Standard Settings'!$I25),-1,(EchelleFPAparam!$S$3/('cpmcfgWVLEN_Table.csv'!$S30+F$52))*(SIN('Standard Settings'!$F25)+SIN('Standard Settings'!$F25+EchelleFPAparam!$M$3+EchelleFPAparam!$F$3)))</f>
        <v>4343.64885301025</v>
      </c>
      <c r="CQ30" s="41" t="n">
        <f aca="false">IF(OR($S30+G$52&lt;'Standard Settings'!$G25,$S30+G$52&gt;'Standard Settings'!$I25),-1,(EchelleFPAparam!$S$3/('cpmcfgWVLEN_Table.csv'!$S30+G$52))*(SIN('Standard Settings'!$F25)+SIN('Standard Settings'!$F25+EchelleFPAparam!$M$3+EchelleFPAparam!$F$3)))</f>
        <v>4033.38822065238</v>
      </c>
      <c r="CR30" s="41" t="n">
        <f aca="false">IF(OR($S30+H$52&lt;'Standard Settings'!$G25,$S30+H$52&gt;'Standard Settings'!$I25),-1,(EchelleFPAparam!$S$3/('cpmcfgWVLEN_Table.csv'!$S30+H$52))*(SIN('Standard Settings'!$F25)+SIN('Standard Settings'!$F25+EchelleFPAparam!$M$3+EchelleFPAparam!$F$3)))</f>
        <v>3764.49567260888</v>
      </c>
      <c r="CS30" s="41" t="n">
        <f aca="false">IF(OR($S30+I$52&lt;'Standard Settings'!$G25,$S30+I$52&gt;'Standard Settings'!$I25),-1,(EchelleFPAparam!$S$3/('cpmcfgWVLEN_Table.csv'!$S30+I$52))*(SIN('Standard Settings'!$F25)+SIN('Standard Settings'!$F25+EchelleFPAparam!$M$3+EchelleFPAparam!$F$3)))</f>
        <v>3529.21469307083</v>
      </c>
      <c r="CT30" s="41" t="n">
        <f aca="false">IF(OR($S30+J$52&lt;'Standard Settings'!$G25,$S30+J$52&gt;'Standard Settings'!$I25),-1,(EchelleFPAparam!$S$3/('cpmcfgWVLEN_Table.csv'!$S30+J$52))*(SIN('Standard Settings'!$F25)+SIN('Standard Settings'!$F25+EchelleFPAparam!$M$3+EchelleFPAparam!$F$3)))</f>
        <v>-1</v>
      </c>
      <c r="CU30" s="41" t="n">
        <f aca="false">IF(OR($S30+B$52&lt;'Standard Settings'!$G25,$S30+B$52&gt;'Standard Settings'!$I25),-1,(EchelleFPAparam!$S$3/('cpmcfgWVLEN_Table.csv'!$S30+B$52))*(SIN('Standard Settings'!$F25)+SIN('Standard Settings'!$F25+EchelleFPAparam!$M$3+EchelleFPAparam!$G$3)))</f>
        <v>-1</v>
      </c>
      <c r="CV30" s="41" t="n">
        <f aca="false">IF(OR($S30+C$52&lt;'Standard Settings'!$G25,$S30+C$52&gt;'Standard Settings'!$I25),-1,(EchelleFPAparam!$S$3/('cpmcfgWVLEN_Table.csv'!$S30+C$52))*(SIN('Standard Settings'!$F25)+SIN('Standard Settings'!$F25+EchelleFPAparam!$M$3+EchelleFPAparam!$G$3)))</f>
        <v>5684.63745368392</v>
      </c>
      <c r="CW30" s="41" t="n">
        <f aca="false">IF(OR($S30+D$52&lt;'Standard Settings'!$G25,$S30+D$52&gt;'Standard Settings'!$I25),-1,(EchelleFPAparam!$S$3/('cpmcfgWVLEN_Table.csv'!$S30+D$52))*(SIN('Standard Settings'!$F25)+SIN('Standard Settings'!$F25+EchelleFPAparam!$M$3+EchelleFPAparam!$G$3)))</f>
        <v>5167.85223062174</v>
      </c>
      <c r="CX30" s="41" t="n">
        <f aca="false">IF(OR($S30+E$52&lt;'Standard Settings'!$G25,$S30+E$52&gt;'Standard Settings'!$I25),-1,(EchelleFPAparam!$S$3/('cpmcfgWVLEN_Table.csv'!$S30+E$52))*(SIN('Standard Settings'!$F25)+SIN('Standard Settings'!$F25+EchelleFPAparam!$M$3+EchelleFPAparam!$G$3)))</f>
        <v>4737.19787806993</v>
      </c>
      <c r="CY30" s="41" t="n">
        <f aca="false">IF(OR($S30+F$52&lt;'Standard Settings'!$G25,$S30+F$52&gt;'Standard Settings'!$I25),-1,(EchelleFPAparam!$S$3/('cpmcfgWVLEN_Table.csv'!$S30+F$52))*(SIN('Standard Settings'!$F25)+SIN('Standard Settings'!$F25+EchelleFPAparam!$M$3+EchelleFPAparam!$G$3)))</f>
        <v>4372.79804129532</v>
      </c>
      <c r="CZ30" s="41" t="n">
        <f aca="false">IF(OR($S30+G$52&lt;'Standard Settings'!$G25,$S30+G$52&gt;'Standard Settings'!$I25),-1,(EchelleFPAparam!$S$3/('cpmcfgWVLEN_Table.csv'!$S30+G$52))*(SIN('Standard Settings'!$F25)+SIN('Standard Settings'!$F25+EchelleFPAparam!$M$3+EchelleFPAparam!$G$3)))</f>
        <v>4060.45532405994</v>
      </c>
      <c r="DA30" s="41" t="n">
        <f aca="false">IF(OR($S30+H$52&lt;'Standard Settings'!$G25,$S30+H$52&gt;'Standard Settings'!$I25),-1,(EchelleFPAparam!$S$3/('cpmcfgWVLEN_Table.csv'!$S30+H$52))*(SIN('Standard Settings'!$F25)+SIN('Standard Settings'!$F25+EchelleFPAparam!$M$3+EchelleFPAparam!$G$3)))</f>
        <v>3789.75830245594</v>
      </c>
      <c r="DB30" s="41" t="n">
        <f aca="false">IF(OR($S30+I$52&lt;'Standard Settings'!$G25,$S30+I$52&gt;'Standard Settings'!$I25),-1,(EchelleFPAparam!$S$3/('cpmcfgWVLEN_Table.csv'!$S30+I$52))*(SIN('Standard Settings'!$F25)+SIN('Standard Settings'!$F25+EchelleFPAparam!$M$3+EchelleFPAparam!$G$3)))</f>
        <v>3552.89840855245</v>
      </c>
      <c r="DC30" s="41" t="n">
        <f aca="false">IF(OR($S30+J$52&lt;'Standard Settings'!$G25,$S30+J$52&gt;'Standard Settings'!$I25),-1,(EchelleFPAparam!$S$3/('cpmcfgWVLEN_Table.csv'!$S30+J$52))*(SIN('Standard Settings'!$F25)+SIN('Standard Settings'!$F25+EchelleFPAparam!$M$3+EchelleFPAparam!$G$3)))</f>
        <v>-1</v>
      </c>
      <c r="DD30" s="41" t="n">
        <f aca="false">IF(OR($S30+B$52&lt;'Standard Settings'!$G25,$S30+B$52&gt;'Standard Settings'!$I25),-1,(EchelleFPAparam!$S$3/('cpmcfgWVLEN_Table.csv'!$S30+B$52))*(SIN('Standard Settings'!$F25)+SIN('Standard Settings'!$F25+EchelleFPAparam!$M$3+EchelleFPAparam!$H$3)))</f>
        <v>-1</v>
      </c>
      <c r="DE30" s="41" t="n">
        <f aca="false">IF(OR($S30+C$52&lt;'Standard Settings'!$G25,$S30+C$52&gt;'Standard Settings'!$I25),-1,(EchelleFPAparam!$S$3/('cpmcfgWVLEN_Table.csv'!$S30+C$52))*(SIN('Standard Settings'!$F25)+SIN('Standard Settings'!$F25+EchelleFPAparam!$M$3+EchelleFPAparam!$H$3)))</f>
        <v>5686.64397425731</v>
      </c>
      <c r="DF30" s="41" t="n">
        <f aca="false">IF(OR($S30+D$52&lt;'Standard Settings'!$G25,$S30+D$52&gt;'Standard Settings'!$I25),-1,(EchelleFPAparam!$S$3/('cpmcfgWVLEN_Table.csv'!$S30+D$52))*(SIN('Standard Settings'!$F25)+SIN('Standard Settings'!$F25+EchelleFPAparam!$M$3+EchelleFPAparam!$H$3)))</f>
        <v>5169.67634023392</v>
      </c>
      <c r="DG30" s="41" t="n">
        <f aca="false">IF(OR($S30+E$52&lt;'Standard Settings'!$G25,$S30+E$52&gt;'Standard Settings'!$I25),-1,(EchelleFPAparam!$S$3/('cpmcfgWVLEN_Table.csv'!$S30+E$52))*(SIN('Standard Settings'!$F25)+SIN('Standard Settings'!$F25+EchelleFPAparam!$M$3+EchelleFPAparam!$H$3)))</f>
        <v>4738.86997854776</v>
      </c>
      <c r="DH30" s="41" t="n">
        <f aca="false">IF(OR($S30+F$52&lt;'Standard Settings'!$G25,$S30+F$52&gt;'Standard Settings'!$I25),-1,(EchelleFPAparam!$S$3/('cpmcfgWVLEN_Table.csv'!$S30+F$52))*(SIN('Standard Settings'!$F25)+SIN('Standard Settings'!$F25+EchelleFPAparam!$M$3+EchelleFPAparam!$H$3)))</f>
        <v>4374.34151865947</v>
      </c>
      <c r="DI30" s="41" t="n">
        <f aca="false">IF(OR($S30+G$52&lt;'Standard Settings'!$G25,$S30+G$52&gt;'Standard Settings'!$I25),-1,(EchelleFPAparam!$S$3/('cpmcfgWVLEN_Table.csv'!$S30+G$52))*(SIN('Standard Settings'!$F25)+SIN('Standard Settings'!$F25+EchelleFPAparam!$M$3+EchelleFPAparam!$H$3)))</f>
        <v>4061.88855304093</v>
      </c>
      <c r="DJ30" s="41" t="n">
        <f aca="false">IF(OR($S30+H$52&lt;'Standard Settings'!$G25,$S30+H$52&gt;'Standard Settings'!$I25),-1,(EchelleFPAparam!$S$3/('cpmcfgWVLEN_Table.csv'!$S30+H$52))*(SIN('Standard Settings'!$F25)+SIN('Standard Settings'!$F25+EchelleFPAparam!$M$3+EchelleFPAparam!$H$3)))</f>
        <v>3791.0959828382</v>
      </c>
      <c r="DK30" s="41" t="n">
        <f aca="false">IF(OR($S30+I$52&lt;'Standard Settings'!$G25,$S30+I$52&gt;'Standard Settings'!$I25),-1,(EchelleFPAparam!$S$3/('cpmcfgWVLEN_Table.csv'!$S30+I$52))*(SIN('Standard Settings'!$F25)+SIN('Standard Settings'!$F25+EchelleFPAparam!$M$3+EchelleFPAparam!$H$3)))</f>
        <v>3554.15248391082</v>
      </c>
      <c r="DL30" s="41" t="n">
        <f aca="false">IF(OR($S30+J$52&lt;'Standard Settings'!$G25,$S30+J$52&gt;'Standard Settings'!$I25),-1,(EchelleFPAparam!$S$3/('cpmcfgWVLEN_Table.csv'!$S30+J$52))*(SIN('Standard Settings'!$F25)+SIN('Standard Settings'!$F25+EchelleFPAparam!$M$3+EchelleFPAparam!$H$3)))</f>
        <v>-1</v>
      </c>
      <c r="DM30" s="41" t="n">
        <f aca="false">IF(OR($S30+B$52&lt;'Standard Settings'!$G25,$S30+B$52&gt;'Standard Settings'!$I25),-1,(EchelleFPAparam!$S$3/('cpmcfgWVLEN_Table.csv'!$S30+B$52))*(SIN('Standard Settings'!$F25)+SIN('Standard Settings'!$F25+EchelleFPAparam!$M$3+EchelleFPAparam!$I$3)))</f>
        <v>-1</v>
      </c>
      <c r="DN30" s="41" t="n">
        <f aca="false">IF(OR($S30+C$52&lt;'Standard Settings'!$G25,$S30+C$52&gt;'Standard Settings'!$I25),-1,(EchelleFPAparam!$S$3/('cpmcfgWVLEN_Table.csv'!$S30+C$52))*(SIN('Standard Settings'!$F25)+SIN('Standard Settings'!$F25+EchelleFPAparam!$M$3+EchelleFPAparam!$I$3)))</f>
        <v>5722.71012198113</v>
      </c>
      <c r="DO30" s="41" t="n">
        <f aca="false">IF(OR($S30+D$52&lt;'Standard Settings'!$G25,$S30+D$52&gt;'Standard Settings'!$I25),-1,(EchelleFPAparam!$S$3/('cpmcfgWVLEN_Table.csv'!$S30+D$52))*(SIN('Standard Settings'!$F25)+SIN('Standard Settings'!$F25+EchelleFPAparam!$M$3+EchelleFPAparam!$I$3)))</f>
        <v>5202.46374725558</v>
      </c>
      <c r="DP30" s="41" t="n">
        <f aca="false">IF(OR($S30+E$52&lt;'Standard Settings'!$G25,$S30+E$52&gt;'Standard Settings'!$I25),-1,(EchelleFPAparam!$S$3/('cpmcfgWVLEN_Table.csv'!$S30+E$52))*(SIN('Standard Settings'!$F25)+SIN('Standard Settings'!$F25+EchelleFPAparam!$M$3+EchelleFPAparam!$I$3)))</f>
        <v>4768.92510165094</v>
      </c>
      <c r="DQ30" s="41" t="n">
        <f aca="false">IF(OR($S30+F$52&lt;'Standard Settings'!$G25,$S30+F$52&gt;'Standard Settings'!$I25),-1,(EchelleFPAparam!$S$3/('cpmcfgWVLEN_Table.csv'!$S30+F$52))*(SIN('Standard Settings'!$F25)+SIN('Standard Settings'!$F25+EchelleFPAparam!$M$3+EchelleFPAparam!$I$3)))</f>
        <v>4402.08470921626</v>
      </c>
      <c r="DR30" s="41" t="n">
        <f aca="false">IF(OR($S30+G$52&lt;'Standard Settings'!$G25,$S30+G$52&gt;'Standard Settings'!$I25),-1,(EchelleFPAparam!$S$3/('cpmcfgWVLEN_Table.csv'!$S30+G$52))*(SIN('Standard Settings'!$F25)+SIN('Standard Settings'!$F25+EchelleFPAparam!$M$3+EchelleFPAparam!$I$3)))</f>
        <v>4087.65008712938</v>
      </c>
      <c r="DS30" s="41" t="n">
        <f aca="false">IF(OR($S30+H$52&lt;'Standard Settings'!$G25,$S30+H$52&gt;'Standard Settings'!$I25),-1,(EchelleFPAparam!$S$3/('cpmcfgWVLEN_Table.csv'!$S30+H$52))*(SIN('Standard Settings'!$F25)+SIN('Standard Settings'!$F25+EchelleFPAparam!$M$3+EchelleFPAparam!$I$3)))</f>
        <v>3815.14008132076</v>
      </c>
      <c r="DT30" s="41" t="n">
        <f aca="false">IF(OR($S30+I$52&lt;'Standard Settings'!$G25,$S30+I$52&gt;'Standard Settings'!$I25),-1,(EchelleFPAparam!$S$3/('cpmcfgWVLEN_Table.csv'!$S30+I$52))*(SIN('Standard Settings'!$F25)+SIN('Standard Settings'!$F25+EchelleFPAparam!$M$3+EchelleFPAparam!$I$3)))</f>
        <v>3576.69382623821</v>
      </c>
      <c r="DU30" s="41" t="n">
        <f aca="false">IF(OR($S30+J$52&lt;'Standard Settings'!$G25,$S30+J$52&gt;'Standard Settings'!$I25),-1,(EchelleFPAparam!$S$3/('cpmcfgWVLEN_Table.csv'!$S30+J$52))*(SIN('Standard Settings'!$F25)+SIN('Standard Settings'!$F25+EchelleFPAparam!$M$3+EchelleFPAparam!$I$3)))</f>
        <v>-1</v>
      </c>
      <c r="DV30" s="41" t="n">
        <f aca="false">IF(OR($S30+B$52&lt;'Standard Settings'!$G25,$S30+B$52&gt;'Standard Settings'!$I25),-1,(EchelleFPAparam!$S$3/('cpmcfgWVLEN_Table.csv'!$S30+B$52))*(SIN('Standard Settings'!$F25)+SIN('Standard Settings'!$F25+EchelleFPAparam!$M$3+EchelleFPAparam!$J$3)))</f>
        <v>-1</v>
      </c>
      <c r="DW30" s="41" t="n">
        <f aca="false">IF(OR($S30+C$52&lt;'Standard Settings'!$G25,$S30+C$52&gt;'Standard Settings'!$I25),-1,(EchelleFPAparam!$S$3/('cpmcfgWVLEN_Table.csv'!$S30+C$52))*(SIN('Standard Settings'!$F25)+SIN('Standard Settings'!$F25+EchelleFPAparam!$M$3+EchelleFPAparam!$J$3)))</f>
        <v>5724.6167924422</v>
      </c>
      <c r="DX30" s="41" t="n">
        <f aca="false">IF(OR($S30+D$52&lt;'Standard Settings'!$G25,$S30+D$52&gt;'Standard Settings'!$I25),-1,(EchelleFPAparam!$S$3/('cpmcfgWVLEN_Table.csv'!$S30+D$52))*(SIN('Standard Settings'!$F25)+SIN('Standard Settings'!$F25+EchelleFPAparam!$M$3+EchelleFPAparam!$J$3)))</f>
        <v>5204.19708403837</v>
      </c>
      <c r="DY30" s="41" t="n">
        <f aca="false">IF(OR($S30+E$52&lt;'Standard Settings'!$G25,$S30+E$52&gt;'Standard Settings'!$I25),-1,(EchelleFPAparam!$S$3/('cpmcfgWVLEN_Table.csv'!$S30+E$52))*(SIN('Standard Settings'!$F25)+SIN('Standard Settings'!$F25+EchelleFPAparam!$M$3+EchelleFPAparam!$J$3)))</f>
        <v>4770.51399370184</v>
      </c>
      <c r="DZ30" s="41" t="n">
        <f aca="false">IF(OR($S30+F$52&lt;'Standard Settings'!$G25,$S30+F$52&gt;'Standard Settings'!$I25),-1,(EchelleFPAparam!$S$3/('cpmcfgWVLEN_Table.csv'!$S30+F$52))*(SIN('Standard Settings'!$F25)+SIN('Standard Settings'!$F25+EchelleFPAparam!$M$3+EchelleFPAparam!$J$3)))</f>
        <v>4403.55137880169</v>
      </c>
      <c r="EA30" s="41" t="n">
        <f aca="false">IF(OR($S30+G$52&lt;'Standard Settings'!$G25,$S30+G$52&gt;'Standard Settings'!$I25),-1,(EchelleFPAparam!$S$3/('cpmcfgWVLEN_Table.csv'!$S30+G$52))*(SIN('Standard Settings'!$F25)+SIN('Standard Settings'!$F25+EchelleFPAparam!$M$3+EchelleFPAparam!$J$3)))</f>
        <v>4089.01199460157</v>
      </c>
      <c r="EB30" s="41" t="n">
        <f aca="false">IF(OR($S30+H$52&lt;'Standard Settings'!$G25,$S30+H$52&gt;'Standard Settings'!$I25),-1,(EchelleFPAparam!$S$3/('cpmcfgWVLEN_Table.csv'!$S30+H$52))*(SIN('Standard Settings'!$F25)+SIN('Standard Settings'!$F25+EchelleFPAparam!$M$3+EchelleFPAparam!$J$3)))</f>
        <v>3816.41119496147</v>
      </c>
      <c r="EC30" s="41" t="n">
        <f aca="false">IF(OR($S30+I$52&lt;'Standard Settings'!$G25,$S30+I$52&gt;'Standard Settings'!$I25),-1,(EchelleFPAparam!$S$3/('cpmcfgWVLEN_Table.csv'!$S30+I$52))*(SIN('Standard Settings'!$F25)+SIN('Standard Settings'!$F25+EchelleFPAparam!$M$3+EchelleFPAparam!$J$3)))</f>
        <v>3577.88549527638</v>
      </c>
      <c r="ED30" s="41" t="n">
        <f aca="false">IF(OR($S30+J$52&lt;'Standard Settings'!$G25,$S30+J$52&gt;'Standard Settings'!$I25),-1,(EchelleFPAparam!$S$3/('cpmcfgWVLEN_Table.csv'!$S30+J$52))*(SIN('Standard Settings'!$F25)+SIN('Standard Settings'!$F25+EchelleFPAparam!$M$3+EchelleFPAparam!$J$3)))</f>
        <v>-1</v>
      </c>
      <c r="EE30" s="41" t="n">
        <f aca="false">IF(OR($S30+B$52&lt;$Q30,$S30+B$52&gt;$R30),-1,(EchelleFPAparam!$S$3/('cpmcfgWVLEN_Table.csv'!$S30+B$52))*(SIN('Standard Settings'!$F25)+SIN('Standard Settings'!$F25+EchelleFPAparam!$M$3+EchelleFPAparam!$K$3)))</f>
        <v>-1</v>
      </c>
      <c r="EF30" s="41" t="n">
        <f aca="false">IF(OR($S30+C$52&lt;$Q30,$S30+C$52&gt;$R30),-1,(EchelleFPAparam!$S$3/('cpmcfgWVLEN_Table.csv'!$S30+C$52))*(SIN('Standard Settings'!$F25)+SIN('Standard Settings'!$F25+EchelleFPAparam!$M$3+EchelleFPAparam!$K$3)))</f>
        <v>5758.83027480396</v>
      </c>
      <c r="EG30" s="41" t="n">
        <f aca="false">IF(OR($S30+D$52&lt;$Q30,$S30+D$52&gt;$R30),-1,(EchelleFPAparam!$S$3/('cpmcfgWVLEN_Table.csv'!$S30+D$52))*(SIN('Standard Settings'!$F25)+SIN('Standard Settings'!$F25+EchelleFPAparam!$M$3+EchelleFPAparam!$K$3)))</f>
        <v>5235.30024982178</v>
      </c>
      <c r="EH30" s="41" t="n">
        <f aca="false">IF(OR($S30+E$52&lt;$Q30,$S30+E$52&gt;$R30),-1,(EchelleFPAparam!$S$3/('cpmcfgWVLEN_Table.csv'!$S30+E$52))*(SIN('Standard Settings'!$F25)+SIN('Standard Settings'!$F25+EchelleFPAparam!$M$3+EchelleFPAparam!$K$3)))</f>
        <v>4799.0252290033</v>
      </c>
      <c r="EI30" s="41" t="n">
        <f aca="false">IF(OR($S30+F$52&lt;$Q30,$S30+F$52&gt;$R30),-1,(EchelleFPAparam!$S$3/('cpmcfgWVLEN_Table.csv'!$S30+F$52))*(SIN('Standard Settings'!$F25)+SIN('Standard Settings'!$F25+EchelleFPAparam!$M$3+EchelleFPAparam!$K$3)))</f>
        <v>4429.86944215689</v>
      </c>
      <c r="EJ30" s="41" t="n">
        <f aca="false">IF(OR($S30+G$52&lt;$Q30,$S30+G$52&gt;$R30),-1,(EchelleFPAparam!$S$3/('cpmcfgWVLEN_Table.csv'!$S30+G$52))*(SIN('Standard Settings'!$F25)+SIN('Standard Settings'!$F25+EchelleFPAparam!$M$3+EchelleFPAparam!$K$3)))</f>
        <v>4113.45019628854</v>
      </c>
      <c r="EK30" s="41" t="n">
        <f aca="false">IF(OR($S30+H$52&lt;$Q30,$S30+H$52&gt;$R30),-1,(EchelleFPAparam!$S$3/('cpmcfgWVLEN_Table.csv'!$S30+H$52))*(SIN('Standard Settings'!$F25)+SIN('Standard Settings'!$F25+EchelleFPAparam!$M$3+EchelleFPAparam!$K$3)))</f>
        <v>3839.22018320264</v>
      </c>
      <c r="EL30" s="41" t="n">
        <f aca="false">IF(OR($S30+I$52&lt;$Q30,$S30+I$52&gt;$R30),-1,(EchelleFPAparam!$S$3/('cpmcfgWVLEN_Table.csv'!$S30+I$52))*(SIN('Standard Settings'!$F25)+SIN('Standard Settings'!$F25+EchelleFPAparam!$M$3+EchelleFPAparam!$K$3)))</f>
        <v>3599.26892175247</v>
      </c>
      <c r="EM30" s="41" t="n">
        <f aca="false">IF(OR($S30+J$52&lt;$Q30,$S30+J$52&gt;$R30),-1,(EchelleFPAparam!$S$3/('cpmcfgWVLEN_Table.csv'!$S30+J$52))*(SIN('Standard Settings'!$F25)+SIN('Standard Settings'!$F25+EchelleFPAparam!$M$3+EchelleFPAparam!$K$3)))</f>
        <v>-1</v>
      </c>
      <c r="EN30" s="42"/>
      <c r="EO30" s="42"/>
      <c r="EP30" s="42"/>
      <c r="EQ30" s="42"/>
      <c r="ER30" s="42"/>
      <c r="ES30" s="42"/>
      <c r="ET30" s="42"/>
      <c r="EU30" s="42"/>
      <c r="EV30" s="42"/>
      <c r="EW30" s="42"/>
      <c r="EX30" s="42"/>
      <c r="EY30" s="42"/>
      <c r="EZ30" s="42"/>
      <c r="FA30" s="42"/>
      <c r="FB30" s="42"/>
      <c r="FC30" s="42"/>
      <c r="FD30" s="42"/>
      <c r="FE30" s="42"/>
      <c r="FF30" s="42"/>
      <c r="FG30" s="42"/>
      <c r="FH30" s="42"/>
      <c r="FI30" s="42"/>
      <c r="FJ30" s="42"/>
      <c r="FK30" s="42"/>
      <c r="FL30" s="43" t="n">
        <f aca="false">1/(F30*EchelleFPAparam!$Q$3)</f>
        <v>837.913544810326</v>
      </c>
      <c r="FM30" s="43" t="n">
        <f aca="false">E30*FL30</f>
        <v>11.3507788788029</v>
      </c>
      <c r="FN30" s="42"/>
      <c r="FO30" s="42"/>
      <c r="FP30" s="42"/>
      <c r="FQ30" s="42"/>
      <c r="FR30" s="42"/>
      <c r="FS30" s="42"/>
      <c r="FT30" s="42"/>
      <c r="FU30" s="42"/>
      <c r="FV30" s="42"/>
      <c r="FW30" s="42"/>
      <c r="FX30" s="42"/>
      <c r="FY30" s="42"/>
      <c r="FZ30" s="42"/>
      <c r="GA30" s="42"/>
      <c r="GB30" s="42"/>
      <c r="GC30" s="42"/>
      <c r="GD30" s="42"/>
      <c r="GE30" s="42"/>
      <c r="GF30" s="42"/>
      <c r="GG30" s="42"/>
      <c r="GH30" s="42"/>
      <c r="GI30" s="42"/>
      <c r="GJ30" s="42"/>
      <c r="GK30" s="42"/>
      <c r="GL30" s="42"/>
      <c r="GM30" s="42"/>
      <c r="GN30" s="42"/>
      <c r="GO30" s="42"/>
      <c r="GP30" s="42"/>
      <c r="GQ30" s="42"/>
      <c r="GR30" s="42"/>
      <c r="GS30" s="42"/>
      <c r="GT30" s="42"/>
      <c r="GU30" s="42"/>
      <c r="GV30" s="42"/>
      <c r="GW30" s="42"/>
      <c r="GX30" s="42"/>
      <c r="GY30" s="42"/>
      <c r="GZ30" s="42"/>
      <c r="HA30" s="42"/>
      <c r="HB30" s="42"/>
      <c r="HC30" s="42"/>
      <c r="HD30" s="42"/>
      <c r="HE30" s="42"/>
      <c r="HF30" s="42"/>
      <c r="HG30" s="42"/>
      <c r="HH30" s="42"/>
      <c r="HI30" s="42"/>
      <c r="HJ30" s="42"/>
      <c r="HK30" s="42"/>
      <c r="HL30" s="42"/>
      <c r="HM30" s="42"/>
      <c r="HN30" s="42"/>
      <c r="HO30" s="42"/>
      <c r="HP30" s="42"/>
      <c r="HQ30" s="42"/>
      <c r="HR30" s="42"/>
      <c r="HS30" s="42"/>
      <c r="HT30" s="42"/>
      <c r="HU30" s="42"/>
      <c r="HV30" s="42"/>
      <c r="HW30" s="42"/>
      <c r="HX30" s="42"/>
      <c r="HY30" s="42"/>
      <c r="HZ30" s="42"/>
      <c r="IA30" s="42"/>
      <c r="IB30" s="42"/>
      <c r="IC30" s="42"/>
      <c r="ID30" s="42"/>
      <c r="IE30" s="42"/>
      <c r="IF30" s="42"/>
      <c r="IG30" s="42"/>
      <c r="IH30" s="42"/>
      <c r="II30" s="42"/>
      <c r="IJ30" s="42"/>
      <c r="IK30" s="42"/>
      <c r="IL30" s="42"/>
      <c r="IM30" s="42"/>
      <c r="IN30" s="42"/>
      <c r="IO30" s="42"/>
      <c r="IP30" s="42"/>
      <c r="IQ30" s="42"/>
      <c r="IR30" s="42"/>
      <c r="IS30" s="42"/>
      <c r="IT30" s="42"/>
      <c r="IU30" s="42"/>
      <c r="IV30" s="42"/>
      <c r="IW30" s="42"/>
      <c r="IX30" s="42"/>
      <c r="IY30" s="42"/>
      <c r="IZ30" s="42"/>
      <c r="JA30" s="42"/>
      <c r="JB30" s="42"/>
      <c r="JC30" s="42"/>
      <c r="JD30" s="42"/>
      <c r="JE30" s="42"/>
      <c r="JF30" s="42"/>
      <c r="JG30" s="42"/>
      <c r="JH30" s="42"/>
      <c r="JI30" s="42"/>
      <c r="JJ30" s="42"/>
      <c r="JK30" s="42"/>
      <c r="JL30" s="42"/>
      <c r="JM30" s="42"/>
      <c r="JN30" s="42"/>
      <c r="JO30" s="42"/>
      <c r="JP30" s="42"/>
      <c r="JQ30" s="42"/>
      <c r="JR30" s="42"/>
      <c r="JS30" s="42"/>
      <c r="JT30" s="24"/>
    </row>
    <row r="31" customFormat="false" ht="13.75" hidden="false" customHeight="true" outlineLevel="0" collapsed="false">
      <c r="A31" s="29" t="n">
        <v>25</v>
      </c>
      <c r="B31" s="30" t="n">
        <f aca="false">Y31</f>
        <v>4406.57427026781</v>
      </c>
      <c r="C31" s="12" t="str">
        <f aca="false">'Standard Settings'!B26</f>
        <v>M/6/9</v>
      </c>
      <c r="D31" s="12" t="n">
        <f aca="false">'Standard Settings'!H26</f>
        <v>13</v>
      </c>
      <c r="E31" s="31" t="n">
        <f aca="false">(DQ31-DH31)/2048</f>
        <v>0.0133162406361089</v>
      </c>
      <c r="F31" s="28"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32" t="str">
        <f aca="false">'Standard Settings'!C26</f>
        <v>M</v>
      </c>
      <c r="H31" s="33"/>
      <c r="I31" s="12" t="str">
        <f aca="false">'Standard Settings'!$D26</f>
        <v>LM</v>
      </c>
      <c r="J31" s="33"/>
      <c r="K31" s="13" t="n">
        <v>0</v>
      </c>
      <c r="L31" s="13" t="n">
        <v>0</v>
      </c>
      <c r="M31" s="14" t="s">
        <v>301</v>
      </c>
      <c r="N31" s="14" t="s">
        <v>301</v>
      </c>
      <c r="O31" s="12" t="n">
        <f aca="false">'Standard Settings'!$E26</f>
        <v>66.5</v>
      </c>
      <c r="P31" s="34"/>
      <c r="Q31" s="35" t="n">
        <f aca="false">'Standard Settings'!$G26</f>
        <v>10</v>
      </c>
      <c r="R31" s="35" t="n">
        <f aca="false">'Standard Settings'!$I26</f>
        <v>16</v>
      </c>
      <c r="S31" s="36" t="n">
        <f aca="false">D31-4</f>
        <v>9</v>
      </c>
      <c r="T31" s="36" t="n">
        <f aca="false">D31+4</f>
        <v>17</v>
      </c>
      <c r="U31" s="37" t="n">
        <f aca="false">IF(OR($S31+B$52&lt;$Q31,$S31+B$52&gt;$R31),-1,(EchelleFPAparam!$S$3/('cpmcfgWVLEN_Table.csv'!$S31+B$52))*(SIN('Standard Settings'!$F26)+SIN('Standard Settings'!$F26+EchelleFPAparam!$M$3)))</f>
        <v>-1</v>
      </c>
      <c r="V31" s="37" t="n">
        <f aca="false">IF(OR($S31+C$52&lt;$Q31,$S31+C$52&gt;$R31),-1,(EchelleFPAparam!$S$3/('cpmcfgWVLEN_Table.csv'!$S31+C$52))*(SIN('Standard Settings'!$F26)+SIN('Standard Settings'!$F26+EchelleFPAparam!$M$3)))</f>
        <v>5728.54655134815</v>
      </c>
      <c r="W31" s="37" t="n">
        <f aca="false">IF(OR($S31+D$52&lt;$Q31,$S31+D$52&gt;$R31),-1,(EchelleFPAparam!$S$3/('cpmcfgWVLEN_Table.csv'!$S31+D$52))*(SIN('Standard Settings'!$F26)+SIN('Standard Settings'!$F26+EchelleFPAparam!$M$3)))</f>
        <v>5207.76959213468</v>
      </c>
      <c r="X31" s="37" t="n">
        <f aca="false">IF(OR($S31+E$52&lt;$Q31,$S31+E$52&gt;$R31),-1,(EchelleFPAparam!$S$3/('cpmcfgWVLEN_Table.csv'!$S31+E$52))*(SIN('Standard Settings'!$F26)+SIN('Standard Settings'!$F26+EchelleFPAparam!$M$3)))</f>
        <v>4773.78879279012</v>
      </c>
      <c r="Y31" s="37" t="n">
        <f aca="false">IF(OR($S31+F$52&lt;$Q31,$S31+F$52&gt;$R31),-1,(EchelleFPAparam!$S$3/('cpmcfgWVLEN_Table.csv'!$S31+F$52))*(SIN('Standard Settings'!$F26)+SIN('Standard Settings'!$F26+EchelleFPAparam!$M$3)))</f>
        <v>4406.57427026781</v>
      </c>
      <c r="Z31" s="37" t="n">
        <f aca="false">IF(OR($S31+G$52&lt;$Q31,$S31+G$52&gt;$R31),-1,(EchelleFPAparam!$S$3/('cpmcfgWVLEN_Table.csv'!$S31+G$52))*(SIN('Standard Settings'!$F26)+SIN('Standard Settings'!$F26+EchelleFPAparam!$M$3)))</f>
        <v>4091.81896524868</v>
      </c>
      <c r="AA31" s="37" t="n">
        <f aca="false">IF(OR($S31+H$52&lt;$Q31,$S31+H$52&gt;$R31),-1,(EchelleFPAparam!$S$3/('cpmcfgWVLEN_Table.csv'!$S31+H$52))*(SIN('Standard Settings'!$F26)+SIN('Standard Settings'!$F26+EchelleFPAparam!$M$3)))</f>
        <v>3819.0310342321</v>
      </c>
      <c r="AB31" s="37" t="n">
        <f aca="false">IF(OR($S31+I$52&lt;$Q31,$S31+I$52&gt;$R31),-1,(EchelleFPAparam!$S$3/('cpmcfgWVLEN_Table.csv'!$S31+I$52))*(SIN('Standard Settings'!$F26)+SIN('Standard Settings'!$F26+EchelleFPAparam!$M$3)))</f>
        <v>3580.34159459259</v>
      </c>
      <c r="AC31" s="37" t="n">
        <f aca="false">IF(OR($S31+J$52&lt;$Q31,$S31+J$52&gt;$R31),-1,(EchelleFPAparam!$S$3/('cpmcfgWVLEN_Table.csv'!$S31+J$52))*(SIN('Standard Settings'!$F26)+SIN('Standard Settings'!$F26+EchelleFPAparam!$M$3)))</f>
        <v>-1</v>
      </c>
      <c r="AD31" s="38"/>
      <c r="AE31" s="38" t="n">
        <v>1978.95304803743</v>
      </c>
      <c r="AF31" s="38" t="n">
        <v>1537.47077513842</v>
      </c>
      <c r="AG31" s="38" t="n">
        <v>1151.13587535552</v>
      </c>
      <c r="AH31" s="38" t="n">
        <v>823.121298847854</v>
      </c>
      <c r="AI31" s="38" t="n">
        <v>541.352535790915</v>
      </c>
      <c r="AJ31" s="38" t="n">
        <v>296.580189564473</v>
      </c>
      <c r="AK31" s="38" t="n">
        <v>84.0789649093849</v>
      </c>
      <c r="AL31" s="38"/>
      <c r="AM31" s="38"/>
      <c r="AN31" s="38"/>
      <c r="AO31" s="38"/>
      <c r="AP31" s="38" t="n">
        <v>1985.64247021173</v>
      </c>
      <c r="AQ31" s="38" t="n">
        <v>1548.71050844414</v>
      </c>
      <c r="AR31" s="38" t="n">
        <v>1160.16016615081</v>
      </c>
      <c r="AS31" s="38" t="n">
        <v>830.339357484529</v>
      </c>
      <c r="AT31" s="38" t="n">
        <v>546.919810392889</v>
      </c>
      <c r="AU31" s="38" t="n">
        <v>300.702499895908</v>
      </c>
      <c r="AV31" s="38" t="n">
        <v>85.6137439399641</v>
      </c>
      <c r="AW31" s="38"/>
      <c r="AX31" s="38"/>
      <c r="AY31" s="38"/>
      <c r="AZ31" s="38"/>
      <c r="BA31" s="38" t="n">
        <v>1993.39657164802</v>
      </c>
      <c r="BB31" s="38" t="n">
        <v>1562.12138329882</v>
      </c>
      <c r="BC31" s="38" t="n">
        <v>1171.07493929672</v>
      </c>
      <c r="BD31" s="38" t="n">
        <v>839.041204623609</v>
      </c>
      <c r="BE31" s="38" t="n">
        <v>553.816594902379</v>
      </c>
      <c r="BF31" s="38" t="n">
        <v>306.026902085972</v>
      </c>
      <c r="BG31" s="38" t="n">
        <v>88.0274897522328</v>
      </c>
      <c r="BH31" s="38"/>
      <c r="BI31" s="38"/>
      <c r="BJ31" s="38"/>
      <c r="BK31" s="39" t="n">
        <f aca="false">IF(OR($S31+B$52&lt;'Standard Settings'!$G26,$S31+B$52&gt;'Standard Settings'!$I26),-1,(EchelleFPAparam!$S$3/('cpmcfgWVLEN_Table.csv'!$S31+B$52))*(SIN(EchelleFPAparam!$T$3-EchelleFPAparam!$M$3/2)+SIN('Standard Settings'!$F26+EchelleFPAparam!$M$3)))</f>
        <v>-1</v>
      </c>
      <c r="BL31" s="39" t="n">
        <f aca="false">IF(OR($S31+C$52&lt;'Standard Settings'!$G26,$S31+C$52&gt;'Standard Settings'!$I26),-1,(EchelleFPAparam!$S$3/('cpmcfgWVLEN_Table.csv'!$S31+C$52))*(SIN(EchelleFPAparam!$T$3-EchelleFPAparam!$M$3/2)+SIN('Standard Settings'!$F26+EchelleFPAparam!$M$3)))</f>
        <v>5703.21174964903</v>
      </c>
      <c r="BM31" s="39" t="n">
        <f aca="false">IF(OR($S31+D$52&lt;'Standard Settings'!$G26,$S31+D$52&gt;'Standard Settings'!$I26),-1,(EchelleFPAparam!$S$3/('cpmcfgWVLEN_Table.csv'!$S31+D$52))*(SIN(EchelleFPAparam!$T$3-EchelleFPAparam!$M$3/2)+SIN('Standard Settings'!$F26+EchelleFPAparam!$M$3)))</f>
        <v>5184.73795422639</v>
      </c>
      <c r="BN31" s="39" t="n">
        <f aca="false">IF(OR($S31+E$52&lt;'Standard Settings'!$G26,$S31+E$52&gt;'Standard Settings'!$I26),-1,(EchelleFPAparam!$S$3/('cpmcfgWVLEN_Table.csv'!$S31+E$52))*(SIN(EchelleFPAparam!$T$3-EchelleFPAparam!$M$3/2)+SIN('Standard Settings'!$F26+EchelleFPAparam!$M$3)))</f>
        <v>4752.67645804086</v>
      </c>
      <c r="BO31" s="39" t="n">
        <f aca="false">IF(OR($S31+F$52&lt;'Standard Settings'!$G26,$S31+F$52&gt;'Standard Settings'!$I26),-1,(EchelleFPAparam!$S$3/('cpmcfgWVLEN_Table.csv'!$S31+F$52))*(SIN(EchelleFPAparam!$T$3-EchelleFPAparam!$M$3/2)+SIN('Standard Settings'!$F26+EchelleFPAparam!$M$3)))</f>
        <v>4387.08596126848</v>
      </c>
      <c r="BP31" s="39" t="n">
        <f aca="false">IF(OR($S31+G$52&lt;'Standard Settings'!$G26,$S31+G$52&gt;'Standard Settings'!$I26),-1,(EchelleFPAparam!$S$3/('cpmcfgWVLEN_Table.csv'!$S31+G$52))*(SIN(EchelleFPAparam!$T$3-EchelleFPAparam!$M$3/2)+SIN('Standard Settings'!$F26+EchelleFPAparam!$M$3)))</f>
        <v>4073.72267832074</v>
      </c>
      <c r="BQ31" s="39" t="n">
        <f aca="false">IF(OR($S31+H$52&lt;'Standard Settings'!$G26,$S31+H$52&gt;'Standard Settings'!$I26),-1,(EchelleFPAparam!$S$3/('cpmcfgWVLEN_Table.csv'!$S31+H$52))*(SIN(EchelleFPAparam!$T$3-EchelleFPAparam!$M$3/2)+SIN('Standard Settings'!$F26+EchelleFPAparam!$M$3)))</f>
        <v>3802.14116643269</v>
      </c>
      <c r="BR31" s="39" t="n">
        <f aca="false">IF(OR($S31+I$52&lt;'Standard Settings'!$G26,$S31+I$52&gt;'Standard Settings'!$I26),-1,(EchelleFPAparam!$S$3/('cpmcfgWVLEN_Table.csv'!$S31+I$52))*(SIN(EchelleFPAparam!$T$3-EchelleFPAparam!$M$3/2)+SIN('Standard Settings'!$F26+EchelleFPAparam!$M$3)))</f>
        <v>3564.50734353064</v>
      </c>
      <c r="BS31" s="39" t="n">
        <f aca="false">IF(OR($S31+J$52&lt;'Standard Settings'!$G26,$S31+J$52&gt;'Standard Settings'!$I26),-1,(EchelleFPAparam!$S$3/('cpmcfgWVLEN_Table.csv'!$S31+J$52))*(SIN(EchelleFPAparam!$T$3-EchelleFPAparam!$M$3/2)+SIN('Standard Settings'!$F26+EchelleFPAparam!$M$3)))</f>
        <v>-1</v>
      </c>
      <c r="BT31" s="40" t="n">
        <f aca="false">IF(OR($S31+B$52&lt;'Standard Settings'!$G26,$S31+B$52&gt;'Standard Settings'!$I26),-1,BK31*(($D31+B$52)/($D31+B$52+0.5)))</f>
        <v>-1</v>
      </c>
      <c r="BU31" s="40" t="n">
        <f aca="false">IF(OR($S31+C$52&lt;'Standard Settings'!$G26,$S31+C$52&gt;'Standard Settings'!$I26),-1,BL31*(($D31+C$52)/($D31+C$52+0.5)))</f>
        <v>5506.5492755232</v>
      </c>
      <c r="BV31" s="40" t="n">
        <f aca="false">IF(OR($S31+D$52&lt;'Standard Settings'!$G26,$S31+D$52&gt;'Standard Settings'!$I26),-1,BM31*(($D31+D$52)/($D31+D$52+0.5)))</f>
        <v>5017.48834279973</v>
      </c>
      <c r="BW31" s="40" t="n">
        <f aca="false">IF(OR($S31+E$52&lt;'Standard Settings'!$G26,$S31+E$52&gt;'Standard Settings'!$I26),-1,BN31*(($D31+E$52)/($D31+E$52+0.5)))</f>
        <v>4608.65595931235</v>
      </c>
      <c r="BX31" s="40" t="n">
        <f aca="false">IF(OR($S31+F$52&lt;'Standard Settings'!$G26,$S31+F$52&gt;'Standard Settings'!$I26),-1,BO31*(($D31+F$52)/($D31+F$52+0.5)))</f>
        <v>4261.74064808939</v>
      </c>
      <c r="BY31" s="40" t="n">
        <f aca="false">IF(OR($S31+G$52&lt;'Standard Settings'!$G26,$S31+G$52&gt;'Standard Settings'!$I26),-1,BP31*(($D31+G$52)/($D31+G$52+0.5)))</f>
        <v>3963.62206539315</v>
      </c>
      <c r="BZ31" s="40" t="n">
        <f aca="false">IF(OR($S31+H$52&lt;'Standard Settings'!$G26,$S31+H$52&gt;'Standard Settings'!$I26),-1,BQ31*(($D31+H$52)/($D31+H$52+0.5)))</f>
        <v>3704.65036729339</v>
      </c>
      <c r="CA31" s="40" t="n">
        <f aca="false">IF(OR($S31+I$52&lt;'Standard Settings'!$G26,$S31+I$52&gt;'Standard Settings'!$I26),-1,BR31*(($D31+I$52)/($D31+I$52+0.5)))</f>
        <v>3477.5681400299</v>
      </c>
      <c r="CB31" s="40" t="n">
        <f aca="false">IF(OR($S31+J$52&lt;'Standard Settings'!$G26,$S31+J$52&gt;'Standard Settings'!$I26),-1,BS31*(($D31+J$52)/($D31+J$52+0.5)))</f>
        <v>-1</v>
      </c>
      <c r="CC31" s="40" t="n">
        <f aca="false">IF(OR($S31+B$52&lt;'Standard Settings'!$G26,$S31+B$52&gt;'Standard Settings'!$I26),-1,BK31*(($D31+B$52)/($D31+B$52-0.5)))</f>
        <v>-1</v>
      </c>
      <c r="CD31" s="40" t="n">
        <f aca="false">IF(OR($S31+C$52&lt;'Standard Settings'!$G26,$S31+C$52&gt;'Standard Settings'!$I26),-1,BL31*(($D31+C$52)/($D31+C$52-0.5)))</f>
        <v>5914.44181445084</v>
      </c>
      <c r="CE31" s="40" t="n">
        <f aca="false">IF(OR($S31+D$52&lt;'Standard Settings'!$G26,$S31+D$52&gt;'Standard Settings'!$I26),-1,BM31*(($D31+D$52)/($D31+D$52-0.5)))</f>
        <v>5363.52202161351</v>
      </c>
      <c r="CF31" s="40" t="n">
        <f aca="false">IF(OR($S31+E$52&lt;'Standard Settings'!$G26,$S31+E$52&gt;'Standard Settings'!$I26),-1,BN31*(($D31+E$52)/($D31+E$52-0.5)))</f>
        <v>4905.98860184863</v>
      </c>
      <c r="CG31" s="40" t="n">
        <f aca="false">IF(OR($S31+F$52&lt;'Standard Settings'!$G26,$S31+F$52&gt;'Standard Settings'!$I26),-1,BO31*(($D31+F$52)/($D31+F$52-0.5)))</f>
        <v>4520.0279600948</v>
      </c>
      <c r="CH31" s="40" t="n">
        <f aca="false">IF(OR($S31+G$52&lt;'Standard Settings'!$G26,$S31+G$52&gt;'Standard Settings'!$I26),-1,BP31*(($D31+G$52)/($D31+G$52-0.5)))</f>
        <v>4190.11475484419</v>
      </c>
      <c r="CI31" s="40" t="n">
        <f aca="false">IF(OR($S31+H$52&lt;'Standard Settings'!$G26,$S31+H$52&gt;'Standard Settings'!$I26),-1,BQ31*(($D31+H$52)/($D31+H$52-0.5)))</f>
        <v>3904.90173849843</v>
      </c>
      <c r="CJ31" s="40" t="n">
        <f aca="false">IF(OR($S31+I$52&lt;'Standard Settings'!$G26,$S31+I$52&gt;'Standard Settings'!$I26),-1,BR31*(($D31+I$52)/($D31+I$52-0.5)))</f>
        <v>3655.90496772374</v>
      </c>
      <c r="CK31" s="40" t="n">
        <f aca="false">IF(OR($S31+J$52&lt;'Standard Settings'!$G26,$S31+J$52&gt;'Standard Settings'!$I26),-1,BS31*(($D31+J$52)/($D31+J$52-0.5)))</f>
        <v>-1</v>
      </c>
      <c r="CL31" s="41" t="n">
        <f aca="false">IF(OR($S31+B$52&lt;'Standard Settings'!$G26,$S31+B$52&gt;'Standard Settings'!$I26),-1,(EchelleFPAparam!$S$3/('cpmcfgWVLEN_Table.csv'!$S31+B$52))*(SIN('Standard Settings'!$F26)+SIN('Standard Settings'!$F26+EchelleFPAparam!$M$3+EchelleFPAparam!$F$3)))</f>
        <v>-1</v>
      </c>
      <c r="CM31" s="41" t="n">
        <f aca="false">IF(OR($S31+C$52&lt;'Standard Settings'!$G26,$S31+C$52&gt;'Standard Settings'!$I26),-1,(EchelleFPAparam!$S$3/('cpmcfgWVLEN_Table.csv'!$S31+C$52))*(SIN('Standard Settings'!$F26)+SIN('Standard Settings'!$F26+EchelleFPAparam!$M$3+EchelleFPAparam!$F$3)))</f>
        <v>5671.33793177194</v>
      </c>
      <c r="CN31" s="41" t="n">
        <f aca="false">IF(OR($S31+D$52&lt;'Standard Settings'!$G26,$S31+D$52&gt;'Standard Settings'!$I26),-1,(EchelleFPAparam!$S$3/('cpmcfgWVLEN_Table.csv'!$S31+D$52))*(SIN('Standard Settings'!$F26)+SIN('Standard Settings'!$F26+EchelleFPAparam!$M$3+EchelleFPAparam!$F$3)))</f>
        <v>5155.76175615631</v>
      </c>
      <c r="CO31" s="41" t="n">
        <f aca="false">IF(OR($S31+E$52&lt;'Standard Settings'!$G26,$S31+E$52&gt;'Standard Settings'!$I26),-1,(EchelleFPAparam!$S$3/('cpmcfgWVLEN_Table.csv'!$S31+E$52))*(SIN('Standard Settings'!$F26)+SIN('Standard Settings'!$F26+EchelleFPAparam!$M$3+EchelleFPAparam!$F$3)))</f>
        <v>4726.11494314328</v>
      </c>
      <c r="CP31" s="41" t="n">
        <f aca="false">IF(OR($S31+F$52&lt;'Standard Settings'!$G26,$S31+F$52&gt;'Standard Settings'!$I26),-1,(EchelleFPAparam!$S$3/('cpmcfgWVLEN_Table.csv'!$S31+F$52))*(SIN('Standard Settings'!$F26)+SIN('Standard Settings'!$F26+EchelleFPAparam!$M$3+EchelleFPAparam!$F$3)))</f>
        <v>4362.56763982457</v>
      </c>
      <c r="CQ31" s="41" t="n">
        <f aca="false">IF(OR($S31+G$52&lt;'Standard Settings'!$G26,$S31+G$52&gt;'Standard Settings'!$I26),-1,(EchelleFPAparam!$S$3/('cpmcfgWVLEN_Table.csv'!$S31+G$52))*(SIN('Standard Settings'!$F26)+SIN('Standard Settings'!$F26+EchelleFPAparam!$M$3+EchelleFPAparam!$F$3)))</f>
        <v>4050.95566555138</v>
      </c>
      <c r="CR31" s="41" t="n">
        <f aca="false">IF(OR($S31+H$52&lt;'Standard Settings'!$G26,$S31+H$52&gt;'Standard Settings'!$I26),-1,(EchelleFPAparam!$S$3/('cpmcfgWVLEN_Table.csv'!$S31+H$52))*(SIN('Standard Settings'!$F26)+SIN('Standard Settings'!$F26+EchelleFPAparam!$M$3+EchelleFPAparam!$F$3)))</f>
        <v>3780.89195451462</v>
      </c>
      <c r="CS31" s="41" t="n">
        <f aca="false">IF(OR($S31+I$52&lt;'Standard Settings'!$G26,$S31+I$52&gt;'Standard Settings'!$I26),-1,(EchelleFPAparam!$S$3/('cpmcfgWVLEN_Table.csv'!$S31+I$52))*(SIN('Standard Settings'!$F26)+SIN('Standard Settings'!$F26+EchelleFPAparam!$M$3+EchelleFPAparam!$F$3)))</f>
        <v>3544.58620735746</v>
      </c>
      <c r="CT31" s="41" t="n">
        <f aca="false">IF(OR($S31+J$52&lt;'Standard Settings'!$G26,$S31+J$52&gt;'Standard Settings'!$I26),-1,(EchelleFPAparam!$S$3/('cpmcfgWVLEN_Table.csv'!$S31+J$52))*(SIN('Standard Settings'!$F26)+SIN('Standard Settings'!$F26+EchelleFPAparam!$M$3+EchelleFPAparam!$F$3)))</f>
        <v>-1</v>
      </c>
      <c r="CU31" s="41" t="n">
        <f aca="false">IF(OR($S31+B$52&lt;'Standard Settings'!$G26,$S31+B$52&gt;'Standard Settings'!$I26),-1,(EchelleFPAparam!$S$3/('cpmcfgWVLEN_Table.csv'!$S31+B$52))*(SIN('Standard Settings'!$F26)+SIN('Standard Settings'!$F26+EchelleFPAparam!$M$3+EchelleFPAparam!$G$3)))</f>
        <v>-1</v>
      </c>
      <c r="CV31" s="41" t="n">
        <f aca="false">IF(OR($S31+C$52&lt;'Standard Settings'!$G26,$S31+C$52&gt;'Standard Settings'!$I26),-1,(EchelleFPAparam!$S$3/('cpmcfgWVLEN_Table.csv'!$S31+C$52))*(SIN('Standard Settings'!$F26)+SIN('Standard Settings'!$F26+EchelleFPAparam!$M$3+EchelleFPAparam!$G$3)))</f>
        <v>5708.62729290788</v>
      </c>
      <c r="CW31" s="41" t="n">
        <f aca="false">IF(OR($S31+D$52&lt;'Standard Settings'!$G26,$S31+D$52&gt;'Standard Settings'!$I26),-1,(EchelleFPAparam!$S$3/('cpmcfgWVLEN_Table.csv'!$S31+D$52))*(SIN('Standard Settings'!$F26)+SIN('Standard Settings'!$F26+EchelleFPAparam!$M$3+EchelleFPAparam!$G$3)))</f>
        <v>5189.6611753708</v>
      </c>
      <c r="CX31" s="41" t="n">
        <f aca="false">IF(OR($S31+E$52&lt;'Standard Settings'!$G26,$S31+E$52&gt;'Standard Settings'!$I26),-1,(EchelleFPAparam!$S$3/('cpmcfgWVLEN_Table.csv'!$S31+E$52))*(SIN('Standard Settings'!$F26)+SIN('Standard Settings'!$F26+EchelleFPAparam!$M$3+EchelleFPAparam!$G$3)))</f>
        <v>4757.18941075656</v>
      </c>
      <c r="CY31" s="41" t="n">
        <f aca="false">IF(OR($S31+F$52&lt;'Standard Settings'!$G26,$S31+F$52&gt;'Standard Settings'!$I26),-1,(EchelleFPAparam!$S$3/('cpmcfgWVLEN_Table.csv'!$S31+F$52))*(SIN('Standard Settings'!$F26)+SIN('Standard Settings'!$F26+EchelleFPAparam!$M$3+EchelleFPAparam!$G$3)))</f>
        <v>4391.25176377529</v>
      </c>
      <c r="CZ31" s="41" t="n">
        <f aca="false">IF(OR($S31+G$52&lt;'Standard Settings'!$G26,$S31+G$52&gt;'Standard Settings'!$I26),-1,(EchelleFPAparam!$S$3/('cpmcfgWVLEN_Table.csv'!$S31+G$52))*(SIN('Standard Settings'!$F26)+SIN('Standard Settings'!$F26+EchelleFPAparam!$M$3+EchelleFPAparam!$G$3)))</f>
        <v>4077.59092350563</v>
      </c>
      <c r="DA31" s="41" t="n">
        <f aca="false">IF(OR($S31+H$52&lt;'Standard Settings'!$G26,$S31+H$52&gt;'Standard Settings'!$I26),-1,(EchelleFPAparam!$S$3/('cpmcfgWVLEN_Table.csv'!$S31+H$52))*(SIN('Standard Settings'!$F26)+SIN('Standard Settings'!$F26+EchelleFPAparam!$M$3+EchelleFPAparam!$G$3)))</f>
        <v>3805.75152860525</v>
      </c>
      <c r="DB31" s="41" t="n">
        <f aca="false">IF(OR($S31+I$52&lt;'Standard Settings'!$G26,$S31+I$52&gt;'Standard Settings'!$I26),-1,(EchelleFPAparam!$S$3/('cpmcfgWVLEN_Table.csv'!$S31+I$52))*(SIN('Standard Settings'!$F26)+SIN('Standard Settings'!$F26+EchelleFPAparam!$M$3+EchelleFPAparam!$G$3)))</f>
        <v>3567.89205806742</v>
      </c>
      <c r="DC31" s="41" t="n">
        <f aca="false">IF(OR($S31+J$52&lt;'Standard Settings'!$G26,$S31+J$52&gt;'Standard Settings'!$I26),-1,(EchelleFPAparam!$S$3/('cpmcfgWVLEN_Table.csv'!$S31+J$52))*(SIN('Standard Settings'!$F26)+SIN('Standard Settings'!$F26+EchelleFPAparam!$M$3+EchelleFPAparam!$G$3)))</f>
        <v>-1</v>
      </c>
      <c r="DD31" s="41" t="n">
        <f aca="false">IF(OR($S31+B$52&lt;'Standard Settings'!$G26,$S31+B$52&gt;'Standard Settings'!$I26),-1,(EchelleFPAparam!$S$3/('cpmcfgWVLEN_Table.csv'!$S31+B$52))*(SIN('Standard Settings'!$F26)+SIN('Standard Settings'!$F26+EchelleFPAparam!$M$3+EchelleFPAparam!$H$3)))</f>
        <v>-1</v>
      </c>
      <c r="DE31" s="41" t="n">
        <f aca="false">IF(OR($S31+C$52&lt;'Standard Settings'!$G26,$S31+C$52&gt;'Standard Settings'!$I26),-1,(EchelleFPAparam!$S$3/('cpmcfgWVLEN_Table.csv'!$S31+C$52))*(SIN('Standard Settings'!$F26)+SIN('Standard Settings'!$F26+EchelleFPAparam!$M$3+EchelleFPAparam!$H$3)))</f>
        <v>5710.60078102059</v>
      </c>
      <c r="DF31" s="41" t="n">
        <f aca="false">IF(OR($S31+D$52&lt;'Standard Settings'!$G26,$S31+D$52&gt;'Standard Settings'!$I26),-1,(EchelleFPAparam!$S$3/('cpmcfgWVLEN_Table.csv'!$S31+D$52))*(SIN('Standard Settings'!$F26)+SIN('Standard Settings'!$F26+EchelleFPAparam!$M$3+EchelleFPAparam!$H$3)))</f>
        <v>5191.45525547326</v>
      </c>
      <c r="DG31" s="41" t="n">
        <f aca="false">IF(OR($S31+E$52&lt;'Standard Settings'!$G26,$S31+E$52&gt;'Standard Settings'!$I26),-1,(EchelleFPAparam!$S$3/('cpmcfgWVLEN_Table.csv'!$S31+E$52))*(SIN('Standard Settings'!$F26)+SIN('Standard Settings'!$F26+EchelleFPAparam!$M$3+EchelleFPAparam!$H$3)))</f>
        <v>4758.83398418382</v>
      </c>
      <c r="DH31" s="41" t="n">
        <f aca="false">IF(OR($S31+F$52&lt;'Standard Settings'!$G26,$S31+F$52&gt;'Standard Settings'!$I26),-1,(EchelleFPAparam!$S$3/('cpmcfgWVLEN_Table.csv'!$S31+F$52))*(SIN('Standard Settings'!$F26)+SIN('Standard Settings'!$F26+EchelleFPAparam!$M$3+EchelleFPAparam!$H$3)))</f>
        <v>4392.7698315543</v>
      </c>
      <c r="DI31" s="41" t="n">
        <f aca="false">IF(OR($S31+G$52&lt;'Standard Settings'!$G26,$S31+G$52&gt;'Standard Settings'!$I26),-1,(EchelleFPAparam!$S$3/('cpmcfgWVLEN_Table.csv'!$S31+G$52))*(SIN('Standard Settings'!$F26)+SIN('Standard Settings'!$F26+EchelleFPAparam!$M$3+EchelleFPAparam!$H$3)))</f>
        <v>4079.00055787185</v>
      </c>
      <c r="DJ31" s="41" t="n">
        <f aca="false">IF(OR($S31+H$52&lt;'Standard Settings'!$G26,$S31+H$52&gt;'Standard Settings'!$I26),-1,(EchelleFPAparam!$S$3/('cpmcfgWVLEN_Table.csv'!$S31+H$52))*(SIN('Standard Settings'!$F26)+SIN('Standard Settings'!$F26+EchelleFPAparam!$M$3+EchelleFPAparam!$H$3)))</f>
        <v>3807.06718734706</v>
      </c>
      <c r="DK31" s="41" t="n">
        <f aca="false">IF(OR($S31+I$52&lt;'Standard Settings'!$G26,$S31+I$52&gt;'Standard Settings'!$I26),-1,(EchelleFPAparam!$S$3/('cpmcfgWVLEN_Table.csv'!$S31+I$52))*(SIN('Standard Settings'!$F26)+SIN('Standard Settings'!$F26+EchelleFPAparam!$M$3+EchelleFPAparam!$H$3)))</f>
        <v>3569.12548813787</v>
      </c>
      <c r="DL31" s="41" t="n">
        <f aca="false">IF(OR($S31+J$52&lt;'Standard Settings'!$G26,$S31+J$52&gt;'Standard Settings'!$I26),-1,(EchelleFPAparam!$S$3/('cpmcfgWVLEN_Table.csv'!$S31+J$52))*(SIN('Standard Settings'!$F26)+SIN('Standard Settings'!$F26+EchelleFPAparam!$M$3+EchelleFPAparam!$H$3)))</f>
        <v>-1</v>
      </c>
      <c r="DM31" s="41" t="n">
        <f aca="false">IF(OR($S31+B$52&lt;'Standard Settings'!$G26,$S31+B$52&gt;'Standard Settings'!$I26),-1,(EchelleFPAparam!$S$3/('cpmcfgWVLEN_Table.csv'!$S31+B$52))*(SIN('Standard Settings'!$F26)+SIN('Standard Settings'!$F26+EchelleFPAparam!$M$3+EchelleFPAparam!$I$3)))</f>
        <v>-1</v>
      </c>
      <c r="DN31" s="41" t="n">
        <f aca="false">IF(OR($S31+C$52&lt;'Standard Settings'!$G26,$S31+C$52&gt;'Standard Settings'!$I26),-1,(EchelleFPAparam!$S$3/('cpmcfgWVLEN_Table.csv'!$S31+C$52))*(SIN('Standard Settings'!$F26)+SIN('Standard Settings'!$F26+EchelleFPAparam!$M$3+EchelleFPAparam!$I$3)))</f>
        <v>5746.05394009017</v>
      </c>
      <c r="DO31" s="41" t="n">
        <f aca="false">IF(OR($S31+D$52&lt;'Standard Settings'!$G26,$S31+D$52&gt;'Standard Settings'!$I26),-1,(EchelleFPAparam!$S$3/('cpmcfgWVLEN_Table.csv'!$S31+D$52))*(SIN('Standard Settings'!$F26)+SIN('Standard Settings'!$F26+EchelleFPAparam!$M$3+EchelleFPAparam!$I$3)))</f>
        <v>5223.68540008197</v>
      </c>
      <c r="DP31" s="41" t="n">
        <f aca="false">IF(OR($S31+E$52&lt;'Standard Settings'!$G26,$S31+E$52&gt;'Standard Settings'!$I26),-1,(EchelleFPAparam!$S$3/('cpmcfgWVLEN_Table.csv'!$S31+E$52))*(SIN('Standard Settings'!$F26)+SIN('Standard Settings'!$F26+EchelleFPAparam!$M$3+EchelleFPAparam!$I$3)))</f>
        <v>4788.37828340847</v>
      </c>
      <c r="DQ31" s="41" t="n">
        <f aca="false">IF(OR($S31+F$52&lt;'Standard Settings'!$G26,$S31+F$52&gt;'Standard Settings'!$I26),-1,(EchelleFPAparam!$S$3/('cpmcfgWVLEN_Table.csv'!$S31+F$52))*(SIN('Standard Settings'!$F26)+SIN('Standard Settings'!$F26+EchelleFPAparam!$M$3+EchelleFPAparam!$I$3)))</f>
        <v>4420.04149237705</v>
      </c>
      <c r="DR31" s="41" t="n">
        <f aca="false">IF(OR($S31+G$52&lt;'Standard Settings'!$G26,$S31+G$52&gt;'Standard Settings'!$I26),-1,(EchelleFPAparam!$S$3/('cpmcfgWVLEN_Table.csv'!$S31+G$52))*(SIN('Standard Settings'!$F26)+SIN('Standard Settings'!$F26+EchelleFPAparam!$M$3+EchelleFPAparam!$I$3)))</f>
        <v>4104.32424292155</v>
      </c>
      <c r="DS31" s="41" t="n">
        <f aca="false">IF(OR($S31+H$52&lt;'Standard Settings'!$G26,$S31+H$52&gt;'Standard Settings'!$I26),-1,(EchelleFPAparam!$S$3/('cpmcfgWVLEN_Table.csv'!$S31+H$52))*(SIN('Standard Settings'!$F26)+SIN('Standard Settings'!$F26+EchelleFPAparam!$M$3+EchelleFPAparam!$I$3)))</f>
        <v>3830.70262672678</v>
      </c>
      <c r="DT31" s="41" t="n">
        <f aca="false">IF(OR($S31+I$52&lt;'Standard Settings'!$G26,$S31+I$52&gt;'Standard Settings'!$I26),-1,(EchelleFPAparam!$S$3/('cpmcfgWVLEN_Table.csv'!$S31+I$52))*(SIN('Standard Settings'!$F26)+SIN('Standard Settings'!$F26+EchelleFPAparam!$M$3+EchelleFPAparam!$I$3)))</f>
        <v>3591.28371255635</v>
      </c>
      <c r="DU31" s="41" t="n">
        <f aca="false">IF(OR($S31+J$52&lt;'Standard Settings'!$G26,$S31+J$52&gt;'Standard Settings'!$I26),-1,(EchelleFPAparam!$S$3/('cpmcfgWVLEN_Table.csv'!$S31+J$52))*(SIN('Standard Settings'!$F26)+SIN('Standard Settings'!$F26+EchelleFPAparam!$M$3+EchelleFPAparam!$I$3)))</f>
        <v>-1</v>
      </c>
      <c r="DV31" s="41" t="n">
        <f aca="false">IF(OR($S31+B$52&lt;'Standard Settings'!$G26,$S31+B$52&gt;'Standard Settings'!$I26),-1,(EchelleFPAparam!$S$3/('cpmcfgWVLEN_Table.csv'!$S31+B$52))*(SIN('Standard Settings'!$F26)+SIN('Standard Settings'!$F26+EchelleFPAparam!$M$3+EchelleFPAparam!$J$3)))</f>
        <v>-1</v>
      </c>
      <c r="DW31" s="41" t="n">
        <f aca="false">IF(OR($S31+C$52&lt;'Standard Settings'!$G26,$S31+C$52&gt;'Standard Settings'!$I26),-1,(EchelleFPAparam!$S$3/('cpmcfgWVLEN_Table.csv'!$S31+C$52))*(SIN('Standard Settings'!$F26)+SIN('Standard Settings'!$F26+EchelleFPAparam!$M$3+EchelleFPAparam!$J$3)))</f>
        <v>5747.92713350487</v>
      </c>
      <c r="DX31" s="41" t="n">
        <f aca="false">IF(OR($S31+D$52&lt;'Standard Settings'!$G26,$S31+D$52&gt;'Standard Settings'!$I26),-1,(EchelleFPAparam!$S$3/('cpmcfgWVLEN_Table.csv'!$S31+D$52))*(SIN('Standard Settings'!$F26)+SIN('Standard Settings'!$F26+EchelleFPAparam!$M$3+EchelleFPAparam!$J$3)))</f>
        <v>5225.38830318625</v>
      </c>
      <c r="DY31" s="41" t="n">
        <f aca="false">IF(OR($S31+E$52&lt;'Standard Settings'!$G26,$S31+E$52&gt;'Standard Settings'!$I26),-1,(EchelleFPAparam!$S$3/('cpmcfgWVLEN_Table.csv'!$S31+E$52))*(SIN('Standard Settings'!$F26)+SIN('Standard Settings'!$F26+EchelleFPAparam!$M$3+EchelleFPAparam!$J$3)))</f>
        <v>4789.93927792073</v>
      </c>
      <c r="DZ31" s="41" t="n">
        <f aca="false">IF(OR($S31+F$52&lt;'Standard Settings'!$G26,$S31+F$52&gt;'Standard Settings'!$I26),-1,(EchelleFPAparam!$S$3/('cpmcfgWVLEN_Table.csv'!$S31+F$52))*(SIN('Standard Settings'!$F26)+SIN('Standard Settings'!$F26+EchelleFPAparam!$M$3+EchelleFPAparam!$J$3)))</f>
        <v>4421.48241038836</v>
      </c>
      <c r="EA31" s="41" t="n">
        <f aca="false">IF(OR($S31+G$52&lt;'Standard Settings'!$G26,$S31+G$52&gt;'Standard Settings'!$I26),-1,(EchelleFPAparam!$S$3/('cpmcfgWVLEN_Table.csv'!$S31+G$52))*(SIN('Standard Settings'!$F26)+SIN('Standard Settings'!$F26+EchelleFPAparam!$M$3+EchelleFPAparam!$J$3)))</f>
        <v>4105.66223821777</v>
      </c>
      <c r="EB31" s="41" t="n">
        <f aca="false">IF(OR($S31+H$52&lt;'Standard Settings'!$G26,$S31+H$52&gt;'Standard Settings'!$I26),-1,(EchelleFPAparam!$S$3/('cpmcfgWVLEN_Table.csv'!$S31+H$52))*(SIN('Standard Settings'!$F26)+SIN('Standard Settings'!$F26+EchelleFPAparam!$M$3+EchelleFPAparam!$J$3)))</f>
        <v>3831.95142233658</v>
      </c>
      <c r="EC31" s="41" t="n">
        <f aca="false">IF(OR($S31+I$52&lt;'Standard Settings'!$G26,$S31+I$52&gt;'Standard Settings'!$I26),-1,(EchelleFPAparam!$S$3/('cpmcfgWVLEN_Table.csv'!$S31+I$52))*(SIN('Standard Settings'!$F26)+SIN('Standard Settings'!$F26+EchelleFPAparam!$M$3+EchelleFPAparam!$J$3)))</f>
        <v>3592.45445844054</v>
      </c>
      <c r="ED31" s="41" t="n">
        <f aca="false">IF(OR($S31+J$52&lt;'Standard Settings'!$G26,$S31+J$52&gt;'Standard Settings'!$I26),-1,(EchelleFPAparam!$S$3/('cpmcfgWVLEN_Table.csv'!$S31+J$52))*(SIN('Standard Settings'!$F26)+SIN('Standard Settings'!$F26+EchelleFPAparam!$M$3+EchelleFPAparam!$J$3)))</f>
        <v>-1</v>
      </c>
      <c r="EE31" s="41" t="n">
        <f aca="false">IF(OR($S31+B$52&lt;$Q31,$S31+B$52&gt;$R31),-1,(EchelleFPAparam!$S$3/('cpmcfgWVLEN_Table.csv'!$S31+B$52))*(SIN('Standard Settings'!$F26)+SIN('Standard Settings'!$F26+EchelleFPAparam!$M$3+EchelleFPAparam!$K$3)))</f>
        <v>-1</v>
      </c>
      <c r="EF31" s="41" t="n">
        <f aca="false">IF(OR($S31+C$52&lt;$Q31,$S31+C$52&gt;$R31),-1,(EchelleFPAparam!$S$3/('cpmcfgWVLEN_Table.csv'!$S31+C$52))*(SIN('Standard Settings'!$F26)+SIN('Standard Settings'!$F26+EchelleFPAparam!$M$3+EchelleFPAparam!$K$3)))</f>
        <v>5781.51964486046</v>
      </c>
      <c r="EG31" s="41" t="n">
        <f aca="false">IF(OR($S31+D$52&lt;$Q31,$S31+D$52&gt;$R31),-1,(EchelleFPAparam!$S$3/('cpmcfgWVLEN_Table.csv'!$S31+D$52))*(SIN('Standard Settings'!$F26)+SIN('Standard Settings'!$F26+EchelleFPAparam!$M$3+EchelleFPAparam!$K$3)))</f>
        <v>5255.92694987314</v>
      </c>
      <c r="EH31" s="41" t="n">
        <f aca="false">IF(OR($S31+E$52&lt;$Q31,$S31+E$52&gt;$R31),-1,(EchelleFPAparam!$S$3/('cpmcfgWVLEN_Table.csv'!$S31+E$52))*(SIN('Standard Settings'!$F26)+SIN('Standard Settings'!$F26+EchelleFPAparam!$M$3+EchelleFPAparam!$K$3)))</f>
        <v>4817.93303738372</v>
      </c>
      <c r="EI31" s="41" t="n">
        <f aca="false">IF(OR($S31+F$52&lt;$Q31,$S31+F$52&gt;$R31),-1,(EchelleFPAparam!$S$3/('cpmcfgWVLEN_Table.csv'!$S31+F$52))*(SIN('Standard Settings'!$F26)+SIN('Standard Settings'!$F26+EchelleFPAparam!$M$3+EchelleFPAparam!$K$3)))</f>
        <v>4447.32280373882</v>
      </c>
      <c r="EJ31" s="41" t="n">
        <f aca="false">IF(OR($S31+G$52&lt;$Q31,$S31+G$52&gt;$R31),-1,(EchelleFPAparam!$S$3/('cpmcfgWVLEN_Table.csv'!$S31+G$52))*(SIN('Standard Settings'!$F26)+SIN('Standard Settings'!$F26+EchelleFPAparam!$M$3+EchelleFPAparam!$K$3)))</f>
        <v>4129.65688918604</v>
      </c>
      <c r="EK31" s="41" t="n">
        <f aca="false">IF(OR($S31+H$52&lt;$Q31,$S31+H$52&gt;$R31),-1,(EchelleFPAparam!$S$3/('cpmcfgWVLEN_Table.csv'!$S31+H$52))*(SIN('Standard Settings'!$F26)+SIN('Standard Settings'!$F26+EchelleFPAparam!$M$3+EchelleFPAparam!$K$3)))</f>
        <v>3854.34642990697</v>
      </c>
      <c r="EL31" s="41" t="n">
        <f aca="false">IF(OR($S31+I$52&lt;$Q31,$S31+I$52&gt;$R31),-1,(EchelleFPAparam!$S$3/('cpmcfgWVLEN_Table.csv'!$S31+I$52))*(SIN('Standard Settings'!$F26)+SIN('Standard Settings'!$F26+EchelleFPAparam!$M$3+EchelleFPAparam!$K$3)))</f>
        <v>3613.44977803779</v>
      </c>
      <c r="EM31" s="41" t="n">
        <f aca="false">IF(OR($S31+J$52&lt;$Q31,$S31+J$52&gt;$R31),-1,(EchelleFPAparam!$S$3/('cpmcfgWVLEN_Table.csv'!$S31+J$52))*(SIN('Standard Settings'!$F26)+SIN('Standard Settings'!$F26+EchelleFPAparam!$M$3+EchelleFPAparam!$K$3)))</f>
        <v>-1</v>
      </c>
      <c r="EN31" s="42"/>
      <c r="EO31" s="42"/>
      <c r="EP31" s="42"/>
      <c r="EQ31" s="42"/>
      <c r="ER31" s="42"/>
      <c r="ES31" s="42"/>
      <c r="ET31" s="42"/>
      <c r="EU31" s="42"/>
      <c r="EV31" s="42"/>
      <c r="EW31" s="42"/>
      <c r="EX31" s="42"/>
      <c r="EY31" s="42"/>
      <c r="EZ31" s="42"/>
      <c r="FA31" s="42"/>
      <c r="FB31" s="42"/>
      <c r="FC31" s="42"/>
      <c r="FD31" s="42"/>
      <c r="FE31" s="42"/>
      <c r="FF31" s="42"/>
      <c r="FG31" s="42"/>
      <c r="FH31" s="42"/>
      <c r="FI31" s="42"/>
      <c r="FJ31" s="42"/>
      <c r="FK31" s="42"/>
      <c r="FL31" s="43" t="n">
        <f aca="false">1/(F31*EchelleFPAparam!$Q$3)</f>
        <v>853.480632459458</v>
      </c>
      <c r="FM31" s="43" t="n">
        <f aca="false">E31*FL31</f>
        <v>11.3651534800886</v>
      </c>
      <c r="FN31" s="42"/>
      <c r="FO31" s="42"/>
      <c r="FP31" s="42"/>
      <c r="FQ31" s="42"/>
      <c r="FR31" s="42"/>
      <c r="FS31" s="42"/>
      <c r="FT31" s="42"/>
      <c r="FU31" s="42"/>
      <c r="FV31" s="42"/>
      <c r="FW31" s="42"/>
      <c r="FX31" s="42"/>
      <c r="FY31" s="42"/>
      <c r="FZ31" s="42"/>
      <c r="GA31" s="42"/>
      <c r="GB31" s="42"/>
      <c r="GC31" s="42"/>
      <c r="GD31" s="42"/>
      <c r="GE31" s="42"/>
      <c r="GF31" s="42"/>
      <c r="GG31" s="42"/>
      <c r="GH31" s="42"/>
      <c r="GI31" s="42"/>
      <c r="GJ31" s="42"/>
      <c r="GK31" s="42"/>
      <c r="GL31" s="42"/>
      <c r="GM31" s="42"/>
      <c r="GN31" s="42"/>
      <c r="GO31" s="42"/>
      <c r="GP31" s="42"/>
      <c r="GQ31" s="42"/>
      <c r="GR31" s="42"/>
      <c r="GS31" s="42"/>
      <c r="GT31" s="42"/>
      <c r="GU31" s="42"/>
      <c r="GV31" s="42"/>
      <c r="GW31" s="42"/>
      <c r="GX31" s="42"/>
      <c r="GY31" s="42"/>
      <c r="GZ31" s="42"/>
      <c r="HA31" s="42"/>
      <c r="HB31" s="42"/>
      <c r="HC31" s="42"/>
      <c r="HD31" s="42"/>
      <c r="HE31" s="42"/>
      <c r="HF31" s="42"/>
      <c r="HG31" s="42"/>
      <c r="HH31" s="42"/>
      <c r="HI31" s="42"/>
      <c r="HJ31" s="42"/>
      <c r="HK31" s="42"/>
      <c r="HL31" s="42"/>
      <c r="HM31" s="42"/>
      <c r="HN31" s="42"/>
      <c r="HO31" s="42"/>
      <c r="HP31" s="42"/>
      <c r="HQ31" s="42"/>
      <c r="HR31" s="42"/>
      <c r="HS31" s="42"/>
      <c r="HT31" s="42"/>
      <c r="HU31" s="42"/>
      <c r="HV31" s="42"/>
      <c r="HW31" s="42"/>
      <c r="HX31" s="42"/>
      <c r="HY31" s="42"/>
      <c r="HZ31" s="42"/>
      <c r="IA31" s="42"/>
      <c r="IB31" s="42"/>
      <c r="IC31" s="42"/>
      <c r="ID31" s="42"/>
      <c r="IE31" s="42"/>
      <c r="IF31" s="42"/>
      <c r="IG31" s="42"/>
      <c r="IH31" s="42"/>
      <c r="II31" s="42"/>
      <c r="IJ31" s="42"/>
      <c r="IK31" s="42"/>
      <c r="IL31" s="42"/>
      <c r="IM31" s="42"/>
      <c r="IN31" s="42"/>
      <c r="IO31" s="42"/>
      <c r="IP31" s="42"/>
      <c r="IQ31" s="42"/>
      <c r="IR31" s="42"/>
      <c r="IS31" s="42"/>
      <c r="IT31" s="42"/>
      <c r="IU31" s="42"/>
      <c r="IV31" s="42"/>
      <c r="IW31" s="42"/>
      <c r="IX31" s="42"/>
      <c r="IY31" s="42"/>
      <c r="IZ31" s="42"/>
      <c r="JA31" s="42"/>
      <c r="JB31" s="42"/>
      <c r="JC31" s="42"/>
      <c r="JD31" s="42"/>
      <c r="JE31" s="42"/>
      <c r="JF31" s="42"/>
      <c r="JG31" s="42"/>
      <c r="JH31" s="42"/>
      <c r="JI31" s="42"/>
      <c r="JJ31" s="42"/>
      <c r="JK31" s="42"/>
      <c r="JL31" s="42"/>
      <c r="JM31" s="42"/>
      <c r="JN31" s="42"/>
      <c r="JO31" s="42"/>
      <c r="JP31" s="42"/>
      <c r="JQ31" s="42"/>
      <c r="JR31" s="42"/>
      <c r="JS31" s="42"/>
      <c r="JT31" s="24"/>
    </row>
    <row r="32" customFormat="false" ht="13.75" hidden="false" customHeight="true" outlineLevel="0" collapsed="false">
      <c r="A32" s="29" t="n">
        <v>26</v>
      </c>
      <c r="B32" s="30" t="n">
        <f aca="false">Y32</f>
        <v>4459.1352762821</v>
      </c>
      <c r="C32" s="12" t="str">
        <f aca="false">'Standard Settings'!B27</f>
        <v>M/7/9</v>
      </c>
      <c r="D32" s="12" t="n">
        <f aca="false">'Standard Settings'!H27</f>
        <v>13</v>
      </c>
      <c r="E32" s="31" t="n">
        <f aca="false">(DQ32-DH32)/2048</f>
        <v>0.0126195092715973</v>
      </c>
      <c r="F32" s="28"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32" t="str">
        <f aca="false">'Standard Settings'!C27</f>
        <v>M</v>
      </c>
      <c r="H32" s="33"/>
      <c r="I32" s="12" t="str">
        <f aca="false">'Standard Settings'!$D27</f>
        <v>LM</v>
      </c>
      <c r="J32" s="33"/>
      <c r="K32" s="13" t="n">
        <v>0</v>
      </c>
      <c r="L32" s="13" t="n">
        <v>0</v>
      </c>
      <c r="M32" s="14" t="s">
        <v>301</v>
      </c>
      <c r="N32" s="14" t="s">
        <v>301</v>
      </c>
      <c r="O32" s="12" t="n">
        <f aca="false">'Standard Settings'!$E27</f>
        <v>68</v>
      </c>
      <c r="P32" s="34"/>
      <c r="Q32" s="35" t="n">
        <f aca="false">'Standard Settings'!$G27</f>
        <v>10</v>
      </c>
      <c r="R32" s="35" t="n">
        <f aca="false">'Standard Settings'!$I27</f>
        <v>16</v>
      </c>
      <c r="S32" s="36" t="n">
        <f aca="false">D32-4</f>
        <v>9</v>
      </c>
      <c r="T32" s="36" t="n">
        <f aca="false">D32+4</f>
        <v>17</v>
      </c>
      <c r="U32" s="37" t="n">
        <f aca="false">IF(OR($S32+B$52&lt;$Q32,$S32+B$52&gt;$R32),-1,(EchelleFPAparam!$S$3/('cpmcfgWVLEN_Table.csv'!$S32+B$52))*(SIN('Standard Settings'!$F27)+SIN('Standard Settings'!$F27+EchelleFPAparam!$M$3)))</f>
        <v>-1</v>
      </c>
      <c r="V32" s="37" t="n">
        <f aca="false">IF(OR($S32+C$52&lt;$Q32,$S32+C$52&gt;$R32),-1,(EchelleFPAparam!$S$3/('cpmcfgWVLEN_Table.csv'!$S32+C$52))*(SIN('Standard Settings'!$F27)+SIN('Standard Settings'!$F27+EchelleFPAparam!$M$3)))</f>
        <v>5796.87585916673</v>
      </c>
      <c r="W32" s="37" t="n">
        <f aca="false">IF(OR($S32+D$52&lt;$Q32,$S32+D$52&gt;$R32),-1,(EchelleFPAparam!$S$3/('cpmcfgWVLEN_Table.csv'!$S32+D$52))*(SIN('Standard Settings'!$F27)+SIN('Standard Settings'!$F27+EchelleFPAparam!$M$3)))</f>
        <v>5269.88714469703</v>
      </c>
      <c r="X32" s="37" t="n">
        <f aca="false">IF(OR($S32+E$52&lt;$Q32,$S32+E$52&gt;$R32),-1,(EchelleFPAparam!$S$3/('cpmcfgWVLEN_Table.csv'!$S32+E$52))*(SIN('Standard Settings'!$F27)+SIN('Standard Settings'!$F27+EchelleFPAparam!$M$3)))</f>
        <v>4830.72988263894</v>
      </c>
      <c r="Y32" s="37" t="n">
        <f aca="false">IF(OR($S32+F$52&lt;$Q32,$S32+F$52&gt;$R32),-1,(EchelleFPAparam!$S$3/('cpmcfgWVLEN_Table.csv'!$S32+F$52))*(SIN('Standard Settings'!$F27)+SIN('Standard Settings'!$F27+EchelleFPAparam!$M$3)))</f>
        <v>4459.1352762821</v>
      </c>
      <c r="Z32" s="37" t="n">
        <f aca="false">IF(OR($S32+G$52&lt;$Q32,$S32+G$52&gt;$R32),-1,(EchelleFPAparam!$S$3/('cpmcfgWVLEN_Table.csv'!$S32+G$52))*(SIN('Standard Settings'!$F27)+SIN('Standard Settings'!$F27+EchelleFPAparam!$M$3)))</f>
        <v>4140.62561369052</v>
      </c>
      <c r="AA32" s="37" t="n">
        <f aca="false">IF(OR($S32+H$52&lt;$Q32,$S32+H$52&gt;$R32),-1,(EchelleFPAparam!$S$3/('cpmcfgWVLEN_Table.csv'!$S32+H$52))*(SIN('Standard Settings'!$F27)+SIN('Standard Settings'!$F27+EchelleFPAparam!$M$3)))</f>
        <v>3864.58390611115</v>
      </c>
      <c r="AB32" s="37" t="n">
        <f aca="false">IF(OR($S32+I$52&lt;$Q32,$S32+I$52&gt;$R32),-1,(EchelleFPAparam!$S$3/('cpmcfgWVLEN_Table.csv'!$S32+I$52))*(SIN('Standard Settings'!$F27)+SIN('Standard Settings'!$F27+EchelleFPAparam!$M$3)))</f>
        <v>3623.04741197921</v>
      </c>
      <c r="AC32" s="37" t="n">
        <f aca="false">IF(OR($S32+J$52&lt;$Q32,$S32+J$52&gt;$R32),-1,(EchelleFPAparam!$S$3/('cpmcfgWVLEN_Table.csv'!$S32+J$52))*(SIN('Standard Settings'!$F27)+SIN('Standard Settings'!$F27+EchelleFPAparam!$M$3)))</f>
        <v>-1</v>
      </c>
      <c r="AD32" s="38"/>
      <c r="AE32" s="38" t="n">
        <v>2009.63236390166</v>
      </c>
      <c r="AF32" s="38" t="n">
        <v>1595.04474280729</v>
      </c>
      <c r="AG32" s="38" t="n">
        <v>1204.0338338245</v>
      </c>
      <c r="AH32" s="38" t="n">
        <v>872.104132055591</v>
      </c>
      <c r="AI32" s="38" t="n">
        <v>586.916989287908</v>
      </c>
      <c r="AJ32" s="38" t="n">
        <v>339.150629252175</v>
      </c>
      <c r="AK32" s="38" t="n">
        <v>121.385580432834</v>
      </c>
      <c r="AL32" s="38"/>
      <c r="AM32" s="38"/>
      <c r="AN32" s="38"/>
      <c r="AO32" s="38"/>
      <c r="AP32" s="38" t="n">
        <v>2015.20641235407</v>
      </c>
      <c r="AQ32" s="38" t="n">
        <v>1604.70584749649</v>
      </c>
      <c r="AR32" s="38" t="n">
        <v>1211.59384479352</v>
      </c>
      <c r="AS32" s="38" t="n">
        <v>877.884243872879</v>
      </c>
      <c r="AT32" s="38" t="n">
        <v>591.204668001921</v>
      </c>
      <c r="AU32" s="38" t="n">
        <v>342.088202184056</v>
      </c>
      <c r="AV32" s="38" t="n">
        <v>123.210575784368</v>
      </c>
      <c r="AW32" s="38"/>
      <c r="AX32" s="38"/>
      <c r="AY32" s="38"/>
      <c r="AZ32" s="38"/>
      <c r="BA32" s="38" t="n">
        <v>2021.78707508221</v>
      </c>
      <c r="BB32" s="38" t="n">
        <v>1616.55831619736</v>
      </c>
      <c r="BC32" s="38" t="n">
        <v>1221.0347478769</v>
      </c>
      <c r="BD32" s="38" t="n">
        <v>885.301470656953</v>
      </c>
      <c r="BE32" s="38" t="n">
        <v>596.842999766845</v>
      </c>
      <c r="BF32" s="38" t="n">
        <v>346.252118810889</v>
      </c>
      <c r="BG32" s="38" t="n">
        <v>125.960660996888</v>
      </c>
      <c r="BH32" s="38"/>
      <c r="BI32" s="38"/>
      <c r="BJ32" s="38"/>
      <c r="BK32" s="39" t="n">
        <f aca="false">IF(OR($S32+B$52&lt;'Standard Settings'!$G27,$S32+B$52&gt;'Standard Settings'!$I27),-1,(EchelleFPAparam!$S$3/('cpmcfgWVLEN_Table.csv'!$S32+B$52))*(SIN(EchelleFPAparam!$T$3-EchelleFPAparam!$M$3/2)+SIN('Standard Settings'!$F27+EchelleFPAparam!$M$3)))</f>
        <v>-1</v>
      </c>
      <c r="BL32" s="39" t="n">
        <f aca="false">IF(OR($S32+C$52&lt;'Standard Settings'!$G27,$S32+C$52&gt;'Standard Settings'!$I27),-1,(EchelleFPAparam!$S$3/('cpmcfgWVLEN_Table.csv'!$S32+C$52))*(SIN(EchelleFPAparam!$T$3-EchelleFPAparam!$M$3/2)+SIN('Standard Settings'!$F27+EchelleFPAparam!$M$3)))</f>
        <v>5739.50334355621</v>
      </c>
      <c r="BM32" s="39" t="n">
        <f aca="false">IF(OR($S32+D$52&lt;'Standard Settings'!$G27,$S32+D$52&gt;'Standard Settings'!$I27),-1,(EchelleFPAparam!$S$3/('cpmcfgWVLEN_Table.csv'!$S32+D$52))*(SIN(EchelleFPAparam!$T$3-EchelleFPAparam!$M$3/2)+SIN('Standard Settings'!$F27+EchelleFPAparam!$M$3)))</f>
        <v>5217.73031232382</v>
      </c>
      <c r="BN32" s="39" t="n">
        <f aca="false">IF(OR($S32+E$52&lt;'Standard Settings'!$G27,$S32+E$52&gt;'Standard Settings'!$I27),-1,(EchelleFPAparam!$S$3/('cpmcfgWVLEN_Table.csv'!$S32+E$52))*(SIN(EchelleFPAparam!$T$3-EchelleFPAparam!$M$3/2)+SIN('Standard Settings'!$F27+EchelleFPAparam!$M$3)))</f>
        <v>4782.91945296351</v>
      </c>
      <c r="BO32" s="39" t="n">
        <f aca="false">IF(OR($S32+F$52&lt;'Standard Settings'!$G27,$S32+F$52&gt;'Standard Settings'!$I27),-1,(EchelleFPAparam!$S$3/('cpmcfgWVLEN_Table.csv'!$S32+F$52))*(SIN(EchelleFPAparam!$T$3-EchelleFPAparam!$M$3/2)+SIN('Standard Settings'!$F27+EchelleFPAparam!$M$3)))</f>
        <v>4415.00257196631</v>
      </c>
      <c r="BP32" s="39" t="n">
        <f aca="false">IF(OR($S32+G$52&lt;'Standard Settings'!$G27,$S32+G$52&gt;'Standard Settings'!$I27),-1,(EchelleFPAparam!$S$3/('cpmcfgWVLEN_Table.csv'!$S32+G$52))*(SIN(EchelleFPAparam!$T$3-EchelleFPAparam!$M$3/2)+SIN('Standard Settings'!$F27+EchelleFPAparam!$M$3)))</f>
        <v>4099.64524539729</v>
      </c>
      <c r="BQ32" s="39" t="n">
        <f aca="false">IF(OR($S32+H$52&lt;'Standard Settings'!$G27,$S32+H$52&gt;'Standard Settings'!$I27),-1,(EchelleFPAparam!$S$3/('cpmcfgWVLEN_Table.csv'!$S32+H$52))*(SIN(EchelleFPAparam!$T$3-EchelleFPAparam!$M$3/2)+SIN('Standard Settings'!$F27+EchelleFPAparam!$M$3)))</f>
        <v>3826.3355623708</v>
      </c>
      <c r="BR32" s="39" t="n">
        <f aca="false">IF(OR($S32+I$52&lt;'Standard Settings'!$G27,$S32+I$52&gt;'Standard Settings'!$I27),-1,(EchelleFPAparam!$S$3/('cpmcfgWVLEN_Table.csv'!$S32+I$52))*(SIN(EchelleFPAparam!$T$3-EchelleFPAparam!$M$3/2)+SIN('Standard Settings'!$F27+EchelleFPAparam!$M$3)))</f>
        <v>3587.18958972263</v>
      </c>
      <c r="BS32" s="39" t="n">
        <f aca="false">IF(OR($S32+J$52&lt;'Standard Settings'!$G27,$S32+J$52&gt;'Standard Settings'!$I27),-1,(EchelleFPAparam!$S$3/('cpmcfgWVLEN_Table.csv'!$S32+J$52))*(SIN(EchelleFPAparam!$T$3-EchelleFPAparam!$M$3/2)+SIN('Standard Settings'!$F27+EchelleFPAparam!$M$3)))</f>
        <v>-1</v>
      </c>
      <c r="BT32" s="40" t="n">
        <f aca="false">IF(OR($S32+B$52&lt;'Standard Settings'!$G27,$S32+B$52&gt;'Standard Settings'!$I27),-1,BK32*(($D32+B$52)/($D32+B$52+0.5)))</f>
        <v>-1</v>
      </c>
      <c r="BU32" s="40" t="n">
        <f aca="false">IF(OR($S32+C$52&lt;'Standard Settings'!$G27,$S32+C$52&gt;'Standard Settings'!$I27),-1,BL32*(($D32+C$52)/($D32+C$52+0.5)))</f>
        <v>5541.58943515772</v>
      </c>
      <c r="BV32" s="40" t="n">
        <f aca="false">IF(OR($S32+D$52&lt;'Standard Settings'!$G27,$S32+D$52&gt;'Standard Settings'!$I27),-1,BM32*(($D32+D$52)/($D32+D$52+0.5)))</f>
        <v>5049.41643128112</v>
      </c>
      <c r="BW32" s="40" t="n">
        <f aca="false">IF(OR($S32+E$52&lt;'Standard Settings'!$G27,$S32+E$52&gt;'Standard Settings'!$I27),-1,BN32*(($D32+E$52)/($D32+E$52+0.5)))</f>
        <v>4637.9824998434</v>
      </c>
      <c r="BX32" s="40" t="n">
        <f aca="false">IF(OR($S32+F$52&lt;'Standard Settings'!$G27,$S32+F$52&gt;'Standard Settings'!$I27),-1,BO32*(($D32+F$52)/($D32+F$52+0.5)))</f>
        <v>4288.85964133871</v>
      </c>
      <c r="BY32" s="40" t="n">
        <f aca="false">IF(OR($S32+G$52&lt;'Standard Settings'!$G27,$S32+G$52&gt;'Standard Settings'!$I27),-1,BP32*(($D32+G$52)/($D32+G$52+0.5)))</f>
        <v>3988.84402254872</v>
      </c>
      <c r="BZ32" s="40" t="n">
        <f aca="false">IF(OR($S32+H$52&lt;'Standard Settings'!$G27,$S32+H$52&gt;'Standard Settings'!$I27),-1,BQ32*(($D32+H$52)/($D32+H$52+0.5)))</f>
        <v>3728.22439410489</v>
      </c>
      <c r="CA32" s="40" t="n">
        <f aca="false">IF(OR($S32+I$52&lt;'Standard Settings'!$G27,$S32+I$52&gt;'Standard Settings'!$I27),-1,BR32*(($D32+I$52)/($D32+I$52+0.5)))</f>
        <v>3499.697160705</v>
      </c>
      <c r="CB32" s="40" t="n">
        <f aca="false">IF(OR($S32+J$52&lt;'Standard Settings'!$G27,$S32+J$52&gt;'Standard Settings'!$I27),-1,BS32*(($D32+J$52)/($D32+J$52+0.5)))</f>
        <v>-1</v>
      </c>
      <c r="CC32" s="40" t="n">
        <f aca="false">IF(OR($S32+B$52&lt;'Standard Settings'!$G27,$S32+B$52&gt;'Standard Settings'!$I27),-1,BK32*(($D32+B$52)/($D32+B$52-0.5)))</f>
        <v>-1</v>
      </c>
      <c r="CD32" s="40" t="n">
        <f aca="false">IF(OR($S32+C$52&lt;'Standard Settings'!$G27,$S32+C$52&gt;'Standard Settings'!$I27),-1,BL32*(($D32+C$52)/($D32+C$52-0.5)))</f>
        <v>5952.0775414657</v>
      </c>
      <c r="CE32" s="40" t="n">
        <f aca="false">IF(OR($S32+D$52&lt;'Standard Settings'!$G27,$S32+D$52&gt;'Standard Settings'!$I27),-1,BM32*(($D32+D$52)/($D32+D$52-0.5)))</f>
        <v>5397.65204723154</v>
      </c>
      <c r="CF32" s="40" t="n">
        <f aca="false">IF(OR($S32+E$52&lt;'Standard Settings'!$G27,$S32+E$52&gt;'Standard Settings'!$I27),-1,BN32*(($D32+E$52)/($D32+E$52-0.5)))</f>
        <v>4937.20717725265</v>
      </c>
      <c r="CG32" s="40" t="n">
        <f aca="false">IF(OR($S32+F$52&lt;'Standard Settings'!$G27,$S32+F$52&gt;'Standard Settings'!$I27),-1,BO32*(($D32+F$52)/($D32+F$52-0.5)))</f>
        <v>4548.79052869257</v>
      </c>
      <c r="CH32" s="40" t="n">
        <f aca="false">IF(OR($S32+G$52&lt;'Standard Settings'!$G27,$S32+G$52&gt;'Standard Settings'!$I27),-1,BP32*(($D32+G$52)/($D32+G$52-0.5)))</f>
        <v>4216.77796669436</v>
      </c>
      <c r="CI32" s="40" t="n">
        <f aca="false">IF(OR($S32+H$52&lt;'Standard Settings'!$G27,$S32+H$52&gt;'Standard Settings'!$I27),-1,BQ32*(($D32+H$52)/($D32+H$52-0.5)))</f>
        <v>3929.75003702947</v>
      </c>
      <c r="CJ32" s="40" t="n">
        <f aca="false">IF(OR($S32+I$52&lt;'Standard Settings'!$G27,$S32+I$52&gt;'Standard Settings'!$I27),-1,BR32*(($D32+I$52)/($D32+I$52-0.5)))</f>
        <v>3679.16880997193</v>
      </c>
      <c r="CK32" s="40" t="n">
        <f aca="false">IF(OR($S32+J$52&lt;'Standard Settings'!$G27,$S32+J$52&gt;'Standard Settings'!$I27),-1,BS32*(($D32+J$52)/($D32+J$52-0.5)))</f>
        <v>-1</v>
      </c>
      <c r="CL32" s="41" t="n">
        <f aca="false">IF(OR($S32+B$52&lt;'Standard Settings'!$G27,$S32+B$52&gt;'Standard Settings'!$I27),-1,(EchelleFPAparam!$S$3/('cpmcfgWVLEN_Table.csv'!$S32+B$52))*(SIN('Standard Settings'!$F27)+SIN('Standard Settings'!$F27+EchelleFPAparam!$M$3+EchelleFPAparam!$F$3)))</f>
        <v>-1</v>
      </c>
      <c r="CM32" s="41" t="n">
        <f aca="false">IF(OR($S32+C$52&lt;'Standard Settings'!$G27,$S32+C$52&gt;'Standard Settings'!$I27),-1,(EchelleFPAparam!$S$3/('cpmcfgWVLEN_Table.csv'!$S32+C$52))*(SIN('Standard Settings'!$F27)+SIN('Standard Settings'!$F27+EchelleFPAparam!$M$3+EchelleFPAparam!$F$3)))</f>
        <v>5742.52250697527</v>
      </c>
      <c r="CN32" s="41" t="n">
        <f aca="false">IF(OR($S32+D$52&lt;'Standard Settings'!$G27,$S32+D$52&gt;'Standard Settings'!$I27),-1,(EchelleFPAparam!$S$3/('cpmcfgWVLEN_Table.csv'!$S32+D$52))*(SIN('Standard Settings'!$F27)+SIN('Standard Settings'!$F27+EchelleFPAparam!$M$3+EchelleFPAparam!$F$3)))</f>
        <v>5220.47500634116</v>
      </c>
      <c r="CO32" s="41" t="n">
        <f aca="false">IF(OR($S32+E$52&lt;'Standard Settings'!$G27,$S32+E$52&gt;'Standard Settings'!$I27),-1,(EchelleFPAparam!$S$3/('cpmcfgWVLEN_Table.csv'!$S32+E$52))*(SIN('Standard Settings'!$F27)+SIN('Standard Settings'!$F27+EchelleFPAparam!$M$3+EchelleFPAparam!$F$3)))</f>
        <v>4785.43542247939</v>
      </c>
      <c r="CP32" s="41" t="n">
        <f aca="false">IF(OR($S32+F$52&lt;'Standard Settings'!$G27,$S32+F$52&gt;'Standard Settings'!$I27),-1,(EchelleFPAparam!$S$3/('cpmcfgWVLEN_Table.csv'!$S32+F$52))*(SIN('Standard Settings'!$F27)+SIN('Standard Settings'!$F27+EchelleFPAparam!$M$3+EchelleFPAparam!$F$3)))</f>
        <v>4417.3250053656</v>
      </c>
      <c r="CQ32" s="41" t="n">
        <f aca="false">IF(OR($S32+G$52&lt;'Standard Settings'!$G27,$S32+G$52&gt;'Standard Settings'!$I27),-1,(EchelleFPAparam!$S$3/('cpmcfgWVLEN_Table.csv'!$S32+G$52))*(SIN('Standard Settings'!$F27)+SIN('Standard Settings'!$F27+EchelleFPAparam!$M$3+EchelleFPAparam!$F$3)))</f>
        <v>4101.80179069662</v>
      </c>
      <c r="CR32" s="41" t="n">
        <f aca="false">IF(OR($S32+H$52&lt;'Standard Settings'!$G27,$S32+H$52&gt;'Standard Settings'!$I27),-1,(EchelleFPAparam!$S$3/('cpmcfgWVLEN_Table.csv'!$S32+H$52))*(SIN('Standard Settings'!$F27)+SIN('Standard Settings'!$F27+EchelleFPAparam!$M$3+EchelleFPAparam!$F$3)))</f>
        <v>3828.34833798351</v>
      </c>
      <c r="CS32" s="41" t="n">
        <f aca="false">IF(OR($S32+I$52&lt;'Standard Settings'!$G27,$S32+I$52&gt;'Standard Settings'!$I27),-1,(EchelleFPAparam!$S$3/('cpmcfgWVLEN_Table.csv'!$S32+I$52))*(SIN('Standard Settings'!$F27)+SIN('Standard Settings'!$F27+EchelleFPAparam!$M$3+EchelleFPAparam!$F$3)))</f>
        <v>3589.07656685955</v>
      </c>
      <c r="CT32" s="41" t="n">
        <f aca="false">IF(OR($S32+J$52&lt;'Standard Settings'!$G27,$S32+J$52&gt;'Standard Settings'!$I27),-1,(EchelleFPAparam!$S$3/('cpmcfgWVLEN_Table.csv'!$S32+J$52))*(SIN('Standard Settings'!$F27)+SIN('Standard Settings'!$F27+EchelleFPAparam!$M$3+EchelleFPAparam!$F$3)))</f>
        <v>-1</v>
      </c>
      <c r="CU32" s="41" t="n">
        <f aca="false">IF(OR($S32+B$52&lt;'Standard Settings'!$G27,$S32+B$52&gt;'Standard Settings'!$I27),-1,(EchelleFPAparam!$S$3/('cpmcfgWVLEN_Table.csv'!$S32+B$52))*(SIN('Standard Settings'!$F27)+SIN('Standard Settings'!$F27+EchelleFPAparam!$M$3+EchelleFPAparam!$G$3)))</f>
        <v>-1</v>
      </c>
      <c r="CV32" s="41" t="n">
        <f aca="false">IF(OR($S32+C$52&lt;'Standard Settings'!$G27,$S32+C$52&gt;'Standard Settings'!$I27),-1,(EchelleFPAparam!$S$3/('cpmcfgWVLEN_Table.csv'!$S32+C$52))*(SIN('Standard Settings'!$F27)+SIN('Standard Settings'!$F27+EchelleFPAparam!$M$3+EchelleFPAparam!$G$3)))</f>
        <v>5777.98126407474</v>
      </c>
      <c r="CW32" s="41" t="n">
        <f aca="false">IF(OR($S32+D$52&lt;'Standard Settings'!$G27,$S32+D$52&gt;'Standard Settings'!$I27),-1,(EchelleFPAparam!$S$3/('cpmcfgWVLEN_Table.csv'!$S32+D$52))*(SIN('Standard Settings'!$F27)+SIN('Standard Settings'!$F27+EchelleFPAparam!$M$3+EchelleFPAparam!$G$3)))</f>
        <v>5252.71024006794</v>
      </c>
      <c r="CX32" s="41" t="n">
        <f aca="false">IF(OR($S32+E$52&lt;'Standard Settings'!$G27,$S32+E$52&gt;'Standard Settings'!$I27),-1,(EchelleFPAparam!$S$3/('cpmcfgWVLEN_Table.csv'!$S32+E$52))*(SIN('Standard Settings'!$F27)+SIN('Standard Settings'!$F27+EchelleFPAparam!$M$3+EchelleFPAparam!$G$3)))</f>
        <v>4814.98438672895</v>
      </c>
      <c r="CY32" s="41" t="n">
        <f aca="false">IF(OR($S32+F$52&lt;'Standard Settings'!$G27,$S32+F$52&gt;'Standard Settings'!$I27),-1,(EchelleFPAparam!$S$3/('cpmcfgWVLEN_Table.csv'!$S32+F$52))*(SIN('Standard Settings'!$F27)+SIN('Standard Settings'!$F27+EchelleFPAparam!$M$3+EchelleFPAparam!$G$3)))</f>
        <v>4444.60097236518</v>
      </c>
      <c r="CZ32" s="41" t="n">
        <f aca="false">IF(OR($S32+G$52&lt;'Standard Settings'!$G27,$S32+G$52&gt;'Standard Settings'!$I27),-1,(EchelleFPAparam!$S$3/('cpmcfgWVLEN_Table.csv'!$S32+G$52))*(SIN('Standard Settings'!$F27)+SIN('Standard Settings'!$F27+EchelleFPAparam!$M$3+EchelleFPAparam!$G$3)))</f>
        <v>4127.1294743391</v>
      </c>
      <c r="DA32" s="41" t="n">
        <f aca="false">IF(OR($S32+H$52&lt;'Standard Settings'!$G27,$S32+H$52&gt;'Standard Settings'!$I27),-1,(EchelleFPAparam!$S$3/('cpmcfgWVLEN_Table.csv'!$S32+H$52))*(SIN('Standard Settings'!$F27)+SIN('Standard Settings'!$F27+EchelleFPAparam!$M$3+EchelleFPAparam!$G$3)))</f>
        <v>3851.98750938316</v>
      </c>
      <c r="DB32" s="41" t="n">
        <f aca="false">IF(OR($S32+I$52&lt;'Standard Settings'!$G27,$S32+I$52&gt;'Standard Settings'!$I27),-1,(EchelleFPAparam!$S$3/('cpmcfgWVLEN_Table.csv'!$S32+I$52))*(SIN('Standard Settings'!$F27)+SIN('Standard Settings'!$F27+EchelleFPAparam!$M$3+EchelleFPAparam!$G$3)))</f>
        <v>3611.23829004671</v>
      </c>
      <c r="DC32" s="41" t="n">
        <f aca="false">IF(OR($S32+J$52&lt;'Standard Settings'!$G27,$S32+J$52&gt;'Standard Settings'!$I27),-1,(EchelleFPAparam!$S$3/('cpmcfgWVLEN_Table.csv'!$S32+J$52))*(SIN('Standard Settings'!$F27)+SIN('Standard Settings'!$F27+EchelleFPAparam!$M$3+EchelleFPAparam!$G$3)))</f>
        <v>-1</v>
      </c>
      <c r="DD32" s="41" t="n">
        <f aca="false">IF(OR($S32+B$52&lt;'Standard Settings'!$G27,$S32+B$52&gt;'Standard Settings'!$I27),-1,(EchelleFPAparam!$S$3/('cpmcfgWVLEN_Table.csv'!$S32+B$52))*(SIN('Standard Settings'!$F27)+SIN('Standard Settings'!$F27+EchelleFPAparam!$M$3+EchelleFPAparam!$H$3)))</f>
        <v>-1</v>
      </c>
      <c r="DE32" s="41" t="n">
        <f aca="false">IF(OR($S32+C$52&lt;'Standard Settings'!$G27,$S32+C$52&gt;'Standard Settings'!$I27),-1,(EchelleFPAparam!$S$3/('cpmcfgWVLEN_Table.csv'!$S32+C$52))*(SIN('Standard Settings'!$F27)+SIN('Standard Settings'!$F27+EchelleFPAparam!$M$3+EchelleFPAparam!$H$3)))</f>
        <v>5779.85476319205</v>
      </c>
      <c r="DF32" s="41" t="n">
        <f aca="false">IF(OR($S32+D$52&lt;'Standard Settings'!$G27,$S32+D$52&gt;'Standard Settings'!$I27),-1,(EchelleFPAparam!$S$3/('cpmcfgWVLEN_Table.csv'!$S32+D$52))*(SIN('Standard Settings'!$F27)+SIN('Standard Settings'!$F27+EchelleFPAparam!$M$3+EchelleFPAparam!$H$3)))</f>
        <v>5254.41342108368</v>
      </c>
      <c r="DG32" s="41" t="n">
        <f aca="false">IF(OR($S32+E$52&lt;'Standard Settings'!$G27,$S32+E$52&gt;'Standard Settings'!$I27),-1,(EchelleFPAparam!$S$3/('cpmcfgWVLEN_Table.csv'!$S32+E$52))*(SIN('Standard Settings'!$F27)+SIN('Standard Settings'!$F27+EchelleFPAparam!$M$3+EchelleFPAparam!$H$3)))</f>
        <v>4816.54563599337</v>
      </c>
      <c r="DH32" s="41" t="n">
        <f aca="false">IF(OR($S32+F$52&lt;'Standard Settings'!$G27,$S32+F$52&gt;'Standard Settings'!$I27),-1,(EchelleFPAparam!$S$3/('cpmcfgWVLEN_Table.csv'!$S32+F$52))*(SIN('Standard Settings'!$F27)+SIN('Standard Settings'!$F27+EchelleFPAparam!$M$3+EchelleFPAparam!$H$3)))</f>
        <v>4446.04212553235</v>
      </c>
      <c r="DI32" s="41" t="n">
        <f aca="false">IF(OR($S32+G$52&lt;'Standard Settings'!$G27,$S32+G$52&gt;'Standard Settings'!$I27),-1,(EchelleFPAparam!$S$3/('cpmcfgWVLEN_Table.csv'!$S32+G$52))*(SIN('Standard Settings'!$F27)+SIN('Standard Settings'!$F27+EchelleFPAparam!$M$3+EchelleFPAparam!$H$3)))</f>
        <v>4128.46768799432</v>
      </c>
      <c r="DJ32" s="41" t="n">
        <f aca="false">IF(OR($S32+H$52&lt;'Standard Settings'!$G27,$S32+H$52&gt;'Standard Settings'!$I27),-1,(EchelleFPAparam!$S$3/('cpmcfgWVLEN_Table.csv'!$S32+H$52))*(SIN('Standard Settings'!$F27)+SIN('Standard Settings'!$F27+EchelleFPAparam!$M$3+EchelleFPAparam!$H$3)))</f>
        <v>3853.2365087947</v>
      </c>
      <c r="DK32" s="41" t="n">
        <f aca="false">IF(OR($S32+I$52&lt;'Standard Settings'!$G27,$S32+I$52&gt;'Standard Settings'!$I27),-1,(EchelleFPAparam!$S$3/('cpmcfgWVLEN_Table.csv'!$S32+I$52))*(SIN('Standard Settings'!$F27)+SIN('Standard Settings'!$F27+EchelleFPAparam!$M$3+EchelleFPAparam!$H$3)))</f>
        <v>3612.40922699503</v>
      </c>
      <c r="DL32" s="41" t="n">
        <f aca="false">IF(OR($S32+J$52&lt;'Standard Settings'!$G27,$S32+J$52&gt;'Standard Settings'!$I27),-1,(EchelleFPAparam!$S$3/('cpmcfgWVLEN_Table.csv'!$S32+J$52))*(SIN('Standard Settings'!$F27)+SIN('Standard Settings'!$F27+EchelleFPAparam!$M$3+EchelleFPAparam!$H$3)))</f>
        <v>-1</v>
      </c>
      <c r="DM32" s="41" t="n">
        <f aca="false">IF(OR($S32+B$52&lt;'Standard Settings'!$G27,$S32+B$52&gt;'Standard Settings'!$I27),-1,(EchelleFPAparam!$S$3/('cpmcfgWVLEN_Table.csv'!$S32+B$52))*(SIN('Standard Settings'!$F27)+SIN('Standard Settings'!$F27+EchelleFPAparam!$M$3+EchelleFPAparam!$I$3)))</f>
        <v>-1</v>
      </c>
      <c r="DN32" s="41" t="n">
        <f aca="false">IF(OR($S32+C$52&lt;'Standard Settings'!$G27,$S32+C$52&gt;'Standard Settings'!$I27),-1,(EchelleFPAparam!$S$3/('cpmcfgWVLEN_Table.csv'!$S32+C$52))*(SIN('Standard Settings'!$F27)+SIN('Standard Settings'!$F27+EchelleFPAparam!$M$3+EchelleFPAparam!$I$3)))</f>
        <v>5813.45294467675</v>
      </c>
      <c r="DO32" s="41" t="n">
        <f aca="false">IF(OR($S32+D$52&lt;'Standard Settings'!$G27,$S32+D$52&gt;'Standard Settings'!$I27),-1,(EchelleFPAparam!$S$3/('cpmcfgWVLEN_Table.csv'!$S32+D$52))*(SIN('Standard Settings'!$F27)+SIN('Standard Settings'!$F27+EchelleFPAparam!$M$3+EchelleFPAparam!$I$3)))</f>
        <v>5284.95722243341</v>
      </c>
      <c r="DP32" s="41" t="n">
        <f aca="false">IF(OR($S32+E$52&lt;'Standard Settings'!$G27,$S32+E$52&gt;'Standard Settings'!$I27),-1,(EchelleFPAparam!$S$3/('cpmcfgWVLEN_Table.csv'!$S32+E$52))*(SIN('Standard Settings'!$F27)+SIN('Standard Settings'!$F27+EchelleFPAparam!$M$3+EchelleFPAparam!$I$3)))</f>
        <v>4844.54412056396</v>
      </c>
      <c r="DQ32" s="41" t="n">
        <f aca="false">IF(OR($S32+F$52&lt;'Standard Settings'!$G27,$S32+F$52&gt;'Standard Settings'!$I27),-1,(EchelleFPAparam!$S$3/('cpmcfgWVLEN_Table.csv'!$S32+F$52))*(SIN('Standard Settings'!$F27)+SIN('Standard Settings'!$F27+EchelleFPAparam!$M$3+EchelleFPAparam!$I$3)))</f>
        <v>4471.88688052058</v>
      </c>
      <c r="DR32" s="41" t="n">
        <f aca="false">IF(OR($S32+G$52&lt;'Standard Settings'!$G27,$S32+G$52&gt;'Standard Settings'!$I27),-1,(EchelleFPAparam!$S$3/('cpmcfgWVLEN_Table.csv'!$S32+G$52))*(SIN('Standard Settings'!$F27)+SIN('Standard Settings'!$F27+EchelleFPAparam!$M$3+EchelleFPAparam!$I$3)))</f>
        <v>4152.46638905482</v>
      </c>
      <c r="DS32" s="41" t="n">
        <f aca="false">IF(OR($S32+H$52&lt;'Standard Settings'!$G27,$S32+H$52&gt;'Standard Settings'!$I27),-1,(EchelleFPAparam!$S$3/('cpmcfgWVLEN_Table.csv'!$S32+H$52))*(SIN('Standard Settings'!$F27)+SIN('Standard Settings'!$F27+EchelleFPAparam!$M$3+EchelleFPAparam!$I$3)))</f>
        <v>3875.63529645117</v>
      </c>
      <c r="DT32" s="41" t="n">
        <f aca="false">IF(OR($S32+I$52&lt;'Standard Settings'!$G27,$S32+I$52&gt;'Standard Settings'!$I27),-1,(EchelleFPAparam!$S$3/('cpmcfgWVLEN_Table.csv'!$S32+I$52))*(SIN('Standard Settings'!$F27)+SIN('Standard Settings'!$F27+EchelleFPAparam!$M$3+EchelleFPAparam!$I$3)))</f>
        <v>3633.40809042297</v>
      </c>
      <c r="DU32" s="41" t="n">
        <f aca="false">IF(OR($S32+J$52&lt;'Standard Settings'!$G27,$S32+J$52&gt;'Standard Settings'!$I27),-1,(EchelleFPAparam!$S$3/('cpmcfgWVLEN_Table.csv'!$S32+J$52))*(SIN('Standard Settings'!$F27)+SIN('Standard Settings'!$F27+EchelleFPAparam!$M$3+EchelleFPAparam!$I$3)))</f>
        <v>-1</v>
      </c>
      <c r="DV32" s="41" t="n">
        <f aca="false">IF(OR($S32+B$52&lt;'Standard Settings'!$G27,$S32+B$52&gt;'Standard Settings'!$I27),-1,(EchelleFPAparam!$S$3/('cpmcfgWVLEN_Table.csv'!$S32+B$52))*(SIN('Standard Settings'!$F27)+SIN('Standard Settings'!$F27+EchelleFPAparam!$M$3+EchelleFPAparam!$J$3)))</f>
        <v>-1</v>
      </c>
      <c r="DW32" s="41" t="n">
        <f aca="false">IF(OR($S32+C$52&lt;'Standard Settings'!$G27,$S32+C$52&gt;'Standard Settings'!$I27),-1,(EchelleFPAparam!$S$3/('cpmcfgWVLEN_Table.csv'!$S32+C$52))*(SIN('Standard Settings'!$F27)+SIN('Standard Settings'!$F27+EchelleFPAparam!$M$3+EchelleFPAparam!$J$3)))</f>
        <v>5815.22486129851</v>
      </c>
      <c r="DX32" s="41" t="n">
        <f aca="false">IF(OR($S32+D$52&lt;'Standard Settings'!$G27,$S32+D$52&gt;'Standard Settings'!$I27),-1,(EchelleFPAparam!$S$3/('cpmcfgWVLEN_Table.csv'!$S32+D$52))*(SIN('Standard Settings'!$F27)+SIN('Standard Settings'!$F27+EchelleFPAparam!$M$3+EchelleFPAparam!$J$3)))</f>
        <v>5286.56805572592</v>
      </c>
      <c r="DY32" s="41" t="n">
        <f aca="false">IF(OR($S32+E$52&lt;'Standard Settings'!$G27,$S32+E$52&gt;'Standard Settings'!$I27),-1,(EchelleFPAparam!$S$3/('cpmcfgWVLEN_Table.csv'!$S32+E$52))*(SIN('Standard Settings'!$F27)+SIN('Standard Settings'!$F27+EchelleFPAparam!$M$3+EchelleFPAparam!$J$3)))</f>
        <v>4846.02071774876</v>
      </c>
      <c r="DZ32" s="41" t="n">
        <f aca="false">IF(OR($S32+F$52&lt;'Standard Settings'!$G27,$S32+F$52&gt;'Standard Settings'!$I27),-1,(EchelleFPAparam!$S$3/('cpmcfgWVLEN_Table.csv'!$S32+F$52))*(SIN('Standard Settings'!$F27)+SIN('Standard Settings'!$F27+EchelleFPAparam!$M$3+EchelleFPAparam!$J$3)))</f>
        <v>4473.24989330655</v>
      </c>
      <c r="EA32" s="41" t="n">
        <f aca="false">IF(OR($S32+G$52&lt;'Standard Settings'!$G27,$S32+G$52&gt;'Standard Settings'!$I27),-1,(EchelleFPAparam!$S$3/('cpmcfgWVLEN_Table.csv'!$S32+G$52))*(SIN('Standard Settings'!$F27)+SIN('Standard Settings'!$F27+EchelleFPAparam!$M$3+EchelleFPAparam!$J$3)))</f>
        <v>4153.73204378465</v>
      </c>
      <c r="EB32" s="41" t="n">
        <f aca="false">IF(OR($S32+H$52&lt;'Standard Settings'!$G27,$S32+H$52&gt;'Standard Settings'!$I27),-1,(EchelleFPAparam!$S$3/('cpmcfgWVLEN_Table.csv'!$S32+H$52))*(SIN('Standard Settings'!$F27)+SIN('Standard Settings'!$F27+EchelleFPAparam!$M$3+EchelleFPAparam!$J$3)))</f>
        <v>3876.81657419901</v>
      </c>
      <c r="EC32" s="41" t="n">
        <f aca="false">IF(OR($S32+I$52&lt;'Standard Settings'!$G27,$S32+I$52&gt;'Standard Settings'!$I27),-1,(EchelleFPAparam!$S$3/('cpmcfgWVLEN_Table.csv'!$S32+I$52))*(SIN('Standard Settings'!$F27)+SIN('Standard Settings'!$F27+EchelleFPAparam!$M$3+EchelleFPAparam!$J$3)))</f>
        <v>3634.51553831157</v>
      </c>
      <c r="ED32" s="41" t="n">
        <f aca="false">IF(OR($S32+J$52&lt;'Standard Settings'!$G27,$S32+J$52&gt;'Standard Settings'!$I27),-1,(EchelleFPAparam!$S$3/('cpmcfgWVLEN_Table.csv'!$S32+J$52))*(SIN('Standard Settings'!$F27)+SIN('Standard Settings'!$F27+EchelleFPAparam!$M$3+EchelleFPAparam!$J$3)))</f>
        <v>-1</v>
      </c>
      <c r="EE32" s="41" t="n">
        <f aca="false">IF(OR($S32+B$52&lt;$Q32,$S32+B$52&gt;$R32),-1,(EchelleFPAparam!$S$3/('cpmcfgWVLEN_Table.csv'!$S32+B$52))*(SIN('Standard Settings'!$F27)+SIN('Standard Settings'!$F27+EchelleFPAparam!$M$3+EchelleFPAparam!$K$3)))</f>
        <v>-1</v>
      </c>
      <c r="EF32" s="41" t="n">
        <f aca="false">IF(OR($S32+C$52&lt;$Q32,$S32+C$52&gt;$R32),-1,(EchelleFPAparam!$S$3/('cpmcfgWVLEN_Table.csv'!$S32+C$52))*(SIN('Standard Settings'!$F27)+SIN('Standard Settings'!$F27+EchelleFPAparam!$M$3+EchelleFPAparam!$K$3)))</f>
        <v>5846.9393005642</v>
      </c>
      <c r="EG32" s="41" t="n">
        <f aca="false">IF(OR($S32+D$52&lt;$Q32,$S32+D$52&gt;$R32),-1,(EchelleFPAparam!$S$3/('cpmcfgWVLEN_Table.csv'!$S32+D$52))*(SIN('Standard Settings'!$F27)+SIN('Standard Settings'!$F27+EchelleFPAparam!$M$3+EchelleFPAparam!$K$3)))</f>
        <v>5315.39936414928</v>
      </c>
      <c r="EH32" s="41" t="n">
        <f aca="false">IF(OR($S32+E$52&lt;$Q32,$S32+E$52&gt;$R32),-1,(EchelleFPAparam!$S$3/('cpmcfgWVLEN_Table.csv'!$S32+E$52))*(SIN('Standard Settings'!$F27)+SIN('Standard Settings'!$F27+EchelleFPAparam!$M$3+EchelleFPAparam!$K$3)))</f>
        <v>4872.44941713684</v>
      </c>
      <c r="EI32" s="41" t="n">
        <f aca="false">IF(OR($S32+F$52&lt;$Q32,$S32+F$52&gt;$R32),-1,(EchelleFPAparam!$S$3/('cpmcfgWVLEN_Table.csv'!$S32+F$52))*(SIN('Standard Settings'!$F27)+SIN('Standard Settings'!$F27+EchelleFPAparam!$M$3+EchelleFPAparam!$K$3)))</f>
        <v>4497.64561581862</v>
      </c>
      <c r="EJ32" s="41" t="n">
        <f aca="false">IF(OR($S32+G$52&lt;$Q32,$S32+G$52&gt;$R32),-1,(EchelleFPAparam!$S$3/('cpmcfgWVLEN_Table.csv'!$S32+G$52))*(SIN('Standard Settings'!$F27)+SIN('Standard Settings'!$F27+EchelleFPAparam!$M$3+EchelleFPAparam!$K$3)))</f>
        <v>4176.38521468872</v>
      </c>
      <c r="EK32" s="41" t="n">
        <f aca="false">IF(OR($S32+H$52&lt;$Q32,$S32+H$52&gt;$R32),-1,(EchelleFPAparam!$S$3/('cpmcfgWVLEN_Table.csv'!$S32+H$52))*(SIN('Standard Settings'!$F27)+SIN('Standard Settings'!$F27+EchelleFPAparam!$M$3+EchelleFPAparam!$K$3)))</f>
        <v>3897.95953370947</v>
      </c>
      <c r="EL32" s="41" t="n">
        <f aca="false">IF(OR($S32+I$52&lt;$Q32,$S32+I$52&gt;$R32),-1,(EchelleFPAparam!$S$3/('cpmcfgWVLEN_Table.csv'!$S32+I$52))*(SIN('Standard Settings'!$F27)+SIN('Standard Settings'!$F27+EchelleFPAparam!$M$3+EchelleFPAparam!$K$3)))</f>
        <v>3654.33706285263</v>
      </c>
      <c r="EM32" s="41" t="n">
        <f aca="false">IF(OR($S32+J$52&lt;$Q32,$S32+J$52&gt;$R32),-1,(EchelleFPAparam!$S$3/('cpmcfgWVLEN_Table.csv'!$S32+J$52))*(SIN('Standard Settings'!$F27)+SIN('Standard Settings'!$F27+EchelleFPAparam!$M$3+EchelleFPAparam!$K$3)))</f>
        <v>-1</v>
      </c>
      <c r="EN32" s="42"/>
      <c r="EO32" s="42"/>
      <c r="EP32" s="42"/>
      <c r="EQ32" s="42"/>
      <c r="ER32" s="42"/>
      <c r="ES32" s="42"/>
      <c r="ET32" s="42"/>
      <c r="EU32" s="42"/>
      <c r="EV32" s="42"/>
      <c r="EW32" s="42"/>
      <c r="EX32" s="42"/>
      <c r="EY32" s="42"/>
      <c r="EZ32" s="42"/>
      <c r="FA32" s="42"/>
      <c r="FB32" s="42"/>
      <c r="FC32" s="42"/>
      <c r="FD32" s="42"/>
      <c r="FE32" s="42"/>
      <c r="FF32" s="42"/>
      <c r="FG32" s="42"/>
      <c r="FH32" s="42"/>
      <c r="FI32" s="42"/>
      <c r="FJ32" s="42"/>
      <c r="FK32" s="42"/>
      <c r="FL32" s="43" t="n">
        <f aca="false">1/(F32*EchelleFPAparam!$Q$3)</f>
        <v>904.289413569985</v>
      </c>
      <c r="FM32" s="43" t="n">
        <f aca="false">E32*FL32</f>
        <v>11.4116886387537</v>
      </c>
      <c r="FN32" s="42"/>
      <c r="FO32" s="42"/>
      <c r="FP32" s="42"/>
      <c r="FQ32" s="42"/>
      <c r="FR32" s="42"/>
      <c r="FS32" s="42"/>
      <c r="FT32" s="42"/>
      <c r="FU32" s="42"/>
      <c r="FV32" s="42"/>
      <c r="FW32" s="42"/>
      <c r="FX32" s="42"/>
      <c r="FY32" s="42"/>
      <c r="FZ32" s="42"/>
      <c r="GA32" s="42"/>
      <c r="GB32" s="42"/>
      <c r="GC32" s="42"/>
      <c r="GD32" s="42"/>
      <c r="GE32" s="42"/>
      <c r="GF32" s="42"/>
      <c r="GG32" s="42"/>
      <c r="GH32" s="42"/>
      <c r="GI32" s="42"/>
      <c r="GJ32" s="42"/>
      <c r="GK32" s="42"/>
      <c r="GL32" s="42"/>
      <c r="GM32" s="42"/>
      <c r="GN32" s="42"/>
      <c r="GO32" s="42"/>
      <c r="GP32" s="42"/>
      <c r="GQ32" s="42"/>
      <c r="GR32" s="42"/>
      <c r="GS32" s="42"/>
      <c r="GT32" s="42"/>
      <c r="GU32" s="42"/>
      <c r="GV32" s="42"/>
      <c r="GW32" s="42"/>
      <c r="GX32" s="42"/>
      <c r="GY32" s="42"/>
      <c r="GZ32" s="42"/>
      <c r="HA32" s="42"/>
      <c r="HB32" s="42"/>
      <c r="HC32" s="42"/>
      <c r="HD32" s="42"/>
      <c r="HE32" s="42"/>
      <c r="HF32" s="42"/>
      <c r="HG32" s="42"/>
      <c r="HH32" s="42"/>
      <c r="HI32" s="42"/>
      <c r="HJ32" s="42"/>
      <c r="HK32" s="42"/>
      <c r="HL32" s="42"/>
      <c r="HM32" s="42"/>
      <c r="HN32" s="42"/>
      <c r="HO32" s="42"/>
      <c r="HP32" s="42"/>
      <c r="HQ32" s="42"/>
      <c r="HR32" s="42"/>
      <c r="HS32" s="42"/>
      <c r="HT32" s="42"/>
      <c r="HU32" s="42"/>
      <c r="HV32" s="42"/>
      <c r="HW32" s="42"/>
      <c r="HX32" s="42"/>
      <c r="HY32" s="42"/>
      <c r="HZ32" s="42"/>
      <c r="IA32" s="42"/>
      <c r="IB32" s="42"/>
      <c r="IC32" s="42"/>
      <c r="ID32" s="42"/>
      <c r="IE32" s="42"/>
      <c r="IF32" s="42"/>
      <c r="IG32" s="42"/>
      <c r="IH32" s="42"/>
      <c r="II32" s="42"/>
      <c r="IJ32" s="42"/>
      <c r="IK32" s="42"/>
      <c r="IL32" s="42"/>
      <c r="IM32" s="42"/>
      <c r="IN32" s="42"/>
      <c r="IO32" s="42"/>
      <c r="IP32" s="42"/>
      <c r="IQ32" s="42"/>
      <c r="IR32" s="42"/>
      <c r="IS32" s="42"/>
      <c r="IT32" s="42"/>
      <c r="IU32" s="42"/>
      <c r="IV32" s="42"/>
      <c r="IW32" s="42"/>
      <c r="IX32" s="42"/>
      <c r="IY32" s="42"/>
      <c r="IZ32" s="42"/>
      <c r="JA32" s="42"/>
      <c r="JB32" s="42"/>
      <c r="JC32" s="42"/>
      <c r="JD32" s="42"/>
      <c r="JE32" s="42"/>
      <c r="JF32" s="42"/>
      <c r="JG32" s="42"/>
      <c r="JH32" s="42"/>
      <c r="JI32" s="42"/>
      <c r="JJ32" s="42"/>
      <c r="JK32" s="42"/>
      <c r="JL32" s="42"/>
      <c r="JM32" s="42"/>
      <c r="JN32" s="42"/>
      <c r="JO32" s="42"/>
      <c r="JP32" s="42"/>
      <c r="JQ32" s="42"/>
      <c r="JR32" s="42"/>
      <c r="JS32" s="42"/>
      <c r="JT32" s="24"/>
    </row>
    <row r="33" customFormat="false" ht="13.75" hidden="false" customHeight="true" outlineLevel="0" collapsed="false">
      <c r="A33" s="29" t="n">
        <v>27</v>
      </c>
      <c r="B33" s="30" t="n">
        <f aca="false">Y33</f>
        <v>4508.64021362652</v>
      </c>
      <c r="C33" s="12" t="str">
        <f aca="false">'Standard Settings'!B28</f>
        <v>M/8/9</v>
      </c>
      <c r="D33" s="12" t="n">
        <f aca="false">'Standard Settings'!H28</f>
        <v>13</v>
      </c>
      <c r="E33" s="31" t="n">
        <f aca="false">(DQ33-DH33)/2048</f>
        <v>0.0119141291255342</v>
      </c>
      <c r="F33" s="28"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32" t="str">
        <f aca="false">'Standard Settings'!C28</f>
        <v>M</v>
      </c>
      <c r="H33" s="33"/>
      <c r="I33" s="12" t="str">
        <f aca="false">'Standard Settings'!$D28</f>
        <v>LM</v>
      </c>
      <c r="J33" s="33"/>
      <c r="K33" s="13" t="n">
        <v>0</v>
      </c>
      <c r="L33" s="13" t="n">
        <v>0</v>
      </c>
      <c r="M33" s="14" t="s">
        <v>301</v>
      </c>
      <c r="N33" s="14" t="s">
        <v>301</v>
      </c>
      <c r="O33" s="12" t="n">
        <f aca="false">'Standard Settings'!$E28</f>
        <v>69.5</v>
      </c>
      <c r="P33" s="34"/>
      <c r="Q33" s="35" t="n">
        <f aca="false">'Standard Settings'!$G28</f>
        <v>10</v>
      </c>
      <c r="R33" s="35" t="n">
        <f aca="false">'Standard Settings'!$I28</f>
        <v>16</v>
      </c>
      <c r="S33" s="36" t="n">
        <f aca="false">D33-4</f>
        <v>9</v>
      </c>
      <c r="T33" s="36" t="n">
        <f aca="false">D33+4</f>
        <v>17</v>
      </c>
      <c r="U33" s="37" t="n">
        <f aca="false">IF(OR($S33+B$52&lt;$Q33,$S33+B$52&gt;$R33),-1,(EchelleFPAparam!$S$3/('cpmcfgWVLEN_Table.csv'!$S33+B$52))*(SIN('Standard Settings'!$F28)+SIN('Standard Settings'!$F28+EchelleFPAparam!$M$3)))</f>
        <v>-1</v>
      </c>
      <c r="V33" s="37" t="n">
        <f aca="false">IF(OR($S33+C$52&lt;$Q33,$S33+C$52&gt;$R33),-1,(EchelleFPAparam!$S$3/('cpmcfgWVLEN_Table.csv'!$S33+C$52))*(SIN('Standard Settings'!$F28)+SIN('Standard Settings'!$F28+EchelleFPAparam!$M$3)))</f>
        <v>5861.23227771447</v>
      </c>
      <c r="W33" s="37" t="n">
        <f aca="false">IF(OR($S33+D$52&lt;$Q33,$S33+D$52&gt;$R33),-1,(EchelleFPAparam!$S$3/('cpmcfgWVLEN_Table.csv'!$S33+D$52))*(SIN('Standard Settings'!$F28)+SIN('Standard Settings'!$F28+EchelleFPAparam!$M$3)))</f>
        <v>5328.39297974043</v>
      </c>
      <c r="X33" s="37" t="n">
        <f aca="false">IF(OR($S33+E$52&lt;$Q33,$S33+E$52&gt;$R33),-1,(EchelleFPAparam!$S$3/('cpmcfgWVLEN_Table.csv'!$S33+E$52))*(SIN('Standard Settings'!$F28)+SIN('Standard Settings'!$F28+EchelleFPAparam!$M$3)))</f>
        <v>4884.36023142873</v>
      </c>
      <c r="Y33" s="37" t="n">
        <f aca="false">IF(OR($S33+F$52&lt;$Q33,$S33+F$52&gt;$R33),-1,(EchelleFPAparam!$S$3/('cpmcfgWVLEN_Table.csv'!$S33+F$52))*(SIN('Standard Settings'!$F28)+SIN('Standard Settings'!$F28+EchelleFPAparam!$M$3)))</f>
        <v>4508.64021362652</v>
      </c>
      <c r="Z33" s="37" t="n">
        <f aca="false">IF(OR($S33+G$52&lt;$Q33,$S33+G$52&gt;$R33),-1,(EchelleFPAparam!$S$3/('cpmcfgWVLEN_Table.csv'!$S33+G$52))*(SIN('Standard Settings'!$F28)+SIN('Standard Settings'!$F28+EchelleFPAparam!$M$3)))</f>
        <v>4186.59448408177</v>
      </c>
      <c r="AA33" s="37" t="n">
        <f aca="false">IF(OR($S33+H$52&lt;$Q33,$S33+H$52&gt;$R33),-1,(EchelleFPAparam!$S$3/('cpmcfgWVLEN_Table.csv'!$S33+H$52))*(SIN('Standard Settings'!$F28)+SIN('Standard Settings'!$F28+EchelleFPAparam!$M$3)))</f>
        <v>3907.48818514298</v>
      </c>
      <c r="AB33" s="37" t="n">
        <f aca="false">IF(OR($S33+I$52&lt;$Q33,$S33+I$52&gt;$R33),-1,(EchelleFPAparam!$S$3/('cpmcfgWVLEN_Table.csv'!$S33+I$52))*(SIN('Standard Settings'!$F28)+SIN('Standard Settings'!$F28+EchelleFPAparam!$M$3)))</f>
        <v>3663.27017357154</v>
      </c>
      <c r="AC33" s="37" t="n">
        <f aca="false">IF(OR($S33+J$52&lt;$Q33,$S33+J$52&gt;$R33),-1,(EchelleFPAparam!$S$3/('cpmcfgWVLEN_Table.csv'!$S33+J$52))*(SIN('Standard Settings'!$F28)+SIN('Standard Settings'!$F28+EchelleFPAparam!$M$3)))</f>
        <v>-1</v>
      </c>
      <c r="AD33" s="38"/>
      <c r="AE33" s="38" t="n">
        <v>1985.47843522573</v>
      </c>
      <c r="AF33" s="38" t="n">
        <v>1649.36780478563</v>
      </c>
      <c r="AG33" s="38" t="n">
        <v>1253.93894519135</v>
      </c>
      <c r="AH33" s="38" t="n">
        <v>918.332928836115</v>
      </c>
      <c r="AI33" s="38" t="n">
        <v>629.894918368032</v>
      </c>
      <c r="AJ33" s="38" t="n">
        <v>379.338356342779</v>
      </c>
      <c r="AK33" s="38" t="n">
        <v>158.64139872732</v>
      </c>
      <c r="AL33" s="38"/>
      <c r="AM33" s="38"/>
      <c r="AN33" s="38"/>
      <c r="AO33" s="38"/>
      <c r="AP33" s="38" t="n">
        <v>1980.27837223051</v>
      </c>
      <c r="AQ33" s="38" t="n">
        <v>1657.45471801307</v>
      </c>
      <c r="AR33" s="38" t="n">
        <v>1260.06038022036</v>
      </c>
      <c r="AS33" s="38" t="n">
        <v>922.725401691343</v>
      </c>
      <c r="AT33" s="38" t="n">
        <v>632.872701438629</v>
      </c>
      <c r="AU33" s="38" t="n">
        <v>381.060508727571</v>
      </c>
      <c r="AV33" s="38" t="n">
        <v>159.374238268415</v>
      </c>
      <c r="AW33" s="38"/>
      <c r="AX33" s="38"/>
      <c r="AY33" s="38"/>
      <c r="AZ33" s="38"/>
      <c r="BA33" s="38" t="n">
        <v>1978.04634459023</v>
      </c>
      <c r="BB33" s="38" t="n">
        <v>1667.71105210872</v>
      </c>
      <c r="BC33" s="38" t="n">
        <v>1268.08072667708</v>
      </c>
      <c r="BD33" s="38" t="n">
        <v>928.781031690789</v>
      </c>
      <c r="BE33" s="38" t="n">
        <v>637.259146975748</v>
      </c>
      <c r="BF33" s="38" t="n">
        <v>383.995154679839</v>
      </c>
      <c r="BG33" s="38" t="n">
        <v>161.009523035272</v>
      </c>
      <c r="BH33" s="38"/>
      <c r="BI33" s="38"/>
      <c r="BJ33" s="38"/>
      <c r="BK33" s="39" t="n">
        <f aca="false">IF(OR($S33+B$52&lt;'Standard Settings'!$G28,$S33+B$52&gt;'Standard Settings'!$I28),-1,(EchelleFPAparam!$S$3/('cpmcfgWVLEN_Table.csv'!$S33+B$52))*(SIN(EchelleFPAparam!$T$3-EchelleFPAparam!$M$3/2)+SIN('Standard Settings'!$F28+EchelleFPAparam!$M$3)))</f>
        <v>-1</v>
      </c>
      <c r="BL33" s="39" t="n">
        <f aca="false">IF(OR($S33+C$52&lt;'Standard Settings'!$G28,$S33+C$52&gt;'Standard Settings'!$I28),-1,(EchelleFPAparam!$S$3/('cpmcfgWVLEN_Table.csv'!$S33+C$52))*(SIN(EchelleFPAparam!$T$3-EchelleFPAparam!$M$3/2)+SIN('Standard Settings'!$F28+EchelleFPAparam!$M$3)))</f>
        <v>5773.83297909567</v>
      </c>
      <c r="BM33" s="39" t="n">
        <f aca="false">IF(OR($S33+D$52&lt;'Standard Settings'!$G28,$S33+D$52&gt;'Standard Settings'!$I28),-1,(EchelleFPAparam!$S$3/('cpmcfgWVLEN_Table.csv'!$S33+D$52))*(SIN(EchelleFPAparam!$T$3-EchelleFPAparam!$M$3/2)+SIN('Standard Settings'!$F28+EchelleFPAparam!$M$3)))</f>
        <v>5248.93907190516</v>
      </c>
      <c r="BN33" s="39" t="n">
        <f aca="false">IF(OR($S33+E$52&lt;'Standard Settings'!$G28,$S33+E$52&gt;'Standard Settings'!$I28),-1,(EchelleFPAparam!$S$3/('cpmcfgWVLEN_Table.csv'!$S33+E$52))*(SIN(EchelleFPAparam!$T$3-EchelleFPAparam!$M$3/2)+SIN('Standard Settings'!$F28+EchelleFPAparam!$M$3)))</f>
        <v>4811.52748257973</v>
      </c>
      <c r="BO33" s="39" t="n">
        <f aca="false">IF(OR($S33+F$52&lt;'Standard Settings'!$G28,$S33+F$52&gt;'Standard Settings'!$I28),-1,(EchelleFPAparam!$S$3/('cpmcfgWVLEN_Table.csv'!$S33+F$52))*(SIN(EchelleFPAparam!$T$3-EchelleFPAparam!$M$3/2)+SIN('Standard Settings'!$F28+EchelleFPAparam!$M$3)))</f>
        <v>4441.40998391975</v>
      </c>
      <c r="BP33" s="39" t="n">
        <f aca="false">IF(OR($S33+G$52&lt;'Standard Settings'!$G28,$S33+G$52&gt;'Standard Settings'!$I28),-1,(EchelleFPAparam!$S$3/('cpmcfgWVLEN_Table.csv'!$S33+G$52))*(SIN(EchelleFPAparam!$T$3-EchelleFPAparam!$M$3/2)+SIN('Standard Settings'!$F28+EchelleFPAparam!$M$3)))</f>
        <v>4124.16641363977</v>
      </c>
      <c r="BQ33" s="39" t="n">
        <f aca="false">IF(OR($S33+H$52&lt;'Standard Settings'!$G28,$S33+H$52&gt;'Standard Settings'!$I28),-1,(EchelleFPAparam!$S$3/('cpmcfgWVLEN_Table.csv'!$S33+H$52))*(SIN(EchelleFPAparam!$T$3-EchelleFPAparam!$M$3/2)+SIN('Standard Settings'!$F28+EchelleFPAparam!$M$3)))</f>
        <v>3849.22198606378</v>
      </c>
      <c r="BR33" s="39" t="n">
        <f aca="false">IF(OR($S33+I$52&lt;'Standard Settings'!$G28,$S33+I$52&gt;'Standard Settings'!$I28),-1,(EchelleFPAparam!$S$3/('cpmcfgWVLEN_Table.csv'!$S33+I$52))*(SIN(EchelleFPAparam!$T$3-EchelleFPAparam!$M$3/2)+SIN('Standard Settings'!$F28+EchelleFPAparam!$M$3)))</f>
        <v>3608.64561193479</v>
      </c>
      <c r="BS33" s="39" t="n">
        <f aca="false">IF(OR($S33+J$52&lt;'Standard Settings'!$G28,$S33+J$52&gt;'Standard Settings'!$I28),-1,(EchelleFPAparam!$S$3/('cpmcfgWVLEN_Table.csv'!$S33+J$52))*(SIN(EchelleFPAparam!$T$3-EchelleFPAparam!$M$3/2)+SIN('Standard Settings'!$F28+EchelleFPAparam!$M$3)))</f>
        <v>-1</v>
      </c>
      <c r="BT33" s="40" t="n">
        <f aca="false">IF(OR($S33+B$52&lt;'Standard Settings'!$G28,$S33+B$52&gt;'Standard Settings'!$I28),-1,BK33*(($D33+B$52)/($D33+B$52+0.5)))</f>
        <v>-1</v>
      </c>
      <c r="BU33" s="40" t="n">
        <f aca="false">IF(OR($S33+C$52&lt;'Standard Settings'!$G28,$S33+C$52&gt;'Standard Settings'!$I28),-1,BL33*(($D33+C$52)/($D33+C$52+0.5)))</f>
        <v>5574.73529016134</v>
      </c>
      <c r="BV33" s="40" t="n">
        <f aca="false">IF(OR($S33+D$52&lt;'Standard Settings'!$G28,$S33+D$52&gt;'Standard Settings'!$I28),-1,BM33*(($D33+D$52)/($D33+D$52+0.5)))</f>
        <v>5079.61845668241</v>
      </c>
      <c r="BW33" s="40" t="n">
        <f aca="false">IF(OR($S33+E$52&lt;'Standard Settings'!$G28,$S33+E$52&gt;'Standard Settings'!$I28),-1,BN33*(($D33+E$52)/($D33+E$52+0.5)))</f>
        <v>4665.72361947125</v>
      </c>
      <c r="BX33" s="40" t="n">
        <f aca="false">IF(OR($S33+F$52&lt;'Standard Settings'!$G28,$S33+F$52&gt;'Standard Settings'!$I28),-1,BO33*(($D33+F$52)/($D33+F$52+0.5)))</f>
        <v>4314.51255580775</v>
      </c>
      <c r="BY33" s="40" t="n">
        <f aca="false">IF(OR($S33+G$52&lt;'Standard Settings'!$G28,$S33+G$52&gt;'Standard Settings'!$I28),-1,BP33*(($D33+G$52)/($D33+G$52+0.5)))</f>
        <v>4012.70245651437</v>
      </c>
      <c r="BZ33" s="40" t="n">
        <f aca="false">IF(OR($S33+H$52&lt;'Standard Settings'!$G28,$S33+H$52&gt;'Standard Settings'!$I28),-1,BQ33*(($D33+H$52)/($D33+H$52+0.5)))</f>
        <v>3750.52398642112</v>
      </c>
      <c r="CA33" s="40" t="n">
        <f aca="false">IF(OR($S33+I$52&lt;'Standard Settings'!$G28,$S33+I$52&gt;'Standard Settings'!$I28),-1,BR33*(($D33+I$52)/($D33+I$52+0.5)))</f>
        <v>3520.62986530224</v>
      </c>
      <c r="CB33" s="40" t="n">
        <f aca="false">IF(OR($S33+J$52&lt;'Standard Settings'!$G28,$S33+J$52&gt;'Standard Settings'!$I28),-1,BS33*(($D33+J$52)/($D33+J$52+0.5)))</f>
        <v>-1</v>
      </c>
      <c r="CC33" s="40" t="n">
        <f aca="false">IF(OR($S33+B$52&lt;'Standard Settings'!$G28,$S33+B$52&gt;'Standard Settings'!$I28),-1,BK33*(($D33+B$52)/($D33+B$52-0.5)))</f>
        <v>-1</v>
      </c>
      <c r="CD33" s="40" t="n">
        <f aca="false">IF(OR($S33+C$52&lt;'Standard Settings'!$G28,$S33+C$52&gt;'Standard Settings'!$I28),-1,BL33*(($D33+C$52)/($D33+C$52-0.5)))</f>
        <v>5987.6786449881</v>
      </c>
      <c r="CE33" s="40" t="n">
        <f aca="false">IF(OR($S33+D$52&lt;'Standard Settings'!$G28,$S33+D$52&gt;'Standard Settings'!$I28),-1,BM33*(($D33+D$52)/($D33+D$52-0.5)))</f>
        <v>5429.93697093637</v>
      </c>
      <c r="CF33" s="40" t="n">
        <f aca="false">IF(OR($S33+E$52&lt;'Standard Settings'!$G28,$S33+E$52&gt;'Standard Settings'!$I28),-1,BN33*(($D33+E$52)/($D33+E$52-0.5)))</f>
        <v>4966.73804653391</v>
      </c>
      <c r="CG33" s="40" t="n">
        <f aca="false">IF(OR($S33+F$52&lt;'Standard Settings'!$G28,$S33+F$52&gt;'Standard Settings'!$I28),-1,BO33*(($D33+F$52)/($D33+F$52-0.5)))</f>
        <v>4575.99816525065</v>
      </c>
      <c r="CH33" s="40" t="n">
        <f aca="false">IF(OR($S33+G$52&lt;'Standard Settings'!$G28,$S33+G$52&gt;'Standard Settings'!$I28),-1,BP33*(($D33+G$52)/($D33+G$52-0.5)))</f>
        <v>4241.99973974376</v>
      </c>
      <c r="CI33" s="40" t="n">
        <f aca="false">IF(OR($S33+H$52&lt;'Standard Settings'!$G28,$S33+H$52&gt;'Standard Settings'!$I28),-1,BQ33*(($D33+H$52)/($D33+H$52-0.5)))</f>
        <v>3953.25501271415</v>
      </c>
      <c r="CJ33" s="40" t="n">
        <f aca="false">IF(OR($S33+I$52&lt;'Standard Settings'!$G28,$S33+I$52&gt;'Standard Settings'!$I28),-1,BR33*(($D33+I$52)/($D33+I$52-0.5)))</f>
        <v>3701.17498659979</v>
      </c>
      <c r="CK33" s="40" t="n">
        <f aca="false">IF(OR($S33+J$52&lt;'Standard Settings'!$G28,$S33+J$52&gt;'Standard Settings'!$I28),-1,BS33*(($D33+J$52)/($D33+J$52-0.5)))</f>
        <v>-1</v>
      </c>
      <c r="CL33" s="41" t="n">
        <f aca="false">IF(OR($S33+B$52&lt;'Standard Settings'!$G28,$S33+B$52&gt;'Standard Settings'!$I28),-1,(EchelleFPAparam!$S$3/('cpmcfgWVLEN_Table.csv'!$S33+B$52))*(SIN('Standard Settings'!$F28)+SIN('Standard Settings'!$F28+EchelleFPAparam!$M$3+EchelleFPAparam!$F$3)))</f>
        <v>-1</v>
      </c>
      <c r="CM33" s="41" t="n">
        <f aca="false">IF(OR($S33+C$52&lt;'Standard Settings'!$G28,$S33+C$52&gt;'Standard Settings'!$I28),-1,(EchelleFPAparam!$S$3/('cpmcfgWVLEN_Table.csv'!$S33+C$52))*(SIN('Standard Settings'!$F28)+SIN('Standard Settings'!$F28+EchelleFPAparam!$M$3+EchelleFPAparam!$F$3)))</f>
        <v>5809.77144398145</v>
      </c>
      <c r="CN33" s="41" t="n">
        <f aca="false">IF(OR($S33+D$52&lt;'Standard Settings'!$G28,$S33+D$52&gt;'Standard Settings'!$I28),-1,(EchelleFPAparam!$S$3/('cpmcfgWVLEN_Table.csv'!$S33+D$52))*(SIN('Standard Settings'!$F28)+SIN('Standard Settings'!$F28+EchelleFPAparam!$M$3+EchelleFPAparam!$F$3)))</f>
        <v>5281.6104036195</v>
      </c>
      <c r="CO33" s="41" t="n">
        <f aca="false">IF(OR($S33+E$52&lt;'Standard Settings'!$G28,$S33+E$52&gt;'Standard Settings'!$I28),-1,(EchelleFPAparam!$S$3/('cpmcfgWVLEN_Table.csv'!$S33+E$52))*(SIN('Standard Settings'!$F28)+SIN('Standard Settings'!$F28+EchelleFPAparam!$M$3+EchelleFPAparam!$F$3)))</f>
        <v>4841.47620331788</v>
      </c>
      <c r="CP33" s="41" t="n">
        <f aca="false">IF(OR($S33+F$52&lt;'Standard Settings'!$G28,$S33+F$52&gt;'Standard Settings'!$I28),-1,(EchelleFPAparam!$S$3/('cpmcfgWVLEN_Table.csv'!$S33+F$52))*(SIN('Standard Settings'!$F28)+SIN('Standard Settings'!$F28+EchelleFPAparam!$M$3+EchelleFPAparam!$F$3)))</f>
        <v>4469.05495690881</v>
      </c>
      <c r="CQ33" s="41" t="n">
        <f aca="false">IF(OR($S33+G$52&lt;'Standard Settings'!$G28,$S33+G$52&gt;'Standard Settings'!$I28),-1,(EchelleFPAparam!$S$3/('cpmcfgWVLEN_Table.csv'!$S33+G$52))*(SIN('Standard Settings'!$F28)+SIN('Standard Settings'!$F28+EchelleFPAparam!$M$3+EchelleFPAparam!$F$3)))</f>
        <v>4149.83674570104</v>
      </c>
      <c r="CR33" s="41" t="n">
        <f aca="false">IF(OR($S33+H$52&lt;'Standard Settings'!$G28,$S33+H$52&gt;'Standard Settings'!$I28),-1,(EchelleFPAparam!$S$3/('cpmcfgWVLEN_Table.csv'!$S33+H$52))*(SIN('Standard Settings'!$F28)+SIN('Standard Settings'!$F28+EchelleFPAparam!$M$3+EchelleFPAparam!$F$3)))</f>
        <v>3873.1809626543</v>
      </c>
      <c r="CS33" s="41" t="n">
        <f aca="false">IF(OR($S33+I$52&lt;'Standard Settings'!$G28,$S33+I$52&gt;'Standard Settings'!$I28),-1,(EchelleFPAparam!$S$3/('cpmcfgWVLEN_Table.csv'!$S33+I$52))*(SIN('Standard Settings'!$F28)+SIN('Standard Settings'!$F28+EchelleFPAparam!$M$3+EchelleFPAparam!$F$3)))</f>
        <v>3631.10715248841</v>
      </c>
      <c r="CT33" s="41" t="n">
        <f aca="false">IF(OR($S33+J$52&lt;'Standard Settings'!$G28,$S33+J$52&gt;'Standard Settings'!$I28),-1,(EchelleFPAparam!$S$3/('cpmcfgWVLEN_Table.csv'!$S33+J$52))*(SIN('Standard Settings'!$F28)+SIN('Standard Settings'!$F28+EchelleFPAparam!$M$3+EchelleFPAparam!$F$3)))</f>
        <v>-1</v>
      </c>
      <c r="CU33" s="41" t="n">
        <f aca="false">IF(OR($S33+B$52&lt;'Standard Settings'!$G28,$S33+B$52&gt;'Standard Settings'!$I28),-1,(EchelleFPAparam!$S$3/('cpmcfgWVLEN_Table.csv'!$S33+B$52))*(SIN('Standard Settings'!$F28)+SIN('Standard Settings'!$F28+EchelleFPAparam!$M$3+EchelleFPAparam!$G$3)))</f>
        <v>-1</v>
      </c>
      <c r="CV33" s="41" t="n">
        <f aca="false">IF(OR($S33+C$52&lt;'Standard Settings'!$G28,$S33+C$52&gt;'Standard Settings'!$I28),-1,(EchelleFPAparam!$S$3/('cpmcfgWVLEN_Table.csv'!$S33+C$52))*(SIN('Standard Settings'!$F28)+SIN('Standard Settings'!$F28+EchelleFPAparam!$M$3+EchelleFPAparam!$G$3)))</f>
        <v>5843.37529538281</v>
      </c>
      <c r="CW33" s="41" t="n">
        <f aca="false">IF(OR($S33+D$52&lt;'Standard Settings'!$G28,$S33+D$52&gt;'Standard Settings'!$I28),-1,(EchelleFPAparam!$S$3/('cpmcfgWVLEN_Table.csv'!$S33+D$52))*(SIN('Standard Settings'!$F28)+SIN('Standard Settings'!$F28+EchelleFPAparam!$M$3+EchelleFPAparam!$G$3)))</f>
        <v>5312.15935943892</v>
      </c>
      <c r="CX33" s="41" t="n">
        <f aca="false">IF(OR($S33+E$52&lt;'Standard Settings'!$G28,$S33+E$52&gt;'Standard Settings'!$I28),-1,(EchelleFPAparam!$S$3/('cpmcfgWVLEN_Table.csv'!$S33+E$52))*(SIN('Standard Settings'!$F28)+SIN('Standard Settings'!$F28+EchelleFPAparam!$M$3+EchelleFPAparam!$G$3)))</f>
        <v>4869.47941281901</v>
      </c>
      <c r="CY33" s="41" t="n">
        <f aca="false">IF(OR($S33+F$52&lt;'Standard Settings'!$G28,$S33+F$52&gt;'Standard Settings'!$I28),-1,(EchelleFPAparam!$S$3/('cpmcfgWVLEN_Table.csv'!$S33+F$52))*(SIN('Standard Settings'!$F28)+SIN('Standard Settings'!$F28+EchelleFPAparam!$M$3+EchelleFPAparam!$G$3)))</f>
        <v>4494.90407337139</v>
      </c>
      <c r="CZ33" s="41" t="n">
        <f aca="false">IF(OR($S33+G$52&lt;'Standard Settings'!$G28,$S33+G$52&gt;'Standard Settings'!$I28),-1,(EchelleFPAparam!$S$3/('cpmcfgWVLEN_Table.csv'!$S33+G$52))*(SIN('Standard Settings'!$F28)+SIN('Standard Settings'!$F28+EchelleFPAparam!$M$3+EchelleFPAparam!$G$3)))</f>
        <v>4173.83949670201</v>
      </c>
      <c r="DA33" s="41" t="n">
        <f aca="false">IF(OR($S33+H$52&lt;'Standard Settings'!$G28,$S33+H$52&gt;'Standard Settings'!$I28),-1,(EchelleFPAparam!$S$3/('cpmcfgWVLEN_Table.csv'!$S33+H$52))*(SIN('Standard Settings'!$F28)+SIN('Standard Settings'!$F28+EchelleFPAparam!$M$3+EchelleFPAparam!$G$3)))</f>
        <v>3895.58353025521</v>
      </c>
      <c r="DB33" s="41" t="n">
        <f aca="false">IF(OR($S33+I$52&lt;'Standard Settings'!$G28,$S33+I$52&gt;'Standard Settings'!$I28),-1,(EchelleFPAparam!$S$3/('cpmcfgWVLEN_Table.csv'!$S33+I$52))*(SIN('Standard Settings'!$F28)+SIN('Standard Settings'!$F28+EchelleFPAparam!$M$3+EchelleFPAparam!$G$3)))</f>
        <v>3652.10955961426</v>
      </c>
      <c r="DC33" s="41" t="n">
        <f aca="false">IF(OR($S33+J$52&lt;'Standard Settings'!$G28,$S33+J$52&gt;'Standard Settings'!$I28),-1,(EchelleFPAparam!$S$3/('cpmcfgWVLEN_Table.csv'!$S33+J$52))*(SIN('Standard Settings'!$F28)+SIN('Standard Settings'!$F28+EchelleFPAparam!$M$3+EchelleFPAparam!$G$3)))</f>
        <v>-1</v>
      </c>
      <c r="DD33" s="41" t="n">
        <f aca="false">IF(OR($S33+B$52&lt;'Standard Settings'!$G28,$S33+B$52&gt;'Standard Settings'!$I28),-1,(EchelleFPAparam!$S$3/('cpmcfgWVLEN_Table.csv'!$S33+B$52))*(SIN('Standard Settings'!$F28)+SIN('Standard Settings'!$F28+EchelleFPAparam!$M$3+EchelleFPAparam!$H$3)))</f>
        <v>-1</v>
      </c>
      <c r="DE33" s="41" t="n">
        <f aca="false">IF(OR($S33+C$52&lt;'Standard Settings'!$G28,$S33+C$52&gt;'Standard Settings'!$I28),-1,(EchelleFPAparam!$S$3/('cpmcfgWVLEN_Table.csv'!$S33+C$52))*(SIN('Standard Settings'!$F28)+SIN('Standard Settings'!$F28+EchelleFPAparam!$M$3+EchelleFPAparam!$H$3)))</f>
        <v>5845.14752150197</v>
      </c>
      <c r="DF33" s="41" t="n">
        <f aca="false">IF(OR($S33+D$52&lt;'Standard Settings'!$G28,$S33+D$52&gt;'Standard Settings'!$I28),-1,(EchelleFPAparam!$S$3/('cpmcfgWVLEN_Table.csv'!$S33+D$52))*(SIN('Standard Settings'!$F28)+SIN('Standard Settings'!$F28+EchelleFPAparam!$M$3+EchelleFPAparam!$H$3)))</f>
        <v>5313.7704740927</v>
      </c>
      <c r="DG33" s="41" t="n">
        <f aca="false">IF(OR($S33+E$52&lt;'Standard Settings'!$G28,$S33+E$52&gt;'Standard Settings'!$I28),-1,(EchelleFPAparam!$S$3/('cpmcfgWVLEN_Table.csv'!$S33+E$52))*(SIN('Standard Settings'!$F28)+SIN('Standard Settings'!$F28+EchelleFPAparam!$M$3+EchelleFPAparam!$H$3)))</f>
        <v>4870.95626791831</v>
      </c>
      <c r="DH33" s="41" t="n">
        <f aca="false">IF(OR($S33+F$52&lt;'Standard Settings'!$G28,$S33+F$52&gt;'Standard Settings'!$I28),-1,(EchelleFPAparam!$S$3/('cpmcfgWVLEN_Table.csv'!$S33+F$52))*(SIN('Standard Settings'!$F28)+SIN('Standard Settings'!$F28+EchelleFPAparam!$M$3+EchelleFPAparam!$H$3)))</f>
        <v>4496.26732423229</v>
      </c>
      <c r="DI33" s="41" t="n">
        <f aca="false">IF(OR($S33+G$52&lt;'Standard Settings'!$G28,$S33+G$52&gt;'Standard Settings'!$I28),-1,(EchelleFPAparam!$S$3/('cpmcfgWVLEN_Table.csv'!$S33+G$52))*(SIN('Standard Settings'!$F28)+SIN('Standard Settings'!$F28+EchelleFPAparam!$M$3+EchelleFPAparam!$H$3)))</f>
        <v>4175.10537250141</v>
      </c>
      <c r="DJ33" s="41" t="n">
        <f aca="false">IF(OR($S33+H$52&lt;'Standard Settings'!$G28,$S33+H$52&gt;'Standard Settings'!$I28),-1,(EchelleFPAparam!$S$3/('cpmcfgWVLEN_Table.csv'!$S33+H$52))*(SIN('Standard Settings'!$F28)+SIN('Standard Settings'!$F28+EchelleFPAparam!$M$3+EchelleFPAparam!$H$3)))</f>
        <v>3896.76501433465</v>
      </c>
      <c r="DK33" s="41" t="n">
        <f aca="false">IF(OR($S33+I$52&lt;'Standard Settings'!$G28,$S33+I$52&gt;'Standard Settings'!$I28),-1,(EchelleFPAparam!$S$3/('cpmcfgWVLEN_Table.csv'!$S33+I$52))*(SIN('Standard Settings'!$F28)+SIN('Standard Settings'!$F28+EchelleFPAparam!$M$3+EchelleFPAparam!$H$3)))</f>
        <v>3653.21720093873</v>
      </c>
      <c r="DL33" s="41" t="n">
        <f aca="false">IF(OR($S33+J$52&lt;'Standard Settings'!$G28,$S33+J$52&gt;'Standard Settings'!$I28),-1,(EchelleFPAparam!$S$3/('cpmcfgWVLEN_Table.csv'!$S33+J$52))*(SIN('Standard Settings'!$F28)+SIN('Standard Settings'!$F28+EchelleFPAparam!$M$3+EchelleFPAparam!$H$3)))</f>
        <v>-1</v>
      </c>
      <c r="DM33" s="41" t="n">
        <f aca="false">IF(OR($S33+B$52&lt;'Standard Settings'!$G28,$S33+B$52&gt;'Standard Settings'!$I28),-1,(EchelleFPAparam!$S$3/('cpmcfgWVLEN_Table.csv'!$S33+B$52))*(SIN('Standard Settings'!$F28)+SIN('Standard Settings'!$F28+EchelleFPAparam!$M$3+EchelleFPAparam!$I$3)))</f>
        <v>-1</v>
      </c>
      <c r="DN33" s="41" t="n">
        <f aca="false">IF(OR($S33+C$52&lt;'Standard Settings'!$G28,$S33+C$52&gt;'Standard Settings'!$I28),-1,(EchelleFPAparam!$S$3/('cpmcfgWVLEN_Table.csv'!$S33+C$52))*(SIN('Standard Settings'!$F28)+SIN('Standard Settings'!$F28+EchelleFPAparam!$M$3+EchelleFPAparam!$I$3)))</f>
        <v>5876.8676988858</v>
      </c>
      <c r="DO33" s="41" t="n">
        <f aca="false">IF(OR($S33+D$52&lt;'Standard Settings'!$G28,$S33+D$52&gt;'Standard Settings'!$I28),-1,(EchelleFPAparam!$S$3/('cpmcfgWVLEN_Table.csv'!$S33+D$52))*(SIN('Standard Settings'!$F28)+SIN('Standard Settings'!$F28+EchelleFPAparam!$M$3+EchelleFPAparam!$I$3)))</f>
        <v>5342.60699898709</v>
      </c>
      <c r="DP33" s="41" t="n">
        <f aca="false">IF(OR($S33+E$52&lt;'Standard Settings'!$G28,$S33+E$52&gt;'Standard Settings'!$I28),-1,(EchelleFPAparam!$S$3/('cpmcfgWVLEN_Table.csv'!$S33+E$52))*(SIN('Standard Settings'!$F28)+SIN('Standard Settings'!$F28+EchelleFPAparam!$M$3+EchelleFPAparam!$I$3)))</f>
        <v>4897.3897490715</v>
      </c>
      <c r="DQ33" s="41" t="n">
        <f aca="false">IF(OR($S33+F$52&lt;'Standard Settings'!$G28,$S33+F$52&gt;'Standard Settings'!$I28),-1,(EchelleFPAparam!$S$3/('cpmcfgWVLEN_Table.csv'!$S33+F$52))*(SIN('Standard Settings'!$F28)+SIN('Standard Settings'!$F28+EchelleFPAparam!$M$3+EchelleFPAparam!$I$3)))</f>
        <v>4520.66746068138</v>
      </c>
      <c r="DR33" s="41" t="n">
        <f aca="false">IF(OR($S33+G$52&lt;'Standard Settings'!$G28,$S33+G$52&gt;'Standard Settings'!$I28),-1,(EchelleFPAparam!$S$3/('cpmcfgWVLEN_Table.csv'!$S33+G$52))*(SIN('Standard Settings'!$F28)+SIN('Standard Settings'!$F28+EchelleFPAparam!$M$3+EchelleFPAparam!$I$3)))</f>
        <v>4197.76264206128</v>
      </c>
      <c r="DS33" s="41" t="n">
        <f aca="false">IF(OR($S33+H$52&lt;'Standard Settings'!$G28,$S33+H$52&gt;'Standard Settings'!$I28),-1,(EchelleFPAparam!$S$3/('cpmcfgWVLEN_Table.csv'!$S33+H$52))*(SIN('Standard Settings'!$F28)+SIN('Standard Settings'!$F28+EchelleFPAparam!$M$3+EchelleFPAparam!$I$3)))</f>
        <v>3917.9117992572</v>
      </c>
      <c r="DT33" s="41" t="n">
        <f aca="false">IF(OR($S33+I$52&lt;'Standard Settings'!$G28,$S33+I$52&gt;'Standard Settings'!$I28),-1,(EchelleFPAparam!$S$3/('cpmcfgWVLEN_Table.csv'!$S33+I$52))*(SIN('Standard Settings'!$F28)+SIN('Standard Settings'!$F28+EchelleFPAparam!$M$3+EchelleFPAparam!$I$3)))</f>
        <v>3673.04231180362</v>
      </c>
      <c r="DU33" s="41" t="n">
        <f aca="false">IF(OR($S33+J$52&lt;'Standard Settings'!$G28,$S33+J$52&gt;'Standard Settings'!$I28),-1,(EchelleFPAparam!$S$3/('cpmcfgWVLEN_Table.csv'!$S33+J$52))*(SIN('Standard Settings'!$F28)+SIN('Standard Settings'!$F28+EchelleFPAparam!$M$3+EchelleFPAparam!$I$3)))</f>
        <v>-1</v>
      </c>
      <c r="DV33" s="41" t="n">
        <f aca="false">IF(OR($S33+B$52&lt;'Standard Settings'!$G28,$S33+B$52&gt;'Standard Settings'!$I28),-1,(EchelleFPAparam!$S$3/('cpmcfgWVLEN_Table.csv'!$S33+B$52))*(SIN('Standard Settings'!$F28)+SIN('Standard Settings'!$F28+EchelleFPAparam!$M$3+EchelleFPAparam!$J$3)))</f>
        <v>-1</v>
      </c>
      <c r="DW33" s="41" t="n">
        <f aca="false">IF(OR($S33+C$52&lt;'Standard Settings'!$G28,$S33+C$52&gt;'Standard Settings'!$I28),-1,(EchelleFPAparam!$S$3/('cpmcfgWVLEN_Table.csv'!$S33+C$52))*(SIN('Standard Settings'!$F28)+SIN('Standard Settings'!$F28+EchelleFPAparam!$M$3+EchelleFPAparam!$J$3)))</f>
        <v>5878.53712433143</v>
      </c>
      <c r="DX33" s="41" t="n">
        <f aca="false">IF(OR($S33+D$52&lt;'Standard Settings'!$G28,$S33+D$52&gt;'Standard Settings'!$I28),-1,(EchelleFPAparam!$S$3/('cpmcfgWVLEN_Table.csv'!$S33+D$52))*(SIN('Standard Settings'!$F28)+SIN('Standard Settings'!$F28+EchelleFPAparam!$M$3+EchelleFPAparam!$J$3)))</f>
        <v>5344.12465848312</v>
      </c>
      <c r="DY33" s="41" t="n">
        <f aca="false">IF(OR($S33+E$52&lt;'Standard Settings'!$G28,$S33+E$52&gt;'Standard Settings'!$I28),-1,(EchelleFPAparam!$S$3/('cpmcfgWVLEN_Table.csv'!$S33+E$52))*(SIN('Standard Settings'!$F28)+SIN('Standard Settings'!$F28+EchelleFPAparam!$M$3+EchelleFPAparam!$J$3)))</f>
        <v>4898.78093694286</v>
      </c>
      <c r="DZ33" s="41" t="n">
        <f aca="false">IF(OR($S33+F$52&lt;'Standard Settings'!$G28,$S33+F$52&gt;'Standard Settings'!$I28),-1,(EchelleFPAparam!$S$3/('cpmcfgWVLEN_Table.csv'!$S33+F$52))*(SIN('Standard Settings'!$F28)+SIN('Standard Settings'!$F28+EchelleFPAparam!$M$3+EchelleFPAparam!$J$3)))</f>
        <v>4521.9516341011</v>
      </c>
      <c r="EA33" s="41" t="n">
        <f aca="false">IF(OR($S33+G$52&lt;'Standard Settings'!$G28,$S33+G$52&gt;'Standard Settings'!$I28),-1,(EchelleFPAparam!$S$3/('cpmcfgWVLEN_Table.csv'!$S33+G$52))*(SIN('Standard Settings'!$F28)+SIN('Standard Settings'!$F28+EchelleFPAparam!$M$3+EchelleFPAparam!$J$3)))</f>
        <v>4198.95508880817</v>
      </c>
      <c r="EB33" s="41" t="n">
        <f aca="false">IF(OR($S33+H$52&lt;'Standard Settings'!$G28,$S33+H$52&gt;'Standard Settings'!$I28),-1,(EchelleFPAparam!$S$3/('cpmcfgWVLEN_Table.csv'!$S33+H$52))*(SIN('Standard Settings'!$F28)+SIN('Standard Settings'!$F28+EchelleFPAparam!$M$3+EchelleFPAparam!$J$3)))</f>
        <v>3919.02474955429</v>
      </c>
      <c r="EC33" s="41" t="n">
        <f aca="false">IF(OR($S33+I$52&lt;'Standard Settings'!$G28,$S33+I$52&gt;'Standard Settings'!$I28),-1,(EchelleFPAparam!$S$3/('cpmcfgWVLEN_Table.csv'!$S33+I$52))*(SIN('Standard Settings'!$F28)+SIN('Standard Settings'!$F28+EchelleFPAparam!$M$3+EchelleFPAparam!$J$3)))</f>
        <v>3674.08570270714</v>
      </c>
      <c r="ED33" s="41" t="n">
        <f aca="false">IF(OR($S33+J$52&lt;'Standard Settings'!$G28,$S33+J$52&gt;'Standard Settings'!$I28),-1,(EchelleFPAparam!$S$3/('cpmcfgWVLEN_Table.csv'!$S33+J$52))*(SIN('Standard Settings'!$F28)+SIN('Standard Settings'!$F28+EchelleFPAparam!$M$3+EchelleFPAparam!$J$3)))</f>
        <v>-1</v>
      </c>
      <c r="EE33" s="41" t="n">
        <f aca="false">IF(OR($S33+B$52&lt;$Q33,$S33+B$52&gt;$R33),-1,(EchelleFPAparam!$S$3/('cpmcfgWVLEN_Table.csv'!$S33+B$52))*(SIN('Standard Settings'!$F28)+SIN('Standard Settings'!$F28+EchelleFPAparam!$M$3+EchelleFPAparam!$K$3)))</f>
        <v>-1</v>
      </c>
      <c r="EF33" s="41" t="n">
        <f aca="false">IF(OR($S33+C$52&lt;$Q33,$S33+C$52&gt;$R33),-1,(EchelleFPAparam!$S$3/('cpmcfgWVLEN_Table.csv'!$S33+C$52))*(SIN('Standard Settings'!$F28)+SIN('Standard Settings'!$F28+EchelleFPAparam!$M$3+EchelleFPAparam!$K$3)))</f>
        <v>5908.35175601409</v>
      </c>
      <c r="EG33" s="41" t="n">
        <f aca="false">IF(OR($S33+D$52&lt;$Q33,$S33+D$52&gt;$R33),-1,(EchelleFPAparam!$S$3/('cpmcfgWVLEN_Table.csv'!$S33+D$52))*(SIN('Standard Settings'!$F28)+SIN('Standard Settings'!$F28+EchelleFPAparam!$M$3+EchelleFPAparam!$K$3)))</f>
        <v>5371.22886910371</v>
      </c>
      <c r="EH33" s="41" t="n">
        <f aca="false">IF(OR($S33+E$52&lt;$Q33,$S33+E$52&gt;$R33),-1,(EchelleFPAparam!$S$3/('cpmcfgWVLEN_Table.csv'!$S33+E$52))*(SIN('Standard Settings'!$F28)+SIN('Standard Settings'!$F28+EchelleFPAparam!$M$3+EchelleFPAparam!$K$3)))</f>
        <v>4923.62646334507</v>
      </c>
      <c r="EI33" s="41" t="n">
        <f aca="false">IF(OR($S33+F$52&lt;$Q33,$S33+F$52&gt;$R33),-1,(EchelleFPAparam!$S$3/('cpmcfgWVLEN_Table.csv'!$S33+F$52))*(SIN('Standard Settings'!$F28)+SIN('Standard Settings'!$F28+EchelleFPAparam!$M$3+EchelleFPAparam!$K$3)))</f>
        <v>4544.88596616468</v>
      </c>
      <c r="EJ33" s="41" t="n">
        <f aca="false">IF(OR($S33+G$52&lt;$Q33,$S33+G$52&gt;$R33),-1,(EchelleFPAparam!$S$3/('cpmcfgWVLEN_Table.csv'!$S33+G$52))*(SIN('Standard Settings'!$F28)+SIN('Standard Settings'!$F28+EchelleFPAparam!$M$3+EchelleFPAparam!$K$3)))</f>
        <v>4220.25125429578</v>
      </c>
      <c r="EK33" s="41" t="n">
        <f aca="false">IF(OR($S33+H$52&lt;$Q33,$S33+H$52&gt;$R33),-1,(EchelleFPAparam!$S$3/('cpmcfgWVLEN_Table.csv'!$S33+H$52))*(SIN('Standard Settings'!$F28)+SIN('Standard Settings'!$F28+EchelleFPAparam!$M$3+EchelleFPAparam!$K$3)))</f>
        <v>3938.90117067606</v>
      </c>
      <c r="EL33" s="41" t="n">
        <f aca="false">IF(OR($S33+I$52&lt;$Q33,$S33+I$52&gt;$R33),-1,(EchelleFPAparam!$S$3/('cpmcfgWVLEN_Table.csv'!$S33+I$52))*(SIN('Standard Settings'!$F28)+SIN('Standard Settings'!$F28+EchelleFPAparam!$M$3+EchelleFPAparam!$K$3)))</f>
        <v>3692.7198475088</v>
      </c>
      <c r="EM33" s="41" t="n">
        <f aca="false">IF(OR($S33+J$52&lt;$Q33,$S33+J$52&gt;$R33),-1,(EchelleFPAparam!$S$3/('cpmcfgWVLEN_Table.csv'!$S33+J$52))*(SIN('Standard Settings'!$F28)+SIN('Standard Settings'!$F28+EchelleFPAparam!$M$3+EchelleFPAparam!$K$3)))</f>
        <v>-1</v>
      </c>
      <c r="EN33" s="42"/>
      <c r="EO33" s="42"/>
      <c r="EP33" s="42"/>
      <c r="EQ33" s="42"/>
      <c r="ER33" s="42"/>
      <c r="ES33" s="42"/>
      <c r="ET33" s="42"/>
      <c r="EU33" s="42"/>
      <c r="EV33" s="42"/>
      <c r="EW33" s="42"/>
      <c r="EX33" s="42"/>
      <c r="EY33" s="42"/>
      <c r="EZ33" s="42"/>
      <c r="FA33" s="42"/>
      <c r="FB33" s="42"/>
      <c r="FC33" s="42"/>
      <c r="FD33" s="42"/>
      <c r="FE33" s="42"/>
      <c r="FF33" s="42"/>
      <c r="FG33" s="42"/>
      <c r="FH33" s="42"/>
      <c r="FI33" s="42"/>
      <c r="FJ33" s="42"/>
      <c r="FK33" s="42"/>
      <c r="FL33" s="43" t="n">
        <f aca="false">1/(F33*EchelleFPAparam!$Q$3)</f>
        <v>962.231751913003</v>
      </c>
      <c r="FM33" s="43" t="n">
        <f aca="false">E33*FL33</f>
        <v>11.4641533409805</v>
      </c>
      <c r="FN33" s="42"/>
      <c r="FO33" s="42"/>
      <c r="FP33" s="42"/>
      <c r="FQ33" s="42"/>
      <c r="FR33" s="42"/>
      <c r="FS33" s="42"/>
      <c r="FT33" s="42"/>
      <c r="FU33" s="42"/>
      <c r="FV33" s="42"/>
      <c r="FW33" s="42"/>
      <c r="FX33" s="42"/>
      <c r="FY33" s="42"/>
      <c r="FZ33" s="42"/>
      <c r="GA33" s="42"/>
      <c r="GB33" s="42"/>
      <c r="GC33" s="42"/>
      <c r="GD33" s="42"/>
      <c r="GE33" s="42"/>
      <c r="GF33" s="42"/>
      <c r="GG33" s="42"/>
      <c r="GH33" s="42"/>
      <c r="GI33" s="42"/>
      <c r="GJ33" s="42"/>
      <c r="GK33" s="42"/>
      <c r="GL33" s="42"/>
      <c r="GM33" s="42"/>
      <c r="GN33" s="42"/>
      <c r="GO33" s="42"/>
      <c r="GP33" s="42"/>
      <c r="GQ33" s="42"/>
      <c r="GR33" s="42"/>
      <c r="GS33" s="42"/>
      <c r="GT33" s="42"/>
      <c r="GU33" s="42"/>
      <c r="GV33" s="42"/>
      <c r="GW33" s="42"/>
      <c r="GX33" s="42"/>
      <c r="GY33" s="42"/>
      <c r="GZ33" s="42"/>
      <c r="HA33" s="42"/>
      <c r="HB33" s="42"/>
      <c r="HC33" s="42"/>
      <c r="HD33" s="42"/>
      <c r="HE33" s="42"/>
      <c r="HF33" s="42"/>
      <c r="HG33" s="42"/>
      <c r="HH33" s="42"/>
      <c r="HI33" s="42"/>
      <c r="HJ33" s="42"/>
      <c r="HK33" s="42"/>
      <c r="HL33" s="42"/>
      <c r="HM33" s="42"/>
      <c r="HN33" s="42"/>
      <c r="HO33" s="42"/>
      <c r="HP33" s="42"/>
      <c r="HQ33" s="42"/>
      <c r="HR33" s="42"/>
      <c r="HS33" s="42"/>
      <c r="HT33" s="42"/>
      <c r="HU33" s="42"/>
      <c r="HV33" s="42"/>
      <c r="HW33" s="42"/>
      <c r="HX33" s="42"/>
      <c r="HY33" s="42"/>
      <c r="HZ33" s="42"/>
      <c r="IA33" s="42"/>
      <c r="IB33" s="42"/>
      <c r="IC33" s="42"/>
      <c r="ID33" s="42"/>
      <c r="IE33" s="42"/>
      <c r="IF33" s="42"/>
      <c r="IG33" s="42"/>
      <c r="IH33" s="42"/>
      <c r="II33" s="42"/>
      <c r="IJ33" s="42"/>
      <c r="IK33" s="42"/>
      <c r="IL33" s="42"/>
      <c r="IM33" s="42"/>
      <c r="IN33" s="42"/>
      <c r="IO33" s="42"/>
      <c r="IP33" s="42"/>
      <c r="IQ33" s="42"/>
      <c r="IR33" s="42"/>
      <c r="IS33" s="42"/>
      <c r="IT33" s="42"/>
      <c r="IU33" s="42"/>
      <c r="IV33" s="42"/>
      <c r="IW33" s="42"/>
      <c r="IX33" s="42"/>
      <c r="IY33" s="42"/>
      <c r="IZ33" s="42"/>
      <c r="JA33" s="42"/>
      <c r="JB33" s="42"/>
      <c r="JC33" s="42"/>
      <c r="JD33" s="42"/>
      <c r="JE33" s="42"/>
      <c r="JF33" s="42"/>
      <c r="JG33" s="42"/>
      <c r="JH33" s="42"/>
      <c r="JI33" s="42"/>
      <c r="JJ33" s="42"/>
      <c r="JK33" s="42"/>
      <c r="JL33" s="42"/>
      <c r="JM33" s="42"/>
      <c r="JN33" s="42"/>
      <c r="JO33" s="42"/>
      <c r="JP33" s="42"/>
      <c r="JQ33" s="42"/>
      <c r="JR33" s="42"/>
      <c r="JS33" s="42"/>
      <c r="JT33" s="24"/>
    </row>
    <row r="34" customFormat="false" ht="13.75" hidden="false" customHeight="true" outlineLevel="0" collapsed="false">
      <c r="A34" s="29" t="n">
        <v>28</v>
      </c>
      <c r="B34" s="30" t="n">
        <f aca="false">Y34</f>
        <v>4524.45680811247</v>
      </c>
      <c r="C34" s="12" t="str">
        <f aca="false">'Standard Settings'!B29</f>
        <v>M/9/9</v>
      </c>
      <c r="D34" s="12" t="n">
        <f aca="false">'Standard Settings'!H29</f>
        <v>13</v>
      </c>
      <c r="E34" s="31" t="n">
        <f aca="false">(DQ34-DH34)/2048</f>
        <v>0.0116771638505222</v>
      </c>
      <c r="F34" s="28"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32" t="str">
        <f aca="false">'Standard Settings'!C29</f>
        <v>M</v>
      </c>
      <c r="H34" s="33"/>
      <c r="I34" s="12" t="str">
        <f aca="false">'Standard Settings'!$D29</f>
        <v>LM</v>
      </c>
      <c r="J34" s="33"/>
      <c r="K34" s="13" t="n">
        <v>0</v>
      </c>
      <c r="L34" s="13" t="n">
        <v>0</v>
      </c>
      <c r="M34" s="14" t="s">
        <v>301</v>
      </c>
      <c r="N34" s="14" t="s">
        <v>301</v>
      </c>
      <c r="O34" s="12" t="n">
        <f aca="false">'Standard Settings'!$E29</f>
        <v>70</v>
      </c>
      <c r="P34" s="34"/>
      <c r="Q34" s="35" t="n">
        <f aca="false">'Standard Settings'!$G29</f>
        <v>10</v>
      </c>
      <c r="R34" s="35" t="n">
        <f aca="false">'Standard Settings'!$I29</f>
        <v>16</v>
      </c>
      <c r="S34" s="36" t="n">
        <f aca="false">D34-4</f>
        <v>9</v>
      </c>
      <c r="T34" s="36" t="n">
        <f aca="false">D34+4</f>
        <v>17</v>
      </c>
      <c r="U34" s="37" t="n">
        <f aca="false">IF(OR($S34+B$52&lt;$Q34,$S34+B$52&gt;$R34),-1,(EchelleFPAparam!$S$3/('cpmcfgWVLEN_Table.csv'!$S34+B$52))*(SIN('Standard Settings'!$F29)+SIN('Standard Settings'!$F29+EchelleFPAparam!$M$3)))</f>
        <v>-1</v>
      </c>
      <c r="V34" s="37" t="n">
        <f aca="false">IF(OR($S34+C$52&lt;$Q34,$S34+C$52&gt;$R34),-1,(EchelleFPAparam!$S$3/('cpmcfgWVLEN_Table.csv'!$S34+C$52))*(SIN('Standard Settings'!$F29)+SIN('Standard Settings'!$F29+EchelleFPAparam!$M$3)))</f>
        <v>5881.79385054621</v>
      </c>
      <c r="W34" s="37" t="n">
        <f aca="false">IF(OR($S34+D$52&lt;$Q34,$S34+D$52&gt;$R34),-1,(EchelleFPAparam!$S$3/('cpmcfgWVLEN_Table.csv'!$S34+D$52))*(SIN('Standard Settings'!$F29)+SIN('Standard Settings'!$F29+EchelleFPAparam!$M$3)))</f>
        <v>5347.08531867837</v>
      </c>
      <c r="X34" s="37" t="n">
        <f aca="false">IF(OR($S34+E$52&lt;$Q34,$S34+E$52&gt;$R34),-1,(EchelleFPAparam!$S$3/('cpmcfgWVLEN_Table.csv'!$S34+E$52))*(SIN('Standard Settings'!$F29)+SIN('Standard Settings'!$F29+EchelleFPAparam!$M$3)))</f>
        <v>4901.49487545517</v>
      </c>
      <c r="Y34" s="37" t="n">
        <f aca="false">IF(OR($S34+F$52&lt;$Q34,$S34+F$52&gt;$R34),-1,(EchelleFPAparam!$S$3/('cpmcfgWVLEN_Table.csv'!$S34+F$52))*(SIN('Standard Settings'!$F29)+SIN('Standard Settings'!$F29+EchelleFPAparam!$M$3)))</f>
        <v>4524.45680811247</v>
      </c>
      <c r="Z34" s="37" t="n">
        <f aca="false">IF(OR($S34+G$52&lt;$Q34,$S34+G$52&gt;$R34),-1,(EchelleFPAparam!$S$3/('cpmcfgWVLEN_Table.csv'!$S34+G$52))*(SIN('Standard Settings'!$F29)+SIN('Standard Settings'!$F29+EchelleFPAparam!$M$3)))</f>
        <v>4201.28132181872</v>
      </c>
      <c r="AA34" s="37" t="n">
        <f aca="false">IF(OR($S34+H$52&lt;$Q34,$S34+H$52&gt;$R34),-1,(EchelleFPAparam!$S$3/('cpmcfgWVLEN_Table.csv'!$S34+H$52))*(SIN('Standard Settings'!$F29)+SIN('Standard Settings'!$F29+EchelleFPAparam!$M$3)))</f>
        <v>3921.19590036414</v>
      </c>
      <c r="AB34" s="37" t="n">
        <f aca="false">IF(OR($S34+I$52&lt;$Q34,$S34+I$52&gt;$R34),-1,(EchelleFPAparam!$S$3/('cpmcfgWVLEN_Table.csv'!$S34+I$52))*(SIN('Standard Settings'!$F29)+SIN('Standard Settings'!$F29+EchelleFPAparam!$M$3)))</f>
        <v>3676.12115659138</v>
      </c>
      <c r="AC34" s="37" t="n">
        <f aca="false">IF(OR($S34+J$52&lt;$Q34,$S34+J$52&gt;$R34),-1,(EchelleFPAparam!$S$3/('cpmcfgWVLEN_Table.csv'!$S34+J$52))*(SIN('Standard Settings'!$F29)+SIN('Standard Settings'!$F29+EchelleFPAparam!$M$3)))</f>
        <v>-1</v>
      </c>
      <c r="AD34" s="38"/>
      <c r="AE34" s="38" t="n">
        <v>1984.09520783646</v>
      </c>
      <c r="AF34" s="38" t="n">
        <v>1666.78700508962</v>
      </c>
      <c r="AG34" s="38" t="n">
        <v>1269.91445121308</v>
      </c>
      <c r="AH34" s="38" t="n">
        <v>933.028836426694</v>
      </c>
      <c r="AI34" s="38" t="n">
        <v>643.718492311616</v>
      </c>
      <c r="AJ34" s="38" t="n">
        <v>392.26144730528</v>
      </c>
      <c r="AK34" s="38" t="n">
        <v>170.728058699223</v>
      </c>
      <c r="AL34" s="38"/>
      <c r="AM34" s="38"/>
      <c r="AN34" s="38"/>
      <c r="AO34" s="38"/>
      <c r="AP34" s="38" t="n">
        <v>1984.56961967318</v>
      </c>
      <c r="AQ34" s="38" t="n">
        <v>1674.31251497954</v>
      </c>
      <c r="AR34" s="38" t="n">
        <v>1275.54339605467</v>
      </c>
      <c r="AS34" s="38" t="n">
        <v>937.038513536631</v>
      </c>
      <c r="AT34" s="38" t="n">
        <v>646.201342641391</v>
      </c>
      <c r="AU34" s="38" t="n">
        <v>393.5203122831</v>
      </c>
      <c r="AV34" s="38" t="n">
        <v>170.974378380532</v>
      </c>
      <c r="AW34" s="38"/>
      <c r="AX34" s="38"/>
      <c r="AY34" s="38"/>
      <c r="AZ34" s="38"/>
      <c r="BA34" s="38" t="n">
        <v>1984.79260127851</v>
      </c>
      <c r="BB34" s="38" t="n">
        <v>1684.01744785449</v>
      </c>
      <c r="BC34" s="38" t="n">
        <v>1283.09921268843</v>
      </c>
      <c r="BD34" s="38" t="n">
        <v>942.693004923688</v>
      </c>
      <c r="BE34" s="38" t="n">
        <v>650.171616354808</v>
      </c>
      <c r="BF34" s="38" t="n">
        <v>396.023499665322</v>
      </c>
      <c r="BG34" s="38" t="n">
        <v>172.196070463261</v>
      </c>
      <c r="BH34" s="38"/>
      <c r="BI34" s="38"/>
      <c r="BJ34" s="38"/>
      <c r="BK34" s="39" t="n">
        <f aca="false">IF(OR($S34+B$52&lt;'Standard Settings'!$G29,$S34+B$52&gt;'Standard Settings'!$I29),-1,(EchelleFPAparam!$S$3/('cpmcfgWVLEN_Table.csv'!$S34+B$52))*(SIN(EchelleFPAparam!$T$3-EchelleFPAparam!$M$3/2)+SIN('Standard Settings'!$F29+EchelleFPAparam!$M$3)))</f>
        <v>-1</v>
      </c>
      <c r="BL34" s="39" t="n">
        <f aca="false">IF(OR($S34+C$52&lt;'Standard Settings'!$G29,$S34+C$52&gt;'Standard Settings'!$I29),-1,(EchelleFPAparam!$S$3/('cpmcfgWVLEN_Table.csv'!$S34+C$52))*(SIN(EchelleFPAparam!$T$3-EchelleFPAparam!$M$3/2)+SIN('Standard Settings'!$F29+EchelleFPAparam!$M$3)))</f>
        <v>5784.83609460855</v>
      </c>
      <c r="BM34" s="39" t="n">
        <f aca="false">IF(OR($S34+D$52&lt;'Standard Settings'!$G29,$S34+D$52&gt;'Standard Settings'!$I29),-1,(EchelleFPAparam!$S$3/('cpmcfgWVLEN_Table.csv'!$S34+D$52))*(SIN(EchelleFPAparam!$T$3-EchelleFPAparam!$M$3/2)+SIN('Standard Settings'!$F29+EchelleFPAparam!$M$3)))</f>
        <v>5258.94190418959</v>
      </c>
      <c r="BN34" s="39" t="n">
        <f aca="false">IF(OR($S34+E$52&lt;'Standard Settings'!$G29,$S34+E$52&gt;'Standard Settings'!$I29),-1,(EchelleFPAparam!$S$3/('cpmcfgWVLEN_Table.csv'!$S34+E$52))*(SIN(EchelleFPAparam!$T$3-EchelleFPAparam!$M$3/2)+SIN('Standard Settings'!$F29+EchelleFPAparam!$M$3)))</f>
        <v>4820.69674550712</v>
      </c>
      <c r="BO34" s="39" t="n">
        <f aca="false">IF(OR($S34+F$52&lt;'Standard Settings'!$G29,$S34+F$52&gt;'Standard Settings'!$I29),-1,(EchelleFPAparam!$S$3/('cpmcfgWVLEN_Table.csv'!$S34+F$52))*(SIN(EchelleFPAparam!$T$3-EchelleFPAparam!$M$3/2)+SIN('Standard Settings'!$F29+EchelleFPAparam!$M$3)))</f>
        <v>4449.87391892965</v>
      </c>
      <c r="BP34" s="39" t="n">
        <f aca="false">IF(OR($S34+G$52&lt;'Standard Settings'!$G29,$S34+G$52&gt;'Standard Settings'!$I29),-1,(EchelleFPAparam!$S$3/('cpmcfgWVLEN_Table.csv'!$S34+G$52))*(SIN(EchelleFPAparam!$T$3-EchelleFPAparam!$M$3/2)+SIN('Standard Settings'!$F29+EchelleFPAparam!$M$3)))</f>
        <v>4132.02578186325</v>
      </c>
      <c r="BQ34" s="39" t="n">
        <f aca="false">IF(OR($S34+H$52&lt;'Standard Settings'!$G29,$S34+H$52&gt;'Standard Settings'!$I29),-1,(EchelleFPAparam!$S$3/('cpmcfgWVLEN_Table.csv'!$S34+H$52))*(SIN(EchelleFPAparam!$T$3-EchelleFPAparam!$M$3/2)+SIN('Standard Settings'!$F29+EchelleFPAparam!$M$3)))</f>
        <v>3856.5573964057</v>
      </c>
      <c r="BR34" s="39" t="n">
        <f aca="false">IF(OR($S34+I$52&lt;'Standard Settings'!$G29,$S34+I$52&gt;'Standard Settings'!$I29),-1,(EchelleFPAparam!$S$3/('cpmcfgWVLEN_Table.csv'!$S34+I$52))*(SIN(EchelleFPAparam!$T$3-EchelleFPAparam!$M$3/2)+SIN('Standard Settings'!$F29+EchelleFPAparam!$M$3)))</f>
        <v>3615.52255913034</v>
      </c>
      <c r="BS34" s="39" t="n">
        <f aca="false">IF(OR($S34+J$52&lt;'Standard Settings'!$G29,$S34+J$52&gt;'Standard Settings'!$I29),-1,(EchelleFPAparam!$S$3/('cpmcfgWVLEN_Table.csv'!$S34+J$52))*(SIN(EchelleFPAparam!$T$3-EchelleFPAparam!$M$3/2)+SIN('Standard Settings'!$F29+EchelleFPAparam!$M$3)))</f>
        <v>-1</v>
      </c>
      <c r="BT34" s="40" t="n">
        <f aca="false">IF(OR($S34+B$52&lt;'Standard Settings'!$G29,$S34+B$52&gt;'Standard Settings'!$I29),-1,BK34*(($D34+B$52)/($D34+B$52+0.5)))</f>
        <v>-1</v>
      </c>
      <c r="BU34" s="40" t="n">
        <f aca="false">IF(OR($S34+C$52&lt;'Standard Settings'!$G29,$S34+C$52&gt;'Standard Settings'!$I29),-1,BL34*(($D34+C$52)/($D34+C$52+0.5)))</f>
        <v>5585.35898789791</v>
      </c>
      <c r="BV34" s="40" t="n">
        <f aca="false">IF(OR($S34+D$52&lt;'Standard Settings'!$G29,$S34+D$52&gt;'Standard Settings'!$I29),-1,BM34*(($D34+D$52)/($D34+D$52+0.5)))</f>
        <v>5089.29861695767</v>
      </c>
      <c r="BW34" s="40" t="n">
        <f aca="false">IF(OR($S34+E$52&lt;'Standard Settings'!$G29,$S34+E$52&gt;'Standard Settings'!$I29),-1,BN34*(($D34+E$52)/($D34+E$52+0.5)))</f>
        <v>4674.6150259463</v>
      </c>
      <c r="BX34" s="40" t="n">
        <f aca="false">IF(OR($S34+F$52&lt;'Standard Settings'!$G29,$S34+F$52&gt;'Standard Settings'!$I29),-1,BO34*(($D34+F$52)/($D34+F$52+0.5)))</f>
        <v>4322.73466410309</v>
      </c>
      <c r="BY34" s="40" t="n">
        <f aca="false">IF(OR($S34+G$52&lt;'Standard Settings'!$G29,$S34+G$52&gt;'Standard Settings'!$I29),-1,BP34*(($D34+G$52)/($D34+G$52+0.5)))</f>
        <v>4020.34940938046</v>
      </c>
      <c r="BZ34" s="40" t="n">
        <f aca="false">IF(OR($S34+H$52&lt;'Standard Settings'!$G29,$S34+H$52&gt;'Standard Settings'!$I29),-1,BQ34*(($D34+H$52)/($D34+H$52+0.5)))</f>
        <v>3757.67130931837</v>
      </c>
      <c r="CA34" s="40" t="n">
        <f aca="false">IF(OR($S34+I$52&lt;'Standard Settings'!$G29,$S34+I$52&gt;'Standard Settings'!$I29),-1,BR34*(($D34+I$52)/($D34+I$52+0.5)))</f>
        <v>3527.33908207838</v>
      </c>
      <c r="CB34" s="40" t="n">
        <f aca="false">IF(OR($S34+J$52&lt;'Standard Settings'!$G29,$S34+J$52&gt;'Standard Settings'!$I29),-1,BS34*(($D34+J$52)/($D34+J$52+0.5)))</f>
        <v>-1</v>
      </c>
      <c r="CC34" s="40" t="n">
        <f aca="false">IF(OR($S34+B$52&lt;'Standard Settings'!$G29,$S34+B$52&gt;'Standard Settings'!$I29),-1,BK34*(($D34+B$52)/($D34+B$52-0.5)))</f>
        <v>-1</v>
      </c>
      <c r="CD34" s="40" t="n">
        <f aca="false">IF(OR($S34+C$52&lt;'Standard Settings'!$G29,$S34+C$52&gt;'Standard Settings'!$I29),-1,BL34*(($D34+C$52)/($D34+C$52-0.5)))</f>
        <v>5999.08928329775</v>
      </c>
      <c r="CE34" s="40" t="n">
        <f aca="false">IF(OR($S34+D$52&lt;'Standard Settings'!$G29,$S34+D$52&gt;'Standard Settings'!$I29),-1,BM34*(($D34+D$52)/($D34+D$52-0.5)))</f>
        <v>5440.28472847199</v>
      </c>
      <c r="CF34" s="40" t="n">
        <f aca="false">IF(OR($S34+E$52&lt;'Standard Settings'!$G29,$S34+E$52&gt;'Standard Settings'!$I29),-1,BN34*(($D34+E$52)/($D34+E$52-0.5)))</f>
        <v>4976.20309213639</v>
      </c>
      <c r="CG34" s="40" t="n">
        <f aca="false">IF(OR($S34+F$52&lt;'Standard Settings'!$G29,$S34+F$52&gt;'Standard Settings'!$I29),-1,BO34*(($D34+F$52)/($D34+F$52-0.5)))</f>
        <v>4584.71858313964</v>
      </c>
      <c r="CH34" s="40" t="n">
        <f aca="false">IF(OR($S34+G$52&lt;'Standard Settings'!$G29,$S34+G$52&gt;'Standard Settings'!$I29),-1,BP34*(($D34+G$52)/($D34+G$52-0.5)))</f>
        <v>4250.08366134506</v>
      </c>
      <c r="CI34" s="40" t="n">
        <f aca="false">IF(OR($S34+H$52&lt;'Standard Settings'!$G29,$S34+H$52&gt;'Standard Settings'!$I29),-1,BQ34*(($D34+H$52)/($D34+H$52-0.5)))</f>
        <v>3960.78867738964</v>
      </c>
      <c r="CJ34" s="40" t="n">
        <f aca="false">IF(OR($S34+I$52&lt;'Standard Settings'!$G29,$S34+I$52&gt;'Standard Settings'!$I29),-1,BR34*(($D34+I$52)/($D34+I$52-0.5)))</f>
        <v>3708.22826577471</v>
      </c>
      <c r="CK34" s="40" t="n">
        <f aca="false">IF(OR($S34+J$52&lt;'Standard Settings'!$G29,$S34+J$52&gt;'Standard Settings'!$I29),-1,BS34*(($D34+J$52)/($D34+J$52-0.5)))</f>
        <v>-1</v>
      </c>
      <c r="CL34" s="41" t="n">
        <f aca="false">IF(OR($S34+B$52&lt;'Standard Settings'!$G29,$S34+B$52&gt;'Standard Settings'!$I29),-1,(EchelleFPAparam!$S$3/('cpmcfgWVLEN_Table.csv'!$S34+B$52))*(SIN('Standard Settings'!$F29)+SIN('Standard Settings'!$F29+EchelleFPAparam!$M$3+EchelleFPAparam!$F$3)))</f>
        <v>-1</v>
      </c>
      <c r="CM34" s="41" t="n">
        <f aca="false">IF(OR($S34+C$52&lt;'Standard Settings'!$G29,$S34+C$52&gt;'Standard Settings'!$I29),-1,(EchelleFPAparam!$S$3/('cpmcfgWVLEN_Table.csv'!$S34+C$52))*(SIN('Standard Settings'!$F29)+SIN('Standard Settings'!$F29+EchelleFPAparam!$M$3+EchelleFPAparam!$F$3)))</f>
        <v>5831.30512572356</v>
      </c>
      <c r="CN34" s="41" t="n">
        <f aca="false">IF(OR($S34+D$52&lt;'Standard Settings'!$G29,$S34+D$52&gt;'Standard Settings'!$I29),-1,(EchelleFPAparam!$S$3/('cpmcfgWVLEN_Table.csv'!$S34+D$52))*(SIN('Standard Settings'!$F29)+SIN('Standard Settings'!$F29+EchelleFPAparam!$M$3+EchelleFPAparam!$F$3)))</f>
        <v>5301.18647793051</v>
      </c>
      <c r="CO34" s="41" t="n">
        <f aca="false">IF(OR($S34+E$52&lt;'Standard Settings'!$G29,$S34+E$52&gt;'Standard Settings'!$I29),-1,(EchelleFPAparam!$S$3/('cpmcfgWVLEN_Table.csv'!$S34+E$52))*(SIN('Standard Settings'!$F29)+SIN('Standard Settings'!$F29+EchelleFPAparam!$M$3+EchelleFPAparam!$F$3)))</f>
        <v>4859.42093810297</v>
      </c>
      <c r="CP34" s="41" t="n">
        <f aca="false">IF(OR($S34+F$52&lt;'Standard Settings'!$G29,$S34+F$52&gt;'Standard Settings'!$I29),-1,(EchelleFPAparam!$S$3/('cpmcfgWVLEN_Table.csv'!$S34+F$52))*(SIN('Standard Settings'!$F29)+SIN('Standard Settings'!$F29+EchelleFPAparam!$M$3+EchelleFPAparam!$F$3)))</f>
        <v>4485.61932747966</v>
      </c>
      <c r="CQ34" s="41" t="n">
        <f aca="false">IF(OR($S34+G$52&lt;'Standard Settings'!$G29,$S34+G$52&gt;'Standard Settings'!$I29),-1,(EchelleFPAparam!$S$3/('cpmcfgWVLEN_Table.csv'!$S34+G$52))*(SIN('Standard Settings'!$F29)+SIN('Standard Settings'!$F29+EchelleFPAparam!$M$3+EchelleFPAparam!$F$3)))</f>
        <v>4165.2179469454</v>
      </c>
      <c r="CR34" s="41" t="n">
        <f aca="false">IF(OR($S34+H$52&lt;'Standard Settings'!$G29,$S34+H$52&gt;'Standard Settings'!$I29),-1,(EchelleFPAparam!$S$3/('cpmcfgWVLEN_Table.csv'!$S34+H$52))*(SIN('Standard Settings'!$F29)+SIN('Standard Settings'!$F29+EchelleFPAparam!$M$3+EchelleFPAparam!$F$3)))</f>
        <v>3887.53675048237</v>
      </c>
      <c r="CS34" s="41" t="n">
        <f aca="false">IF(OR($S34+I$52&lt;'Standard Settings'!$G29,$S34+I$52&gt;'Standard Settings'!$I29),-1,(EchelleFPAparam!$S$3/('cpmcfgWVLEN_Table.csv'!$S34+I$52))*(SIN('Standard Settings'!$F29)+SIN('Standard Settings'!$F29+EchelleFPAparam!$M$3+EchelleFPAparam!$F$3)))</f>
        <v>3644.56570357723</v>
      </c>
      <c r="CT34" s="41" t="n">
        <f aca="false">IF(OR($S34+J$52&lt;'Standard Settings'!$G29,$S34+J$52&gt;'Standard Settings'!$I29),-1,(EchelleFPAparam!$S$3/('cpmcfgWVLEN_Table.csv'!$S34+J$52))*(SIN('Standard Settings'!$F29)+SIN('Standard Settings'!$F29+EchelleFPAparam!$M$3+EchelleFPAparam!$F$3)))</f>
        <v>-1</v>
      </c>
      <c r="CU34" s="41" t="n">
        <f aca="false">IF(OR($S34+B$52&lt;'Standard Settings'!$G29,$S34+B$52&gt;'Standard Settings'!$I29),-1,(EchelleFPAparam!$S$3/('cpmcfgWVLEN_Table.csv'!$S34+B$52))*(SIN('Standard Settings'!$F29)+SIN('Standard Settings'!$F29+EchelleFPAparam!$M$3+EchelleFPAparam!$G$3)))</f>
        <v>-1</v>
      </c>
      <c r="CV34" s="41" t="n">
        <f aca="false">IF(OR($S34+C$52&lt;'Standard Settings'!$G29,$S34+C$52&gt;'Standard Settings'!$I29),-1,(EchelleFPAparam!$S$3/('cpmcfgWVLEN_Table.csv'!$S34+C$52))*(SIN('Standard Settings'!$F29)+SIN('Standard Settings'!$F29+EchelleFPAparam!$M$3+EchelleFPAparam!$G$3)))</f>
        <v>5864.2854941171</v>
      </c>
      <c r="CW34" s="41" t="n">
        <f aca="false">IF(OR($S34+D$52&lt;'Standard Settings'!$G29,$S34+D$52&gt;'Standard Settings'!$I29),-1,(EchelleFPAparam!$S$3/('cpmcfgWVLEN_Table.csv'!$S34+D$52))*(SIN('Standard Settings'!$F29)+SIN('Standard Settings'!$F29+EchelleFPAparam!$M$3+EchelleFPAparam!$G$3)))</f>
        <v>5331.16863101555</v>
      </c>
      <c r="CX34" s="41" t="n">
        <f aca="false">IF(OR($S34+E$52&lt;'Standard Settings'!$G29,$S34+E$52&gt;'Standard Settings'!$I29),-1,(EchelleFPAparam!$S$3/('cpmcfgWVLEN_Table.csv'!$S34+E$52))*(SIN('Standard Settings'!$F29)+SIN('Standard Settings'!$F29+EchelleFPAparam!$M$3+EchelleFPAparam!$G$3)))</f>
        <v>4886.90457843092</v>
      </c>
      <c r="CY34" s="41" t="n">
        <f aca="false">IF(OR($S34+F$52&lt;'Standard Settings'!$G29,$S34+F$52&gt;'Standard Settings'!$I29),-1,(EchelleFPAparam!$S$3/('cpmcfgWVLEN_Table.csv'!$S34+F$52))*(SIN('Standard Settings'!$F29)+SIN('Standard Settings'!$F29+EchelleFPAparam!$M$3+EchelleFPAparam!$G$3)))</f>
        <v>4510.98884162854</v>
      </c>
      <c r="CZ34" s="41" t="n">
        <f aca="false">IF(OR($S34+G$52&lt;'Standard Settings'!$G29,$S34+G$52&gt;'Standard Settings'!$I29),-1,(EchelleFPAparam!$S$3/('cpmcfgWVLEN_Table.csv'!$S34+G$52))*(SIN('Standard Settings'!$F29)+SIN('Standard Settings'!$F29+EchelleFPAparam!$M$3+EchelleFPAparam!$G$3)))</f>
        <v>4188.77535294079</v>
      </c>
      <c r="DA34" s="41" t="n">
        <f aca="false">IF(OR($S34+H$52&lt;'Standard Settings'!$G29,$S34+H$52&gt;'Standard Settings'!$I29),-1,(EchelleFPAparam!$S$3/('cpmcfgWVLEN_Table.csv'!$S34+H$52))*(SIN('Standard Settings'!$F29)+SIN('Standard Settings'!$F29+EchelleFPAparam!$M$3+EchelleFPAparam!$G$3)))</f>
        <v>3909.52366274473</v>
      </c>
      <c r="DB34" s="41" t="n">
        <f aca="false">IF(OR($S34+I$52&lt;'Standard Settings'!$G29,$S34+I$52&gt;'Standard Settings'!$I29),-1,(EchelleFPAparam!$S$3/('cpmcfgWVLEN_Table.csv'!$S34+I$52))*(SIN('Standard Settings'!$F29)+SIN('Standard Settings'!$F29+EchelleFPAparam!$M$3+EchelleFPAparam!$G$3)))</f>
        <v>3665.17843382319</v>
      </c>
      <c r="DC34" s="41" t="n">
        <f aca="false">IF(OR($S34+J$52&lt;'Standard Settings'!$G29,$S34+J$52&gt;'Standard Settings'!$I29),-1,(EchelleFPAparam!$S$3/('cpmcfgWVLEN_Table.csv'!$S34+J$52))*(SIN('Standard Settings'!$F29)+SIN('Standard Settings'!$F29+EchelleFPAparam!$M$3+EchelleFPAparam!$G$3)))</f>
        <v>-1</v>
      </c>
      <c r="DD34" s="41" t="n">
        <f aca="false">IF(OR($S34+B$52&lt;'Standard Settings'!$G29,$S34+B$52&gt;'Standard Settings'!$I29),-1,(EchelleFPAparam!$S$3/('cpmcfgWVLEN_Table.csv'!$S34+B$52))*(SIN('Standard Settings'!$F29)+SIN('Standard Settings'!$F29+EchelleFPAparam!$M$3+EchelleFPAparam!$H$3)))</f>
        <v>-1</v>
      </c>
      <c r="DE34" s="41" t="n">
        <f aca="false">IF(OR($S34+C$52&lt;'Standard Settings'!$G29,$S34+C$52&gt;'Standard Settings'!$I29),-1,(EchelleFPAparam!$S$3/('cpmcfgWVLEN_Table.csv'!$S34+C$52))*(SIN('Standard Settings'!$F29)+SIN('Standard Settings'!$F29+EchelleFPAparam!$M$3+EchelleFPAparam!$H$3)))</f>
        <v>5866.02368920818</v>
      </c>
      <c r="DF34" s="41" t="n">
        <f aca="false">IF(OR($S34+D$52&lt;'Standard Settings'!$G29,$S34+D$52&gt;'Standard Settings'!$I29),-1,(EchelleFPAparam!$S$3/('cpmcfgWVLEN_Table.csv'!$S34+D$52))*(SIN('Standard Settings'!$F29)+SIN('Standard Settings'!$F29+EchelleFPAparam!$M$3+EchelleFPAparam!$H$3)))</f>
        <v>5332.74880837107</v>
      </c>
      <c r="DG34" s="41" t="n">
        <f aca="false">IF(OR($S34+E$52&lt;'Standard Settings'!$G29,$S34+E$52&gt;'Standard Settings'!$I29),-1,(EchelleFPAparam!$S$3/('cpmcfgWVLEN_Table.csv'!$S34+E$52))*(SIN('Standard Settings'!$F29)+SIN('Standard Settings'!$F29+EchelleFPAparam!$M$3+EchelleFPAparam!$H$3)))</f>
        <v>4888.35307434015</v>
      </c>
      <c r="DH34" s="41" t="n">
        <f aca="false">IF(OR($S34+F$52&lt;'Standard Settings'!$G29,$S34+F$52&gt;'Standard Settings'!$I29),-1,(EchelleFPAparam!$S$3/('cpmcfgWVLEN_Table.csv'!$S34+F$52))*(SIN('Standard Settings'!$F29)+SIN('Standard Settings'!$F29+EchelleFPAparam!$M$3+EchelleFPAparam!$H$3)))</f>
        <v>4512.32591477552</v>
      </c>
      <c r="DI34" s="41" t="n">
        <f aca="false">IF(OR($S34+G$52&lt;'Standard Settings'!$G29,$S34+G$52&gt;'Standard Settings'!$I29),-1,(EchelleFPAparam!$S$3/('cpmcfgWVLEN_Table.csv'!$S34+G$52))*(SIN('Standard Settings'!$F29)+SIN('Standard Settings'!$F29+EchelleFPAparam!$M$3+EchelleFPAparam!$H$3)))</f>
        <v>4190.01692086299</v>
      </c>
      <c r="DJ34" s="41" t="n">
        <f aca="false">IF(OR($S34+H$52&lt;'Standard Settings'!$G29,$S34+H$52&gt;'Standard Settings'!$I29),-1,(EchelleFPAparam!$S$3/('cpmcfgWVLEN_Table.csv'!$S34+H$52))*(SIN('Standard Settings'!$F29)+SIN('Standard Settings'!$F29+EchelleFPAparam!$M$3+EchelleFPAparam!$H$3)))</f>
        <v>3910.68245947212</v>
      </c>
      <c r="DK34" s="41" t="n">
        <f aca="false">IF(OR($S34+I$52&lt;'Standard Settings'!$G29,$S34+I$52&gt;'Standard Settings'!$I29),-1,(EchelleFPAparam!$S$3/('cpmcfgWVLEN_Table.csv'!$S34+I$52))*(SIN('Standard Settings'!$F29)+SIN('Standard Settings'!$F29+EchelleFPAparam!$M$3+EchelleFPAparam!$H$3)))</f>
        <v>3666.26480575511</v>
      </c>
      <c r="DL34" s="41" t="n">
        <f aca="false">IF(OR($S34+J$52&lt;'Standard Settings'!$G29,$S34+J$52&gt;'Standard Settings'!$I29),-1,(EchelleFPAparam!$S$3/('cpmcfgWVLEN_Table.csv'!$S34+J$52))*(SIN('Standard Settings'!$F29)+SIN('Standard Settings'!$F29+EchelleFPAparam!$M$3+EchelleFPAparam!$H$3)))</f>
        <v>-1</v>
      </c>
      <c r="DM34" s="41" t="n">
        <f aca="false">IF(OR($S34+B$52&lt;'Standard Settings'!$G29,$S34+B$52&gt;'Standard Settings'!$I29),-1,(EchelleFPAparam!$S$3/('cpmcfgWVLEN_Table.csv'!$S34+B$52))*(SIN('Standard Settings'!$F29)+SIN('Standard Settings'!$F29+EchelleFPAparam!$M$3+EchelleFPAparam!$I$3)))</f>
        <v>-1</v>
      </c>
      <c r="DN34" s="41" t="n">
        <f aca="false">IF(OR($S34+C$52&lt;'Standard Settings'!$G29,$S34+C$52&gt;'Standard Settings'!$I29),-1,(EchelleFPAparam!$S$3/('cpmcfgWVLEN_Table.csv'!$S34+C$52))*(SIN('Standard Settings'!$F29)+SIN('Standard Settings'!$F29+EchelleFPAparam!$M$3+EchelleFPAparam!$I$3)))</f>
        <v>5897.11297024381</v>
      </c>
      <c r="DO34" s="41" t="n">
        <f aca="false">IF(OR($S34+D$52&lt;'Standard Settings'!$G29,$S34+D$52&gt;'Standard Settings'!$I29),-1,(EchelleFPAparam!$S$3/('cpmcfgWVLEN_Table.csv'!$S34+D$52))*(SIN('Standard Settings'!$F29)+SIN('Standard Settings'!$F29+EchelleFPAparam!$M$3+EchelleFPAparam!$I$3)))</f>
        <v>5361.01179113074</v>
      </c>
      <c r="DP34" s="41" t="n">
        <f aca="false">IF(OR($S34+E$52&lt;'Standard Settings'!$G29,$S34+E$52&gt;'Standard Settings'!$I29),-1,(EchelleFPAparam!$S$3/('cpmcfgWVLEN_Table.csv'!$S34+E$52))*(SIN('Standard Settings'!$F29)+SIN('Standard Settings'!$F29+EchelleFPAparam!$M$3+EchelleFPAparam!$I$3)))</f>
        <v>4914.26080853651</v>
      </c>
      <c r="DQ34" s="41" t="n">
        <f aca="false">IF(OR($S34+F$52&lt;'Standard Settings'!$G29,$S34+F$52&gt;'Standard Settings'!$I29),-1,(EchelleFPAparam!$S$3/('cpmcfgWVLEN_Table.csv'!$S34+F$52))*(SIN('Standard Settings'!$F29)+SIN('Standard Settings'!$F29+EchelleFPAparam!$M$3+EchelleFPAparam!$I$3)))</f>
        <v>4536.24074634139</v>
      </c>
      <c r="DR34" s="41" t="n">
        <f aca="false">IF(OR($S34+G$52&lt;'Standard Settings'!$G29,$S34+G$52&gt;'Standard Settings'!$I29),-1,(EchelleFPAparam!$S$3/('cpmcfgWVLEN_Table.csv'!$S34+G$52))*(SIN('Standard Settings'!$F29)+SIN('Standard Settings'!$F29+EchelleFPAparam!$M$3+EchelleFPAparam!$I$3)))</f>
        <v>4212.22355017415</v>
      </c>
      <c r="DS34" s="41" t="n">
        <f aca="false">IF(OR($S34+H$52&lt;'Standard Settings'!$G29,$S34+H$52&gt;'Standard Settings'!$I29),-1,(EchelleFPAparam!$S$3/('cpmcfgWVLEN_Table.csv'!$S34+H$52))*(SIN('Standard Settings'!$F29)+SIN('Standard Settings'!$F29+EchelleFPAparam!$M$3+EchelleFPAparam!$I$3)))</f>
        <v>3931.40864682921</v>
      </c>
      <c r="DT34" s="41" t="n">
        <f aca="false">IF(OR($S34+I$52&lt;'Standard Settings'!$G29,$S34+I$52&gt;'Standard Settings'!$I29),-1,(EchelleFPAparam!$S$3/('cpmcfgWVLEN_Table.csv'!$S34+I$52))*(SIN('Standard Settings'!$F29)+SIN('Standard Settings'!$F29+EchelleFPAparam!$M$3+EchelleFPAparam!$I$3)))</f>
        <v>3685.69560640238</v>
      </c>
      <c r="DU34" s="41" t="n">
        <f aca="false">IF(OR($S34+J$52&lt;'Standard Settings'!$G29,$S34+J$52&gt;'Standard Settings'!$I29),-1,(EchelleFPAparam!$S$3/('cpmcfgWVLEN_Table.csv'!$S34+J$52))*(SIN('Standard Settings'!$F29)+SIN('Standard Settings'!$F29+EchelleFPAparam!$M$3+EchelleFPAparam!$I$3)))</f>
        <v>-1</v>
      </c>
      <c r="DV34" s="41" t="n">
        <f aca="false">IF(OR($S34+B$52&lt;'Standard Settings'!$G29,$S34+B$52&gt;'Standard Settings'!$I29),-1,(EchelleFPAparam!$S$3/('cpmcfgWVLEN_Table.csv'!$S34+B$52))*(SIN('Standard Settings'!$F29)+SIN('Standard Settings'!$F29+EchelleFPAparam!$M$3+EchelleFPAparam!$J$3)))</f>
        <v>-1</v>
      </c>
      <c r="DW34" s="41" t="n">
        <f aca="false">IF(OR($S34+C$52&lt;'Standard Settings'!$G29,$S34+C$52&gt;'Standard Settings'!$I29),-1,(EchelleFPAparam!$S$3/('cpmcfgWVLEN_Table.csv'!$S34+C$52))*(SIN('Standard Settings'!$F29)+SIN('Standard Settings'!$F29+EchelleFPAparam!$M$3+EchelleFPAparam!$J$3)))</f>
        <v>5898.74797421874</v>
      </c>
      <c r="DX34" s="41" t="n">
        <f aca="false">IF(OR($S34+D$52&lt;'Standard Settings'!$G29,$S34+D$52&gt;'Standard Settings'!$I29),-1,(EchelleFPAparam!$S$3/('cpmcfgWVLEN_Table.csv'!$S34+D$52))*(SIN('Standard Settings'!$F29)+SIN('Standard Settings'!$F29+EchelleFPAparam!$M$3+EchelleFPAparam!$J$3)))</f>
        <v>5362.49815838067</v>
      </c>
      <c r="DY34" s="41" t="n">
        <f aca="false">IF(OR($S34+E$52&lt;'Standard Settings'!$G29,$S34+E$52&gt;'Standard Settings'!$I29),-1,(EchelleFPAparam!$S$3/('cpmcfgWVLEN_Table.csv'!$S34+E$52))*(SIN('Standard Settings'!$F29)+SIN('Standard Settings'!$F29+EchelleFPAparam!$M$3+EchelleFPAparam!$J$3)))</f>
        <v>4915.62331184895</v>
      </c>
      <c r="DZ34" s="41" t="n">
        <f aca="false">IF(OR($S34+F$52&lt;'Standard Settings'!$G29,$S34+F$52&gt;'Standard Settings'!$I29),-1,(EchelleFPAparam!$S$3/('cpmcfgWVLEN_Table.csv'!$S34+F$52))*(SIN('Standard Settings'!$F29)+SIN('Standard Settings'!$F29+EchelleFPAparam!$M$3+EchelleFPAparam!$J$3)))</f>
        <v>4537.49844170672</v>
      </c>
      <c r="EA34" s="41" t="n">
        <f aca="false">IF(OR($S34+G$52&lt;'Standard Settings'!$G29,$S34+G$52&gt;'Standard Settings'!$I29),-1,(EchelleFPAparam!$S$3/('cpmcfgWVLEN_Table.csv'!$S34+G$52))*(SIN('Standard Settings'!$F29)+SIN('Standard Settings'!$F29+EchelleFPAparam!$M$3+EchelleFPAparam!$J$3)))</f>
        <v>4213.39141015624</v>
      </c>
      <c r="EB34" s="41" t="n">
        <f aca="false">IF(OR($S34+H$52&lt;'Standard Settings'!$G29,$S34+H$52&gt;'Standard Settings'!$I29),-1,(EchelleFPAparam!$S$3/('cpmcfgWVLEN_Table.csv'!$S34+H$52))*(SIN('Standard Settings'!$F29)+SIN('Standard Settings'!$F29+EchelleFPAparam!$M$3+EchelleFPAparam!$J$3)))</f>
        <v>3932.49864947916</v>
      </c>
      <c r="EC34" s="41" t="n">
        <f aca="false">IF(OR($S34+I$52&lt;'Standard Settings'!$G29,$S34+I$52&gt;'Standard Settings'!$I29),-1,(EchelleFPAparam!$S$3/('cpmcfgWVLEN_Table.csv'!$S34+I$52))*(SIN('Standard Settings'!$F29)+SIN('Standard Settings'!$F29+EchelleFPAparam!$M$3+EchelleFPAparam!$J$3)))</f>
        <v>3686.71748388671</v>
      </c>
      <c r="ED34" s="41" t="n">
        <f aca="false">IF(OR($S34+J$52&lt;'Standard Settings'!$G29,$S34+J$52&gt;'Standard Settings'!$I29),-1,(EchelleFPAparam!$S$3/('cpmcfgWVLEN_Table.csv'!$S34+J$52))*(SIN('Standard Settings'!$F29)+SIN('Standard Settings'!$F29+EchelleFPAparam!$M$3+EchelleFPAparam!$J$3)))</f>
        <v>-1</v>
      </c>
      <c r="EE34" s="41" t="n">
        <f aca="false">IF(OR($S34+B$52&lt;$Q34,$S34+B$52&gt;$R34),-1,(EchelleFPAparam!$S$3/('cpmcfgWVLEN_Table.csv'!$S34+B$52))*(SIN('Standard Settings'!$F29)+SIN('Standard Settings'!$F29+EchelleFPAparam!$M$3+EchelleFPAparam!$K$3)))</f>
        <v>-1</v>
      </c>
      <c r="EF34" s="41" t="n">
        <f aca="false">IF(OR($S34+C$52&lt;$Q34,$S34+C$52&gt;$R34),-1,(EchelleFPAparam!$S$3/('cpmcfgWVLEN_Table.csv'!$S34+C$52))*(SIN('Standard Settings'!$F29)+SIN('Standard Settings'!$F29+EchelleFPAparam!$M$3+EchelleFPAparam!$K$3)))</f>
        <v>5927.92473122821</v>
      </c>
      <c r="EG34" s="41" t="n">
        <f aca="false">IF(OR($S34+D$52&lt;$Q34,$S34+D$52&gt;$R34),-1,(EchelleFPAparam!$S$3/('cpmcfgWVLEN_Table.csv'!$S34+D$52))*(SIN('Standard Settings'!$F29)+SIN('Standard Settings'!$F29+EchelleFPAparam!$M$3+EchelleFPAparam!$K$3)))</f>
        <v>5389.02248293474</v>
      </c>
      <c r="EH34" s="41" t="n">
        <f aca="false">IF(OR($S34+E$52&lt;$Q34,$S34+E$52&gt;$R34),-1,(EchelleFPAparam!$S$3/('cpmcfgWVLEN_Table.csv'!$S34+E$52))*(SIN('Standard Settings'!$F29)+SIN('Standard Settings'!$F29+EchelleFPAparam!$M$3+EchelleFPAparam!$K$3)))</f>
        <v>4939.93727602351</v>
      </c>
      <c r="EI34" s="41" t="n">
        <f aca="false">IF(OR($S34+F$52&lt;$Q34,$S34+F$52&gt;$R34),-1,(EchelleFPAparam!$S$3/('cpmcfgWVLEN_Table.csv'!$S34+F$52))*(SIN('Standard Settings'!$F29)+SIN('Standard Settings'!$F29+EchelleFPAparam!$M$3+EchelleFPAparam!$K$3)))</f>
        <v>4559.94210094478</v>
      </c>
      <c r="EJ34" s="41" t="n">
        <f aca="false">IF(OR($S34+G$52&lt;$Q34,$S34+G$52&gt;$R34),-1,(EchelleFPAparam!$S$3/('cpmcfgWVLEN_Table.csv'!$S34+G$52))*(SIN('Standard Settings'!$F29)+SIN('Standard Settings'!$F29+EchelleFPAparam!$M$3+EchelleFPAparam!$K$3)))</f>
        <v>4234.2319508773</v>
      </c>
      <c r="EK34" s="41" t="n">
        <f aca="false">IF(OR($S34+H$52&lt;$Q34,$S34+H$52&gt;$R34),-1,(EchelleFPAparam!$S$3/('cpmcfgWVLEN_Table.csv'!$S34+H$52))*(SIN('Standard Settings'!$F29)+SIN('Standard Settings'!$F29+EchelleFPAparam!$M$3+EchelleFPAparam!$K$3)))</f>
        <v>3951.94982081881</v>
      </c>
      <c r="EL34" s="41" t="n">
        <f aca="false">IF(OR($S34+I$52&lt;$Q34,$S34+I$52&gt;$R34),-1,(EchelleFPAparam!$S$3/('cpmcfgWVLEN_Table.csv'!$S34+I$52))*(SIN('Standard Settings'!$F29)+SIN('Standard Settings'!$F29+EchelleFPAparam!$M$3+EchelleFPAparam!$K$3)))</f>
        <v>3704.95295701763</v>
      </c>
      <c r="EM34" s="41" t="n">
        <f aca="false">IF(OR($S34+J$52&lt;$Q34,$S34+J$52&gt;$R34),-1,(EchelleFPAparam!$S$3/('cpmcfgWVLEN_Table.csv'!$S34+J$52))*(SIN('Standard Settings'!$F29)+SIN('Standard Settings'!$F29+EchelleFPAparam!$M$3+EchelleFPAparam!$K$3)))</f>
        <v>-1</v>
      </c>
      <c r="EN34" s="42"/>
      <c r="EO34" s="42"/>
      <c r="EP34" s="42"/>
      <c r="EQ34" s="42"/>
      <c r="ER34" s="42"/>
      <c r="ES34" s="42"/>
      <c r="ET34" s="42"/>
      <c r="EU34" s="42"/>
      <c r="EV34" s="42"/>
      <c r="EW34" s="42"/>
      <c r="EX34" s="42"/>
      <c r="EY34" s="42"/>
      <c r="EZ34" s="42"/>
      <c r="FA34" s="42"/>
      <c r="FB34" s="42"/>
      <c r="FC34" s="42"/>
      <c r="FD34" s="42"/>
      <c r="FE34" s="42"/>
      <c r="FF34" s="42"/>
      <c r="FG34" s="42"/>
      <c r="FH34" s="42"/>
      <c r="FI34" s="42"/>
      <c r="FJ34" s="42"/>
      <c r="FK34" s="42"/>
      <c r="FL34" s="43" t="n">
        <f aca="false">1/(F34*EchelleFPAparam!$Q$3)</f>
        <v>983.387176951362</v>
      </c>
      <c r="FM34" s="43" t="n">
        <f aca="false">E34*FL34</f>
        <v>11.4831731937635</v>
      </c>
      <c r="FN34" s="42"/>
      <c r="FO34" s="42"/>
      <c r="FP34" s="42"/>
      <c r="FQ34" s="42"/>
      <c r="FR34" s="42"/>
      <c r="FS34" s="42"/>
      <c r="FT34" s="42"/>
      <c r="FU34" s="42"/>
      <c r="FV34" s="42"/>
      <c r="FW34" s="42"/>
      <c r="FX34" s="42"/>
      <c r="FY34" s="42"/>
      <c r="FZ34" s="42"/>
      <c r="GA34" s="42"/>
      <c r="GB34" s="42"/>
      <c r="GC34" s="42"/>
      <c r="GD34" s="42"/>
      <c r="GE34" s="42"/>
      <c r="GF34" s="42"/>
      <c r="GG34" s="42"/>
      <c r="GH34" s="42"/>
      <c r="GI34" s="42"/>
      <c r="GJ34" s="42"/>
      <c r="GK34" s="42"/>
      <c r="GL34" s="42"/>
      <c r="GM34" s="42"/>
      <c r="GN34" s="42"/>
      <c r="GO34" s="42"/>
      <c r="GP34" s="42"/>
      <c r="GQ34" s="42"/>
      <c r="GR34" s="42"/>
      <c r="GS34" s="42"/>
      <c r="GT34" s="42"/>
      <c r="GU34" s="42"/>
      <c r="GV34" s="42"/>
      <c r="GW34" s="42"/>
      <c r="GX34" s="42"/>
      <c r="GY34" s="42"/>
      <c r="GZ34" s="42"/>
      <c r="HA34" s="42"/>
      <c r="HB34" s="42"/>
      <c r="HC34" s="42"/>
      <c r="HD34" s="42"/>
      <c r="HE34" s="42"/>
      <c r="HF34" s="42"/>
      <c r="HG34" s="42"/>
      <c r="HH34" s="42"/>
      <c r="HI34" s="42"/>
      <c r="HJ34" s="42"/>
      <c r="HK34" s="42"/>
      <c r="HL34" s="42"/>
      <c r="HM34" s="42"/>
      <c r="HN34" s="42"/>
      <c r="HO34" s="42"/>
      <c r="HP34" s="42"/>
      <c r="HQ34" s="42"/>
      <c r="HR34" s="42"/>
      <c r="HS34" s="42"/>
      <c r="HT34" s="42"/>
      <c r="HU34" s="42"/>
      <c r="HV34" s="42"/>
      <c r="HW34" s="42"/>
      <c r="HX34" s="42"/>
      <c r="HY34" s="42"/>
      <c r="HZ34" s="42"/>
      <c r="IA34" s="42"/>
      <c r="IB34" s="42"/>
      <c r="IC34" s="42"/>
      <c r="ID34" s="42"/>
      <c r="IE34" s="42"/>
      <c r="IF34" s="42"/>
      <c r="IG34" s="42"/>
      <c r="IH34" s="42"/>
      <c r="II34" s="42"/>
      <c r="IJ34" s="42"/>
      <c r="IK34" s="42"/>
      <c r="IL34" s="42"/>
      <c r="IM34" s="42"/>
      <c r="IN34" s="42"/>
      <c r="IO34" s="42"/>
      <c r="IP34" s="42"/>
      <c r="IQ34" s="42"/>
      <c r="IR34" s="42"/>
      <c r="IS34" s="42"/>
      <c r="IT34" s="42"/>
      <c r="IU34" s="42"/>
      <c r="IV34" s="42"/>
      <c r="IW34" s="42"/>
      <c r="IX34" s="42"/>
      <c r="IY34" s="42"/>
      <c r="IZ34" s="42"/>
      <c r="JA34" s="42"/>
      <c r="JB34" s="42"/>
      <c r="JC34" s="42"/>
      <c r="JD34" s="42"/>
      <c r="JE34" s="42"/>
      <c r="JF34" s="42"/>
      <c r="JG34" s="42"/>
      <c r="JH34" s="42"/>
      <c r="JI34" s="42"/>
      <c r="JJ34" s="42"/>
      <c r="JK34" s="42"/>
      <c r="JL34" s="42"/>
      <c r="JM34" s="42"/>
      <c r="JN34" s="42"/>
      <c r="JO34" s="42"/>
      <c r="JP34" s="42"/>
      <c r="JQ34" s="42"/>
      <c r="JR34" s="42"/>
      <c r="JS34" s="42"/>
      <c r="JT34" s="24"/>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O42" s="12" t="s">
        <v>581</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691</v>
      </c>
      <c r="B52" s="12" t="n">
        <v>0</v>
      </c>
      <c r="C52" s="12" t="n">
        <v>1</v>
      </c>
      <c r="D52" s="12" t="n">
        <v>2</v>
      </c>
      <c r="E52" s="12" t="n">
        <v>3</v>
      </c>
      <c r="F52" s="12" t="n">
        <v>4</v>
      </c>
      <c r="G52" s="12" t="n">
        <v>5</v>
      </c>
      <c r="H52" s="12" t="n">
        <v>6</v>
      </c>
      <c r="I52" s="12" t="n">
        <v>7</v>
      </c>
      <c r="J52" s="12" t="n">
        <v>8</v>
      </c>
      <c r="K52" s="12" t="s">
        <v>692</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E7:EM34">
    <cfRule type="cellIs" priority="4" operator="lessThan" aboveAverage="0" equalAverage="0" bottom="0" percent="0" rank="0" text="" dxfId="2">
      <formula>0</formula>
    </cfRule>
  </conditionalFormatting>
  <conditionalFormatting sqref="BK7:ED34">
    <cfRule type="cellIs" priority="5"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34"/>
    <col collapsed="false" customWidth="true" hidden="false" outlineLevel="0" max="3" min="3" style="10" width="2.83"/>
    <col collapsed="false" customWidth="true" hidden="false" outlineLevel="0" max="4" min="4" style="44" width="8.33"/>
    <col collapsed="false" customWidth="true" hidden="false" outlineLevel="0" max="5" min="5" style="10" width="6.66"/>
    <col collapsed="false" customWidth="true" hidden="false" outlineLevel="0" max="6" min="6" style="10" width="9.67"/>
    <col collapsed="false" customWidth="true" hidden="false" outlineLevel="0" max="7" min="7" style="45" width="14.33"/>
    <col collapsed="false" customWidth="true" hidden="false" outlineLevel="0" max="8" min="8" style="10" width="16.66"/>
    <col collapsed="false" customWidth="true" hidden="false" outlineLevel="0" max="10" min="9" style="10" width="9.67"/>
    <col collapsed="false" customWidth="true" hidden="false" outlineLevel="0" max="11" min="11" style="46" width="14.66"/>
    <col collapsed="false" customWidth="true" hidden="false" outlineLevel="0" max="12" min="12" style="10" width="9"/>
    <col collapsed="false" customWidth="true" hidden="false" outlineLevel="0" max="14" min="13" style="10" width="9.67"/>
    <col collapsed="false" customWidth="true" hidden="false" outlineLevel="0" max="15" min="15" style="10" width="11"/>
    <col collapsed="false" customWidth="true" hidden="false" outlineLevel="0" max="16" min="16" style="10" width="9.67"/>
    <col collapsed="false" customWidth="true" hidden="false" outlineLevel="0" max="17" min="17" style="46" width="9.67"/>
    <col collapsed="false" customWidth="true" hidden="false" outlineLevel="0" max="18" min="18" style="10" width="9.67"/>
    <col collapsed="false" customWidth="true" hidden="false" outlineLevel="0" max="19" min="19" style="10" width="10.17"/>
    <col collapsed="false" customWidth="true" hidden="false" outlineLevel="0" max="20" min="20" style="10" width="17.34"/>
    <col collapsed="false" customWidth="true" hidden="false" outlineLevel="0" max="1025" min="21" style="10" width="13.67"/>
  </cols>
  <sheetData>
    <row r="1" customFormat="false" ht="18.5" hidden="false" customHeight="true" outlineLevel="0" collapsed="false">
      <c r="A1" s="47" t="s">
        <v>693</v>
      </c>
      <c r="B1" s="47"/>
      <c r="C1" s="47"/>
      <c r="D1" s="48" t="s">
        <v>694</v>
      </c>
      <c r="E1" s="48"/>
      <c r="F1" s="48"/>
      <c r="G1" s="48"/>
      <c r="H1" s="48"/>
      <c r="I1" s="48"/>
      <c r="J1" s="48"/>
      <c r="K1" s="48"/>
      <c r="L1" s="48"/>
      <c r="M1" s="48"/>
      <c r="N1" s="48"/>
      <c r="O1" s="48"/>
      <c r="P1" s="48"/>
      <c r="Q1" s="48"/>
      <c r="R1" s="48"/>
      <c r="S1" s="48"/>
    </row>
    <row r="2" s="55" customFormat="true" ht="49.5" hidden="false" customHeight="true" outlineLevel="0" collapsed="false">
      <c r="A2" s="49" t="s">
        <v>695</v>
      </c>
      <c r="B2" s="49" t="s">
        <v>696</v>
      </c>
      <c r="C2" s="50"/>
      <c r="D2" s="51" t="s">
        <v>697</v>
      </c>
      <c r="E2" s="52" t="s">
        <v>698</v>
      </c>
      <c r="F2" s="51" t="s">
        <v>699</v>
      </c>
      <c r="G2" s="53" t="s">
        <v>700</v>
      </c>
      <c r="H2" s="51" t="s">
        <v>701</v>
      </c>
      <c r="I2" s="51" t="s">
        <v>702</v>
      </c>
      <c r="J2" s="51" t="s">
        <v>703</v>
      </c>
      <c r="K2" s="54" t="s">
        <v>704</v>
      </c>
      <c r="L2" s="51" t="s">
        <v>705</v>
      </c>
      <c r="M2" s="51" t="s">
        <v>706</v>
      </c>
      <c r="N2" s="51"/>
      <c r="O2" s="51" t="s">
        <v>707</v>
      </c>
      <c r="P2" s="51"/>
      <c r="Q2" s="31" t="s">
        <v>708</v>
      </c>
      <c r="R2" s="51"/>
      <c r="S2" s="51" t="s">
        <v>709</v>
      </c>
      <c r="T2" s="55" t="s">
        <v>710</v>
      </c>
      <c r="U2" s="55" t="s">
        <v>711</v>
      </c>
      <c r="V2" s="55" t="s">
        <v>712</v>
      </c>
      <c r="W2" s="55" t="s">
        <v>713</v>
      </c>
      <c r="AB2" s="55" t="s">
        <v>714</v>
      </c>
    </row>
    <row r="3" customFormat="false" ht="14" hidden="false" customHeight="true" outlineLevel="0" collapsed="false">
      <c r="A3" s="56" t="n">
        <f aca="false">65</f>
        <v>65</v>
      </c>
      <c r="B3" s="57" t="n">
        <v>2</v>
      </c>
      <c r="D3" s="58" t="n">
        <f aca="false">2048*0.018</f>
        <v>36.864</v>
      </c>
      <c r="E3" s="59" t="n">
        <v>1480</v>
      </c>
      <c r="F3" s="45" t="n">
        <f aca="false">-($D3*1.5+$B3)/$E3</f>
        <v>-0.0387135135135135</v>
      </c>
      <c r="G3" s="45" t="n">
        <f aca="false">-($D3*0.5+$B3)/$E3</f>
        <v>-0.0138054054054054</v>
      </c>
      <c r="H3" s="45" t="n">
        <f aca="false">-($D3*0.5)/$E3</f>
        <v>-0.0124540540540541</v>
      </c>
      <c r="I3" s="45" t="n">
        <f aca="false">-$H3</f>
        <v>0.0124540540540541</v>
      </c>
      <c r="J3" s="45" t="n">
        <f aca="false">-$G3</f>
        <v>0.0138054054054054</v>
      </c>
      <c r="K3" s="46" t="n">
        <f aca="false">-$F3</f>
        <v>0.0387135135135135</v>
      </c>
      <c r="L3" s="60" t="n">
        <f aca="false">$A$3*O3/180</f>
        <v>1.13446403055556</v>
      </c>
      <c r="M3" s="61" t="n">
        <f aca="false">-3.23*O3/180</f>
        <v>-0.0563741356722222</v>
      </c>
      <c r="N3" s="60"/>
      <c r="O3" s="62" t="n">
        <v>3.1415927</v>
      </c>
      <c r="P3" s="60"/>
      <c r="Q3" s="63" t="n">
        <v>3E-005</v>
      </c>
      <c r="R3" s="60"/>
      <c r="S3" s="64" t="n">
        <v>31646</v>
      </c>
      <c r="T3" s="59" t="n">
        <f aca="false">63.76*O3/180</f>
        <v>1.11282194751111</v>
      </c>
      <c r="U3" s="60"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6" activeCellId="0" sqref="I6"/>
    </sheetView>
  </sheetViews>
  <sheetFormatPr defaultRowHeight="15" outlineLevelRow="0" outlineLevelCol="0"/>
  <cols>
    <col collapsed="false" customWidth="true" hidden="false" outlineLevel="0" max="4" min="1" style="10" width="13.67"/>
    <col collapsed="false" customWidth="true" hidden="false" outlineLevel="0" max="6" min="5" style="10" width="25.67"/>
    <col collapsed="false" customWidth="true" hidden="false" outlineLevel="0" max="16" min="7" style="10" width="13.67"/>
    <col collapsed="false" customWidth="true" hidden="false" outlineLevel="0" max="1025" min="17" style="0" width="13.67"/>
  </cols>
  <sheetData>
    <row r="1" customFormat="false" ht="13" hidden="false" customHeight="true" outlineLevel="0" collapsed="false">
      <c r="A1" s="10" t="s">
        <v>715</v>
      </c>
      <c r="B1" s="65" t="s">
        <v>716</v>
      </c>
      <c r="C1" s="65" t="s">
        <v>717</v>
      </c>
      <c r="D1" s="65" t="s">
        <v>718</v>
      </c>
      <c r="E1" s="59" t="s">
        <v>719</v>
      </c>
      <c r="F1" s="10" t="s">
        <v>720</v>
      </c>
      <c r="G1" s="65" t="s">
        <v>721</v>
      </c>
      <c r="H1" s="65" t="s">
        <v>27</v>
      </c>
      <c r="I1" s="65" t="s">
        <v>722</v>
      </c>
      <c r="P1" s="51" t="s">
        <v>707</v>
      </c>
    </row>
    <row r="2" customFormat="false" ht="13" hidden="false" customHeight="true" outlineLevel="0" collapsed="false">
      <c r="A2" s="66" t="n">
        <f aca="false">'cpmcfgWVLEN_Table.csv'!Y7</f>
        <v>1028.41657886447</v>
      </c>
      <c r="B2" s="67" t="s">
        <v>723</v>
      </c>
      <c r="C2" s="65" t="s">
        <v>724</v>
      </c>
      <c r="D2" s="65" t="s">
        <v>725</v>
      </c>
      <c r="E2" s="59" t="n">
        <v>65</v>
      </c>
      <c r="F2" s="10" t="n">
        <f aca="false">E2*$P$2/180</f>
        <v>1.13446403055556</v>
      </c>
      <c r="G2" s="65" t="n">
        <v>51</v>
      </c>
      <c r="H2" s="65" t="n">
        <v>55</v>
      </c>
      <c r="I2" s="65" t="n">
        <v>59</v>
      </c>
      <c r="P2" s="62" t="n">
        <v>3.1415927</v>
      </c>
    </row>
    <row r="3" customFormat="false" ht="13" hidden="false" customHeight="true" outlineLevel="0" collapsed="false">
      <c r="A3" s="66" t="n">
        <f aca="false">'cpmcfgWVLEN_Table.csv'!Y8</f>
        <v>1032.87446060836</v>
      </c>
      <c r="B3" s="67" t="s">
        <v>726</v>
      </c>
      <c r="C3" s="65" t="s">
        <v>724</v>
      </c>
      <c r="D3" s="65" t="s">
        <v>725</v>
      </c>
      <c r="E3" s="59" t="n">
        <v>65.5</v>
      </c>
      <c r="F3" s="10" t="n">
        <f aca="false">E3*$P$2/180</f>
        <v>1.14319067694444</v>
      </c>
      <c r="G3" s="65" t="n">
        <f aca="false">G2</f>
        <v>51</v>
      </c>
      <c r="H3" s="65" t="n">
        <f aca="false">H2</f>
        <v>55</v>
      </c>
      <c r="I3" s="65" t="n">
        <f aca="false">I2</f>
        <v>59</v>
      </c>
    </row>
    <row r="4" customFormat="false" ht="13" hidden="false" customHeight="true" outlineLevel="0" collapsed="false">
      <c r="A4" s="66" t="n">
        <f aca="false">'cpmcfgWVLEN_Table.csv'!Y9</f>
        <v>1229.62851820751</v>
      </c>
      <c r="B4" s="67" t="s">
        <v>727</v>
      </c>
      <c r="C4" s="65" t="s">
        <v>728</v>
      </c>
      <c r="D4" s="65" t="s">
        <v>725</v>
      </c>
      <c r="E4" s="59" t="n">
        <v>65</v>
      </c>
      <c r="F4" s="10" t="n">
        <f aca="false">E4*$P$2/180</f>
        <v>1.13446403055556</v>
      </c>
      <c r="G4" s="65" t="n">
        <v>42</v>
      </c>
      <c r="H4" s="65" t="n">
        <v>46</v>
      </c>
      <c r="I4" s="65" t="n">
        <v>50</v>
      </c>
    </row>
    <row r="5" customFormat="false" ht="13" hidden="false" customHeight="true" outlineLevel="0" collapsed="false">
      <c r="A5" s="66" t="n">
        <f aca="false">'cpmcfgWVLEN_Table.csv'!Y10</f>
        <v>1234.95859420565</v>
      </c>
      <c r="B5" s="67" t="s">
        <v>729</v>
      </c>
      <c r="C5" s="65" t="s">
        <v>728</v>
      </c>
      <c r="D5" s="65" t="s">
        <v>725</v>
      </c>
      <c r="E5" s="59" t="n">
        <v>65.5</v>
      </c>
      <c r="F5" s="10" t="n">
        <f aca="false">E5*$P$2/180</f>
        <v>1.14319067694444</v>
      </c>
      <c r="G5" s="65" t="n">
        <f aca="false">G4</f>
        <v>42</v>
      </c>
      <c r="H5" s="65" t="n">
        <f aca="false">H4</f>
        <v>46</v>
      </c>
      <c r="I5" s="65" t="n">
        <f aca="false">I4</f>
        <v>50</v>
      </c>
    </row>
    <row r="6" customFormat="false" ht="13" hidden="false" customHeight="true" outlineLevel="0" collapsed="false">
      <c r="A6" s="66" t="n">
        <f aca="false">'cpmcfgWVLEN_Table.csv'!Y11</f>
        <v>1564.26169046599</v>
      </c>
      <c r="B6" s="67" t="s">
        <v>730</v>
      </c>
      <c r="C6" s="65" t="s">
        <v>731</v>
      </c>
      <c r="D6" s="65" t="s">
        <v>732</v>
      </c>
      <c r="E6" s="59" t="n">
        <v>64.5</v>
      </c>
      <c r="F6" s="10" t="n">
        <f aca="false">E6*$P$2/180</f>
        <v>1.12573738416667</v>
      </c>
      <c r="G6" s="65" t="n">
        <v>32</v>
      </c>
      <c r="H6" s="65" t="n">
        <v>36</v>
      </c>
      <c r="I6" s="65" t="n">
        <v>39</v>
      </c>
    </row>
    <row r="7" customFormat="false" ht="13" hidden="false" customHeight="true" outlineLevel="0" collapsed="false">
      <c r="A7" s="66" t="n">
        <f aca="false">'cpmcfgWVLEN_Table.csv'!Y12</f>
        <v>1571.19199548738</v>
      </c>
      <c r="B7" s="67" t="s">
        <v>733</v>
      </c>
      <c r="C7" s="65" t="s">
        <v>731</v>
      </c>
      <c r="D7" s="65" t="s">
        <v>732</v>
      </c>
      <c r="E7" s="59" t="n">
        <v>65</v>
      </c>
      <c r="F7" s="10" t="n">
        <f aca="false">E7*$P$2/180</f>
        <v>1.13446403055556</v>
      </c>
      <c r="G7" s="65" t="n">
        <f aca="false">G6</f>
        <v>32</v>
      </c>
      <c r="H7" s="65" t="n">
        <f aca="false">H6</f>
        <v>36</v>
      </c>
      <c r="I7" s="65" t="n">
        <f aca="false">I6</f>
        <v>39</v>
      </c>
    </row>
    <row r="8" customFormat="false" ht="13" hidden="false" customHeight="true" outlineLevel="0" collapsed="false">
      <c r="A8" s="66" t="n">
        <f aca="false">'cpmcfgWVLEN_Table.csv'!Y13</f>
        <v>1578.00264815166</v>
      </c>
      <c r="B8" s="67" t="s">
        <v>734</v>
      </c>
      <c r="C8" s="65" t="s">
        <v>731</v>
      </c>
      <c r="D8" s="65" t="s">
        <v>732</v>
      </c>
      <c r="E8" s="59" t="n">
        <v>65.5</v>
      </c>
      <c r="F8" s="10" t="n">
        <f aca="false">E8*$P$2/180</f>
        <v>1.14319067694444</v>
      </c>
      <c r="G8" s="65" t="n">
        <f aca="false">G7</f>
        <v>32</v>
      </c>
      <c r="H8" s="65" t="n">
        <f aca="false">H7</f>
        <v>36</v>
      </c>
      <c r="I8" s="65" t="n">
        <f aca="false">I7</f>
        <v>39</v>
      </c>
    </row>
    <row r="9" customFormat="false" ht="13" hidden="false" customHeight="true" outlineLevel="0" collapsed="false">
      <c r="A9" s="66" t="n">
        <f aca="false">'cpmcfgWVLEN_Table.csv'!Y14</f>
        <v>1584.69312980124</v>
      </c>
      <c r="B9" s="67" t="s">
        <v>735</v>
      </c>
      <c r="C9" s="65" t="s">
        <v>731</v>
      </c>
      <c r="D9" s="65" t="s">
        <v>732</v>
      </c>
      <c r="E9" s="59" t="n">
        <v>66</v>
      </c>
      <c r="F9" s="10" t="n">
        <f aca="false">E9*$P$2/180</f>
        <v>1.15191732333333</v>
      </c>
      <c r="G9" s="65" t="n">
        <f aca="false">G8</f>
        <v>32</v>
      </c>
      <c r="H9" s="65" t="n">
        <f aca="false">H8</f>
        <v>36</v>
      </c>
      <c r="I9" s="65" t="n">
        <f aca="false">I8</f>
        <v>39</v>
      </c>
    </row>
    <row r="10" customFormat="false" ht="13" hidden="false" customHeight="true" outlineLevel="0" collapsed="false">
      <c r="A10" s="66" t="n">
        <f aca="false">'cpmcfgWVLEN_Table.csv'!Y15</f>
        <v>2156.14005349441</v>
      </c>
      <c r="B10" s="67" t="s">
        <v>736</v>
      </c>
      <c r="C10" s="65" t="s">
        <v>737</v>
      </c>
      <c r="D10" s="65" t="s">
        <v>732</v>
      </c>
      <c r="E10" s="59" t="n">
        <v>64</v>
      </c>
      <c r="F10" s="10" t="n">
        <f aca="false">E10*$P$2/180</f>
        <v>1.11701073777778</v>
      </c>
      <c r="G10" s="65" t="n">
        <v>23</v>
      </c>
      <c r="H10" s="65" t="n">
        <v>26</v>
      </c>
      <c r="I10" s="65" t="n">
        <v>29</v>
      </c>
    </row>
    <row r="11" customFormat="false" ht="13" hidden="false" customHeight="true" outlineLevel="0" collapsed="false">
      <c r="A11" s="66" t="n">
        <f aca="false">'cpmcfgWVLEN_Table.csv'!Y16</f>
        <v>2165.90080218368</v>
      </c>
      <c r="B11" s="67" t="s">
        <v>738</v>
      </c>
      <c r="C11" s="65" t="s">
        <v>737</v>
      </c>
      <c r="D11" s="65" t="s">
        <v>732</v>
      </c>
      <c r="E11" s="59" t="n">
        <v>64.5</v>
      </c>
      <c r="F11" s="10" t="n">
        <f aca="false">E11*$P$2/180</f>
        <v>1.12573738416667</v>
      </c>
      <c r="G11" s="65" t="n">
        <f aca="false">G10</f>
        <v>23</v>
      </c>
      <c r="H11" s="65" t="n">
        <f aca="false">H10</f>
        <v>26</v>
      </c>
      <c r="I11" s="65" t="n">
        <f aca="false">I10</f>
        <v>29</v>
      </c>
    </row>
    <row r="12" customFormat="false" ht="13" hidden="false" customHeight="true" outlineLevel="0" collapsed="false">
      <c r="A12" s="66" t="n">
        <f aca="false">'cpmcfgWVLEN_Table.csv'!Y17</f>
        <v>2203.2871351339</v>
      </c>
      <c r="B12" s="67" t="s">
        <v>739</v>
      </c>
      <c r="C12" s="65" t="s">
        <v>737</v>
      </c>
      <c r="D12" s="65" t="s">
        <v>732</v>
      </c>
      <c r="E12" s="59" t="n">
        <v>66.5</v>
      </c>
      <c r="F12" s="10" t="n">
        <f aca="false">E12*$P$2/180</f>
        <v>1.16064396972222</v>
      </c>
      <c r="G12" s="65" t="n">
        <f aca="false">G11</f>
        <v>23</v>
      </c>
      <c r="H12" s="65" t="n">
        <f aca="false">H11</f>
        <v>26</v>
      </c>
      <c r="I12" s="65" t="n">
        <f aca="false">I11</f>
        <v>29</v>
      </c>
    </row>
    <row r="13" customFormat="false" ht="13" hidden="false" customHeight="true" outlineLevel="0" collapsed="false">
      <c r="A13" s="66" t="n">
        <f aca="false">'cpmcfgWVLEN_Table.csv'!Y18</f>
        <v>2212.21599400003</v>
      </c>
      <c r="B13" s="67" t="s">
        <v>740</v>
      </c>
      <c r="C13" s="65" t="s">
        <v>737</v>
      </c>
      <c r="D13" s="65" t="s">
        <v>732</v>
      </c>
      <c r="E13" s="59" t="n">
        <v>67</v>
      </c>
      <c r="F13" s="10" t="n">
        <f aca="false">E13*$P$2/180</f>
        <v>1.16937061611111</v>
      </c>
      <c r="G13" s="65" t="n">
        <f aca="false">G12</f>
        <v>23</v>
      </c>
      <c r="H13" s="65" t="n">
        <f aca="false">H12</f>
        <v>26</v>
      </c>
      <c r="I13" s="65" t="n">
        <f aca="false">I12</f>
        <v>29</v>
      </c>
    </row>
    <row r="14" customFormat="false" ht="13" hidden="false" customHeight="true" outlineLevel="0" collapsed="false">
      <c r="A14" s="66" t="n">
        <f aca="false">'cpmcfgWVLEN_Table.csv'!Y19</f>
        <v>3267.01733140173</v>
      </c>
      <c r="B14" s="67" t="s">
        <v>741</v>
      </c>
      <c r="C14" s="65" t="s">
        <v>742</v>
      </c>
      <c r="D14" s="65" t="s">
        <v>743</v>
      </c>
      <c r="E14" s="59" t="n">
        <v>63</v>
      </c>
      <c r="F14" s="10" t="n">
        <f aca="false">E14*$P$2/180</f>
        <v>1.099557445</v>
      </c>
      <c r="G14" s="65" t="n">
        <v>14</v>
      </c>
      <c r="H14" s="65" t="n">
        <v>17</v>
      </c>
      <c r="I14" s="65" t="n">
        <v>20</v>
      </c>
    </row>
    <row r="15" customFormat="false" ht="13" hidden="false" customHeight="true" outlineLevel="0" collapsed="false">
      <c r="A15" s="66" t="n">
        <f aca="false">'cpmcfgWVLEN_Table.csv'!Y20</f>
        <v>3282.44663329833</v>
      </c>
      <c r="B15" s="67" t="s">
        <v>744</v>
      </c>
      <c r="C15" s="65" t="s">
        <v>742</v>
      </c>
      <c r="D15" s="65" t="s">
        <v>743</v>
      </c>
      <c r="E15" s="59" t="n">
        <v>63.5</v>
      </c>
      <c r="F15" s="10" t="n">
        <f aca="false">E15*$P$2/180</f>
        <v>1.10828409138889</v>
      </c>
      <c r="G15" s="65" t="n">
        <f aca="false">G14</f>
        <v>14</v>
      </c>
      <c r="H15" s="65" t="n">
        <f aca="false">H14</f>
        <v>17</v>
      </c>
      <c r="I15" s="65" t="n">
        <f aca="false">I14</f>
        <v>20</v>
      </c>
    </row>
    <row r="16" customFormat="false" ht="13" hidden="false" customHeight="true" outlineLevel="0" collapsed="false">
      <c r="A16" s="66" t="n">
        <f aca="false">'cpmcfgWVLEN_Table.csv'!Y21</f>
        <v>3341.6526666741</v>
      </c>
      <c r="B16" s="67" t="s">
        <v>745</v>
      </c>
      <c r="C16" s="65" t="s">
        <v>742</v>
      </c>
      <c r="D16" s="65" t="s">
        <v>743</v>
      </c>
      <c r="E16" s="59" t="n">
        <v>65.5</v>
      </c>
      <c r="F16" s="10" t="n">
        <f aca="false">E16*$P$2/180</f>
        <v>1.14319067694444</v>
      </c>
      <c r="G16" s="65" t="n">
        <f aca="false">G15</f>
        <v>14</v>
      </c>
      <c r="H16" s="65" t="n">
        <f aca="false">H15</f>
        <v>17</v>
      </c>
      <c r="I16" s="65" t="n">
        <f aca="false">I15</f>
        <v>20</v>
      </c>
    </row>
    <row r="17" customFormat="false" ht="13" hidden="false" customHeight="true" outlineLevel="0" collapsed="false">
      <c r="A17" s="66" t="n">
        <f aca="false">'cpmcfgWVLEN_Table.csv'!Y22</f>
        <v>3355.82074546146</v>
      </c>
      <c r="B17" s="67" t="s">
        <v>746</v>
      </c>
      <c r="C17" s="65" t="s">
        <v>742</v>
      </c>
      <c r="D17" s="65" t="s">
        <v>743</v>
      </c>
      <c r="E17" s="59" t="n">
        <v>66</v>
      </c>
      <c r="F17" s="10" t="n">
        <f aca="false">E17*$P$2/180</f>
        <v>1.15191732333333</v>
      </c>
      <c r="G17" s="65" t="n">
        <f aca="false">G16</f>
        <v>14</v>
      </c>
      <c r="H17" s="65" t="n">
        <f aca="false">H16</f>
        <v>17</v>
      </c>
      <c r="I17" s="65" t="n">
        <f aca="false">I16</f>
        <v>20</v>
      </c>
    </row>
    <row r="18" customFormat="false" ht="13" hidden="false" customHeight="true" outlineLevel="0" collapsed="false">
      <c r="A18" s="66" t="n">
        <f aca="false">'cpmcfgWVLEN_Table.csv'!Y23</f>
        <v>3369.73326549891</v>
      </c>
      <c r="B18" s="67" t="s">
        <v>747</v>
      </c>
      <c r="C18" s="65" t="s">
        <v>742</v>
      </c>
      <c r="D18" s="65" t="s">
        <v>743</v>
      </c>
      <c r="E18" s="59" t="n">
        <v>66.5</v>
      </c>
      <c r="F18" s="10" t="n">
        <f aca="false">E18*$P$2/180</f>
        <v>1.16064396972222</v>
      </c>
      <c r="G18" s="65" t="n">
        <f aca="false">G17</f>
        <v>14</v>
      </c>
      <c r="H18" s="65" t="n">
        <f aca="false">H17</f>
        <v>17</v>
      </c>
      <c r="I18" s="65" t="n">
        <f aca="false">I17</f>
        <v>20</v>
      </c>
    </row>
    <row r="19" customFormat="false" ht="13" hidden="false" customHeight="true" outlineLevel="0" collapsed="false">
      <c r="A19" s="66" t="n">
        <f aca="false">'cpmcfgWVLEN_Table.csv'!Y24</f>
        <v>3422.80686191451</v>
      </c>
      <c r="B19" s="67" t="s">
        <v>748</v>
      </c>
      <c r="C19" s="65" t="s">
        <v>742</v>
      </c>
      <c r="D19" s="65" t="s">
        <v>743</v>
      </c>
      <c r="E19" s="59" t="n">
        <v>68.5</v>
      </c>
      <c r="F19" s="10" t="n">
        <f aca="false">E19*$P$2/180</f>
        <v>1.19555055527778</v>
      </c>
      <c r="G19" s="65" t="n">
        <f aca="false">G18</f>
        <v>14</v>
      </c>
      <c r="H19" s="65" t="n">
        <f aca="false">H18</f>
        <v>17</v>
      </c>
      <c r="I19" s="65" t="n">
        <f aca="false">I18</f>
        <v>20</v>
      </c>
    </row>
    <row r="20" customFormat="false" ht="13" hidden="false" customHeight="true" outlineLevel="0" collapsed="false">
      <c r="A20" s="66" t="n">
        <f aca="false">'cpmcfgWVLEN_Table.csv'!Y25</f>
        <v>3435.42608784642</v>
      </c>
      <c r="B20" s="67" t="s">
        <v>749</v>
      </c>
      <c r="C20" s="65" t="s">
        <v>742</v>
      </c>
      <c r="D20" s="65" t="s">
        <v>743</v>
      </c>
      <c r="E20" s="59" t="n">
        <v>69</v>
      </c>
      <c r="F20" s="10" t="n">
        <f aca="false">E20*$P$2/180</f>
        <v>1.20427720166667</v>
      </c>
      <c r="G20" s="65" t="n">
        <f aca="false">G19</f>
        <v>14</v>
      </c>
      <c r="H20" s="65" t="n">
        <f aca="false">H19</f>
        <v>17</v>
      </c>
      <c r="I20" s="65" t="n">
        <f aca="false">I19</f>
        <v>20</v>
      </c>
    </row>
    <row r="21" customFormat="false" ht="13" hidden="false" customHeight="true" outlineLevel="0" collapsed="false">
      <c r="A21" s="66" t="n">
        <f aca="false">'cpmcfgWVLEN_Table.csv'!Y26</f>
        <v>4209.7772731897</v>
      </c>
      <c r="B21" s="67" t="s">
        <v>750</v>
      </c>
      <c r="C21" s="65" t="s">
        <v>751</v>
      </c>
      <c r="D21" s="65" t="s">
        <v>743</v>
      </c>
      <c r="E21" s="59" t="n">
        <v>61.5</v>
      </c>
      <c r="F21" s="10" t="n">
        <f aca="false">E21*$P$2/180</f>
        <v>1.07337750583333</v>
      </c>
      <c r="G21" s="65" t="n">
        <v>10</v>
      </c>
      <c r="H21" s="65" t="n">
        <v>13</v>
      </c>
      <c r="I21" s="65" t="n">
        <v>16</v>
      </c>
    </row>
    <row r="22" customFormat="false" ht="13" hidden="false" customHeight="true" outlineLevel="0" collapsed="false">
      <c r="A22" s="66" t="n">
        <f aca="false">'cpmcfgWVLEN_Table.csv'!Y27</f>
        <v>4230.92538993366</v>
      </c>
      <c r="B22" s="67" t="s">
        <v>752</v>
      </c>
      <c r="C22" s="65" t="s">
        <v>751</v>
      </c>
      <c r="D22" s="65" t="s">
        <v>743</v>
      </c>
      <c r="E22" s="59" t="n">
        <v>62</v>
      </c>
      <c r="F22" s="10" t="n">
        <f aca="false">E22*$P$2/180</f>
        <v>1.08210415222222</v>
      </c>
      <c r="G22" s="65" t="n">
        <f aca="false">G21</f>
        <v>10</v>
      </c>
      <c r="H22" s="65" t="n">
        <f aca="false">H21</f>
        <v>13</v>
      </c>
      <c r="I22" s="65" t="n">
        <f aca="false">I21</f>
        <v>16</v>
      </c>
    </row>
    <row r="23" customFormat="false" ht="13" hidden="false" customHeight="true" outlineLevel="0" collapsed="false">
      <c r="A23" s="66" t="n">
        <f aca="false">'cpmcfgWVLEN_Table.csv'!Y28</f>
        <v>4292.43021277474</v>
      </c>
      <c r="B23" s="67" t="s">
        <v>753</v>
      </c>
      <c r="C23" s="65" t="s">
        <v>751</v>
      </c>
      <c r="D23" s="65" t="s">
        <v>743</v>
      </c>
      <c r="E23" s="59" t="n">
        <v>63.5</v>
      </c>
      <c r="F23" s="10" t="n">
        <f aca="false">E23*$P$2/180</f>
        <v>1.10828409138889</v>
      </c>
      <c r="G23" s="65" t="n">
        <f aca="false">G22</f>
        <v>10</v>
      </c>
      <c r="H23" s="65" t="n">
        <f aca="false">H22</f>
        <v>13</v>
      </c>
      <c r="I23" s="65" t="n">
        <f aca="false">I22</f>
        <v>16</v>
      </c>
    </row>
    <row r="24" customFormat="false" ht="13" hidden="false" customHeight="true" outlineLevel="0" collapsed="false">
      <c r="A24" s="66" t="n">
        <f aca="false">'cpmcfgWVLEN_Table.csv'!Y29</f>
        <v>4312.28010698881</v>
      </c>
      <c r="B24" s="67" t="s">
        <v>754</v>
      </c>
      <c r="C24" s="65" t="s">
        <v>751</v>
      </c>
      <c r="D24" s="65" t="s">
        <v>743</v>
      </c>
      <c r="E24" s="59" t="n">
        <v>64</v>
      </c>
      <c r="F24" s="10" t="n">
        <f aca="false">E24*$P$2/180</f>
        <v>1.11701073777778</v>
      </c>
      <c r="G24" s="65" t="n">
        <f aca="false">G23</f>
        <v>10</v>
      </c>
      <c r="H24" s="65" t="n">
        <f aca="false">H23</f>
        <v>13</v>
      </c>
      <c r="I24" s="65" t="n">
        <f aca="false">I23</f>
        <v>16</v>
      </c>
    </row>
    <row r="25" customFormat="false" ht="13" hidden="false" customHeight="true" outlineLevel="0" collapsed="false">
      <c r="A25" s="66" t="n">
        <f aca="false">'cpmcfgWVLEN_Table.csv'!Y30</f>
        <v>4388.38097483422</v>
      </c>
      <c r="B25" s="67" t="s">
        <v>755</v>
      </c>
      <c r="C25" s="65" t="s">
        <v>751</v>
      </c>
      <c r="D25" s="65" t="s">
        <v>743</v>
      </c>
      <c r="E25" s="59" t="n">
        <v>66</v>
      </c>
      <c r="F25" s="10" t="n">
        <f aca="false">E25*$P$2/180</f>
        <v>1.15191732333333</v>
      </c>
      <c r="G25" s="65" t="n">
        <f aca="false">G24</f>
        <v>10</v>
      </c>
      <c r="H25" s="65" t="n">
        <f aca="false">H24</f>
        <v>13</v>
      </c>
      <c r="I25" s="65" t="n">
        <f aca="false">I24</f>
        <v>16</v>
      </c>
    </row>
    <row r="26" customFormat="false" ht="13" hidden="false" customHeight="true" outlineLevel="0" collapsed="false">
      <c r="A26" s="66" t="n">
        <f aca="false">'cpmcfgWVLEN_Table.csv'!Y31</f>
        <v>4406.57427026781</v>
      </c>
      <c r="B26" s="67" t="s">
        <v>756</v>
      </c>
      <c r="C26" s="65" t="s">
        <v>751</v>
      </c>
      <c r="D26" s="65" t="s">
        <v>743</v>
      </c>
      <c r="E26" s="59" t="n">
        <v>66.5</v>
      </c>
      <c r="F26" s="10" t="n">
        <f aca="false">E26*$P$2/180</f>
        <v>1.16064396972222</v>
      </c>
      <c r="G26" s="65" t="n">
        <f aca="false">G25</f>
        <v>10</v>
      </c>
      <c r="H26" s="65" t="n">
        <f aca="false">H25</f>
        <v>13</v>
      </c>
      <c r="I26" s="65" t="n">
        <f aca="false">I25</f>
        <v>16</v>
      </c>
    </row>
    <row r="27" customFormat="false" ht="13" hidden="false" customHeight="true" outlineLevel="0" collapsed="false">
      <c r="A27" s="66" t="n">
        <f aca="false">'cpmcfgWVLEN_Table.csv'!Y32</f>
        <v>4459.1352762821</v>
      </c>
      <c r="B27" s="67" t="s">
        <v>757</v>
      </c>
      <c r="C27" s="65" t="s">
        <v>751</v>
      </c>
      <c r="D27" s="65" t="s">
        <v>743</v>
      </c>
      <c r="E27" s="59" t="n">
        <v>68</v>
      </c>
      <c r="F27" s="10" t="n">
        <f aca="false">E27*$P$2/180</f>
        <v>1.18682390888889</v>
      </c>
      <c r="G27" s="65" t="n">
        <f aca="false">G26</f>
        <v>10</v>
      </c>
      <c r="H27" s="65" t="n">
        <f aca="false">H26</f>
        <v>13</v>
      </c>
      <c r="I27" s="65" t="n">
        <f aca="false">I26</f>
        <v>16</v>
      </c>
    </row>
    <row r="28" customFormat="false" ht="13" hidden="false" customHeight="true" outlineLevel="0" collapsed="false">
      <c r="A28" s="66" t="n">
        <f aca="false">'cpmcfgWVLEN_Table.csv'!Y33</f>
        <v>4508.64021362652</v>
      </c>
      <c r="B28" s="67" t="s">
        <v>758</v>
      </c>
      <c r="C28" s="65" t="s">
        <v>751</v>
      </c>
      <c r="D28" s="65" t="s">
        <v>743</v>
      </c>
      <c r="E28" s="59" t="n">
        <v>69.5</v>
      </c>
      <c r="F28" s="10" t="n">
        <f aca="false">E28*$P$2/180</f>
        <v>1.21300384805556</v>
      </c>
      <c r="G28" s="65" t="n">
        <f aca="false">G27</f>
        <v>10</v>
      </c>
      <c r="H28" s="65" t="n">
        <f aca="false">H27</f>
        <v>13</v>
      </c>
      <c r="I28" s="65" t="n">
        <f aca="false">I27</f>
        <v>16</v>
      </c>
    </row>
    <row r="29" customFormat="false" ht="13" hidden="false" customHeight="true" outlineLevel="0" collapsed="false">
      <c r="A29" s="66" t="n">
        <f aca="false">'cpmcfgWVLEN_Table.csv'!Y34</f>
        <v>4524.45680811247</v>
      </c>
      <c r="B29" s="67" t="s">
        <v>759</v>
      </c>
      <c r="C29" s="65" t="s">
        <v>751</v>
      </c>
      <c r="D29" s="65" t="s">
        <v>743</v>
      </c>
      <c r="E29" s="59" t="n">
        <v>70</v>
      </c>
      <c r="F29" s="10" t="n">
        <f aca="false">E29*$P$2/180</f>
        <v>1.22173049444444</v>
      </c>
      <c r="G29" s="65" t="n">
        <f aca="false">G28</f>
        <v>10</v>
      </c>
      <c r="H29" s="65" t="n">
        <f aca="false">H28</f>
        <v>13</v>
      </c>
      <c r="I29" s="65"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2017-11-09T09:38:26Z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