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styles.xml" ContentType="application/vnd.openxmlformats-officedocument.spreadsheetml.styles+xml"/>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Page (FilledByPDM)" sheetId="1" state="visible" r:id="rId2"/>
    <sheet name="Table notes" sheetId="2" state="visible" r:id="rId3"/>
    <sheet name="cpmcfgWVLEN_Table.csv" sheetId="3" state="visible" r:id="rId4"/>
    <sheet name="EchelleFPAparam" sheetId="4" state="visible" r:id="rId5"/>
    <sheet name="Standard Settings" sheetId="5" state="visible" r:id="rId6"/>
  </sheets>
  <definedNames>
    <definedName function="false" hidden="false" name="CP_ApprovedBy" vbProcedure="false">'CoverPage (FilledByPDM)'!$B$38</definedName>
    <definedName function="false" hidden="false" name="CP_DocClassification" vbProcedure="false">'CoverPage (FilledByPDM)'!$B$23</definedName>
    <definedName function="false" hidden="false" name="CP_DocName" vbProcedure="false">'CoverPage (FilledByPDM)'!$B$17</definedName>
    <definedName function="false" hidden="false" name="CP_DocNumber" vbProcedure="false">'CoverPage (FilledByPDM)'!$B$19</definedName>
    <definedName function="false" hidden="false" name="CP_DocType" vbProcedure="false">'CoverPage (FilledByPDM)'!$B$21</definedName>
    <definedName function="false" hidden="false" name="CP_DocVersion" vbProcedure="false">'CoverPage (FilledByPDM)'!$B$20</definedName>
    <definedName function="false" hidden="false" name="CP_Job" vbProcedure="false">'CoverPage (FilledByPDM)'!$B$15</definedName>
    <definedName function="false" hidden="false" name="CP_PreparedBy" vbProcedure="false">'CoverPage (FilledByPDM)'!$B$36</definedName>
    <definedName function="false" hidden="false" name="CP_Programme" vbProcedure="false">'CoverPage (FilledByPDM)'!$B$14</definedName>
    <definedName function="false" hidden="false" name="CP_ReleasedOn" vbProcedure="false">'CoverPage (FilledByPDM)'!$B$22</definedName>
    <definedName function="false" hidden="false" name="CP_ValidatedBy" vbProcedure="false">'CoverPage (FilledByPDM)'!$B$37</definedName>
    <definedName function="false" hidden="false" name="DocName" vbProcedure="false">'CoverPage (FilledByPDM)'!$B$17</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D2" authorId="0">
      <text>
        <r>
          <rPr>
            <sz val="11"/>
            <color rgb="FF000000"/>
            <rFont val="Calibri"/>
            <family val="2"/>
            <charset val="1"/>
          </rPr>
          <t xml:space="preserve">Author:
this is different for CRIRES+ because it only indicates the central order</t>
        </r>
      </text>
    </comment>
    <comment ref="D6" authorId="0">
      <text>
        <r>
          <rPr>
            <sz val="11"/>
            <color rgb="FF000000"/>
            <rFont val="Calibri"/>
            <family val="2"/>
            <charset val="1"/>
          </rPr>
          <t xml:space="preserve">Author:
this is different for CRIRES+ because it only indicates the central order</t>
        </r>
      </text>
    </comment>
    <comment ref="E2" authorId="0">
      <text>
        <r>
          <rPr>
            <sz val="11"/>
            <color rgb="FF000000"/>
            <rFont val="Calibri"/>
            <family val="2"/>
            <charset val="1"/>
          </rPr>
          <t xml:space="preserve">Author:
Useful parameter for quick interpreatation of data. </t>
        </r>
      </text>
    </comment>
    <comment ref="H6" authorId="0">
      <text>
        <r>
          <rPr>
            <sz val="11"/>
            <color rgb="FF000000"/>
            <rFont val="Calibri"/>
            <family val="2"/>
            <charset val="1"/>
          </rPr>
          <t xml:space="preserve">Author:
In the ICS upgrade plan this is INS.GRAT3.ENC</t>
        </r>
      </text>
    </comment>
    <comment ref="I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K3" authorId="0">
      <text>
        <r>
          <rPr>
            <sz val="11"/>
            <color rgb="FF000000"/>
            <rFont val="Calibri"/>
            <family val="2"/>
            <charset val="1"/>
          </rPr>
          <t xml:space="preserve">Author:
was in um for oCRIRES</t>
        </r>
      </text>
    </comment>
    <comment ref="M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P6" authorId="0">
      <text>
        <r>
          <rPr>
            <sz val="11"/>
            <color rgb="FF000000"/>
            <rFont val="Calibri"/>
            <family val="2"/>
            <charset val="1"/>
          </rPr>
          <t xml:space="preserve">Author:
In the ICS upgrade plan this is INS.GRAT2.ENC</t>
        </r>
      </text>
    </comment>
    <comment ref="U1" authorId="0">
      <text>
        <r>
          <rPr>
            <sz val="11"/>
            <color rgb="FF000000"/>
            <rFont val="Calibri"/>
            <family val="2"/>
            <charset val="1"/>
          </rPr>
          <t xml:space="preserve">Author:
Shouldbe propagated to headers</t>
        </r>
      </text>
    </comment>
    <comment ref="BK1" authorId="0">
      <text>
        <r>
          <rPr>
            <sz val="11"/>
            <color rgb="FF000000"/>
            <rFont val="Calibri"/>
            <family val="2"/>
            <charset val="1"/>
          </rPr>
          <t xml:space="preserve">Author:
Useful for development, does not need to be in the online database or propagated to headers.</t>
        </r>
      </text>
    </comment>
    <comment ref="BT1" authorId="0">
      <text>
        <r>
          <rPr>
            <sz val="11"/>
            <color rgb="FF000000"/>
            <rFont val="Calibri"/>
            <family val="2"/>
            <charset val="1"/>
          </rPr>
          <t xml:space="preserve">Author:
Useful for development, should be propagated to headers.</t>
        </r>
      </text>
    </comment>
    <comment ref="CL1" authorId="0">
      <text/>
    </comment>
    <comment ref="CM1" authorId="0">
      <text>
        <r>
          <rPr>
            <sz val="11"/>
            <color rgb="FF000000"/>
            <rFont val="Calibri"/>
            <family val="2"/>
            <charset val="1"/>
          </rPr>
          <t xml:space="preserve">Author:
Should be propagated to headers for DRS</t>
        </r>
      </text>
    </comment>
    <comment ref="CV1" authorId="0">
      <text/>
    </comment>
    <comment ref="DH1" authorId="0">
      <text/>
    </comment>
    <comment ref="EZ1" authorId="0">
      <text>
        <r>
          <rPr>
            <sz val="11"/>
            <color rgb="FF000000"/>
            <rFont val="Calibri"/>
            <family val="2"/>
            <charset val="1"/>
          </rPr>
          <t xml:space="preserve">Author:
The x, y piezo ratios should be in the online DB, at least for the metrology. They do not need to be propagated to headers.</t>
        </r>
      </text>
    </comment>
    <comment ref="FB1" authorId="0">
      <text>
        <r>
          <rPr>
            <sz val="11"/>
            <color rgb="FF000000"/>
            <rFont val="Calibri"/>
            <family val="2"/>
            <charset val="1"/>
          </rPr>
          <t xml:space="preserve">Author:
All lamp exposures times and baffle settings for standard settings should be in the online DB. They do not need to be propagated to headers (the headers will contain the exposure time and baffle setting actually used).
The filling of these columns is part of the PAE test activities described in section 10.1.4 of the PAE Test Plan.</t>
        </r>
      </text>
    </comment>
    <comment ref="FW1" authorId="0">
      <text>
        <r>
          <rPr>
            <sz val="11"/>
            <color rgb="FF000000"/>
            <rFont val="Calibri"/>
            <family val="2"/>
            <charset val="1"/>
          </rPr>
          <t xml:space="preserve">Author:
The metrology parameters here should be available in the online DB for the metrology templates, but they do not need to be propagated to the headers (the metrology templates may write the measured centroids of metrology features in the headers, or the offsets)</t>
        </r>
      </text>
    </comment>
    <comment ref="FZ1" authorId="0">
      <text>
        <r>
          <rPr>
            <b val="true"/>
            <sz val="10"/>
            <color rgb="FF000000"/>
            <rFont val="Calibri"/>
            <family val="0"/>
            <charset val="1"/>
          </rPr>
          <t xml:space="preserve">bristowp:
</t>
        </r>
        <r>
          <rPr>
            <sz val="10"/>
            <color rgb="FF000000"/>
            <rFont val="Calibri"/>
            <family val="0"/>
            <charset val="1"/>
          </rPr>
          <t xml:space="preserve">I have allowed for up to 10 spectral features from each source in each setting. In practise we will probably only use 2-5 from the ES source and 2 from the MF source.</t>
        </r>
      </text>
    </comment>
    <comment ref="FZ5" authorId="0">
      <text>
        <r>
          <rPr>
            <sz val="11"/>
            <color rgb="FF000000"/>
            <rFont val="Calibri"/>
            <family val="2"/>
            <charset val="1"/>
          </rPr>
          <t xml:space="preserve">Author:
All of the MetroID_ES[ES/MF][N] are marked as new here because oCRIRES did not record them</t>
        </r>
      </text>
    </comment>
    <comment ref="GA5" authorId="0">
      <text>
        <r>
          <rPr>
            <sz val="11"/>
            <color rgb="FF000000"/>
            <rFont val="Calibri"/>
            <family val="2"/>
            <charset val="1"/>
          </rPr>
          <t xml:space="preserve">Author:
All of the MetroWav[ES/MF][N] are marked as new here because oCRIRES did not record them</t>
        </r>
      </text>
    </comment>
    <comment ref="GB5" authorId="0">
      <text>
        <r>
          <rPr>
            <sz val="11"/>
            <color rgb="FF000000"/>
            <rFont val="Calibri"/>
            <family val="2"/>
            <charset val="1"/>
          </rPr>
          <t xml:space="preserve">Author:
All of the MetroPos[ES/MF][N]D are marked as new here because oCRIRES did not record the detector number (instead x took values up to 4096)</t>
        </r>
      </text>
    </comment>
    <comment ref="HA5" authorId="0">
      <text>
        <r>
          <rPr>
            <sz val="11"/>
            <color rgb="FF000000"/>
            <rFont val="Calibri"/>
            <family val="2"/>
            <charset val="1"/>
          </rPr>
          <t xml:space="preserve">Author:
MetroPosES5x onwards are maked as new here because for oCRIRES only 4 features were alllowed for</t>
        </r>
      </text>
    </comment>
    <comment ref="HC5" authorId="0">
      <text>
        <r>
          <rPr>
            <sz val="11"/>
            <color rgb="FF000000"/>
            <rFont val="Calibri"/>
            <family val="2"/>
            <charset val="1"/>
          </rPr>
          <t xml:space="preserve">Author:
MetroPosES5y onwards are maked as new here because for oCRIRES only 4 features were alllowed for</t>
        </r>
      </text>
    </comment>
    <comment ref="JE5" authorId="0">
      <text>
        <r>
          <rPr>
            <sz val="11"/>
            <color rgb="FF000000"/>
            <rFont val="Calibri"/>
            <family val="2"/>
            <charset val="1"/>
          </rPr>
          <t xml:space="preserve">Author:
MetroPosMF5x onwards are maked as new here because for oCRIRES only 4 features were alllowed for</t>
        </r>
      </text>
    </comment>
    <comment ref="JF5" authorId="0">
      <text>
        <r>
          <rPr>
            <sz val="11"/>
            <color rgb="FF000000"/>
            <rFont val="Calibri"/>
            <family val="2"/>
            <charset val="1"/>
          </rPr>
          <t xml:space="preserve">Author:
MetroPosMF5y onwards are maked as new here because for oCRIRES only 4 features were alllowed for</t>
        </r>
      </text>
    </comment>
  </commentList>
</comments>
</file>

<file path=xl/comments4.xml><?xml version="1.0" encoding="utf-8"?>
<comments xmlns="http://schemas.openxmlformats.org/spreadsheetml/2006/main" xmlns:xdr="http://schemas.openxmlformats.org/drawingml/2006/spreadsheetDrawing">
  <authors>
    <author/>
  </authors>
  <commentList>
    <comment ref="A3" authorId="0">
      <text>
        <r>
          <rPr>
            <sz val="11"/>
            <color rgb="FF000000"/>
            <rFont val="Calibri"/>
            <family val="2"/>
            <charset val="1"/>
          </rPr>
          <t xml:space="preserve">Author:
Not actually used</t>
        </r>
      </text>
    </comment>
    <comment ref="B2" authorId="0">
      <text>
        <r>
          <rPr>
            <sz val="11"/>
            <color rgb="FF000000"/>
            <rFont val="Calibri"/>
            <family val="2"/>
            <charset val="1"/>
          </rPr>
          <t xml:space="preserve">Author:
We should probably allow for two different sized gaps to fit the real instrument</t>
        </r>
      </text>
    </comment>
    <comment ref="J3" authorId="0">
      <text>
        <r>
          <rPr>
            <sz val="11"/>
            <color rgb="FF000000"/>
            <rFont val="Calibri"/>
            <family val="2"/>
            <charset val="1"/>
          </rPr>
          <t xml:space="preserve">Author:
Will need to calculate directly (instead of -1x Beta wlmax #1 cell) if we have two gaps of different sizes.</t>
        </r>
      </text>
    </comment>
    <comment ref="K3" authorId="0">
      <text>
        <r>
          <rPr>
            <sz val="11"/>
            <color rgb="FF000000"/>
            <rFont val="Calibri"/>
            <family val="2"/>
            <charset val="1"/>
          </rPr>
          <t xml:space="preserve">Author:
Will need to calculate directly (instead of -1x Beta wlmin #1 cell) if we have two gaps of different sizes.</t>
        </r>
      </text>
    </comment>
    <comment ref="Q3" authorId="0">
      <text>
        <r>
          <rPr>
            <sz val="11"/>
            <color rgb="FF000000"/>
            <rFont val="Calibri"/>
            <family val="2"/>
            <charset val="1"/>
          </rPr>
          <t xml:space="preserve">Author:
This is a wild guess and must be updated with the real vlue.</t>
        </r>
      </text>
    </comment>
  </commentList>
</comments>
</file>

<file path=xl/sharedStrings.xml><?xml version="1.0" encoding="utf-8"?>
<sst xmlns="http://schemas.openxmlformats.org/spreadsheetml/2006/main" count="1664" uniqueCount="784">
  <si>
    <t xml:space="preserve">European Organisation for Astronomical Research in the Southern Hemisphere</t>
  </si>
  <si>
    <t xml:space="preserve">Programme:</t>
  </si>
  <si>
    <t xml:space="preserve">INS</t>
  </si>
  <si>
    <t xml:space="preserve">Job:</t>
  </si>
  <si>
    <t xml:space="preserve">PDM Write Training</t>
  </si>
  <si>
    <t xml:space="preserve">Doc. Name:</t>
  </si>
  <si>
    <t xml:space="preserve">Approval Process Using a Template</t>
  </si>
  <si>
    <t xml:space="preserve">Doc. Number:</t>
  </si>
  <si>
    <t xml:space="preserve">ESO-239920</t>
  </si>
  <si>
    <t xml:space="preserve">Doc. Version:</t>
  </si>
  <si>
    <t xml:space="preserve">1</t>
  </si>
  <si>
    <t xml:space="preserve">Doc. Type:</t>
  </si>
  <si>
    <t xml:space="preserve">Procedure (PRO)</t>
  </si>
  <si>
    <t xml:space="preserve">Released On:</t>
  </si>
  <si>
    <t xml:space="preserve">2014-04-01</t>
  </si>
  <si>
    <t xml:space="preserve">Doc. Classification:</t>
  </si>
  <si>
    <t xml:space="preserve">ESO Internal</t>
  </si>
  <si>
    <t xml:space="preserve">Prepared by:</t>
  </si>
  <si>
    <t xml:space="preserve">PDM_Edit</t>
  </si>
  <si>
    <t xml:space="preserve">Validated by:</t>
  </si>
  <si>
    <t xml:space="preserve">Approved by:</t>
  </si>
  <si>
    <t xml:space="preserve">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</si>
  <si>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</si>
  <si>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</si>
  <si>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 xml:space="preserve">Parameter Name</t>
  </si>
  <si>
    <t xml:space="preserve">Ref WLEN</t>
  </si>
  <si>
    <t xml:space="preserve">Ref Name</t>
  </si>
  <si>
    <t xml:space="preserve">Central Order</t>
  </si>
  <si>
    <t xml:space="preserve">Central Dispersion</t>
  </si>
  <si>
    <t xml:space="preserve">GratAngleWlenRatio</t>
  </si>
  <si>
    <t xml:space="preserve">CDU Setting name</t>
  </si>
  <si>
    <t xml:space="preserve">CDU setting</t>
  </si>
  <si>
    <t xml:space="preserve">OSF setting name</t>
  </si>
  <si>
    <t xml:space="preserve">OSF setting</t>
  </si>
  <si>
    <t xml:space="preserve">PIEZOX</t>
  </si>
  <si>
    <t xml:space="preserve">PIEZOY</t>
  </si>
  <si>
    <t xml:space="preserve">SPU Setting Name</t>
  </si>
  <si>
    <t xml:space="preserve">SPU Turret Setting</t>
  </si>
  <si>
    <t xml:space="preserve">Grating Angle</t>
  </si>
  <si>
    <t xml:space="preserve">Grating Setting</t>
  </si>
  <si>
    <t xml:space="preserve">Minimum order</t>
  </si>
  <si>
    <t xml:space="preserve">Maximum order</t>
  </si>
  <si>
    <t xml:space="preserve">O0</t>
  </si>
  <si>
    <t xml:space="preserve">O9</t>
  </si>
  <si>
    <t xml:space="preserve">O0 Central Wavelength</t>
  </si>
  <si>
    <t xml:space="preserve">O1 Central Wavelength</t>
  </si>
  <si>
    <t xml:space="preserve">O2 Central Wavelength</t>
  </si>
  <si>
    <t xml:space="preserve">O3 Central Wavelength</t>
  </si>
  <si>
    <t xml:space="preserve">O4 Central Wavelength</t>
  </si>
  <si>
    <t xml:space="preserve">O5 Central Wavelength</t>
  </si>
  <si>
    <t xml:space="preserve">O6 Central Wavelength</t>
  </si>
  <si>
    <t xml:space="preserve">O7 Central Wavelength</t>
  </si>
  <si>
    <t xml:space="preserve">O8 Central Wavelength</t>
  </si>
  <si>
    <t xml:space="preserve">O-1 Central Y Det1</t>
  </si>
  <si>
    <t xml:space="preserve">O0 Central Y Det1</t>
  </si>
  <si>
    <t xml:space="preserve">O1 Central Y Det1</t>
  </si>
  <si>
    <t xml:space="preserve">O2 Central Y Det1</t>
  </si>
  <si>
    <t xml:space="preserve">O3 Central Y Det1</t>
  </si>
  <si>
    <t xml:space="preserve">O4 Central Y Det1</t>
  </si>
  <si>
    <t xml:space="preserve">O5 Central Y Det1</t>
  </si>
  <si>
    <t xml:space="preserve">O6 Central Y Det1</t>
  </si>
  <si>
    <t xml:space="preserve">O7 Central Y Det1</t>
  </si>
  <si>
    <t xml:space="preserve">O8 Central Y Det1</t>
  </si>
  <si>
    <t xml:space="preserve">O9 Central Y Det1</t>
  </si>
  <si>
    <t xml:space="preserve">O-1 Central Y Det2</t>
  </si>
  <si>
    <t xml:space="preserve">O0 Central Y Det2</t>
  </si>
  <si>
    <t xml:space="preserve">O1 Central Y Det2</t>
  </si>
  <si>
    <t xml:space="preserve">O2 Central Y Det2</t>
  </si>
  <si>
    <t xml:space="preserve">O3 Central Y Det2</t>
  </si>
  <si>
    <t xml:space="preserve">O4 Central Y Det2</t>
  </si>
  <si>
    <t xml:space="preserve">O5 Central Y Det2</t>
  </si>
  <si>
    <t xml:space="preserve">O6 Central Y Det2</t>
  </si>
  <si>
    <t xml:space="preserve">O7 Central Y Det2</t>
  </si>
  <si>
    <t xml:space="preserve">O8 Central Y Det2</t>
  </si>
  <si>
    <t xml:space="preserve">O9 Central Y Det2</t>
  </si>
  <si>
    <t xml:space="preserve">O-1 Central Y Det3</t>
  </si>
  <si>
    <t xml:space="preserve">O0 Central Y Det3</t>
  </si>
  <si>
    <t xml:space="preserve">O1 Central Y Det3</t>
  </si>
  <si>
    <t xml:space="preserve">O2 Central Y Det3</t>
  </si>
  <si>
    <t xml:space="preserve">O3 Central Y Det3</t>
  </si>
  <si>
    <t xml:space="preserve">O4 Central Y Det3</t>
  </si>
  <si>
    <t xml:space="preserve">O5 Central Y Det3</t>
  </si>
  <si>
    <t xml:space="preserve">O6 Central Y Det3</t>
  </si>
  <si>
    <t xml:space="preserve">O7 Central Y Det3</t>
  </si>
  <si>
    <t xml:space="preserve">O8 Central Y Det3</t>
  </si>
  <si>
    <t xml:space="preserve">O9 Central Y Det3</t>
  </si>
  <si>
    <t xml:space="preserve">O0 Blaze WVLEN</t>
  </si>
  <si>
    <t xml:space="preserve">O1 Blaze WVLEN</t>
  </si>
  <si>
    <t xml:space="preserve">O2 Blaze WVLEN</t>
  </si>
  <si>
    <t xml:space="preserve">O3 Blaze WVLEN</t>
  </si>
  <si>
    <t xml:space="preserve">O4 Blaze WVLEN</t>
  </si>
  <si>
    <t xml:space="preserve">O5 Blaze WVLEN</t>
  </si>
  <si>
    <t xml:space="preserve">O6 Blaze WVLEN</t>
  </si>
  <si>
    <t xml:space="preserve">O7 Blaze WVLEN</t>
  </si>
  <si>
    <t xml:space="preserve">O8 Blaze WVLEN</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</si>
  <si>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</si>
  <si>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</si>
  <si>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</si>
  <si>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</si>
  <si>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</si>
  <si>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</si>
  <si>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</si>
  <si>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</si>
  <si>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</si>
  <si>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</si>
  <si>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</si>
  <si>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</si>
  <si>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</si>
  <si>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</si>
  <si>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</si>
  <si>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</si>
  <si>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</si>
  <si>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</si>
  <si>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O-1 BEG DET1</t>
  </si>
  <si>
    <t xml:space="preserve">O0 BEG DET1</t>
  </si>
  <si>
    <t xml:space="preserve">O1 BEG DET1</t>
  </si>
  <si>
    <t xml:space="preserve">O2 BEG DET1</t>
  </si>
  <si>
    <t xml:space="preserve">O3 BEG DET1</t>
  </si>
  <si>
    <t xml:space="preserve">O4 BEG DET1</t>
  </si>
  <si>
    <t xml:space="preserve">O5 BEG DET1</t>
  </si>
  <si>
    <t xml:space="preserve">O6 BEG DET1</t>
  </si>
  <si>
    <t xml:space="preserve">O7 BEG DET1</t>
  </si>
  <si>
    <t xml:space="preserve">O8 BEG DET1</t>
  </si>
  <si>
    <t xml:space="preserve">O9 BEG DET1</t>
  </si>
  <si>
    <t xml:space="preserve">O-1 END DET1</t>
  </si>
  <si>
    <t xml:space="preserve">O0 END DET1</t>
  </si>
  <si>
    <t xml:space="preserve">O1 END DET1</t>
  </si>
  <si>
    <t xml:space="preserve">O2 END DET1</t>
  </si>
  <si>
    <t xml:space="preserve">O3 END DET1</t>
  </si>
  <si>
    <t xml:space="preserve">O4 END DET1</t>
  </si>
  <si>
    <t xml:space="preserve">O5 END DET1</t>
  </si>
  <si>
    <t xml:space="preserve">O6 END DET1</t>
  </si>
  <si>
    <t xml:space="preserve">O7 END DET1</t>
  </si>
  <si>
    <t xml:space="preserve">O8 END DET1</t>
  </si>
  <si>
    <t xml:space="preserve">O9 END DET1</t>
  </si>
  <si>
    <t xml:space="preserve">O-1 BEG DET2</t>
  </si>
  <si>
    <t xml:space="preserve">O0 BEG DET2</t>
  </si>
  <si>
    <t xml:space="preserve">O1 BEG DET2</t>
  </si>
  <si>
    <t xml:space="preserve">O2 BEG DET2</t>
  </si>
  <si>
    <t xml:space="preserve">O3 BEG DET2</t>
  </si>
  <si>
    <t xml:space="preserve">O4 BEG DET2</t>
  </si>
  <si>
    <t xml:space="preserve">O5 BEG DET2</t>
  </si>
  <si>
    <t xml:space="preserve">O6 BEG DET2</t>
  </si>
  <si>
    <t xml:space="preserve">O7 BEG DET2</t>
  </si>
  <si>
    <t xml:space="preserve">O8 BEG DET2</t>
  </si>
  <si>
    <t xml:space="preserve">O9 BEG DET2</t>
  </si>
  <si>
    <t xml:space="preserve">O-1 END DET2</t>
  </si>
  <si>
    <t xml:space="preserve">O0 END DET2</t>
  </si>
  <si>
    <t xml:space="preserve">O1 END DET2</t>
  </si>
  <si>
    <t xml:space="preserve">O2 END DET2</t>
  </si>
  <si>
    <t xml:space="preserve">O3 END DET2</t>
  </si>
  <si>
    <t xml:space="preserve">O4 END DET2</t>
  </si>
  <si>
    <t xml:space="preserve">O5 END DET2</t>
  </si>
  <si>
    <t xml:space="preserve">O6 END DET2</t>
  </si>
  <si>
    <t xml:space="preserve">O7 END DET2</t>
  </si>
  <si>
    <t xml:space="preserve">O8 END DET2</t>
  </si>
  <si>
    <t xml:space="preserve">O9 END DET2</t>
  </si>
  <si>
    <t xml:space="preserve">O-1 BEG DET3</t>
  </si>
  <si>
    <t xml:space="preserve">O0 BEG DET3</t>
  </si>
  <si>
    <t xml:space="preserve">O1 BEG DET3</t>
  </si>
  <si>
    <t xml:space="preserve">O2 BEG DET3</t>
  </si>
  <si>
    <t xml:space="preserve">O3 BEG DET3</t>
  </si>
  <si>
    <t xml:space="preserve">O4 BEG DET3</t>
  </si>
  <si>
    <t xml:space="preserve">O5 BEG DET3</t>
  </si>
  <si>
    <t xml:space="preserve">O6 BEG DET3</t>
  </si>
  <si>
    <t xml:space="preserve">O7 BEG DET3</t>
  </si>
  <si>
    <t xml:space="preserve">O8 BEG DET3</t>
  </si>
  <si>
    <t xml:space="preserve">O9 BEG DET3</t>
  </si>
  <si>
    <t xml:space="preserve">O-1 END DET3</t>
  </si>
  <si>
    <t xml:space="preserve">O0 END DET3</t>
  </si>
  <si>
    <t xml:space="preserve">O1 END DET3</t>
  </si>
  <si>
    <t xml:space="preserve">O2 END DET3</t>
  </si>
  <si>
    <t xml:space="preserve">O3 END DET3</t>
  </si>
  <si>
    <t xml:space="preserve">O4 END DET3</t>
  </si>
  <si>
    <t xml:space="preserve">O5 END DET3</t>
  </si>
  <si>
    <t xml:space="preserve">O6 END DET3</t>
  </si>
  <si>
    <t xml:space="preserve">O7 END DET3</t>
  </si>
  <si>
    <t xml:space="preserve">O8 END DET3</t>
  </si>
  <si>
    <t xml:space="preserve">O9 END DET3</t>
  </si>
  <si>
    <t xml:space="preserve">WLEN Piezo X Ratio</t>
  </si>
  <si>
    <t xml:space="preserve">SLIT Piezo Y Ratio</t>
  </si>
  <si>
    <t xml:space="preserve">U/Ne Slit DIT</t>
  </si>
  <si>
    <t xml:space="preserve">Kr Slit DIT</t>
  </si>
  <si>
    <t xml:space="preserve">Kr Slit Baff</t>
  </si>
  <si>
    <t xml:space="preserve">Ne Slit DIT</t>
  </si>
  <si>
    <t xml:space="preserve">Ne Slit Baff</t>
  </si>
  <si>
    <t xml:space="preserve">HAL Slit DIT</t>
  </si>
  <si>
    <t xml:space="preserve">Hal Slit Baff</t>
  </si>
  <si>
    <t xml:space="preserve">IR Em Slit DIT</t>
  </si>
  <si>
    <t xml:space="preserve">IR Em Slit Baff</t>
  </si>
  <si>
    <t xml:space="preserve">Laser Slit DIT</t>
  </si>
  <si>
    <t xml:space="preserve">FPET Slit DIT</t>
  </si>
  <si>
    <t xml:space="preserve">Kr PH DIT</t>
  </si>
  <si>
    <t xml:space="preserve">Kr PH Baff</t>
  </si>
  <si>
    <t xml:space="preserve">Ne PH DIT</t>
  </si>
  <si>
    <t xml:space="preserve">Ne PH Baff</t>
  </si>
  <si>
    <t xml:space="preserve">Hal PH DIT</t>
  </si>
  <si>
    <t xml:space="preserve">Hal PH Baff</t>
  </si>
  <si>
    <t xml:space="preserve">IR Em PH DIT</t>
  </si>
  <si>
    <t xml:space="preserve">IR Em PH Baff</t>
  </si>
  <si>
    <t xml:space="preserve">Laser PH Baff</t>
  </si>
  <si>
    <t xml:space="preserve">FPET PH DIT</t>
  </si>
  <si>
    <t xml:space="preserve">Metro DIT</t>
  </si>
  <si>
    <t xml:space="preserve">Encoder Grat Wlen Ratio</t>
  </si>
  <si>
    <t xml:space="preserve">Encoder Grat Pix Ratio</t>
  </si>
  <si>
    <t xml:space="preserve">MetroID_ES1</t>
  </si>
  <si>
    <t xml:space="preserve">MetroWavES1</t>
  </si>
  <si>
    <t xml:space="preserve">MetroPosES1D</t>
  </si>
  <si>
    <t xml:space="preserve">MetroPosES1x</t>
  </si>
  <si>
    <t xml:space="preserve">MetroPosES1y</t>
  </si>
  <si>
    <t xml:space="preserve">MetroTiltES1</t>
  </si>
  <si>
    <t xml:space="preserve">MetroID_ES2</t>
  </si>
  <si>
    <t xml:space="preserve">MetroWavES2</t>
  </si>
  <si>
    <t xml:space="preserve">MetroPosES2D</t>
  </si>
  <si>
    <t xml:space="preserve">MetroPosES2x</t>
  </si>
  <si>
    <t xml:space="preserve">MetroPosES2y</t>
  </si>
  <si>
    <t xml:space="preserve">MetroTiltES2</t>
  </si>
  <si>
    <t xml:space="preserve">MetroID_ES3</t>
  </si>
  <si>
    <t xml:space="preserve">MetroWavES3</t>
  </si>
  <si>
    <t xml:space="preserve">MetroPosES3D</t>
  </si>
  <si>
    <t xml:space="preserve">MetroPosES3x</t>
  </si>
  <si>
    <t xml:space="preserve">MetroPosES3y</t>
  </si>
  <si>
    <t xml:space="preserve">MetroTiltES3</t>
  </si>
  <si>
    <t xml:space="preserve">MetroID_ES4</t>
  </si>
  <si>
    <t xml:space="preserve">MetroWavES4</t>
  </si>
  <si>
    <t xml:space="preserve">MetroPosES4D</t>
  </si>
  <si>
    <t xml:space="preserve">MetroPosES4x</t>
  </si>
  <si>
    <t xml:space="preserve">MetroPosES4y</t>
  </si>
  <si>
    <t xml:space="preserve">MetroTiltES4</t>
  </si>
  <si>
    <t xml:space="preserve">MetroID_ES5</t>
  </si>
  <si>
    <t xml:space="preserve">MetroWavES5</t>
  </si>
  <si>
    <t xml:space="preserve">MetroPosES5D</t>
  </si>
  <si>
    <t xml:space="preserve">MetroPosES5x</t>
  </si>
  <si>
    <t xml:space="preserve">MetroPosES5y</t>
  </si>
  <si>
    <t xml:space="preserve">MetroTiltES5</t>
  </si>
  <si>
    <t xml:space="preserve">MetroID_ES6</t>
  </si>
  <si>
    <t xml:space="preserve">MetroWavES6</t>
  </si>
  <si>
    <t xml:space="preserve">MetroPosES6D</t>
  </si>
  <si>
    <t xml:space="preserve">MetroPosES6x</t>
  </si>
  <si>
    <t xml:space="preserve">MetroPosES6y</t>
  </si>
  <si>
    <t xml:space="preserve">MetroTiltES6</t>
  </si>
  <si>
    <t xml:space="preserve">MetroID_ES7</t>
  </si>
  <si>
    <t xml:space="preserve">MetroWavES7</t>
  </si>
  <si>
    <t xml:space="preserve">MetroPosES7D</t>
  </si>
  <si>
    <t xml:space="preserve">MetroPosES7x</t>
  </si>
  <si>
    <t xml:space="preserve">MetroPosES7y</t>
  </si>
  <si>
    <t xml:space="preserve">MetroTiltES7</t>
  </si>
  <si>
    <t xml:space="preserve">MetroID_ES8</t>
  </si>
  <si>
    <t xml:space="preserve">MetroWavES8</t>
  </si>
  <si>
    <t xml:space="preserve">MetroPosES8D</t>
  </si>
  <si>
    <t xml:space="preserve">MetroPosES8x</t>
  </si>
  <si>
    <t xml:space="preserve">MetroPosES8y</t>
  </si>
  <si>
    <t xml:space="preserve">MetroTiltES8</t>
  </si>
  <si>
    <t xml:space="preserve">MetroID_ES9</t>
  </si>
  <si>
    <t xml:space="preserve">MetroWavES9</t>
  </si>
  <si>
    <t xml:space="preserve">MetroPosES9D</t>
  </si>
  <si>
    <t xml:space="preserve">MetroPosES9x</t>
  </si>
  <si>
    <t xml:space="preserve">MetroPosES9y</t>
  </si>
  <si>
    <t xml:space="preserve">MetroTiltES9</t>
  </si>
  <si>
    <t xml:space="preserve">MetroID_ES10</t>
  </si>
  <si>
    <t xml:space="preserve">MetroWavES10</t>
  </si>
  <si>
    <t xml:space="preserve">MetroPosES10D</t>
  </si>
  <si>
    <t xml:space="preserve">MetroPosES10x</t>
  </si>
  <si>
    <t xml:space="preserve">MetroPosES10y</t>
  </si>
  <si>
    <t xml:space="preserve">MetroTiltES10</t>
  </si>
  <si>
    <t xml:space="preserve">MetroID_MF1</t>
  </si>
  <si>
    <t xml:space="preserve">MetroWavMF1</t>
  </si>
  <si>
    <t xml:space="preserve">MetroPosMF1_D </t>
  </si>
  <si>
    <t xml:space="preserve">MetroPosMF1_x </t>
  </si>
  <si>
    <t xml:space="preserve">MetroPosMF1_y</t>
  </si>
  <si>
    <t xml:space="preserve">MetroID_MF2</t>
  </si>
  <si>
    <t xml:space="preserve">MetroWavMF2</t>
  </si>
  <si>
    <t xml:space="preserve">MetroPosMF2_D </t>
  </si>
  <si>
    <t xml:space="preserve">MetroPosMF2_x </t>
  </si>
  <si>
    <t xml:space="preserve">MetroPosMF2_y</t>
  </si>
  <si>
    <t xml:space="preserve">MetroID_MF3</t>
  </si>
  <si>
    <t xml:space="preserve">MetroWavMF3</t>
  </si>
  <si>
    <t xml:space="preserve">MetroPosMF3_D </t>
  </si>
  <si>
    <t xml:space="preserve">MetroPosMF3_x </t>
  </si>
  <si>
    <t xml:space="preserve">MetroPosMF3_y</t>
  </si>
  <si>
    <t xml:space="preserve">MetroID_MF4</t>
  </si>
  <si>
    <t xml:space="preserve">MetroWavMF4</t>
  </si>
  <si>
    <t xml:space="preserve">MetroPosMF4_D </t>
  </si>
  <si>
    <t xml:space="preserve">MetroPosMF4_x </t>
  </si>
  <si>
    <t xml:space="preserve">MetroPosMF4_y</t>
  </si>
  <si>
    <t xml:space="preserve">MetroID_MF5</t>
  </si>
  <si>
    <t xml:space="preserve">MetroWavMF5</t>
  </si>
  <si>
    <t xml:space="preserve">MetroPosMF5_D </t>
  </si>
  <si>
    <t xml:space="preserve">MetroPosMF5_x </t>
  </si>
  <si>
    <t xml:space="preserve">MetroPosMF5_y</t>
  </si>
  <si>
    <t xml:space="preserve">MetroID_MF6</t>
  </si>
  <si>
    <t xml:space="preserve">MetroWavMF6</t>
  </si>
  <si>
    <t xml:space="preserve">MetroPosMF6_D </t>
  </si>
  <si>
    <t xml:space="preserve">MetroPosMF6_x </t>
  </si>
  <si>
    <t xml:space="preserve">MetroPosMF6_y</t>
  </si>
  <si>
    <t xml:space="preserve">MetroID_MF7</t>
  </si>
  <si>
    <t xml:space="preserve">MetroWavMF7</t>
  </si>
  <si>
    <t xml:space="preserve">MetroPosMF7_D </t>
  </si>
  <si>
    <t xml:space="preserve">MetroPosMF7_x </t>
  </si>
  <si>
    <t xml:space="preserve">MetroPosMF7_y</t>
  </si>
  <si>
    <t xml:space="preserve">MetroID_MF8</t>
  </si>
  <si>
    <t xml:space="preserve">MetroWavMF8</t>
  </si>
  <si>
    <t xml:space="preserve">MetroPosMF8_D </t>
  </si>
  <si>
    <t xml:space="preserve">MetroPosMF8_x </t>
  </si>
  <si>
    <t xml:space="preserve">MetroPosMF8_y</t>
  </si>
  <si>
    <t xml:space="preserve">MetroID_MF9</t>
  </si>
  <si>
    <t xml:space="preserve">MetroWavMF9</t>
  </si>
  <si>
    <t xml:space="preserve">MetroPosMF9_D </t>
  </si>
  <si>
    <t xml:space="preserve">MetroPosMF9_x </t>
  </si>
  <si>
    <t xml:space="preserve">MetroPosMF9_y</t>
  </si>
  <si>
    <t xml:space="preserve">MetroID_MF10</t>
  </si>
  <si>
    <t xml:space="preserve">MetroWavMF10</t>
  </si>
  <si>
    <t xml:space="preserve">MetroPosMF10_D </t>
  </si>
  <si>
    <t xml:space="preserve">MetroPosMF10_x </t>
  </si>
  <si>
    <t xml:space="preserve">MetroPosMF10_y</t>
  </si>
  <si>
    <t xml:space="preserve">Online DB parameter</t>
  </si>
  <si>
    <t xml:space="preserve">cwlen</t>
  </si>
  <si>
    <t xml:space="preserve">WlenId</t>
  </si>
  <si>
    <t xml:space="preserve">corder</t>
  </si>
  <si>
    <t xml:space="preserve">N/A</t>
  </si>
  <si>
    <t xml:space="preserve">wlenGratRatio</t>
  </si>
  <si>
    <t xml:space="preserve">grat2</t>
  </si>
  <si>
    <t xml:space="preserve">grat2enc</t>
  </si>
  <si>
    <t xml:space="preserve">filt2</t>
  </si>
  <si>
    <t xml:space="preserve">filt2enc</t>
  </si>
  <si>
    <t xml:space="preserve">piezox</t>
  </si>
  <si>
    <t xml:space="preserve">piezoy</t>
  </si>
  <si>
    <t xml:space="preserve">sputurret</t>
  </si>
  <si>
    <t xml:space="preserve">sputurretenc</t>
  </si>
  <si>
    <t xml:space="preserve">grat1</t>
  </si>
  <si>
    <t xml:space="preserve">gratenc</t>
  </si>
  <si>
    <t xml:space="preserve">minord</t>
  </si>
  <si>
    <t xml:space="preserve">maxord</t>
  </si>
  <si>
    <t xml:space="preserve">cenY10</t>
  </si>
  <si>
    <t xml:space="preserve">cenY11</t>
  </si>
  <si>
    <t xml:space="preserve">cenY12</t>
  </si>
  <si>
    <t xml:space="preserve">cenY13</t>
  </si>
  <si>
    <t xml:space="preserve">cenY14</t>
  </si>
  <si>
    <t xml:space="preserve">cenY15</t>
  </si>
  <si>
    <t xml:space="preserve">cenY16</t>
  </si>
  <si>
    <t xml:space="preserve">cenY17</t>
  </si>
  <si>
    <t xml:space="preserve">cenY18</t>
  </si>
  <si>
    <t xml:space="preserve">cenY20</t>
  </si>
  <si>
    <t xml:space="preserve">cenY21</t>
  </si>
  <si>
    <t xml:space="preserve">cenY22</t>
  </si>
  <si>
    <t xml:space="preserve">cenY23</t>
  </si>
  <si>
    <t xml:space="preserve">cenY24</t>
  </si>
  <si>
    <t xml:space="preserve">cenY25</t>
  </si>
  <si>
    <t xml:space="preserve">cenY26</t>
  </si>
  <si>
    <t xml:space="preserve">cenY27</t>
  </si>
  <si>
    <t xml:space="preserve">cenY28</t>
  </si>
  <si>
    <t xml:space="preserve">cenY29</t>
  </si>
  <si>
    <t xml:space="preserve">cenY30</t>
  </si>
  <si>
    <t xml:space="preserve">cenY31</t>
  </si>
  <si>
    <t xml:space="preserve">cenY32</t>
  </si>
  <si>
    <t xml:space="preserve">cenY33</t>
  </si>
  <si>
    <t xml:space="preserve">cenY34</t>
  </si>
  <si>
    <t xml:space="preserve">cenY35</t>
  </si>
  <si>
    <t xml:space="preserve">cenY36</t>
  </si>
  <si>
    <t xml:space="preserve">cenY37</t>
  </si>
  <si>
    <t xml:space="preserve">cenY38</t>
  </si>
  <si>
    <t xml:space="preserve">cenY39</t>
  </si>
  <si>
    <t xml:space="preserve">wlenMinO0</t>
  </si>
  <si>
    <t xml:space="preserve">wlenMinO1</t>
  </si>
  <si>
    <t xml:space="preserve">wlenMinO2</t>
  </si>
  <si>
    <t xml:space="preserve">wlenMinO3</t>
  </si>
  <si>
    <t xml:space="preserve">wlenMinO4</t>
  </si>
  <si>
    <t xml:space="preserve">wlenMinO5</t>
  </si>
  <si>
    <t xml:space="preserve">wlenMinO6</t>
  </si>
  <si>
    <t xml:space="preserve">wlenMinO7</t>
  </si>
  <si>
    <t xml:space="preserve">wlenMinO8</t>
  </si>
  <si>
    <t xml:space="preserve">wlenMaxO0</t>
  </si>
  <si>
    <t xml:space="preserve">wlenMaxO1</t>
  </si>
  <si>
    <t xml:space="preserve">wlenMaxO2</t>
  </si>
  <si>
    <t xml:space="preserve">wlenMaxO3</t>
  </si>
  <si>
    <t xml:space="preserve">wlenMaxO4</t>
  </si>
  <si>
    <t xml:space="preserve">wlenMaxO5</t>
  </si>
  <si>
    <t xml:space="preserve">wlenMaxO6</t>
  </si>
  <si>
    <t xml:space="preserve">wlenMaxO7</t>
  </si>
  <si>
    <t xml:space="preserve">wlenMaxO8</t>
  </si>
  <si>
    <t xml:space="preserve">wlenStartDet1O0</t>
  </si>
  <si>
    <t xml:space="preserve">wlenStartDet1O1</t>
  </si>
  <si>
    <t xml:space="preserve">wlenStartDet1O2</t>
  </si>
  <si>
    <t xml:space="preserve">wlenStartDet1O3</t>
  </si>
  <si>
    <t xml:space="preserve">wlenStartDet1O4</t>
  </si>
  <si>
    <t xml:space="preserve">wlenStartDet1O5</t>
  </si>
  <si>
    <t xml:space="preserve">wlenStartDet1O6</t>
  </si>
  <si>
    <t xml:space="preserve">wlenStartDet1O7</t>
  </si>
  <si>
    <t xml:space="preserve">wlenStartDet1O8</t>
  </si>
  <si>
    <t xml:space="preserve">wlenEndDet1O0</t>
  </si>
  <si>
    <t xml:space="preserve">wlenEndDet1O1</t>
  </si>
  <si>
    <t xml:space="preserve">wlenEndDet1O2</t>
  </si>
  <si>
    <t xml:space="preserve">wlenEndDet1O3</t>
  </si>
  <si>
    <t xml:space="preserve">wlenEndDet1O4</t>
  </si>
  <si>
    <t xml:space="preserve">wlenEndDet1O5</t>
  </si>
  <si>
    <t xml:space="preserve">wlenEndDet1O6</t>
  </si>
  <si>
    <t xml:space="preserve">wlenEndDet1O7</t>
  </si>
  <si>
    <t xml:space="preserve">wlenEndDet1O8</t>
  </si>
  <si>
    <t xml:space="preserve">wlenStartDet2O0</t>
  </si>
  <si>
    <t xml:space="preserve">wlenStartDet2O1</t>
  </si>
  <si>
    <t xml:space="preserve">wlenStartDet2O2</t>
  </si>
  <si>
    <t xml:space="preserve">wlenStartDet2O3</t>
  </si>
  <si>
    <t xml:space="preserve">wlenStartDet2O4</t>
  </si>
  <si>
    <t xml:space="preserve">wlenStartDet2O5</t>
  </si>
  <si>
    <t xml:space="preserve">wlenStartDet2O6</t>
  </si>
  <si>
    <t xml:space="preserve">wlenStartDet2O7</t>
  </si>
  <si>
    <t xml:space="preserve">wlenStartDet2O8</t>
  </si>
  <si>
    <t xml:space="preserve">wlenEndDet2O0</t>
  </si>
  <si>
    <t xml:space="preserve">wlenEndDet2O1</t>
  </si>
  <si>
    <t xml:space="preserve">wlenEndDet2O2</t>
  </si>
  <si>
    <t xml:space="preserve">wlenEndDet2O3</t>
  </si>
  <si>
    <t xml:space="preserve">wlenEndDet2O4</t>
  </si>
  <si>
    <t xml:space="preserve">wlenEndDet2O5</t>
  </si>
  <si>
    <t xml:space="preserve">wlenEndDet2O6</t>
  </si>
  <si>
    <t xml:space="preserve">wlenEndDet2O7</t>
  </si>
  <si>
    <t xml:space="preserve">wlenEndDet2O8</t>
  </si>
  <si>
    <t xml:space="preserve">wlenStartDet3O0</t>
  </si>
  <si>
    <t xml:space="preserve">wlenStartDet3O1</t>
  </si>
  <si>
    <t xml:space="preserve">wlenStartDet3O2</t>
  </si>
  <si>
    <t xml:space="preserve">wlenStartDet3O3</t>
  </si>
  <si>
    <t xml:space="preserve">wlenStartDet3O4</t>
  </si>
  <si>
    <t xml:space="preserve">wlenStartDet3O5</t>
  </si>
  <si>
    <t xml:space="preserve">wlenStartDet3O6</t>
  </si>
  <si>
    <t xml:space="preserve">wlenStartDet3O7</t>
  </si>
  <si>
    <t xml:space="preserve">wlenStartDet3O8</t>
  </si>
  <si>
    <t xml:space="preserve">wlenEndDet3O0</t>
  </si>
  <si>
    <t xml:space="preserve">wlenEndDet3O1</t>
  </si>
  <si>
    <t xml:space="preserve">wlenEndDet3O2</t>
  </si>
  <si>
    <t xml:space="preserve">wlenEndDet3O3</t>
  </si>
  <si>
    <t xml:space="preserve">wlenEndDet3O4</t>
  </si>
  <si>
    <t xml:space="preserve">wlenEndDet3O5</t>
  </si>
  <si>
    <t xml:space="preserve">wlenEndDet3O6</t>
  </si>
  <si>
    <t xml:space="preserve">wlenEndDet3O7</t>
  </si>
  <si>
    <t xml:space="preserve">wlenEndDet3O8</t>
  </si>
  <si>
    <t xml:space="preserve">wlenPiezoRatioX</t>
  </si>
  <si>
    <t xml:space="preserve">wlenPiezoRatioY</t>
  </si>
  <si>
    <t xml:space="preserve">UNeSDIT</t>
  </si>
  <si>
    <t xml:space="preserve">KrSDIT</t>
  </si>
  <si>
    <t xml:space="preserve">KrSbaff</t>
  </si>
  <si>
    <t xml:space="preserve">NeSDIT</t>
  </si>
  <si>
    <t xml:space="preserve">NeSbaff</t>
  </si>
  <si>
    <t xml:space="preserve">HalSDIT</t>
  </si>
  <si>
    <t xml:space="preserve">HalSbaff</t>
  </si>
  <si>
    <t xml:space="preserve">IRSDIT</t>
  </si>
  <si>
    <t xml:space="preserve">IRSbaff</t>
  </si>
  <si>
    <t xml:space="preserve">LaserSDIT</t>
  </si>
  <si>
    <t xml:space="preserve">FPEtSDIT</t>
  </si>
  <si>
    <t xml:space="preserve">KrPHDIT</t>
  </si>
  <si>
    <t xml:space="preserve">KrPHbaff</t>
  </si>
  <si>
    <t xml:space="preserve">NePHDIT</t>
  </si>
  <si>
    <t xml:space="preserve">NePHbaff</t>
  </si>
  <si>
    <t xml:space="preserve">HalPHDIT</t>
  </si>
  <si>
    <t xml:space="preserve">HalPHbaff</t>
  </si>
  <si>
    <t xml:space="preserve">IRPHDIT</t>
  </si>
  <si>
    <t xml:space="preserve">IRPHbaff</t>
  </si>
  <si>
    <t xml:space="preserve">LaserPHDIT</t>
  </si>
  <si>
    <t xml:space="preserve">FPEtPHDIT</t>
  </si>
  <si>
    <t xml:space="preserve">metDIT</t>
  </si>
  <si>
    <t xml:space="preserve">gratencPixRatio</t>
  </si>
  <si>
    <t xml:space="preserve">metroIdES1</t>
  </si>
  <si>
    <t xml:space="preserve">metroWavES1</t>
  </si>
  <si>
    <t xml:space="preserve">metroPosES1D</t>
  </si>
  <si>
    <t xml:space="preserve">metroPosES1x</t>
  </si>
  <si>
    <t xml:space="preserve">metroPosES1y</t>
  </si>
  <si>
    <t xml:space="preserve">metroTiltES1</t>
  </si>
  <si>
    <t xml:space="preserve">metroIdES2</t>
  </si>
  <si>
    <t xml:space="preserve">metroWavES2</t>
  </si>
  <si>
    <t xml:space="preserve">metroPosES2D</t>
  </si>
  <si>
    <t xml:space="preserve">metroPosES2x</t>
  </si>
  <si>
    <t xml:space="preserve">metroPosES2y</t>
  </si>
  <si>
    <t xml:space="preserve">metroTiltES2</t>
  </si>
  <si>
    <t xml:space="preserve">metroIdES3</t>
  </si>
  <si>
    <t xml:space="preserve">metroWavES3</t>
  </si>
  <si>
    <t xml:space="preserve">metroPosES3D</t>
  </si>
  <si>
    <t xml:space="preserve">metroPosES3x</t>
  </si>
  <si>
    <t xml:space="preserve">metroPosES3y</t>
  </si>
  <si>
    <t xml:space="preserve">metroTiltES3</t>
  </si>
  <si>
    <t xml:space="preserve">metroIdES4</t>
  </si>
  <si>
    <t xml:space="preserve">metroWavES4</t>
  </si>
  <si>
    <t xml:space="preserve">metroPosES4D</t>
  </si>
  <si>
    <t xml:space="preserve">metroPosES4x</t>
  </si>
  <si>
    <t xml:space="preserve">metroPosES4y</t>
  </si>
  <si>
    <t xml:space="preserve">metroTiltES4</t>
  </si>
  <si>
    <t xml:space="preserve">metroIdES5</t>
  </si>
  <si>
    <t xml:space="preserve">metroWavES5</t>
  </si>
  <si>
    <t xml:space="preserve">metroPosES5D</t>
  </si>
  <si>
    <t xml:space="preserve">metroPosES5x</t>
  </si>
  <si>
    <t xml:space="preserve">metroPosES5y</t>
  </si>
  <si>
    <t xml:space="preserve">metroTiltES5</t>
  </si>
  <si>
    <t xml:space="preserve">metroIdES6</t>
  </si>
  <si>
    <t xml:space="preserve">metroWavES6</t>
  </si>
  <si>
    <t xml:space="preserve">metroPosES6D</t>
  </si>
  <si>
    <t xml:space="preserve">metroPosES6x</t>
  </si>
  <si>
    <t xml:space="preserve">metroPosES6y</t>
  </si>
  <si>
    <t xml:space="preserve">metroTiltES6</t>
  </si>
  <si>
    <t xml:space="preserve">metroIdES7</t>
  </si>
  <si>
    <t xml:space="preserve">metroWavES7</t>
  </si>
  <si>
    <t xml:space="preserve">metroPosES7D</t>
  </si>
  <si>
    <t xml:space="preserve">metroPosES7x</t>
  </si>
  <si>
    <t xml:space="preserve">metroPosES7y</t>
  </si>
  <si>
    <t xml:space="preserve">metroTiltES7</t>
  </si>
  <si>
    <t xml:space="preserve">metroIdES8</t>
  </si>
  <si>
    <t xml:space="preserve">metroWavES8</t>
  </si>
  <si>
    <t xml:space="preserve">metroPosES8D</t>
  </si>
  <si>
    <t xml:space="preserve">metroPosES8x</t>
  </si>
  <si>
    <t xml:space="preserve">metroPosES8y</t>
  </si>
  <si>
    <t xml:space="preserve">metroTiltES8</t>
  </si>
  <si>
    <t xml:space="preserve">metroIdES9</t>
  </si>
  <si>
    <t xml:space="preserve">metroWavES9</t>
  </si>
  <si>
    <t xml:space="preserve">metroPosES9D</t>
  </si>
  <si>
    <t xml:space="preserve">metroPosES9x</t>
  </si>
  <si>
    <t xml:space="preserve">metroPosES9y</t>
  </si>
  <si>
    <t xml:space="preserve">metroTiltES9</t>
  </si>
  <si>
    <t xml:space="preserve">metroIdES10</t>
  </si>
  <si>
    <t xml:space="preserve">metroWavES10</t>
  </si>
  <si>
    <t xml:space="preserve">metroPosES10D</t>
  </si>
  <si>
    <t xml:space="preserve">metroPosES10x</t>
  </si>
  <si>
    <t xml:space="preserve">metroPosES10y</t>
  </si>
  <si>
    <t xml:space="preserve">metroTiltES10</t>
  </si>
  <si>
    <t xml:space="preserve">metroIdMF1</t>
  </si>
  <si>
    <t xml:space="preserve">metroWavMF1</t>
  </si>
  <si>
    <t xml:space="preserve">metroPosMF1D</t>
  </si>
  <si>
    <t xml:space="preserve">metroPosMF1x</t>
  </si>
  <si>
    <t xml:space="preserve">metroPosMF1y</t>
  </si>
  <si>
    <t xml:space="preserve">metroIdPH2</t>
  </si>
  <si>
    <t xml:space="preserve">metroWavPH2</t>
  </si>
  <si>
    <t xml:space="preserve">metroPosPH2D</t>
  </si>
  <si>
    <t xml:space="preserve">metroPosPH2x</t>
  </si>
  <si>
    <t xml:space="preserve">metroPosPH2y</t>
  </si>
  <si>
    <t xml:space="preserve">metroIdPH3</t>
  </si>
  <si>
    <t xml:space="preserve">metroWavPH3</t>
  </si>
  <si>
    <t xml:space="preserve">metroPosPH3D</t>
  </si>
  <si>
    <t xml:space="preserve">metroPosPH3x</t>
  </si>
  <si>
    <t xml:space="preserve">metroPosPH3y</t>
  </si>
  <si>
    <t xml:space="preserve">metroIdPH4</t>
  </si>
  <si>
    <t xml:space="preserve">metroWavPH4</t>
  </si>
  <si>
    <t xml:space="preserve">metroPosPH4D</t>
  </si>
  <si>
    <t xml:space="preserve">metroPosPH4x</t>
  </si>
  <si>
    <t xml:space="preserve">metroPosPH4y</t>
  </si>
  <si>
    <t xml:space="preserve">metroIdPH5</t>
  </si>
  <si>
    <t xml:space="preserve">metroWavPH5</t>
  </si>
  <si>
    <t xml:space="preserve">metroPosPH5D</t>
  </si>
  <si>
    <t xml:space="preserve">metroPosPH5x</t>
  </si>
  <si>
    <t xml:space="preserve">metroPosPH5y</t>
  </si>
  <si>
    <t xml:space="preserve">metroIdPH6</t>
  </si>
  <si>
    <t xml:space="preserve">metroWavPH6</t>
  </si>
  <si>
    <t xml:space="preserve">metroPosPH6D</t>
  </si>
  <si>
    <t xml:space="preserve">metroPosPH6x</t>
  </si>
  <si>
    <t xml:space="preserve">metroPosPH6y</t>
  </si>
  <si>
    <t xml:space="preserve">metroIdPH7</t>
  </si>
  <si>
    <t xml:space="preserve">metroWavPH7</t>
  </si>
  <si>
    <t xml:space="preserve">metroPosPH7D</t>
  </si>
  <si>
    <t xml:space="preserve">metroPosPH7x</t>
  </si>
  <si>
    <t xml:space="preserve">metroPosPH7y</t>
  </si>
  <si>
    <t xml:space="preserve">metroIdPH8</t>
  </si>
  <si>
    <t xml:space="preserve">metroWavPH8</t>
  </si>
  <si>
    <t xml:space="preserve">metroPosPH8D</t>
  </si>
  <si>
    <t xml:space="preserve">metroPosPH8x</t>
  </si>
  <si>
    <t xml:space="preserve">metroPosPH8y</t>
  </si>
  <si>
    <t xml:space="preserve">metroIdPH9</t>
  </si>
  <si>
    <t xml:space="preserve">metroWavPH9</t>
  </si>
  <si>
    <t xml:space="preserve">metroPosPH9D</t>
  </si>
  <si>
    <t xml:space="preserve">metroPosPH9x</t>
  </si>
  <si>
    <t xml:space="preserve">metroPosPH9y</t>
  </si>
  <si>
    <t xml:space="preserve">metroIdPH10</t>
  </si>
  <si>
    <t xml:space="preserve">metroWavPH10</t>
  </si>
  <si>
    <t xml:space="preserve">metroPosPH10D</t>
  </si>
  <si>
    <t xml:space="preserve">metroPosPH10x</t>
  </si>
  <si>
    <t xml:space="preserve">metroPosPH10y</t>
  </si>
  <si>
    <t xml:space="preserve">Units</t>
  </si>
  <si>
    <t xml:space="preserve">nm</t>
  </si>
  <si>
    <t xml:space="preserve">nm/pix</t>
  </si>
  <si>
    <t xml:space="preserve">nm/deg</t>
  </si>
  <si>
    <t xml:space="preserve">encoder steps</t>
  </si>
  <si>
    <t xml:space="preserve">Volts</t>
  </si>
  <si>
    <t xml:space="preserve">deg</t>
  </si>
  <si>
    <t xml:space="preserve">pix</t>
  </si>
  <si>
    <t xml:space="preserve">pix/volt</t>
  </si>
  <si>
    <t xml:space="preserve">s</t>
  </si>
  <si>
    <t xml:space="preserve">steps</t>
  </si>
  <si>
    <t xml:space="preserve">step/nm</t>
  </si>
  <si>
    <t xml:space="preserve">step/pix</t>
  </si>
  <si>
    <t xml:space="preserve">Format</t>
  </si>
  <si>
    <t xml:space="preserve">xxxx.x</t>
  </si>
  <si>
    <t xml:space="preserve">########</t>
  </si>
  <si>
    <t xml:space="preserve">xx</t>
  </si>
  <si>
    <t xml:space="preserve">xx.xxxxxx</t>
  </si>
  <si>
    <t xml:space="preserve">xx.xxx</t>
  </si>
  <si>
    <t xml:space="preserve">#</t>
  </si>
  <si>
    <t xml:space="preserve">xxxxx</t>
  </si>
  <si>
    <t xml:space="preserve">##</t>
  </si>
  <si>
    <t xml:space="preserve">x.xx</t>
  </si>
  <si>
    <t xml:space="preserve">xx.xxxxx</t>
  </si>
  <si>
    <t xml:space="preserve">xxxxxx</t>
  </si>
  <si>
    <t xml:space="preserve">xxxx.xxx</t>
  </si>
  <si>
    <t xml:space="preserve">xxxx.xx</t>
  </si>
  <si>
    <t xml:space="preserve">xx.xxxx</t>
  </si>
  <si>
    <t xml:space="preserve">xxx.x</t>
  </si>
  <si>
    <t xml:space="preserve">xxxx</t>
  </si>
  <si>
    <t xml:space="preserve">xxxxx.x</t>
  </si>
  <si>
    <t xml:space="preserve">#####</t>
  </si>
  <si>
    <t xml:space="preserve">x</t>
  </si>
  <si>
    <t xml:space="preserve">xx.xx</t>
  </si>
  <si>
    <t xml:space="preserve">xxx.xxx</t>
  </si>
  <si>
    <t xml:space="preserve">crmcfgWLEN equivalent</t>
  </si>
  <si>
    <t xml:space="preserve">Central Wavelength</t>
  </si>
  <si>
    <t xml:space="preserve">Reference</t>
  </si>
  <si>
    <t xml:space="preserve">*NEW*</t>
  </si>
  <si>
    <t xml:space="preserve">Angle Prism</t>
  </si>
  <si>
    <t xml:space="preserve">Intermediate Slit</t>
  </si>
  <si>
    <t xml:space="preserve">Piezo</t>
  </si>
  <si>
    <t xml:space="preserve">Angle Grating</t>
  </si>
  <si>
    <t xml:space="preserve">Wavelength Limit-</t>
  </si>
  <si>
    <t xml:space="preserve">Wavelength Limit+</t>
  </si>
  <si>
    <t xml:space="preserve">Beg Det 1</t>
  </si>
  <si>
    <t xml:space="preserve">End Det 1</t>
  </si>
  <si>
    <t xml:space="preserve">Beg Det 2</t>
  </si>
  <si>
    <t xml:space="preserve">End Det 2</t>
  </si>
  <si>
    <t xml:space="preserve">Beg Det 3</t>
  </si>
  <si>
    <t xml:space="preserve">End Det 3</t>
  </si>
  <si>
    <t xml:space="preserve">wlenPiezoRatio</t>
  </si>
  <si>
    <t xml:space="preserve">spectrDITMetr</t>
  </si>
  <si>
    <t xml:space="preserve">preDisPosMetr1x</t>
  </si>
  <si>
    <t xml:space="preserve">preDisPosMetr1y</t>
  </si>
  <si>
    <t xml:space="preserve">preDisPosMetr2x</t>
  </si>
  <si>
    <t xml:space="preserve">preDisPosMetr2y</t>
  </si>
  <si>
    <t xml:space="preserve">preDisPosMetr3x</t>
  </si>
  <si>
    <t xml:space="preserve">preDisPosMetr3y</t>
  </si>
  <si>
    <t xml:space="preserve">preDisPosMetr4x</t>
  </si>
  <si>
    <t xml:space="preserve">preDisPosMetr4y</t>
  </si>
  <si>
    <t xml:space="preserve">spectrPosMetr1x</t>
  </si>
  <si>
    <t xml:space="preserve">spectrPosMetr1y</t>
  </si>
  <si>
    <t xml:space="preserve">spectrPosMetr2x</t>
  </si>
  <si>
    <t xml:space="preserve">spectrPosMetr2y</t>
  </si>
  <si>
    <t xml:space="preserve">spectrPosMetr3x</t>
  </si>
  <si>
    <t xml:space="preserve">spectrPosMetr3y</t>
  </si>
  <si>
    <t xml:space="preserve">spectrPosMetr4x</t>
  </si>
  <si>
    <t xml:space="preserve">spectrPosMetr4y</t>
  </si>
  <si>
    <t xml:space="preserve">spectrPosMetr10y</t>
  </si>
  <si>
    <t xml:space="preserve">FITS HKW</t>
  </si>
  <si>
    <t xml:space="preserve">INS.WLEN.CWLEN</t>
  </si>
  <si>
    <t xml:space="preserve">INS.WLEN.ID</t>
  </si>
  <si>
    <t xml:space="preserve">INS.GRAT1.ORDER</t>
  </si>
  <si>
    <t xml:space="preserve">INS.CDISP ?</t>
  </si>
  <si>
    <t xml:space="preserve">INS.GRAT1.??</t>
  </si>
  <si>
    <t xml:space="preserve">INS.GRAT2.BAND ?</t>
  </si>
  <si>
    <t xml:space="preserve">INS.GRAT2.ENC</t>
  </si>
  <si>
    <t xml:space="preserve">INS.FILT1.??</t>
  </si>
  <si>
    <t xml:space="preserve">INS.FILT1.ENC</t>
  </si>
  <si>
    <t xml:space="preserve">INS.PIEZOX.VAL</t>
  </si>
  <si>
    <t xml:space="preserve">INS.PIEZOY.VAL</t>
  </si>
  <si>
    <t xml:space="preserve">INS.GRAT1.ANGLE</t>
  </si>
  <si>
    <t xml:space="preserve">INS.GRAT1.ENC</t>
  </si>
  <si>
    <t xml:space="preserve">INS.GRAT1.MINORD</t>
  </si>
  <si>
    <t xml:space="preserve">INS.GRAT1.MAXORD</t>
  </si>
  <si>
    <t xml:space="preserve">INS.WLEN.CWLEN0</t>
  </si>
  <si>
    <t xml:space="preserve">INS.WLEN.CWLEN1</t>
  </si>
  <si>
    <t xml:space="preserve">INS.WLEN.CWLEN2</t>
  </si>
  <si>
    <t xml:space="preserve">INS.WLEN.CWLEN3</t>
  </si>
  <si>
    <t xml:space="preserve">INS.WLEN.CWLEN4</t>
  </si>
  <si>
    <t xml:space="preserve">INS.WLEN.CWLEN5</t>
  </si>
  <si>
    <t xml:space="preserve">INS.WLEN.CWLEN6</t>
  </si>
  <si>
    <t xml:space="preserve">INS.WLEN.CWLEN7</t>
  </si>
  <si>
    <t xml:space="preserve">INS.WLEN.CWLEN8</t>
  </si>
  <si>
    <t xml:space="preserve">INS.WLEN.CENY00</t>
  </si>
  <si>
    <t xml:space="preserve">INS.WLEN.CENY01</t>
  </si>
  <si>
    <t xml:space="preserve">INS.WLEN.CENY02</t>
  </si>
  <si>
    <t xml:space="preserve">INS.WLEN.CENY03</t>
  </si>
  <si>
    <t xml:space="preserve">INS.WLEN.CENY04</t>
  </si>
  <si>
    <t xml:space="preserve">INS.WLEN.CENY05</t>
  </si>
  <si>
    <t xml:space="preserve">INS.WLEN.CENY06</t>
  </si>
  <si>
    <t xml:space="preserve">INS.WLEN.CENY07</t>
  </si>
  <si>
    <t xml:space="preserve">INS.WLEN.CENY08</t>
  </si>
  <si>
    <t xml:space="preserve">INS.WLEN.CENY09</t>
  </si>
  <si>
    <t xml:space="preserve">INS.WLEN.CENY10</t>
  </si>
  <si>
    <t xml:space="preserve">INS.WLEN.MIN0</t>
  </si>
  <si>
    <t xml:space="preserve">INS.WLEN.MIN1</t>
  </si>
  <si>
    <t xml:space="preserve">INS.WLEN.MIN2</t>
  </si>
  <si>
    <t xml:space="preserve">INS.WLEN.MIN3</t>
  </si>
  <si>
    <t xml:space="preserve">INS.WLEN.MIN4</t>
  </si>
  <si>
    <t xml:space="preserve">INS.WLEN.MIN5</t>
  </si>
  <si>
    <t xml:space="preserve">INS.WLEN.MIN6</t>
  </si>
  <si>
    <t xml:space="preserve">INS.WLEN.MIN7</t>
  </si>
  <si>
    <t xml:space="preserve">INS.WLEN.MIN8</t>
  </si>
  <si>
    <t xml:space="preserve">INS.WLEN.MAX0</t>
  </si>
  <si>
    <t xml:space="preserve">INS.WLEN.MAX1</t>
  </si>
  <si>
    <t xml:space="preserve">INS.WLEN.MAX2</t>
  </si>
  <si>
    <t xml:space="preserve">INS.WLEN.MAX3</t>
  </si>
  <si>
    <t xml:space="preserve">INS.WLEN.MAX4</t>
  </si>
  <si>
    <t xml:space="preserve">INS.WLEN.MAX5</t>
  </si>
  <si>
    <t xml:space="preserve">INS.WLEN.MAX6</t>
  </si>
  <si>
    <t xml:space="preserve">INS.WLEN.MAX7</t>
  </si>
  <si>
    <t xml:space="preserve">INS.WLEN.MAX8</t>
  </si>
  <si>
    <t xml:space="preserve">INS.WLEN.STRT00</t>
  </si>
  <si>
    <t xml:space="preserve">INS.WLEN.STRT01</t>
  </si>
  <si>
    <t xml:space="preserve">INS.WLEN.STRT02</t>
  </si>
  <si>
    <t xml:space="preserve">INS.WLEN.STRT03</t>
  </si>
  <si>
    <t xml:space="preserve">INS.WLEN.STRT04</t>
  </si>
  <si>
    <t xml:space="preserve">INS.WLEN.STRT05</t>
  </si>
  <si>
    <t xml:space="preserve">INS.WLEN.STRT06</t>
  </si>
  <si>
    <t xml:space="preserve">INS.WLEN.STRT07</t>
  </si>
  <si>
    <t xml:space="preserve">INS.WLEN.STRT08</t>
  </si>
  <si>
    <t xml:space="preserve">INS.WLEN.STRT09</t>
  </si>
  <si>
    <t xml:space="preserve">INS.WLEN.STRT10</t>
  </si>
  <si>
    <t xml:space="preserve">INS.WLEN.END00</t>
  </si>
  <si>
    <t xml:space="preserve">INS.WLEN.END01</t>
  </si>
  <si>
    <t xml:space="preserve">INS.WLEN.END02</t>
  </si>
  <si>
    <t xml:space="preserve">INS.WLEN.END03</t>
  </si>
  <si>
    <t xml:space="preserve">INS.WLEN.END04</t>
  </si>
  <si>
    <t xml:space="preserve">INS.WLEN.END05</t>
  </si>
  <si>
    <t xml:space="preserve">INS.WLEN.END06</t>
  </si>
  <si>
    <t xml:space="preserve">INS.WLEN.END07</t>
  </si>
  <si>
    <t xml:space="preserve">INS.WLEN.END08</t>
  </si>
  <si>
    <t xml:space="preserve">INS.WLEN.END09</t>
  </si>
  <si>
    <t xml:space="preserve">INS.WLEN.END10</t>
  </si>
  <si>
    <t xml:space="preserve">Order</t>
  </si>
  <si>
    <t xml:space="preserve">!</t>
  </si>
  <si>
    <t xml:space="preserve">Input parameters</t>
  </si>
  <si>
    <t xml:space="preserve">Configutation parameters, do not modify!</t>
  </si>
  <si>
    <t xml:space="preserve">Echelle angle (deg)</t>
  </si>
  <si>
    <t xml:space="preserve">Gap btw detectors (mm)</t>
  </si>
  <si>
    <t xml:space="preserve">Array size (mm)</t>
  </si>
  <si>
    <t xml:space="preserve">F-coll (mm)</t>
  </si>
  <si>
    <t xml:space="preserve">Beta wlmin  #1</t>
  </si>
  <si>
    <t xml:space="preserve">Beta wlmax #1</t>
  </si>
  <si>
    <t xml:space="preserve">Beta wlmin  #2</t>
  </si>
  <si>
    <t xml:space="preserve">Beta wlmax #2</t>
  </si>
  <si>
    <t xml:space="preserve">Beta wlmin  #3</t>
  </si>
  <si>
    <t xml:space="preserve">Beta wlmax #3</t>
  </si>
  <si>
    <t xml:space="preserve">alpha echelle (rad)</t>
  </si>
  <si>
    <t xml:space="preserve">D-alpha echelle (rad)</t>
  </si>
  <si>
    <t xml:space="preserve">pi</t>
  </si>
  <si>
    <t xml:space="preserve">Encoder Grat Ratio (deg/step)</t>
  </si>
  <si>
    <t xml:space="preserve">sigma echelle (nm)</t>
  </si>
  <si>
    <t xml:space="preserve">Blaze Angle</t>
  </si>
  <si>
    <t xml:space="preserve">theta</t>
  </si>
  <si>
    <t xml:space="preserve">sin(alpha-blaze)</t>
  </si>
  <si>
    <t xml:space="preserve">sin(beta-blaze), wlmin1</t>
  </si>
  <si>
    <t xml:space="preserve">sin(beta-blaze), wlmax3</t>
  </si>
  <si>
    <t xml:space="preserve">Setting WLEN</t>
  </si>
  <si>
    <t xml:space="preserve">Setting ref</t>
  </si>
  <si>
    <t xml:space="preserve">Band</t>
  </si>
  <si>
    <t xml:space="preserve">CDU</t>
  </si>
  <si>
    <t xml:space="preserve">Echelle Grating angle (deg)</t>
  </si>
  <si>
    <t xml:space="preserve">Echelle Grating angle (rad)</t>
  </si>
  <si>
    <t xml:space="preserve">Order min</t>
  </si>
  <si>
    <t xml:space="preserve">Order max</t>
  </si>
  <si>
    <t xml:space="preserve">Y/1/2</t>
  </si>
  <si>
    <t xml:space="preserve">Y</t>
  </si>
  <si>
    <t xml:space="preserve">YJ</t>
  </si>
  <si>
    <t xml:space="preserve">Y/2/2</t>
  </si>
  <si>
    <t xml:space="preserve">J/1/2</t>
  </si>
  <si>
    <t xml:space="preserve">J</t>
  </si>
  <si>
    <t xml:space="preserve">J/2/2</t>
  </si>
  <si>
    <t xml:space="preserve">H/1/4</t>
  </si>
  <si>
    <t xml:space="preserve">H</t>
  </si>
  <si>
    <t xml:space="preserve">HK</t>
  </si>
  <si>
    <t xml:space="preserve">H/2/4</t>
  </si>
  <si>
    <t xml:space="preserve">H/3/4</t>
  </si>
  <si>
    <t xml:space="preserve">H/4/4</t>
  </si>
  <si>
    <t xml:space="preserve">K/1/4</t>
  </si>
  <si>
    <t xml:space="preserve">K</t>
  </si>
  <si>
    <t xml:space="preserve">K/2/4</t>
  </si>
  <si>
    <t xml:space="preserve">K/3/4</t>
  </si>
  <si>
    <t xml:space="preserve">K/4/4</t>
  </si>
  <si>
    <t xml:space="preserve">L/1/7</t>
  </si>
  <si>
    <t xml:space="preserve">L</t>
  </si>
  <si>
    <t xml:space="preserve">LM</t>
  </si>
  <si>
    <t xml:space="preserve">L/2/7</t>
  </si>
  <si>
    <t xml:space="preserve">L/3/7</t>
  </si>
  <si>
    <t xml:space="preserve">L/4/7</t>
  </si>
  <si>
    <t xml:space="preserve">L/5/7</t>
  </si>
  <si>
    <t xml:space="preserve">L/6/7</t>
  </si>
  <si>
    <t xml:space="preserve">L/7/7</t>
  </si>
  <si>
    <t xml:space="preserve">M/1/9</t>
  </si>
  <si>
    <t xml:space="preserve">M</t>
  </si>
  <si>
    <t xml:space="preserve">M/2/9</t>
  </si>
  <si>
    <t xml:space="preserve">M/3/9</t>
  </si>
  <si>
    <t xml:space="preserve">M/4/9</t>
  </si>
  <si>
    <t xml:space="preserve">M/5/9</t>
  </si>
  <si>
    <t xml:space="preserve">M/6/9</t>
  </si>
  <si>
    <t xml:space="preserve">M/7/9</t>
  </si>
  <si>
    <t xml:space="preserve">M/8/9</t>
  </si>
  <si>
    <t xml:space="preserve">M/9/9</t>
  </si>
</sst>
</file>

<file path=xl/styles.xml><?xml version="1.0" encoding="utf-8"?>
<styleSheet xmlns="http://schemas.openxmlformats.org/spreadsheetml/2006/main">
  <numFmts count="8">
    <numFmt numFmtId="164" formatCode="General"/>
    <numFmt numFmtId="165" formatCode="0.00"/>
    <numFmt numFmtId="166" formatCode="0.000"/>
    <numFmt numFmtId="167" formatCode="0.000000"/>
    <numFmt numFmtId="168" formatCode="0"/>
    <numFmt numFmtId="169" formatCode="0.0"/>
    <numFmt numFmtId="170" formatCode="0.00000"/>
    <numFmt numFmtId="171" formatCode="0.0000000"/>
  </numFmts>
  <fonts count="19">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2"/>
      <color rgb="FF000000"/>
      <name val="Arial"/>
      <family val="2"/>
      <charset val="1"/>
    </font>
    <font>
      <b val="true"/>
      <sz val="12"/>
      <color rgb="FF000000"/>
      <name val="Arial"/>
      <family val="2"/>
      <charset val="1"/>
    </font>
    <font>
      <b val="true"/>
      <sz val="16"/>
      <color rgb="FF000000"/>
      <name val="Arial"/>
      <family val="2"/>
      <charset val="1"/>
    </font>
    <font>
      <sz val="18"/>
      <color rgb="FF000000"/>
      <name val="Arial"/>
      <family val="2"/>
      <charset val="1"/>
    </font>
    <font>
      <sz val="10"/>
      <color rgb="FF000000"/>
      <name val="Arial"/>
      <family val="2"/>
      <charset val="1"/>
    </font>
    <font>
      <sz val="10"/>
      <color rgb="FF000000"/>
      <name val="Arial"/>
      <family val="0"/>
      <charset val="1"/>
    </font>
    <font>
      <i val="true"/>
      <sz val="10"/>
      <color rgb="FF000000"/>
      <name val="Arial"/>
      <family val="2"/>
      <charset val="1"/>
    </font>
    <font>
      <sz val="10"/>
      <color rgb="FF000000"/>
      <name val="Arial Unicode MS"/>
      <family val="2"/>
      <charset val="1"/>
    </font>
    <font>
      <sz val="11"/>
      <color rgb="FFFFFFFF"/>
      <name val="Calibri"/>
      <family val="2"/>
      <charset val="1"/>
    </font>
    <font>
      <sz val="10"/>
      <color rgb="FFFFFFFF"/>
      <name val="Arial"/>
      <family val="2"/>
      <charset val="1"/>
    </font>
    <font>
      <sz val="10"/>
      <color rgb="FFA6A6A6"/>
      <name val="Arial"/>
      <family val="2"/>
      <charset val="1"/>
    </font>
    <font>
      <b val="true"/>
      <sz val="10"/>
      <color rgb="FF000000"/>
      <name val="Calibri"/>
      <family val="0"/>
      <charset val="1"/>
    </font>
    <font>
      <sz val="10"/>
      <color rgb="FF000000"/>
      <name val="Calibri"/>
      <family val="0"/>
      <charset val="1"/>
    </font>
    <font>
      <b val="true"/>
      <sz val="11"/>
      <color rgb="FF000000"/>
      <name val="Arial"/>
      <family val="2"/>
      <charset val="1"/>
    </font>
  </fonts>
  <fills count="12">
    <fill>
      <patternFill patternType="none"/>
    </fill>
    <fill>
      <patternFill patternType="gray125"/>
    </fill>
    <fill>
      <patternFill patternType="solid">
        <fgColor rgb="FFD7E4BD"/>
        <bgColor rgb="FFDDD9C3"/>
      </patternFill>
    </fill>
    <fill>
      <patternFill patternType="solid">
        <fgColor rgb="FFFFFF00"/>
        <bgColor rgb="FFFFFF00"/>
      </patternFill>
    </fill>
    <fill>
      <patternFill patternType="solid">
        <fgColor rgb="FFC00000"/>
        <bgColor rgb="FFFF0000"/>
      </patternFill>
    </fill>
    <fill>
      <patternFill patternType="solid">
        <fgColor rgb="FFE6E0EC"/>
        <bgColor rgb="FFDCE6F2"/>
      </patternFill>
    </fill>
    <fill>
      <patternFill patternType="solid">
        <fgColor rgb="FFDDD9C3"/>
        <bgColor rgb="FFD7E4BD"/>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FFC000"/>
        <bgColor rgb="FFFF9900"/>
      </patternFill>
    </fill>
    <fill>
      <patternFill patternType="solid">
        <fgColor rgb="FFFF0000"/>
        <bgColor rgb="FFC000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left" vertical="center" textRotation="0" wrapText="tru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xf numFmtId="164" fontId="6" fillId="0" borderId="0" xfId="20" applyFont="true" applyBorder="false" applyAlignment="true" applyProtection="false">
      <alignment horizontal="general" vertical="center" textRotation="0" wrapText="false" indent="0" shrinkToFit="false"/>
      <protection locked="true" hidden="false"/>
    </xf>
    <xf numFmtId="164" fontId="7" fillId="0" borderId="0" xfId="20" applyFont="true" applyBorder="false" applyAlignment="true" applyProtection="false">
      <alignment horizontal="general" vertical="center" textRotation="0" wrapText="true" indent="0" shrinkToFit="false"/>
      <protection locked="true" hidden="false"/>
    </xf>
    <xf numFmtId="164" fontId="8" fillId="0" borderId="0" xfId="20" applyFont="true" applyBorder="false" applyAlignment="true" applyProtection="false">
      <alignment horizontal="general" vertical="bottom" textRotation="0" wrapText="true" indent="0" shrinkToFit="false"/>
      <protection locked="true" hidden="false"/>
    </xf>
    <xf numFmtId="164" fontId="5" fillId="0" borderId="1" xfId="20" applyFont="true" applyBorder="true" applyAlignment="true" applyProtection="false">
      <alignment horizontal="general" vertical="center" textRotation="0" wrapText="false" indent="0" shrinkToFit="false"/>
      <protection locked="true" hidden="false"/>
    </xf>
    <xf numFmtId="164" fontId="6" fillId="0" borderId="1" xfId="20" applyFont="true" applyBorder="true" applyAlignment="true" applyProtection="false">
      <alignment horizontal="general" vertical="center" textRotation="0" wrapText="false" indent="0" shrinkToFit="false"/>
      <protection locked="true" hidden="false"/>
    </xf>
    <xf numFmtId="164" fontId="9" fillId="0" borderId="0" xfId="20" applyFont="true" applyBorder="false" applyAlignment="true" applyProtection="false">
      <alignment horizontal="general" vertical="bottom" textRotation="0" wrapText="false" indent="0" shrinkToFit="false"/>
      <protection locked="true" hidden="false"/>
    </xf>
    <xf numFmtId="164" fontId="9" fillId="0" borderId="0" xfId="20" applyFont="true" applyBorder="false" applyAlignment="true" applyProtection="false">
      <alignment horizontal="general" vertical="bottom" textRotation="0" wrapText="true" indent="0" shrinkToFit="false"/>
      <protection locked="true" hidden="false"/>
    </xf>
    <xf numFmtId="164" fontId="9" fillId="0" borderId="0" xfId="20" applyFont="true" applyBorder="false" applyAlignment="true" applyProtection="false">
      <alignment horizontal="left" vertical="top" textRotation="0" wrapText="true" indent="0" shrinkToFit="false"/>
      <protection locked="true" hidden="false"/>
    </xf>
    <xf numFmtId="165" fontId="9" fillId="0" borderId="0" xfId="20" applyFont="true" applyBorder="false" applyAlignment="true" applyProtection="false">
      <alignment horizontal="left" vertical="top" textRotation="0" wrapText="true" indent="0" shrinkToFit="false"/>
      <protection locked="true" hidden="false"/>
    </xf>
    <xf numFmtId="164" fontId="10" fillId="0" borderId="0" xfId="20" applyFont="true" applyBorder="false" applyAlignment="true" applyProtection="false">
      <alignment horizontal="left" vertical="top" textRotation="0" wrapText="true" indent="0" shrinkToFit="false"/>
      <protection locked="true" hidden="false"/>
    </xf>
    <xf numFmtId="164" fontId="9" fillId="2" borderId="0" xfId="20" applyFont="true" applyBorder="false" applyAlignment="true" applyProtection="false">
      <alignment horizontal="left" vertical="top" textRotation="0" wrapText="true" indent="0" shrinkToFit="false"/>
      <protection locked="true" hidden="false"/>
    </xf>
    <xf numFmtId="164" fontId="4" fillId="2" borderId="0" xfId="20" applyFont="true" applyBorder="false" applyAlignment="true" applyProtection="false">
      <alignment horizontal="general" vertical="top" textRotation="0" wrapText="false" indent="0" shrinkToFit="false"/>
      <protection locked="true" hidden="false"/>
    </xf>
    <xf numFmtId="164" fontId="4" fillId="0" borderId="0" xfId="20" applyFont="true" applyBorder="false" applyAlignment="true" applyProtection="false">
      <alignment horizontal="general" vertical="top" textRotation="0" wrapText="false" indent="0" shrinkToFit="false"/>
      <protection locked="true" hidden="false"/>
    </xf>
    <xf numFmtId="164" fontId="11" fillId="0" borderId="0" xfId="20" applyFont="true" applyBorder="false" applyAlignment="true" applyProtection="false">
      <alignment horizontal="left" vertical="top" textRotation="0" wrapText="true" indent="0" shrinkToFit="false"/>
      <protection locked="true" hidden="false"/>
    </xf>
    <xf numFmtId="165" fontId="11" fillId="0" borderId="0" xfId="20" applyFont="true" applyBorder="false" applyAlignment="true" applyProtection="false">
      <alignment horizontal="left" vertical="top" textRotation="0" wrapText="true" indent="0" shrinkToFit="false"/>
      <protection locked="true" hidden="false"/>
    </xf>
    <xf numFmtId="165" fontId="10" fillId="0" borderId="0" xfId="20" applyFont="true" applyBorder="false" applyAlignment="true" applyProtection="false">
      <alignment horizontal="left" vertical="top" textRotation="0" wrapText="true" indent="0" shrinkToFit="false"/>
      <protection locked="true" hidden="false"/>
    </xf>
    <xf numFmtId="164" fontId="10" fillId="2" borderId="0" xfId="20" applyFont="true" applyBorder="false" applyAlignment="true" applyProtection="false">
      <alignment horizontal="left" vertical="top" textRotation="0" wrapText="true" indent="0" shrinkToFit="false"/>
      <protection locked="true" hidden="false"/>
    </xf>
    <xf numFmtId="164" fontId="12" fillId="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9" fillId="3" borderId="0" xfId="20" applyFont="true" applyBorder="false" applyAlignment="true" applyProtection="false">
      <alignment horizontal="left" vertical="top" textRotation="0" wrapText="true" indent="0" shrinkToFit="false"/>
      <protection locked="true" hidden="false"/>
    </xf>
    <xf numFmtId="167" fontId="9" fillId="0" borderId="0" xfId="20" applyFont="true" applyBorder="false" applyAlignment="true" applyProtection="false">
      <alignment horizontal="left" vertical="top" textRotation="0" wrapText="true" indent="0" shrinkToFit="false"/>
      <protection locked="true" hidden="false"/>
    </xf>
    <xf numFmtId="164" fontId="9" fillId="3" borderId="0" xfId="20" applyFont="true" applyBorder="false" applyAlignment="true" applyProtection="false">
      <alignment horizontal="left" vertical="top" textRotation="0" wrapText="true" indent="0" shrinkToFit="false"/>
      <protection locked="true" hidden="false"/>
    </xf>
    <xf numFmtId="164" fontId="13" fillId="4" borderId="0" xfId="0" applyFont="true" applyBorder="false" applyAlignment="true" applyProtection="false">
      <alignment horizontal="general" vertical="bottom" textRotation="0" wrapText="false" indent="0" shrinkToFit="false"/>
      <protection locked="true" hidden="false"/>
    </xf>
    <xf numFmtId="165" fontId="14" fillId="4" borderId="0" xfId="20" applyFont="true" applyBorder="false" applyAlignment="true" applyProtection="false">
      <alignment horizontal="left" vertical="top" textRotation="0" wrapText="true" indent="0" shrinkToFit="false"/>
      <protection locked="true" hidden="false"/>
    </xf>
    <xf numFmtId="168" fontId="9" fillId="0" borderId="0" xfId="20" applyFont="true" applyBorder="false" applyAlignment="true" applyProtection="false">
      <alignment horizontal="left" vertical="top" textRotation="0" wrapText="true" indent="0" shrinkToFit="false"/>
      <protection locked="true" hidden="false"/>
    </xf>
    <xf numFmtId="168" fontId="15" fillId="0" borderId="0" xfId="20" applyFont="true" applyBorder="false" applyAlignment="true" applyProtection="false">
      <alignment horizontal="left" vertical="top" textRotation="0" wrapText="true" indent="0" shrinkToFit="false"/>
      <protection locked="true" hidden="false"/>
    </xf>
    <xf numFmtId="166" fontId="9" fillId="5" borderId="0" xfId="20" applyFont="true" applyBorder="false" applyAlignment="true" applyProtection="false">
      <alignment horizontal="left" vertical="top" textRotation="0" wrapText="true" indent="0" shrinkToFit="false"/>
      <protection locked="true" hidden="false"/>
    </xf>
    <xf numFmtId="164" fontId="9" fillId="6" borderId="0" xfId="20" applyFont="true" applyBorder="false" applyAlignment="true" applyProtection="false">
      <alignment horizontal="left" vertical="top" textRotation="0" wrapText="true" indent="0" shrinkToFit="false"/>
      <protection locked="true" hidden="false"/>
    </xf>
    <xf numFmtId="166" fontId="9" fillId="7" borderId="0" xfId="20" applyFont="true" applyBorder="false" applyAlignment="true" applyProtection="false">
      <alignment horizontal="left" vertical="top" textRotation="0" wrapText="true" indent="0" shrinkToFit="false"/>
      <protection locked="true" hidden="false"/>
    </xf>
    <xf numFmtId="166" fontId="9" fillId="8" borderId="0" xfId="20" applyFont="true" applyBorder="false" applyAlignment="true" applyProtection="false">
      <alignment horizontal="left" vertical="top" textRotation="0" wrapText="true" indent="0" shrinkToFit="false"/>
      <protection locked="true" hidden="false"/>
    </xf>
    <xf numFmtId="166" fontId="9" fillId="9" borderId="0" xfId="20" applyFont="true" applyBorder="false" applyAlignment="true" applyProtection="false">
      <alignment horizontal="left" vertical="top" textRotation="0" wrapText="true" indent="0" shrinkToFit="false"/>
      <protection locked="true" hidden="false"/>
    </xf>
    <xf numFmtId="164" fontId="14" fillId="4" borderId="0" xfId="20" applyFont="true" applyBorder="false" applyAlignment="true" applyProtection="false">
      <alignment horizontal="left" vertical="top" textRotation="0" wrapText="true" indent="0" shrinkToFit="false"/>
      <protection locked="true" hidden="false"/>
    </xf>
    <xf numFmtId="169" fontId="9" fillId="2" borderId="0" xfId="20" applyFont="true" applyBorder="false" applyAlignment="true" applyProtection="false">
      <alignment horizontal="left" vertical="top" textRotation="0" wrapText="true" indent="0" shrinkToFit="false"/>
      <protection locked="true" hidden="false"/>
    </xf>
    <xf numFmtId="164" fontId="9" fillId="0" borderId="0" xfId="20" applyFont="true" applyBorder="false" applyAlignment="true" applyProtection="false">
      <alignment horizontal="center" vertical="bottom" textRotation="0" wrapText="false" indent="0" shrinkToFit="false"/>
      <protection locked="true" hidden="false"/>
    </xf>
    <xf numFmtId="170" fontId="9" fillId="0" borderId="0" xfId="20" applyFont="true" applyBorder="false" applyAlignment="true" applyProtection="false">
      <alignment horizontal="general" vertical="bottom" textRotation="0" wrapText="false" indent="0" shrinkToFit="false"/>
      <protection locked="true" hidden="false"/>
    </xf>
    <xf numFmtId="167" fontId="9" fillId="0" borderId="0" xfId="20" applyFont="true" applyBorder="false" applyAlignment="true" applyProtection="false">
      <alignment horizontal="general" vertical="bottom" textRotation="0" wrapText="false" indent="0" shrinkToFit="false"/>
      <protection locked="true" hidden="false"/>
    </xf>
    <xf numFmtId="164" fontId="18" fillId="0" borderId="0" xfId="20" applyFont="true" applyBorder="true" applyAlignment="true" applyProtection="false">
      <alignment horizontal="center" vertical="center" textRotation="0" wrapText="false" indent="0" shrinkToFit="false"/>
      <protection locked="true" hidden="false"/>
    </xf>
    <xf numFmtId="164" fontId="11" fillId="0" borderId="0" xfId="20" applyFont="true" applyBorder="true" applyAlignment="true" applyProtection="false">
      <alignment horizontal="center" vertical="center" textRotation="0" wrapText="false" indent="0" shrinkToFit="false"/>
      <protection locked="true" hidden="false"/>
    </xf>
    <xf numFmtId="164" fontId="18" fillId="0" borderId="0" xfId="20" applyFont="true" applyBorder="false" applyAlignment="true" applyProtection="false">
      <alignment horizontal="center" vertical="center" textRotation="0" wrapText="true" indent="0" shrinkToFit="false"/>
      <protection locked="true" hidden="false"/>
    </xf>
    <xf numFmtId="164" fontId="4" fillId="0" borderId="0" xfId="20" applyFont="true" applyBorder="false" applyAlignment="true" applyProtection="false">
      <alignment horizontal="general" vertical="center" textRotation="0" wrapText="true" indent="0" shrinkToFit="false"/>
      <protection locked="true" hidden="false"/>
    </xf>
    <xf numFmtId="164" fontId="11" fillId="0" borderId="0" xfId="20" applyFont="true" applyBorder="false" applyAlignment="true" applyProtection="false">
      <alignment horizontal="center" vertical="center" textRotation="0" wrapText="true" indent="0" shrinkToFit="false"/>
      <protection locked="true" hidden="false"/>
    </xf>
    <xf numFmtId="164" fontId="11" fillId="0" borderId="0" xfId="20" applyFont="true" applyBorder="false" applyAlignment="true" applyProtection="false">
      <alignment horizontal="general" vertical="center" textRotation="0" wrapText="true" indent="0" shrinkToFit="false"/>
      <protection locked="true" hidden="false"/>
    </xf>
    <xf numFmtId="170" fontId="11" fillId="0" borderId="0" xfId="20" applyFont="true" applyBorder="false" applyAlignment="true" applyProtection="false">
      <alignment horizontal="center" vertical="center" textRotation="0" wrapText="true" indent="0" shrinkToFit="false"/>
      <protection locked="true" hidden="false"/>
    </xf>
    <xf numFmtId="167" fontId="11" fillId="0" borderId="0" xfId="20" applyFont="true" applyBorder="false" applyAlignment="true" applyProtection="false">
      <alignment horizontal="center" vertical="center" textRotation="0" wrapText="true" indent="0" shrinkToFit="false"/>
      <protection locked="true" hidden="false"/>
    </xf>
    <xf numFmtId="164" fontId="9" fillId="0" borderId="0" xfId="20" applyFont="true" applyBorder="false" applyAlignment="true" applyProtection="false">
      <alignment horizontal="general" vertical="center" textRotation="0" wrapText="true" indent="0" shrinkToFit="false"/>
      <protection locked="true" hidden="false"/>
    </xf>
    <xf numFmtId="165" fontId="18" fillId="0" borderId="0" xfId="20" applyFont="true" applyBorder="false" applyAlignment="true" applyProtection="false">
      <alignment horizontal="general" vertical="bottom" textRotation="0" wrapText="false" indent="0" shrinkToFit="false"/>
      <protection locked="true" hidden="false"/>
    </xf>
    <xf numFmtId="165" fontId="18" fillId="10" borderId="0" xfId="20" applyFont="true" applyBorder="false" applyAlignment="true" applyProtection="false">
      <alignment horizontal="general" vertical="bottom" textRotation="0" wrapText="false" indent="0" shrinkToFit="false"/>
      <protection locked="true" hidden="false"/>
    </xf>
    <xf numFmtId="165" fontId="9" fillId="10" borderId="0" xfId="20" applyFont="true" applyBorder="false" applyAlignment="true" applyProtection="false">
      <alignment horizontal="general" vertical="bottom" textRotation="0" wrapText="false" indent="0" shrinkToFit="false"/>
      <protection locked="true" hidden="false"/>
    </xf>
    <xf numFmtId="164" fontId="9" fillId="1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general" vertical="bottom" textRotation="0" wrapText="false" indent="0" shrinkToFit="false"/>
      <protection locked="true" hidden="false"/>
    </xf>
    <xf numFmtId="166" fontId="9" fillId="10" borderId="0" xfId="20" applyFont="true" applyBorder="false" applyAlignment="true" applyProtection="false">
      <alignment horizontal="general" vertical="bottom" textRotation="0" wrapText="false" indent="0" shrinkToFit="false"/>
      <protection locked="true" hidden="false"/>
    </xf>
    <xf numFmtId="171" fontId="9" fillId="0" borderId="0" xfId="20" applyFont="true" applyBorder="false" applyAlignment="true" applyProtection="false">
      <alignment horizontal="general" vertical="bottom" textRotation="0" wrapText="false" indent="0" shrinkToFit="false"/>
      <protection locked="true" hidden="false"/>
    </xf>
    <xf numFmtId="167" fontId="9" fillId="11" borderId="0" xfId="20" applyFont="true" applyBorder="false" applyAlignment="true" applyProtection="false">
      <alignment horizontal="general" vertical="bottom" textRotation="0" wrapText="false" indent="0" shrinkToFit="false"/>
      <protection locked="true" hidden="false"/>
    </xf>
    <xf numFmtId="168" fontId="9" fillId="10" borderId="0" xfId="20" applyFont="true" applyBorder="false" applyAlignment="true" applyProtection="false">
      <alignment horizontal="general" vertical="bottom" textRotation="0" wrapText="false" indent="0" shrinkToFit="false"/>
      <protection locked="true" hidden="false"/>
    </xf>
    <xf numFmtId="164" fontId="9" fillId="3" borderId="0" xfId="20" applyFont="true" applyBorder="false" applyAlignment="true" applyProtection="false">
      <alignment horizontal="general" vertical="bottom" textRotation="0" wrapText="false" indent="0" shrinkToFit="false"/>
      <protection locked="true" hidden="false"/>
    </xf>
    <xf numFmtId="165" fontId="9" fillId="0" borderId="0" xfId="20" applyFont="true" applyBorder="false" applyAlignment="true" applyProtection="false">
      <alignment horizontal="center" vertical="bottom" textRotation="0" wrapText="false" indent="0" shrinkToFit="false"/>
      <protection locked="true" hidden="false"/>
    </xf>
    <xf numFmtId="164" fontId="9" fillId="3" borderId="0" xfId="2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4">
    <dxf>
      <font>
        <name val="Calibri"/>
        <charset val="1"/>
        <family val="0"/>
        <color rgb="FF9C5700"/>
      </font>
      <fill>
        <patternFill>
          <bgColor rgb="FFFFEB9C"/>
        </patternFill>
      </fill>
    </dxf>
    <dxf>
      <fill>
        <patternFill>
          <bgColor rgb="FFFFC7CE"/>
        </patternFill>
      </fill>
    </dxf>
    <dxf>
      <font>
        <name val="Calibri"/>
        <charset val="1"/>
        <family val="0"/>
        <color rgb="FF9C5700"/>
      </font>
      <fill>
        <patternFill>
          <bgColor rgb="FFFFEB9C"/>
        </patternFill>
      </fill>
    </dxf>
    <dxf>
      <font>
        <name val="Calibri"/>
        <charset val="1"/>
        <family val="0"/>
        <color rgb="FF9C5700"/>
      </font>
      <fill>
        <patternFill>
          <bgColor rgb="FFFFEB9C"/>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DDD9C3"/>
      <rgbColor rgb="FF808080"/>
      <rgbColor rgb="FF9999FF"/>
      <rgbColor rgb="FF993366"/>
      <rgbColor rgb="FFFDEADA"/>
      <rgbColor rgb="FFDBEEF4"/>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RowHeight="15" outlineLevelRow="0" outlineLevelCol="0"/>
  <cols>
    <col collapsed="false" customWidth="true" hidden="false" outlineLevel="0" max="1" min="1" style="1" width="24.5"/>
    <col collapsed="false" customWidth="true" hidden="false" outlineLevel="0" max="2" min="2" style="1" width="77.18"/>
    <col collapsed="false" customWidth="true" hidden="false" outlineLevel="0" max="1025" min="3" style="1" width="10.51"/>
  </cols>
  <sheetData>
    <row r="1" customFormat="false" ht="14" hidden="false" customHeight="true" outlineLevel="0" collapsed="false"/>
    <row r="3" customFormat="false" ht="14" hidden="false" customHeight="true" outlineLevel="0" collapsed="false">
      <c r="A3" s="2"/>
      <c r="B3" s="3" t="s">
        <v>0</v>
      </c>
    </row>
    <row r="14" customFormat="false" ht="16" hidden="false" customHeight="true" outlineLevel="0" collapsed="false">
      <c r="A14" s="4" t="s">
        <v>1</v>
      </c>
      <c r="B14" s="5" t="s">
        <v>2</v>
      </c>
    </row>
    <row r="15" customFormat="false" ht="16" hidden="false" customHeight="true" outlineLevel="0" collapsed="false">
      <c r="A15" s="4" t="s">
        <v>3</v>
      </c>
      <c r="B15" s="5" t="s">
        <v>4</v>
      </c>
    </row>
    <row r="16" customFormat="false" ht="16" hidden="false" customHeight="true" outlineLevel="0" collapsed="false">
      <c r="A16" s="4"/>
      <c r="B16" s="4"/>
    </row>
    <row r="17" s="7" customFormat="true" ht="55.5" hidden="false" customHeight="true" outlineLevel="0" collapsed="false">
      <c r="A17" s="4" t="s">
        <v>5</v>
      </c>
      <c r="B17" s="6" t="s">
        <v>6</v>
      </c>
    </row>
    <row r="18" customFormat="false" ht="16" hidden="false" customHeight="true" outlineLevel="0" collapsed="false">
      <c r="A18" s="4"/>
      <c r="B18" s="4"/>
    </row>
    <row r="19" customFormat="false" ht="16" hidden="false" customHeight="true" outlineLevel="0" collapsed="false">
      <c r="A19" s="4" t="s">
        <v>7</v>
      </c>
      <c r="B19" s="5" t="s">
        <v>8</v>
      </c>
    </row>
    <row r="20" customFormat="false" ht="16" hidden="false" customHeight="true" outlineLevel="0" collapsed="false">
      <c r="A20" s="4" t="s">
        <v>9</v>
      </c>
      <c r="B20" s="5" t="s">
        <v>10</v>
      </c>
    </row>
    <row r="21" customFormat="false" ht="16" hidden="false" customHeight="true" outlineLevel="0" collapsed="false">
      <c r="A21" s="4" t="s">
        <v>11</v>
      </c>
      <c r="B21" s="5" t="s">
        <v>12</v>
      </c>
    </row>
    <row r="22" customFormat="false" ht="16" hidden="false" customHeight="true" outlineLevel="0" collapsed="false">
      <c r="A22" s="4" t="s">
        <v>13</v>
      </c>
      <c r="B22" s="5" t="s">
        <v>14</v>
      </c>
    </row>
    <row r="23" customFormat="false" ht="16" hidden="false" customHeight="true" outlineLevel="0" collapsed="false">
      <c r="A23" s="4" t="s">
        <v>15</v>
      </c>
      <c r="B23" s="5" t="s">
        <v>16</v>
      </c>
    </row>
    <row r="24" customFormat="false" ht="16" hidden="false" customHeight="true" outlineLevel="0" collapsed="false">
      <c r="A24" s="4"/>
      <c r="B24" s="5"/>
    </row>
    <row r="25" customFormat="false" ht="16" hidden="false" customHeight="true" outlineLevel="0" collapsed="false">
      <c r="A25" s="4"/>
      <c r="B25" s="5"/>
    </row>
    <row r="26" customFormat="false" ht="16" hidden="false" customHeight="true" outlineLevel="0" collapsed="false">
      <c r="A26" s="4"/>
      <c r="B26" s="5"/>
    </row>
    <row r="27" customFormat="false" ht="16" hidden="false" customHeight="true" outlineLevel="0" collapsed="false">
      <c r="A27" s="4"/>
      <c r="B27" s="5"/>
    </row>
    <row r="28" customFormat="false" ht="16" hidden="false" customHeight="true" outlineLevel="0" collapsed="false">
      <c r="A28" s="4"/>
      <c r="B28" s="5"/>
    </row>
    <row r="29" customFormat="false" ht="16" hidden="false" customHeight="true" outlineLevel="0" collapsed="false">
      <c r="A29" s="4"/>
      <c r="B29" s="5"/>
    </row>
    <row r="30" customFormat="false" ht="16" hidden="false" customHeight="true" outlineLevel="0" collapsed="false">
      <c r="A30" s="4"/>
      <c r="B30" s="5"/>
    </row>
    <row r="31" customFormat="false" ht="16" hidden="false" customHeight="true" outlineLevel="0" collapsed="false">
      <c r="A31" s="4"/>
      <c r="B31" s="5"/>
    </row>
    <row r="32" customFormat="false" ht="16" hidden="false" customHeight="true" outlineLevel="0" collapsed="false">
      <c r="A32" s="4"/>
      <c r="B32" s="5"/>
    </row>
    <row r="33" customFormat="false" ht="16" hidden="false" customHeight="true" outlineLevel="0" collapsed="false">
      <c r="A33" s="4"/>
      <c r="B33" s="5"/>
    </row>
    <row r="34" customFormat="false" ht="16" hidden="false" customHeight="true" outlineLevel="0" collapsed="false">
      <c r="A34" s="4"/>
      <c r="B34" s="5"/>
    </row>
    <row r="35" customFormat="false" ht="16" hidden="false" customHeight="true" outlineLevel="0" collapsed="false">
      <c r="A35" s="4"/>
      <c r="B35" s="4"/>
    </row>
    <row r="36" customFormat="false" ht="16" hidden="false" customHeight="true" outlineLevel="0" collapsed="false">
      <c r="A36" s="8" t="s">
        <v>17</v>
      </c>
      <c r="B36" s="9" t="s">
        <v>18</v>
      </c>
    </row>
    <row r="37" customFormat="false" ht="16" hidden="false" customHeight="true" outlineLevel="0" collapsed="false">
      <c r="A37" s="8" t="s">
        <v>19</v>
      </c>
      <c r="B37" s="9"/>
    </row>
    <row r="38" customFormat="false" ht="16" hidden="false" customHeight="true" outlineLevel="0" collapsed="false">
      <c r="A38" s="8" t="s">
        <v>20</v>
      </c>
      <c r="B38" s="9"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10" width="173.66"/>
    <col collapsed="false" customWidth="true" hidden="false" outlineLevel="0" max="1025" min="2" style="0" width="10.66"/>
  </cols>
  <sheetData>
    <row r="1" customFormat="false" ht="409" hidden="false" customHeight="true" outlineLevel="0" collapsed="false">
      <c r="A1" s="11" t="s">
        <v>22</v>
      </c>
    </row>
    <row r="2" customFormat="false" ht="409" hidden="false" customHeight="true" outlineLevel="0" collapsed="false">
      <c r="A2" s="11" t="s">
        <v>23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G52"/>
  <sheetViews>
    <sheetView showFormulas="false" showGridLines="true" showRowColHeaders="true" showZeros="true" rightToLeft="false" tabSelected="true" showOutlineSymbols="true" defaultGridColor="true" view="normal" topLeftCell="AW1" colorId="64" zoomScale="112" zoomScaleNormal="112" zoomScalePageLayoutView="100" workbookViewId="0">
      <selection pane="topLeft" activeCell="AY9" activeCellId="0" sqref="AY9"/>
    </sheetView>
  </sheetViews>
  <sheetFormatPr defaultRowHeight="13.8" outlineLevelRow="0" outlineLevelCol="0"/>
  <cols>
    <col collapsed="false" customWidth="true" hidden="false" outlineLevel="0" max="1" min="1" style="12" width="20.84"/>
    <col collapsed="false" customWidth="true" hidden="false" outlineLevel="0" max="2" min="2" style="12" width="10.66"/>
    <col collapsed="false" customWidth="true" hidden="false" outlineLevel="0" max="3" min="3" style="12" width="10.32"/>
    <col collapsed="false" customWidth="true" hidden="false" outlineLevel="0" max="4" min="4" style="12" width="11.83"/>
    <col collapsed="false" customWidth="true" hidden="false" outlineLevel="0" max="5" min="5" style="12" width="15.33"/>
    <col collapsed="false" customWidth="true" hidden="false" outlineLevel="0" max="6" min="6" style="12" width="16.84"/>
    <col collapsed="false" customWidth="true" hidden="false" outlineLevel="0" max="7" min="7" style="12" width="15.33"/>
    <col collapsed="false" customWidth="true" hidden="false" outlineLevel="0" max="10" min="8" style="12" width="13.68"/>
    <col collapsed="false" customWidth="true" hidden="false" outlineLevel="0" max="12" min="11" style="13" width="13.68"/>
    <col collapsed="false" customWidth="true" hidden="false" outlineLevel="0" max="14" min="13" style="12" width="13.68"/>
    <col collapsed="false" customWidth="true" hidden="false" outlineLevel="0" max="15" min="15" style="12" width="16.66"/>
    <col collapsed="false" customWidth="true" hidden="false" outlineLevel="0" max="20" min="16" style="13" width="13.68"/>
    <col collapsed="false" customWidth="true" hidden="false" outlineLevel="0" max="46" min="21" style="12" width="13.68"/>
    <col collapsed="false" customWidth="true" hidden="false" outlineLevel="0" max="47" min="47" style="12" width="11.37"/>
    <col collapsed="false" customWidth="true" hidden="false" outlineLevel="0" max="71" min="48" style="12" width="13.68"/>
    <col collapsed="false" customWidth="true" hidden="false" outlineLevel="0" max="72" min="72" style="12" width="14.66"/>
    <col collapsed="false" customWidth="true" hidden="false" outlineLevel="0" max="73" min="73" style="12" width="14.51"/>
    <col collapsed="false" customWidth="true" hidden="false" outlineLevel="0" max="74" min="74" style="12" width="15.5"/>
    <col collapsed="false" customWidth="true" hidden="false" outlineLevel="0" max="77" min="75" style="12" width="14.51"/>
    <col collapsed="false" customWidth="true" hidden="false" outlineLevel="0" max="78" min="78" style="12" width="15.16"/>
    <col collapsed="false" customWidth="true" hidden="false" outlineLevel="0" max="79" min="79" style="12" width="14.66"/>
    <col collapsed="false" customWidth="true" hidden="false" outlineLevel="0" max="80" min="80" style="12" width="14.51"/>
    <col collapsed="false" customWidth="true" hidden="false" outlineLevel="0" max="81" min="81" style="12" width="14.66"/>
    <col collapsed="false" customWidth="true" hidden="false" outlineLevel="0" max="82" min="82" style="12" width="15.33"/>
    <col collapsed="false" customWidth="true" hidden="false" outlineLevel="0" max="83" min="83" style="12" width="15.83"/>
    <col collapsed="false" customWidth="true" hidden="false" outlineLevel="0" max="84" min="84" style="12" width="15.16"/>
    <col collapsed="false" customWidth="true" hidden="false" outlineLevel="0" max="85" min="85" style="12" width="16.16"/>
    <col collapsed="false" customWidth="true" hidden="false" outlineLevel="0" max="86" min="86" style="12" width="15.16"/>
    <col collapsed="false" customWidth="true" hidden="false" outlineLevel="0" max="87" min="87" style="12" width="13.83"/>
    <col collapsed="false" customWidth="true" hidden="false" outlineLevel="0" max="89" min="88" style="12" width="14.51"/>
    <col collapsed="false" customWidth="true" hidden="false" outlineLevel="0" max="91" min="90" style="12" width="15.33"/>
    <col collapsed="false" customWidth="true" hidden="false" outlineLevel="0" max="183" min="92" style="12" width="13.68"/>
    <col collapsed="false" customWidth="true" hidden="false" outlineLevel="0" max="184" min="184" style="12" width="16.84"/>
    <col collapsed="false" customWidth="true" hidden="false" outlineLevel="0" max="185" min="185" style="12" width="16.66"/>
    <col collapsed="false" customWidth="true" hidden="false" outlineLevel="0" max="186" min="186" style="12" width="16"/>
    <col collapsed="false" customWidth="true" hidden="false" outlineLevel="0" max="189" min="187" style="12" width="13.68"/>
    <col collapsed="false" customWidth="true" hidden="false" outlineLevel="0" max="190" min="190" style="12" width="15.33"/>
    <col collapsed="false" customWidth="true" hidden="false" outlineLevel="0" max="191" min="191" style="12" width="15.66"/>
    <col collapsed="false" customWidth="true" hidden="false" outlineLevel="0" max="195" min="192" style="12" width="13.68"/>
    <col collapsed="false" customWidth="true" hidden="false" outlineLevel="0" max="196" min="196" style="12" width="16.66"/>
    <col collapsed="false" customWidth="true" hidden="false" outlineLevel="0" max="197" min="197" style="12" width="15.83"/>
    <col collapsed="false" customWidth="true" hidden="false" outlineLevel="0" max="200" min="198" style="12" width="13.68"/>
    <col collapsed="false" customWidth="true" hidden="false" outlineLevel="0" max="201" min="201" style="12" width="14.83"/>
    <col collapsed="false" customWidth="true" hidden="false" outlineLevel="0" max="202" min="202" style="12" width="16"/>
    <col collapsed="false" customWidth="true" hidden="false" outlineLevel="0" max="203" min="203" style="12" width="16.5"/>
    <col collapsed="false" customWidth="true" hidden="false" outlineLevel="0" max="204" min="204" style="12" width="14.17"/>
    <col collapsed="false" customWidth="true" hidden="false" outlineLevel="0" max="207" min="205" style="12" width="13.68"/>
    <col collapsed="false" customWidth="true" hidden="false" outlineLevel="0" max="208" min="208" style="12" width="15.16"/>
    <col collapsed="false" customWidth="true" hidden="false" outlineLevel="0" max="209" min="209" style="12" width="14.51"/>
    <col collapsed="false" customWidth="true" hidden="false" outlineLevel="0" max="213" min="210" style="12" width="13.68"/>
    <col collapsed="false" customWidth="true" hidden="false" outlineLevel="0" max="215" min="214" style="12" width="14.51"/>
    <col collapsed="false" customWidth="true" hidden="false" outlineLevel="0" max="219" min="216" style="12" width="13.68"/>
    <col collapsed="false" customWidth="true" hidden="false" outlineLevel="0" max="220" min="220" style="12" width="14.66"/>
    <col collapsed="false" customWidth="true" hidden="false" outlineLevel="0" max="221" min="221" style="12" width="14.51"/>
    <col collapsed="false" customWidth="true" hidden="false" outlineLevel="0" max="225" min="222" style="12" width="13.68"/>
    <col collapsed="false" customWidth="true" hidden="false" outlineLevel="0" max="226" min="226" style="12" width="14.17"/>
    <col collapsed="false" customWidth="true" hidden="false" outlineLevel="0" max="227" min="227" style="12" width="14.51"/>
    <col collapsed="false" customWidth="true" hidden="false" outlineLevel="0" max="231" min="228" style="12" width="13.68"/>
    <col collapsed="false" customWidth="true" hidden="false" outlineLevel="0" max="232" min="232" style="12" width="14.51"/>
    <col collapsed="false" customWidth="true" hidden="false" outlineLevel="0" max="233" min="233" style="12" width="14.17"/>
    <col collapsed="false" customWidth="true" hidden="false" outlineLevel="0" max="237" min="234" style="12" width="13.68"/>
    <col collapsed="false" customWidth="true" hidden="false" outlineLevel="0" max="238" min="238" style="12" width="16"/>
    <col collapsed="false" customWidth="true" hidden="false" outlineLevel="0" max="239" min="239" style="12" width="15.33"/>
    <col collapsed="false" customWidth="true" hidden="false" outlineLevel="0" max="240" min="240" style="12" width="14.51"/>
    <col collapsed="false" customWidth="true" hidden="false" outlineLevel="0" max="243" min="241" style="12" width="13.68"/>
    <col collapsed="false" customWidth="true" hidden="false" outlineLevel="0" max="244" min="244" style="12" width="16.5"/>
    <col collapsed="false" customWidth="true" hidden="false" outlineLevel="0" max="245" min="245" style="12" width="16.66"/>
    <col collapsed="false" customWidth="true" hidden="false" outlineLevel="0" max="248" min="246" style="12" width="16.5"/>
    <col collapsed="false" customWidth="true" hidden="false" outlineLevel="0" max="249" min="249" style="12" width="16"/>
    <col collapsed="false" customWidth="true" hidden="false" outlineLevel="0" max="250" min="250" style="12" width="15.5"/>
    <col collapsed="false" customWidth="true" hidden="false" outlineLevel="0" max="253" min="251" style="12" width="16.84"/>
    <col collapsed="false" customWidth="true" hidden="false" outlineLevel="0" max="254" min="254" style="12" width="15.66"/>
    <col collapsed="false" customWidth="true" hidden="false" outlineLevel="0" max="255" min="255" style="12" width="16.66"/>
    <col collapsed="false" customWidth="true" hidden="false" outlineLevel="0" max="259" min="256" style="12" width="16"/>
    <col collapsed="false" customWidth="true" hidden="false" outlineLevel="0" max="260" min="260" style="12" width="15.66"/>
    <col collapsed="false" customWidth="true" hidden="false" outlineLevel="0" max="263" min="261" style="12" width="16.5"/>
    <col collapsed="false" customWidth="true" hidden="false" outlineLevel="0" max="264" min="264" style="12" width="16.66"/>
    <col collapsed="false" customWidth="true" hidden="false" outlineLevel="0" max="265" min="265" style="12" width="17.34"/>
    <col collapsed="false" customWidth="true" hidden="false" outlineLevel="0" max="268" min="266" style="12" width="16"/>
    <col collapsed="false" customWidth="true" hidden="false" outlineLevel="0" max="269" min="269" style="12" width="16.66"/>
    <col collapsed="false" customWidth="true" hidden="false" outlineLevel="0" max="270" min="270" style="12" width="15.83"/>
    <col collapsed="false" customWidth="true" hidden="false" outlineLevel="0" max="274" min="271" style="12" width="16.66"/>
    <col collapsed="false" customWidth="true" hidden="false" outlineLevel="0" max="275" min="275" style="12" width="16.16"/>
    <col collapsed="false" customWidth="true" hidden="false" outlineLevel="0" max="278" min="276" style="12" width="16.66"/>
    <col collapsed="false" customWidth="true" hidden="false" outlineLevel="0" max="280" min="279" style="12" width="16"/>
    <col collapsed="false" customWidth="true" hidden="false" outlineLevel="0" max="283" min="281" style="12" width="17.34"/>
    <col collapsed="false" customWidth="true" hidden="false" outlineLevel="0" max="284" min="284" style="12" width="16"/>
    <col collapsed="false" customWidth="true" hidden="false" outlineLevel="0" max="285" min="285" style="12" width="15.66"/>
    <col collapsed="false" customWidth="true" hidden="false" outlineLevel="0" max="288" min="286" style="12" width="15.5"/>
    <col collapsed="false" customWidth="true" hidden="false" outlineLevel="0" max="289" min="289" style="12" width="17.83"/>
    <col collapsed="false" customWidth="true" hidden="false" outlineLevel="0" max="290" min="290" style="12" width="16.84"/>
    <col collapsed="false" customWidth="true" hidden="false" outlineLevel="0" max="291" min="291" style="12" width="16.66"/>
    <col collapsed="false" customWidth="true" hidden="false" outlineLevel="0" max="293" min="292" style="12" width="13.68"/>
    <col collapsed="false" customWidth="true" hidden="false" outlineLevel="0" max="1025" min="294" style="0" width="13.68"/>
  </cols>
  <sheetData>
    <row r="1" customFormat="false" ht="27" hidden="false" customHeight="true" outlineLevel="0" collapsed="false">
      <c r="A1" s="12" t="s">
        <v>24</v>
      </c>
      <c r="B1" s="12" t="s">
        <v>25</v>
      </c>
      <c r="C1" s="12" t="s">
        <v>26</v>
      </c>
      <c r="D1" s="12" t="s">
        <v>27</v>
      </c>
      <c r="E1" s="12" t="s">
        <v>28</v>
      </c>
      <c r="F1" s="12" t="s">
        <v>29</v>
      </c>
      <c r="G1" s="12" t="s">
        <v>30</v>
      </c>
      <c r="H1" s="12" t="s">
        <v>31</v>
      </c>
      <c r="I1" s="12" t="s">
        <v>32</v>
      </c>
      <c r="J1" s="12" t="s">
        <v>33</v>
      </c>
      <c r="K1" s="13" t="s">
        <v>34</v>
      </c>
      <c r="L1" s="13" t="s">
        <v>35</v>
      </c>
      <c r="M1" s="14" t="s">
        <v>36</v>
      </c>
      <c r="N1" s="14" t="s">
        <v>37</v>
      </c>
      <c r="O1" s="12" t="s">
        <v>38</v>
      </c>
      <c r="P1" s="13" t="s">
        <v>39</v>
      </c>
      <c r="Q1" s="13" t="s">
        <v>40</v>
      </c>
      <c r="R1" s="13" t="s">
        <v>41</v>
      </c>
      <c r="S1" s="13" t="s">
        <v>42</v>
      </c>
      <c r="T1" s="13" t="s">
        <v>43</v>
      </c>
      <c r="U1" s="12" t="s">
        <v>44</v>
      </c>
      <c r="V1" s="12" t="s">
        <v>45</v>
      </c>
      <c r="W1" s="12" t="s">
        <v>46</v>
      </c>
      <c r="X1" s="12" t="s">
        <v>47</v>
      </c>
      <c r="Y1" s="12" t="s">
        <v>48</v>
      </c>
      <c r="Z1" s="12" t="s">
        <v>49</v>
      </c>
      <c r="AA1" s="12" t="s">
        <v>50</v>
      </c>
      <c r="AB1" s="12" t="s">
        <v>51</v>
      </c>
      <c r="AC1" s="12" t="s">
        <v>52</v>
      </c>
      <c r="AD1" s="12" t="s">
        <v>53</v>
      </c>
      <c r="AE1" s="12" t="s">
        <v>54</v>
      </c>
      <c r="AF1" s="12" t="s">
        <v>55</v>
      </c>
      <c r="AG1" s="12" t="s">
        <v>56</v>
      </c>
      <c r="AH1" s="12" t="s">
        <v>57</v>
      </c>
      <c r="AI1" s="12" t="s">
        <v>58</v>
      </c>
      <c r="AJ1" s="12" t="s">
        <v>59</v>
      </c>
      <c r="AK1" s="12" t="s">
        <v>60</v>
      </c>
      <c r="AL1" s="12" t="s">
        <v>61</v>
      </c>
      <c r="AM1" s="12" t="s">
        <v>62</v>
      </c>
      <c r="AN1" s="12" t="s">
        <v>63</v>
      </c>
      <c r="AO1" s="12" t="s">
        <v>64</v>
      </c>
      <c r="AP1" s="12" t="s">
        <v>65</v>
      </c>
      <c r="AQ1" s="12" t="s">
        <v>66</v>
      </c>
      <c r="AR1" s="12" t="s">
        <v>67</v>
      </c>
      <c r="AS1" s="12" t="s">
        <v>68</v>
      </c>
      <c r="AT1" s="12" t="s">
        <v>69</v>
      </c>
      <c r="AU1" s="12" t="s">
        <v>70</v>
      </c>
      <c r="AV1" s="12" t="s">
        <v>71</v>
      </c>
      <c r="AW1" s="12" t="s">
        <v>72</v>
      </c>
      <c r="AX1" s="12" t="s">
        <v>73</v>
      </c>
      <c r="AY1" s="12" t="s">
        <v>74</v>
      </c>
      <c r="AZ1" s="12" t="s">
        <v>75</v>
      </c>
      <c r="BA1" s="12" t="s">
        <v>76</v>
      </c>
      <c r="BB1" s="12" t="s">
        <v>77</v>
      </c>
      <c r="BC1" s="12" t="s">
        <v>78</v>
      </c>
      <c r="BD1" s="12" t="s">
        <v>79</v>
      </c>
      <c r="BE1" s="12" t="s">
        <v>80</v>
      </c>
      <c r="BF1" s="12" t="s">
        <v>81</v>
      </c>
      <c r="BG1" s="12" t="s">
        <v>82</v>
      </c>
      <c r="BH1" s="12" t="s">
        <v>83</v>
      </c>
      <c r="BI1" s="12" t="s">
        <v>84</v>
      </c>
      <c r="BJ1" s="12" t="s">
        <v>85</v>
      </c>
      <c r="BK1" s="12" t="s">
        <v>86</v>
      </c>
      <c r="BL1" s="12" t="s">
        <v>87</v>
      </c>
      <c r="BM1" s="12" t="s">
        <v>88</v>
      </c>
      <c r="BN1" s="12" t="s">
        <v>89</v>
      </c>
      <c r="BO1" s="12" t="s">
        <v>90</v>
      </c>
      <c r="BP1" s="12" t="s">
        <v>91</v>
      </c>
      <c r="BQ1" s="12" t="s">
        <v>92</v>
      </c>
      <c r="BR1" s="12" t="s">
        <v>93</v>
      </c>
      <c r="BS1" s="12" t="s">
        <v>94</v>
      </c>
      <c r="BT1" s="12" t="s">
        <v>95</v>
      </c>
      <c r="BU1" s="12" t="s">
        <v>96</v>
      </c>
      <c r="BV1" s="12" t="s">
        <v>97</v>
      </c>
      <c r="BW1" s="12" t="s">
        <v>98</v>
      </c>
      <c r="BX1" s="12" t="s">
        <v>99</v>
      </c>
      <c r="BY1" s="12" t="s">
        <v>100</v>
      </c>
      <c r="BZ1" s="12" t="s">
        <v>101</v>
      </c>
      <c r="CA1" s="12" t="s">
        <v>102</v>
      </c>
      <c r="CB1" s="12" t="s">
        <v>103</v>
      </c>
      <c r="CC1" s="12" t="s">
        <v>104</v>
      </c>
      <c r="CD1" s="12" t="s">
        <v>105</v>
      </c>
      <c r="CE1" s="12" t="s">
        <v>106</v>
      </c>
      <c r="CF1" s="12" t="s">
        <v>107</v>
      </c>
      <c r="CG1" s="12" t="s">
        <v>108</v>
      </c>
      <c r="CH1" s="12" t="s">
        <v>109</v>
      </c>
      <c r="CI1" s="12" t="s">
        <v>110</v>
      </c>
      <c r="CJ1" s="12" t="s">
        <v>111</v>
      </c>
      <c r="CK1" s="12" t="s">
        <v>112</v>
      </c>
      <c r="CL1" s="12" t="s">
        <v>113</v>
      </c>
      <c r="CM1" s="12" t="s">
        <v>114</v>
      </c>
      <c r="CN1" s="12" t="s">
        <v>115</v>
      </c>
      <c r="CO1" s="12" t="s">
        <v>116</v>
      </c>
      <c r="CP1" s="12" t="s">
        <v>117</v>
      </c>
      <c r="CQ1" s="12" t="s">
        <v>118</v>
      </c>
      <c r="CR1" s="12" t="s">
        <v>119</v>
      </c>
      <c r="CS1" s="12" t="s">
        <v>120</v>
      </c>
      <c r="CT1" s="12" t="s">
        <v>121</v>
      </c>
      <c r="CU1" s="12" t="s">
        <v>122</v>
      </c>
      <c r="CV1" s="12" t="s">
        <v>123</v>
      </c>
      <c r="CW1" s="12" t="s">
        <v>124</v>
      </c>
      <c r="CX1" s="12" t="s">
        <v>125</v>
      </c>
      <c r="CY1" s="12" t="s">
        <v>126</v>
      </c>
      <c r="CZ1" s="12" t="s">
        <v>127</v>
      </c>
      <c r="DA1" s="12" t="s">
        <v>128</v>
      </c>
      <c r="DB1" s="12" t="s">
        <v>129</v>
      </c>
      <c r="DC1" s="12" t="s">
        <v>130</v>
      </c>
      <c r="DD1" s="12" t="s">
        <v>131</v>
      </c>
      <c r="DE1" s="12" t="s">
        <v>132</v>
      </c>
      <c r="DF1" s="12" t="s">
        <v>133</v>
      </c>
      <c r="DG1" s="12" t="s">
        <v>134</v>
      </c>
      <c r="DH1" s="12" t="s">
        <v>135</v>
      </c>
      <c r="DI1" s="12" t="s">
        <v>136</v>
      </c>
      <c r="DJ1" s="12" t="s">
        <v>137</v>
      </c>
      <c r="DK1" s="12" t="s">
        <v>138</v>
      </c>
      <c r="DL1" s="12" t="s">
        <v>139</v>
      </c>
      <c r="DM1" s="12" t="s">
        <v>140</v>
      </c>
      <c r="DN1" s="12" t="s">
        <v>141</v>
      </c>
      <c r="DO1" s="12" t="s">
        <v>142</v>
      </c>
      <c r="DP1" s="12" t="s">
        <v>143</v>
      </c>
      <c r="DQ1" s="12" t="s">
        <v>144</v>
      </c>
      <c r="DR1" s="12" t="s">
        <v>145</v>
      </c>
      <c r="DS1" s="12" t="s">
        <v>146</v>
      </c>
      <c r="DT1" s="12" t="s">
        <v>147</v>
      </c>
      <c r="DU1" s="12" t="s">
        <v>148</v>
      </c>
      <c r="DV1" s="12" t="s">
        <v>149</v>
      </c>
      <c r="DW1" s="12" t="s">
        <v>150</v>
      </c>
      <c r="DX1" s="12" t="s">
        <v>151</v>
      </c>
      <c r="DY1" s="12" t="s">
        <v>152</v>
      </c>
      <c r="DZ1" s="12" t="s">
        <v>153</v>
      </c>
      <c r="EA1" s="12" t="s">
        <v>154</v>
      </c>
      <c r="EB1" s="12" t="s">
        <v>155</v>
      </c>
      <c r="EC1" s="12" t="s">
        <v>156</v>
      </c>
      <c r="ED1" s="12" t="s">
        <v>157</v>
      </c>
      <c r="EE1" s="12" t="s">
        <v>158</v>
      </c>
      <c r="EF1" s="12" t="s">
        <v>159</v>
      </c>
      <c r="EG1" s="12" t="s">
        <v>160</v>
      </c>
      <c r="EH1" s="12" t="s">
        <v>161</v>
      </c>
      <c r="EI1" s="12" t="s">
        <v>162</v>
      </c>
      <c r="EJ1" s="12" t="s">
        <v>163</v>
      </c>
      <c r="EK1" s="12" t="s">
        <v>164</v>
      </c>
      <c r="EL1" s="12" t="s">
        <v>165</v>
      </c>
      <c r="EM1" s="12" t="s">
        <v>166</v>
      </c>
      <c r="EN1" s="12" t="s">
        <v>167</v>
      </c>
      <c r="EO1" s="12" t="s">
        <v>168</v>
      </c>
      <c r="EP1" s="12" t="s">
        <v>169</v>
      </c>
      <c r="EQ1" s="12" t="s">
        <v>170</v>
      </c>
      <c r="ER1" s="12" t="s">
        <v>171</v>
      </c>
      <c r="ES1" s="12" t="s">
        <v>172</v>
      </c>
      <c r="ET1" s="12" t="s">
        <v>173</v>
      </c>
      <c r="EU1" s="12" t="s">
        <v>174</v>
      </c>
      <c r="EV1" s="12" t="s">
        <v>175</v>
      </c>
      <c r="EW1" s="12" t="s">
        <v>176</v>
      </c>
      <c r="EX1" s="12" t="s">
        <v>177</v>
      </c>
      <c r="EY1" s="12" t="s">
        <v>178</v>
      </c>
      <c r="EZ1" s="12" t="s">
        <v>179</v>
      </c>
      <c r="FA1" s="12" t="s">
        <v>180</v>
      </c>
      <c r="FB1" s="14" t="s">
        <v>181</v>
      </c>
      <c r="FC1" s="12" t="s">
        <v>182</v>
      </c>
      <c r="FD1" s="12" t="s">
        <v>183</v>
      </c>
      <c r="FE1" s="12" t="s">
        <v>184</v>
      </c>
      <c r="FF1" s="12" t="s">
        <v>185</v>
      </c>
      <c r="FG1" s="12" t="s">
        <v>186</v>
      </c>
      <c r="FH1" s="12" t="s">
        <v>187</v>
      </c>
      <c r="FI1" s="12" t="s">
        <v>188</v>
      </c>
      <c r="FJ1" s="12" t="s">
        <v>189</v>
      </c>
      <c r="FK1" s="12" t="s">
        <v>190</v>
      </c>
      <c r="FL1" s="12" t="s">
        <v>191</v>
      </c>
      <c r="FM1" s="12" t="s">
        <v>192</v>
      </c>
      <c r="FN1" s="12" t="s">
        <v>193</v>
      </c>
      <c r="FO1" s="12" t="s">
        <v>194</v>
      </c>
      <c r="FP1" s="12" t="s">
        <v>195</v>
      </c>
      <c r="FQ1" s="12" t="s">
        <v>196</v>
      </c>
      <c r="FR1" s="12" t="s">
        <v>197</v>
      </c>
      <c r="FS1" s="12" t="s">
        <v>198</v>
      </c>
      <c r="FT1" s="12" t="s">
        <v>199</v>
      </c>
      <c r="FU1" s="12" t="s">
        <v>200</v>
      </c>
      <c r="FV1" s="12" t="s">
        <v>201</v>
      </c>
      <c r="FW1" s="15" t="s">
        <v>202</v>
      </c>
      <c r="FX1" s="15" t="s">
        <v>203</v>
      </c>
      <c r="FY1" s="15" t="s">
        <v>204</v>
      </c>
      <c r="FZ1" s="15" t="s">
        <v>205</v>
      </c>
      <c r="GA1" s="15" t="s">
        <v>206</v>
      </c>
      <c r="GB1" s="16" t="s">
        <v>207</v>
      </c>
      <c r="GC1" s="16" t="s">
        <v>208</v>
      </c>
      <c r="GD1" s="15" t="s">
        <v>209</v>
      </c>
      <c r="GE1" s="15" t="s">
        <v>210</v>
      </c>
      <c r="GF1" s="15" t="s">
        <v>211</v>
      </c>
      <c r="GG1" s="15" t="s">
        <v>212</v>
      </c>
      <c r="GH1" s="16" t="s">
        <v>213</v>
      </c>
      <c r="GI1" s="16" t="s">
        <v>214</v>
      </c>
      <c r="GJ1" s="15" t="s">
        <v>215</v>
      </c>
      <c r="GK1" s="15" t="s">
        <v>216</v>
      </c>
      <c r="GL1" s="15" t="s">
        <v>217</v>
      </c>
      <c r="GM1" s="15" t="s">
        <v>218</v>
      </c>
      <c r="GN1" s="16" t="s">
        <v>219</v>
      </c>
      <c r="GO1" s="16" t="s">
        <v>220</v>
      </c>
      <c r="GP1" s="15" t="s">
        <v>221</v>
      </c>
      <c r="GQ1" s="15" t="s">
        <v>222</v>
      </c>
      <c r="GR1" s="15" t="s">
        <v>223</v>
      </c>
      <c r="GS1" s="15" t="s">
        <v>224</v>
      </c>
      <c r="GT1" s="16" t="s">
        <v>225</v>
      </c>
      <c r="GU1" s="16" t="s">
        <v>226</v>
      </c>
      <c r="GV1" s="15" t="s">
        <v>227</v>
      </c>
      <c r="GW1" s="15" t="s">
        <v>228</v>
      </c>
      <c r="GX1" s="15" t="s">
        <v>229</v>
      </c>
      <c r="GY1" s="15" t="s">
        <v>230</v>
      </c>
      <c r="GZ1" s="16" t="s">
        <v>231</v>
      </c>
      <c r="HA1" s="16" t="s">
        <v>232</v>
      </c>
      <c r="HB1" s="15" t="s">
        <v>233</v>
      </c>
      <c r="HC1" s="15" t="s">
        <v>234</v>
      </c>
      <c r="HD1" s="15" t="s">
        <v>235</v>
      </c>
      <c r="HE1" s="15" t="s">
        <v>236</v>
      </c>
      <c r="HF1" s="16" t="s">
        <v>237</v>
      </c>
      <c r="HG1" s="16" t="s">
        <v>238</v>
      </c>
      <c r="HH1" s="15" t="s">
        <v>239</v>
      </c>
      <c r="HI1" s="15" t="s">
        <v>240</v>
      </c>
      <c r="HJ1" s="15" t="s">
        <v>241</v>
      </c>
      <c r="HK1" s="15" t="s">
        <v>242</v>
      </c>
      <c r="HL1" s="16" t="s">
        <v>243</v>
      </c>
      <c r="HM1" s="16" t="s">
        <v>244</v>
      </c>
      <c r="HN1" s="15" t="s">
        <v>245</v>
      </c>
      <c r="HO1" s="15" t="s">
        <v>246</v>
      </c>
      <c r="HP1" s="15" t="s">
        <v>247</v>
      </c>
      <c r="HQ1" s="15" t="s">
        <v>248</v>
      </c>
      <c r="HR1" s="16" t="s">
        <v>249</v>
      </c>
      <c r="HS1" s="16" t="s">
        <v>250</v>
      </c>
      <c r="HT1" s="15" t="s">
        <v>251</v>
      </c>
      <c r="HU1" s="15" t="s">
        <v>252</v>
      </c>
      <c r="HV1" s="15" t="s">
        <v>253</v>
      </c>
      <c r="HW1" s="15" t="s">
        <v>254</v>
      </c>
      <c r="HX1" s="16" t="s">
        <v>255</v>
      </c>
      <c r="HY1" s="16" t="s">
        <v>256</v>
      </c>
      <c r="HZ1" s="15" t="s">
        <v>257</v>
      </c>
      <c r="IA1" s="15" t="s">
        <v>258</v>
      </c>
      <c r="IB1" s="15" t="s">
        <v>259</v>
      </c>
      <c r="IC1" s="15" t="s">
        <v>260</v>
      </c>
      <c r="ID1" s="16" t="s">
        <v>261</v>
      </c>
      <c r="IE1" s="16" t="s">
        <v>262</v>
      </c>
      <c r="IF1" s="15" t="s">
        <v>263</v>
      </c>
      <c r="IG1" s="15" t="s">
        <v>264</v>
      </c>
      <c r="IH1" s="15" t="s">
        <v>265</v>
      </c>
      <c r="II1" s="15" t="s">
        <v>266</v>
      </c>
      <c r="IJ1" s="16" t="s">
        <v>267</v>
      </c>
      <c r="IK1" s="16" t="s">
        <v>268</v>
      </c>
      <c r="IL1" s="15" t="s">
        <v>269</v>
      </c>
      <c r="IM1" s="15" t="s">
        <v>270</v>
      </c>
      <c r="IN1" s="15" t="s">
        <v>271</v>
      </c>
      <c r="IO1" s="16" t="s">
        <v>272</v>
      </c>
      <c r="IP1" s="16" t="s">
        <v>273</v>
      </c>
      <c r="IQ1" s="15" t="s">
        <v>274</v>
      </c>
      <c r="IR1" s="15" t="s">
        <v>275</v>
      </c>
      <c r="IS1" s="15" t="s">
        <v>276</v>
      </c>
      <c r="IT1" s="16" t="s">
        <v>277</v>
      </c>
      <c r="IU1" s="16" t="s">
        <v>278</v>
      </c>
      <c r="IV1" s="15" t="s">
        <v>279</v>
      </c>
      <c r="IW1" s="15" t="s">
        <v>280</v>
      </c>
      <c r="IX1" s="15" t="s">
        <v>281</v>
      </c>
      <c r="IY1" s="16" t="s">
        <v>282</v>
      </c>
      <c r="IZ1" s="16" t="s">
        <v>283</v>
      </c>
      <c r="JA1" s="15" t="s">
        <v>284</v>
      </c>
      <c r="JB1" s="15" t="s">
        <v>285</v>
      </c>
      <c r="JC1" s="15" t="s">
        <v>286</v>
      </c>
      <c r="JD1" s="16" t="s">
        <v>287</v>
      </c>
      <c r="JE1" s="16" t="s">
        <v>288</v>
      </c>
      <c r="JF1" s="15" t="s">
        <v>289</v>
      </c>
      <c r="JG1" s="15" t="s">
        <v>290</v>
      </c>
      <c r="JH1" s="15" t="s">
        <v>291</v>
      </c>
      <c r="JI1" s="16" t="s">
        <v>292</v>
      </c>
      <c r="JJ1" s="16" t="s">
        <v>293</v>
      </c>
      <c r="JK1" s="15" t="s">
        <v>294</v>
      </c>
      <c r="JL1" s="15" t="s">
        <v>295</v>
      </c>
      <c r="JM1" s="15" t="s">
        <v>296</v>
      </c>
      <c r="JN1" s="16" t="s">
        <v>297</v>
      </c>
      <c r="JO1" s="16" t="s">
        <v>298</v>
      </c>
      <c r="JP1" s="15" t="s">
        <v>299</v>
      </c>
      <c r="JQ1" s="15" t="s">
        <v>300</v>
      </c>
      <c r="JR1" s="15" t="s">
        <v>301</v>
      </c>
      <c r="JS1" s="16" t="s">
        <v>302</v>
      </c>
      <c r="JT1" s="16" t="s">
        <v>303</v>
      </c>
      <c r="JU1" s="15" t="s">
        <v>304</v>
      </c>
      <c r="JV1" s="15" t="s">
        <v>305</v>
      </c>
      <c r="JW1" s="15" t="s">
        <v>306</v>
      </c>
      <c r="JX1" s="16" t="s">
        <v>307</v>
      </c>
      <c r="JY1" s="16" t="s">
        <v>308</v>
      </c>
      <c r="JZ1" s="15" t="s">
        <v>309</v>
      </c>
      <c r="KA1" s="15" t="s">
        <v>310</v>
      </c>
      <c r="KB1" s="15" t="s">
        <v>311</v>
      </c>
      <c r="KC1" s="16" t="s">
        <v>312</v>
      </c>
      <c r="KD1" s="16" t="s">
        <v>313</v>
      </c>
      <c r="KE1" s="15" t="s">
        <v>314</v>
      </c>
      <c r="KF1" s="17"/>
      <c r="KG1" s="17"/>
    </row>
    <row r="2" customFormat="false" ht="24" hidden="false" customHeight="true" outlineLevel="0" collapsed="false">
      <c r="A2" s="12" t="s">
        <v>315</v>
      </c>
      <c r="B2" s="12" t="s">
        <v>316</v>
      </c>
      <c r="C2" s="12" t="s">
        <v>317</v>
      </c>
      <c r="D2" s="14" t="s">
        <v>318</v>
      </c>
      <c r="E2" s="14" t="s">
        <v>319</v>
      </c>
      <c r="F2" s="12" t="s">
        <v>320</v>
      </c>
      <c r="G2" s="18" t="s">
        <v>321</v>
      </c>
      <c r="H2" s="18" t="s">
        <v>322</v>
      </c>
      <c r="I2" s="18" t="s">
        <v>323</v>
      </c>
      <c r="J2" s="18" t="s">
        <v>324</v>
      </c>
      <c r="K2" s="19" t="s">
        <v>325</v>
      </c>
      <c r="L2" s="19" t="s">
        <v>326</v>
      </c>
      <c r="M2" s="18" t="s">
        <v>327</v>
      </c>
      <c r="N2" s="18" t="s">
        <v>328</v>
      </c>
      <c r="O2" s="18" t="s">
        <v>329</v>
      </c>
      <c r="P2" s="13" t="s">
        <v>330</v>
      </c>
      <c r="Q2" s="19" t="s">
        <v>331</v>
      </c>
      <c r="R2" s="19" t="s">
        <v>332</v>
      </c>
      <c r="S2" s="13" t="s">
        <v>319</v>
      </c>
      <c r="T2" s="13" t="s">
        <v>319</v>
      </c>
      <c r="U2" s="12" t="s">
        <v>319</v>
      </c>
      <c r="V2" s="12" t="s">
        <v>319</v>
      </c>
      <c r="W2" s="12" t="s">
        <v>319</v>
      </c>
      <c r="X2" s="12" t="s">
        <v>319</v>
      </c>
      <c r="Y2" s="12" t="s">
        <v>319</v>
      </c>
      <c r="Z2" s="12" t="s">
        <v>319</v>
      </c>
      <c r="AA2" s="12" t="s">
        <v>319</v>
      </c>
      <c r="AB2" s="12" t="s">
        <v>319</v>
      </c>
      <c r="AC2" s="12" t="s">
        <v>319</v>
      </c>
      <c r="AD2" s="14" t="s">
        <v>333</v>
      </c>
      <c r="AE2" s="14" t="s">
        <v>333</v>
      </c>
      <c r="AF2" s="14" t="s">
        <v>334</v>
      </c>
      <c r="AG2" s="14" t="s">
        <v>335</v>
      </c>
      <c r="AH2" s="14" t="s">
        <v>336</v>
      </c>
      <c r="AI2" s="14" t="s">
        <v>337</v>
      </c>
      <c r="AJ2" s="14" t="s">
        <v>338</v>
      </c>
      <c r="AK2" s="14" t="s">
        <v>339</v>
      </c>
      <c r="AL2" s="14" t="s">
        <v>340</v>
      </c>
      <c r="AM2" s="14" t="s">
        <v>341</v>
      </c>
      <c r="AN2" s="14" t="s">
        <v>341</v>
      </c>
      <c r="AO2" s="14" t="s">
        <v>342</v>
      </c>
      <c r="AP2" s="14" t="s">
        <v>342</v>
      </c>
      <c r="AQ2" s="14" t="s">
        <v>343</v>
      </c>
      <c r="AR2" s="14" t="s">
        <v>344</v>
      </c>
      <c r="AS2" s="14" t="s">
        <v>345</v>
      </c>
      <c r="AT2" s="14" t="s">
        <v>346</v>
      </c>
      <c r="AU2" s="14" t="s">
        <v>347</v>
      </c>
      <c r="AV2" s="14" t="s">
        <v>348</v>
      </c>
      <c r="AW2" s="14" t="s">
        <v>349</v>
      </c>
      <c r="AX2" s="14" t="s">
        <v>350</v>
      </c>
      <c r="AY2" s="14" t="s">
        <v>351</v>
      </c>
      <c r="AZ2" s="14" t="s">
        <v>352</v>
      </c>
      <c r="BA2" s="14" t="s">
        <v>352</v>
      </c>
      <c r="BB2" s="14" t="s">
        <v>353</v>
      </c>
      <c r="BC2" s="14" t="s">
        <v>354</v>
      </c>
      <c r="BD2" s="14" t="s">
        <v>355</v>
      </c>
      <c r="BE2" s="14" t="s">
        <v>356</v>
      </c>
      <c r="BF2" s="14" t="s">
        <v>357</v>
      </c>
      <c r="BG2" s="14" t="s">
        <v>358</v>
      </c>
      <c r="BH2" s="14" t="s">
        <v>359</v>
      </c>
      <c r="BI2" s="14" t="s">
        <v>360</v>
      </c>
      <c r="BJ2" s="14" t="s">
        <v>361</v>
      </c>
      <c r="BK2" s="20" t="s">
        <v>319</v>
      </c>
      <c r="BL2" s="20" t="s">
        <v>319</v>
      </c>
      <c r="BM2" s="20" t="s">
        <v>319</v>
      </c>
      <c r="BN2" s="20" t="s">
        <v>319</v>
      </c>
      <c r="BO2" s="20" t="s">
        <v>319</v>
      </c>
      <c r="BP2" s="20" t="s">
        <v>319</v>
      </c>
      <c r="BQ2" s="20" t="s">
        <v>319</v>
      </c>
      <c r="BR2" s="20" t="s">
        <v>319</v>
      </c>
      <c r="BS2" s="20" t="s">
        <v>319</v>
      </c>
      <c r="BT2" s="14" t="s">
        <v>362</v>
      </c>
      <c r="BU2" s="14" t="s">
        <v>363</v>
      </c>
      <c r="BV2" s="14" t="s">
        <v>364</v>
      </c>
      <c r="BW2" s="14" t="s">
        <v>365</v>
      </c>
      <c r="BX2" s="14" t="s">
        <v>366</v>
      </c>
      <c r="BY2" s="14" t="s">
        <v>367</v>
      </c>
      <c r="BZ2" s="14" t="s">
        <v>368</v>
      </c>
      <c r="CA2" s="14" t="s">
        <v>369</v>
      </c>
      <c r="CB2" s="14" t="s">
        <v>370</v>
      </c>
      <c r="CC2" s="14" t="s">
        <v>371</v>
      </c>
      <c r="CD2" s="14" t="s">
        <v>372</v>
      </c>
      <c r="CE2" s="14" t="s">
        <v>373</v>
      </c>
      <c r="CF2" s="14" t="s">
        <v>374</v>
      </c>
      <c r="CG2" s="14" t="s">
        <v>375</v>
      </c>
      <c r="CH2" s="14" t="s">
        <v>376</v>
      </c>
      <c r="CI2" s="14" t="s">
        <v>377</v>
      </c>
      <c r="CJ2" s="14" t="s">
        <v>378</v>
      </c>
      <c r="CK2" s="14" t="s">
        <v>379</v>
      </c>
      <c r="CL2" s="14"/>
      <c r="CM2" s="14" t="s">
        <v>380</v>
      </c>
      <c r="CN2" s="14" t="s">
        <v>381</v>
      </c>
      <c r="CO2" s="14" t="s">
        <v>382</v>
      </c>
      <c r="CP2" s="14" t="s">
        <v>383</v>
      </c>
      <c r="CQ2" s="14" t="s">
        <v>384</v>
      </c>
      <c r="CR2" s="14" t="s">
        <v>385</v>
      </c>
      <c r="CS2" s="14" t="s">
        <v>386</v>
      </c>
      <c r="CT2" s="14" t="s">
        <v>387</v>
      </c>
      <c r="CU2" s="14" t="s">
        <v>388</v>
      </c>
      <c r="CV2" s="14"/>
      <c r="CW2" s="14"/>
      <c r="CX2" s="14" t="s">
        <v>389</v>
      </c>
      <c r="CY2" s="14" t="s">
        <v>390</v>
      </c>
      <c r="CZ2" s="14" t="s">
        <v>391</v>
      </c>
      <c r="DA2" s="14" t="s">
        <v>392</v>
      </c>
      <c r="DB2" s="14" t="s">
        <v>393</v>
      </c>
      <c r="DC2" s="14" t="s">
        <v>394</v>
      </c>
      <c r="DD2" s="14" t="s">
        <v>395</v>
      </c>
      <c r="DE2" s="14" t="s">
        <v>396</v>
      </c>
      <c r="DF2" s="14" t="s">
        <v>397</v>
      </c>
      <c r="DG2" s="14"/>
      <c r="DH2" s="14"/>
      <c r="DI2" s="14" t="s">
        <v>398</v>
      </c>
      <c r="DJ2" s="14" t="s">
        <v>399</v>
      </c>
      <c r="DK2" s="14" t="s">
        <v>400</v>
      </c>
      <c r="DL2" s="14" t="s">
        <v>401</v>
      </c>
      <c r="DM2" s="14" t="s">
        <v>402</v>
      </c>
      <c r="DN2" s="14" t="s">
        <v>403</v>
      </c>
      <c r="DO2" s="14" t="s">
        <v>404</v>
      </c>
      <c r="DP2" s="14" t="s">
        <v>405</v>
      </c>
      <c r="DQ2" s="14" t="s">
        <v>406</v>
      </c>
      <c r="DR2" s="14"/>
      <c r="DS2" s="14"/>
      <c r="DT2" s="14" t="s">
        <v>407</v>
      </c>
      <c r="DU2" s="14" t="s">
        <v>408</v>
      </c>
      <c r="DV2" s="14" t="s">
        <v>409</v>
      </c>
      <c r="DW2" s="14" t="s">
        <v>410</v>
      </c>
      <c r="DX2" s="14" t="s">
        <v>411</v>
      </c>
      <c r="DY2" s="14" t="s">
        <v>412</v>
      </c>
      <c r="DZ2" s="14" t="s">
        <v>413</v>
      </c>
      <c r="EA2" s="14" t="s">
        <v>414</v>
      </c>
      <c r="EB2" s="14" t="s">
        <v>415</v>
      </c>
      <c r="EC2" s="14"/>
      <c r="ED2" s="14"/>
      <c r="EE2" s="14" t="s">
        <v>416</v>
      </c>
      <c r="EF2" s="14" t="s">
        <v>417</v>
      </c>
      <c r="EG2" s="14" t="s">
        <v>418</v>
      </c>
      <c r="EH2" s="14" t="s">
        <v>419</v>
      </c>
      <c r="EI2" s="14" t="s">
        <v>420</v>
      </c>
      <c r="EJ2" s="14" t="s">
        <v>421</v>
      </c>
      <c r="EK2" s="14" t="s">
        <v>422</v>
      </c>
      <c r="EL2" s="14" t="s">
        <v>423</v>
      </c>
      <c r="EM2" s="14" t="s">
        <v>424</v>
      </c>
      <c r="EN2" s="14"/>
      <c r="EO2" s="14"/>
      <c r="EP2" s="14" t="s">
        <v>425</v>
      </c>
      <c r="EQ2" s="14" t="s">
        <v>426</v>
      </c>
      <c r="ER2" s="14" t="s">
        <v>427</v>
      </c>
      <c r="ES2" s="14" t="s">
        <v>428</v>
      </c>
      <c r="ET2" s="14" t="s">
        <v>429</v>
      </c>
      <c r="EU2" s="14" t="s">
        <v>430</v>
      </c>
      <c r="EV2" s="14" t="s">
        <v>431</v>
      </c>
      <c r="EW2" s="14" t="s">
        <v>432</v>
      </c>
      <c r="EX2" s="14" t="s">
        <v>433</v>
      </c>
      <c r="EY2" s="14"/>
      <c r="EZ2" s="18" t="s">
        <v>434</v>
      </c>
      <c r="FA2" s="18" t="s">
        <v>435</v>
      </c>
      <c r="FB2" s="14" t="s">
        <v>436</v>
      </c>
      <c r="FC2" s="14" t="s">
        <v>437</v>
      </c>
      <c r="FD2" s="14" t="s">
        <v>438</v>
      </c>
      <c r="FE2" s="14" t="s">
        <v>439</v>
      </c>
      <c r="FF2" s="14" t="s">
        <v>440</v>
      </c>
      <c r="FG2" s="14" t="s">
        <v>441</v>
      </c>
      <c r="FH2" s="14" t="s">
        <v>442</v>
      </c>
      <c r="FI2" s="14" t="s">
        <v>443</v>
      </c>
      <c r="FJ2" s="14" t="s">
        <v>444</v>
      </c>
      <c r="FK2" s="14" t="s">
        <v>445</v>
      </c>
      <c r="FL2" s="14" t="s">
        <v>446</v>
      </c>
      <c r="FM2" s="14" t="s">
        <v>447</v>
      </c>
      <c r="FN2" s="14" t="s">
        <v>448</v>
      </c>
      <c r="FO2" s="14" t="s">
        <v>449</v>
      </c>
      <c r="FP2" s="14" t="s">
        <v>450</v>
      </c>
      <c r="FQ2" s="14" t="s">
        <v>451</v>
      </c>
      <c r="FR2" s="14" t="s">
        <v>452</v>
      </c>
      <c r="FS2" s="14" t="s">
        <v>453</v>
      </c>
      <c r="FT2" s="14" t="s">
        <v>454</v>
      </c>
      <c r="FU2" s="14" t="s">
        <v>455</v>
      </c>
      <c r="FV2" s="14" t="s">
        <v>456</v>
      </c>
      <c r="FW2" s="21" t="s">
        <v>457</v>
      </c>
      <c r="FX2" s="21" t="s">
        <v>319</v>
      </c>
      <c r="FY2" s="21" t="s">
        <v>458</v>
      </c>
      <c r="FZ2" s="21" t="s">
        <v>459</v>
      </c>
      <c r="GA2" s="21" t="s">
        <v>460</v>
      </c>
      <c r="GB2" s="21" t="s">
        <v>461</v>
      </c>
      <c r="GC2" s="21" t="s">
        <v>462</v>
      </c>
      <c r="GD2" s="21" t="s">
        <v>463</v>
      </c>
      <c r="GE2" s="21" t="s">
        <v>464</v>
      </c>
      <c r="GF2" s="21" t="s">
        <v>465</v>
      </c>
      <c r="GG2" s="21" t="s">
        <v>466</v>
      </c>
      <c r="GH2" s="21" t="s">
        <v>467</v>
      </c>
      <c r="GI2" s="21" t="s">
        <v>468</v>
      </c>
      <c r="GJ2" s="21" t="s">
        <v>469</v>
      </c>
      <c r="GK2" s="21" t="s">
        <v>470</v>
      </c>
      <c r="GL2" s="21" t="s">
        <v>471</v>
      </c>
      <c r="GM2" s="21" t="s">
        <v>472</v>
      </c>
      <c r="GN2" s="21" t="s">
        <v>473</v>
      </c>
      <c r="GO2" s="21" t="s">
        <v>474</v>
      </c>
      <c r="GP2" s="21" t="s">
        <v>475</v>
      </c>
      <c r="GQ2" s="21" t="s">
        <v>476</v>
      </c>
      <c r="GR2" s="21" t="s">
        <v>477</v>
      </c>
      <c r="GS2" s="21" t="s">
        <v>478</v>
      </c>
      <c r="GT2" s="21" t="s">
        <v>479</v>
      </c>
      <c r="GU2" s="21" t="s">
        <v>480</v>
      </c>
      <c r="GV2" s="21" t="s">
        <v>481</v>
      </c>
      <c r="GW2" s="21" t="s">
        <v>482</v>
      </c>
      <c r="GX2" s="21" t="s">
        <v>483</v>
      </c>
      <c r="GY2" s="21" t="s">
        <v>484</v>
      </c>
      <c r="GZ2" s="21" t="s">
        <v>485</v>
      </c>
      <c r="HA2" s="21" t="s">
        <v>486</v>
      </c>
      <c r="HB2" s="21" t="s">
        <v>487</v>
      </c>
      <c r="HC2" s="21" t="s">
        <v>488</v>
      </c>
      <c r="HD2" s="21" t="s">
        <v>489</v>
      </c>
      <c r="HE2" s="21" t="s">
        <v>490</v>
      </c>
      <c r="HF2" s="21" t="s">
        <v>491</v>
      </c>
      <c r="HG2" s="21" t="s">
        <v>492</v>
      </c>
      <c r="HH2" s="21" t="s">
        <v>493</v>
      </c>
      <c r="HI2" s="21" t="s">
        <v>494</v>
      </c>
      <c r="HJ2" s="21" t="s">
        <v>495</v>
      </c>
      <c r="HK2" s="21" t="s">
        <v>496</v>
      </c>
      <c r="HL2" s="21" t="s">
        <v>497</v>
      </c>
      <c r="HM2" s="21" t="s">
        <v>498</v>
      </c>
      <c r="HN2" s="21" t="s">
        <v>499</v>
      </c>
      <c r="HO2" s="21" t="s">
        <v>500</v>
      </c>
      <c r="HP2" s="21" t="s">
        <v>501</v>
      </c>
      <c r="HQ2" s="21" t="s">
        <v>502</v>
      </c>
      <c r="HR2" s="21" t="s">
        <v>503</v>
      </c>
      <c r="HS2" s="21" t="s">
        <v>504</v>
      </c>
      <c r="HT2" s="21" t="s">
        <v>505</v>
      </c>
      <c r="HU2" s="21" t="s">
        <v>506</v>
      </c>
      <c r="HV2" s="21" t="s">
        <v>507</v>
      </c>
      <c r="HW2" s="21" t="s">
        <v>508</v>
      </c>
      <c r="HX2" s="21" t="s">
        <v>509</v>
      </c>
      <c r="HY2" s="21" t="s">
        <v>510</v>
      </c>
      <c r="HZ2" s="21" t="s">
        <v>511</v>
      </c>
      <c r="IA2" s="21" t="s">
        <v>512</v>
      </c>
      <c r="IB2" s="21" t="s">
        <v>513</v>
      </c>
      <c r="IC2" s="21" t="s">
        <v>514</v>
      </c>
      <c r="ID2" s="21" t="s">
        <v>515</v>
      </c>
      <c r="IE2" s="21" t="s">
        <v>516</v>
      </c>
      <c r="IF2" s="21" t="s">
        <v>517</v>
      </c>
      <c r="IG2" s="21" t="s">
        <v>518</v>
      </c>
      <c r="IH2" s="21" t="s">
        <v>519</v>
      </c>
      <c r="II2" s="21" t="s">
        <v>520</v>
      </c>
      <c r="IJ2" s="21" t="s">
        <v>521</v>
      </c>
      <c r="IK2" s="21" t="s">
        <v>522</v>
      </c>
      <c r="IL2" s="21" t="s">
        <v>523</v>
      </c>
      <c r="IM2" s="21" t="s">
        <v>524</v>
      </c>
      <c r="IN2" s="21" t="s">
        <v>525</v>
      </c>
      <c r="IO2" s="21" t="s">
        <v>526</v>
      </c>
      <c r="IP2" s="21" t="s">
        <v>527</v>
      </c>
      <c r="IQ2" s="21" t="s">
        <v>528</v>
      </c>
      <c r="IR2" s="21" t="s">
        <v>529</v>
      </c>
      <c r="IS2" s="21" t="s">
        <v>530</v>
      </c>
      <c r="IT2" s="21" t="s">
        <v>531</v>
      </c>
      <c r="IU2" s="21" t="s">
        <v>532</v>
      </c>
      <c r="IV2" s="21" t="s">
        <v>533</v>
      </c>
      <c r="IW2" s="21" t="s">
        <v>534</v>
      </c>
      <c r="IX2" s="21" t="s">
        <v>535</v>
      </c>
      <c r="IY2" s="21" t="s">
        <v>536</v>
      </c>
      <c r="IZ2" s="21" t="s">
        <v>537</v>
      </c>
      <c r="JA2" s="21" t="s">
        <v>538</v>
      </c>
      <c r="JB2" s="21" t="s">
        <v>539</v>
      </c>
      <c r="JC2" s="21" t="s">
        <v>540</v>
      </c>
      <c r="JD2" s="21" t="s">
        <v>541</v>
      </c>
      <c r="JE2" s="21" t="s">
        <v>542</v>
      </c>
      <c r="JF2" s="21" t="s">
        <v>543</v>
      </c>
      <c r="JG2" s="21" t="s">
        <v>544</v>
      </c>
      <c r="JH2" s="21" t="s">
        <v>545</v>
      </c>
      <c r="JI2" s="21" t="s">
        <v>546</v>
      </c>
      <c r="JJ2" s="21" t="s">
        <v>547</v>
      </c>
      <c r="JK2" s="21" t="s">
        <v>548</v>
      </c>
      <c r="JL2" s="21" t="s">
        <v>549</v>
      </c>
      <c r="JM2" s="21" t="s">
        <v>550</v>
      </c>
      <c r="JN2" s="21" t="s">
        <v>551</v>
      </c>
      <c r="JO2" s="21" t="s">
        <v>552</v>
      </c>
      <c r="JP2" s="21" t="s">
        <v>553</v>
      </c>
      <c r="JQ2" s="21" t="s">
        <v>554</v>
      </c>
      <c r="JR2" s="21" t="s">
        <v>555</v>
      </c>
      <c r="JS2" s="21" t="s">
        <v>556</v>
      </c>
      <c r="JT2" s="21" t="s">
        <v>557</v>
      </c>
      <c r="JU2" s="21" t="s">
        <v>558</v>
      </c>
      <c r="JV2" s="21" t="s">
        <v>559</v>
      </c>
      <c r="JW2" s="21" t="s">
        <v>560</v>
      </c>
      <c r="JX2" s="21" t="s">
        <v>561</v>
      </c>
      <c r="JY2" s="21" t="s">
        <v>562</v>
      </c>
      <c r="JZ2" s="21" t="s">
        <v>563</v>
      </c>
      <c r="KA2" s="21" t="s">
        <v>564</v>
      </c>
      <c r="KB2" s="21" t="s">
        <v>565</v>
      </c>
      <c r="KC2" s="21" t="s">
        <v>566</v>
      </c>
      <c r="KD2" s="21" t="s">
        <v>567</v>
      </c>
      <c r="KE2" s="21" t="s">
        <v>568</v>
      </c>
    </row>
    <row r="3" customFormat="false" ht="30" hidden="false" customHeight="true" outlineLevel="0" collapsed="false">
      <c r="A3" s="12" t="s">
        <v>569</v>
      </c>
      <c r="B3" s="12" t="s">
        <v>570</v>
      </c>
      <c r="E3" s="12" t="s">
        <v>571</v>
      </c>
      <c r="F3" s="12" t="s">
        <v>572</v>
      </c>
      <c r="H3" s="12" t="s">
        <v>573</v>
      </c>
      <c r="J3" s="12" t="s">
        <v>573</v>
      </c>
      <c r="K3" s="13" t="s">
        <v>574</v>
      </c>
      <c r="L3" s="13" t="s">
        <v>574</v>
      </c>
      <c r="N3" s="12" t="s">
        <v>573</v>
      </c>
      <c r="O3" s="12" t="s">
        <v>575</v>
      </c>
      <c r="P3" s="13" t="s">
        <v>573</v>
      </c>
      <c r="U3" s="12" t="s">
        <v>570</v>
      </c>
      <c r="V3" s="12" t="s">
        <v>570</v>
      </c>
      <c r="W3" s="12" t="s">
        <v>570</v>
      </c>
      <c r="X3" s="12" t="s">
        <v>570</v>
      </c>
      <c r="Y3" s="12" t="s">
        <v>570</v>
      </c>
      <c r="Z3" s="12" t="s">
        <v>570</v>
      </c>
      <c r="AA3" s="12" t="s">
        <v>570</v>
      </c>
      <c r="AB3" s="12" t="s">
        <v>570</v>
      </c>
      <c r="AC3" s="12" t="s">
        <v>570</v>
      </c>
      <c r="AD3" s="12" t="s">
        <v>576</v>
      </c>
      <c r="AE3" s="12" t="s">
        <v>576</v>
      </c>
      <c r="AF3" s="12" t="s">
        <v>576</v>
      </c>
      <c r="AG3" s="12" t="s">
        <v>576</v>
      </c>
      <c r="AH3" s="12" t="s">
        <v>576</v>
      </c>
      <c r="AI3" s="12" t="s">
        <v>576</v>
      </c>
      <c r="AJ3" s="12" t="s">
        <v>576</v>
      </c>
      <c r="AK3" s="12" t="s">
        <v>576</v>
      </c>
      <c r="AL3" s="12" t="s">
        <v>576</v>
      </c>
      <c r="AM3" s="12" t="s">
        <v>576</v>
      </c>
      <c r="AN3" s="12" t="s">
        <v>576</v>
      </c>
      <c r="AO3" s="12" t="s">
        <v>576</v>
      </c>
      <c r="AP3" s="12" t="s">
        <v>576</v>
      </c>
      <c r="AQ3" s="12" t="s">
        <v>576</v>
      </c>
      <c r="AR3" s="12" t="s">
        <v>576</v>
      </c>
      <c r="AS3" s="12" t="s">
        <v>576</v>
      </c>
      <c r="AT3" s="12" t="s">
        <v>576</v>
      </c>
      <c r="AU3" s="12" t="s">
        <v>576</v>
      </c>
      <c r="AV3" s="12" t="s">
        <v>576</v>
      </c>
      <c r="AW3" s="12" t="s">
        <v>576</v>
      </c>
      <c r="AX3" s="12" t="s">
        <v>576</v>
      </c>
      <c r="AY3" s="12" t="s">
        <v>576</v>
      </c>
      <c r="AZ3" s="12" t="s">
        <v>576</v>
      </c>
      <c r="BA3" s="12" t="s">
        <v>576</v>
      </c>
      <c r="BB3" s="12" t="s">
        <v>576</v>
      </c>
      <c r="BC3" s="12" t="s">
        <v>576</v>
      </c>
      <c r="BD3" s="12" t="s">
        <v>576</v>
      </c>
      <c r="BE3" s="12" t="s">
        <v>576</v>
      </c>
      <c r="BF3" s="12" t="s">
        <v>576</v>
      </c>
      <c r="BG3" s="12" t="s">
        <v>576</v>
      </c>
      <c r="BH3" s="12" t="s">
        <v>576</v>
      </c>
      <c r="BI3" s="12" t="s">
        <v>576</v>
      </c>
      <c r="BJ3" s="12" t="s">
        <v>576</v>
      </c>
      <c r="BK3" s="12" t="s">
        <v>570</v>
      </c>
      <c r="BL3" s="12" t="s">
        <v>570</v>
      </c>
      <c r="BM3" s="12" t="s">
        <v>570</v>
      </c>
      <c r="BN3" s="12" t="s">
        <v>570</v>
      </c>
      <c r="BO3" s="12" t="s">
        <v>570</v>
      </c>
      <c r="BP3" s="12" t="s">
        <v>570</v>
      </c>
      <c r="BQ3" s="12" t="s">
        <v>570</v>
      </c>
      <c r="BR3" s="12" t="s">
        <v>570</v>
      </c>
      <c r="BS3" s="12" t="s">
        <v>570</v>
      </c>
      <c r="BT3" s="12" t="s">
        <v>570</v>
      </c>
      <c r="BU3" s="12" t="s">
        <v>570</v>
      </c>
      <c r="BV3" s="12" t="s">
        <v>570</v>
      </c>
      <c r="BW3" s="12" t="s">
        <v>570</v>
      </c>
      <c r="BX3" s="12" t="s">
        <v>570</v>
      </c>
      <c r="BY3" s="12" t="s">
        <v>570</v>
      </c>
      <c r="BZ3" s="12" t="s">
        <v>570</v>
      </c>
      <c r="CA3" s="12" t="s">
        <v>570</v>
      </c>
      <c r="CB3" s="12" t="s">
        <v>570</v>
      </c>
      <c r="CC3" s="12" t="s">
        <v>570</v>
      </c>
      <c r="CD3" s="12" t="s">
        <v>570</v>
      </c>
      <c r="CE3" s="12" t="s">
        <v>570</v>
      </c>
      <c r="CF3" s="12" t="s">
        <v>570</v>
      </c>
      <c r="CG3" s="12" t="s">
        <v>570</v>
      </c>
      <c r="CH3" s="12" t="s">
        <v>570</v>
      </c>
      <c r="CI3" s="12" t="s">
        <v>570</v>
      </c>
      <c r="CJ3" s="12" t="s">
        <v>570</v>
      </c>
      <c r="CK3" s="12" t="s">
        <v>570</v>
      </c>
      <c r="CM3" s="12" t="s">
        <v>570</v>
      </c>
      <c r="CN3" s="12" t="s">
        <v>570</v>
      </c>
      <c r="CO3" s="12" t="s">
        <v>570</v>
      </c>
      <c r="CP3" s="12" t="s">
        <v>570</v>
      </c>
      <c r="CQ3" s="12" t="s">
        <v>570</v>
      </c>
      <c r="CR3" s="12" t="s">
        <v>570</v>
      </c>
      <c r="CS3" s="12" t="s">
        <v>570</v>
      </c>
      <c r="CT3" s="12" t="s">
        <v>570</v>
      </c>
      <c r="CU3" s="12" t="s">
        <v>570</v>
      </c>
      <c r="CX3" s="12" t="s">
        <v>570</v>
      </c>
      <c r="CY3" s="12" t="s">
        <v>570</v>
      </c>
      <c r="CZ3" s="12" t="s">
        <v>570</v>
      </c>
      <c r="DA3" s="12" t="s">
        <v>570</v>
      </c>
      <c r="DB3" s="12" t="s">
        <v>570</v>
      </c>
      <c r="DC3" s="12" t="s">
        <v>570</v>
      </c>
      <c r="DD3" s="12" t="s">
        <v>570</v>
      </c>
      <c r="DE3" s="12" t="s">
        <v>570</v>
      </c>
      <c r="DF3" s="12" t="s">
        <v>570</v>
      </c>
      <c r="DI3" s="12" t="s">
        <v>570</v>
      </c>
      <c r="DJ3" s="12" t="s">
        <v>570</v>
      </c>
      <c r="DK3" s="12" t="s">
        <v>570</v>
      </c>
      <c r="DL3" s="12" t="s">
        <v>570</v>
      </c>
      <c r="DM3" s="12" t="s">
        <v>570</v>
      </c>
      <c r="DN3" s="12" t="s">
        <v>570</v>
      </c>
      <c r="DO3" s="12" t="s">
        <v>570</v>
      </c>
      <c r="DP3" s="12" t="s">
        <v>570</v>
      </c>
      <c r="DQ3" s="12" t="s">
        <v>570</v>
      </c>
      <c r="DT3" s="12" t="s">
        <v>570</v>
      </c>
      <c r="DU3" s="12" t="s">
        <v>570</v>
      </c>
      <c r="DV3" s="12" t="s">
        <v>570</v>
      </c>
      <c r="DW3" s="12" t="s">
        <v>570</v>
      </c>
      <c r="DX3" s="12" t="s">
        <v>570</v>
      </c>
      <c r="DY3" s="12" t="s">
        <v>570</v>
      </c>
      <c r="DZ3" s="12" t="s">
        <v>570</v>
      </c>
      <c r="EA3" s="12" t="s">
        <v>570</v>
      </c>
      <c r="EB3" s="12" t="s">
        <v>570</v>
      </c>
      <c r="EE3" s="12" t="s">
        <v>570</v>
      </c>
      <c r="EF3" s="12" t="s">
        <v>570</v>
      </c>
      <c r="EG3" s="12" t="s">
        <v>570</v>
      </c>
      <c r="EH3" s="12" t="s">
        <v>570</v>
      </c>
      <c r="EI3" s="12" t="s">
        <v>570</v>
      </c>
      <c r="EJ3" s="12" t="s">
        <v>570</v>
      </c>
      <c r="EK3" s="12" t="s">
        <v>570</v>
      </c>
      <c r="EL3" s="12" t="s">
        <v>570</v>
      </c>
      <c r="EM3" s="12" t="s">
        <v>570</v>
      </c>
      <c r="EP3" s="12" t="s">
        <v>570</v>
      </c>
      <c r="EQ3" s="12" t="s">
        <v>570</v>
      </c>
      <c r="ER3" s="12" t="s">
        <v>570</v>
      </c>
      <c r="ES3" s="12" t="s">
        <v>570</v>
      </c>
      <c r="ET3" s="12" t="s">
        <v>570</v>
      </c>
      <c r="EU3" s="12" t="s">
        <v>570</v>
      </c>
      <c r="EV3" s="12" t="s">
        <v>570</v>
      </c>
      <c r="EW3" s="12" t="s">
        <v>570</v>
      </c>
      <c r="EX3" s="12" t="s">
        <v>570</v>
      </c>
      <c r="EZ3" s="12" t="s">
        <v>577</v>
      </c>
      <c r="FA3" s="12" t="s">
        <v>577</v>
      </c>
      <c r="FB3" s="12" t="s">
        <v>578</v>
      </c>
      <c r="FC3" s="12" t="s">
        <v>578</v>
      </c>
      <c r="FD3" s="12" t="s">
        <v>579</v>
      </c>
      <c r="FE3" s="12" t="s">
        <v>578</v>
      </c>
      <c r="FF3" s="12" t="s">
        <v>579</v>
      </c>
      <c r="FG3" s="12" t="s">
        <v>578</v>
      </c>
      <c r="FH3" s="12" t="s">
        <v>579</v>
      </c>
      <c r="FI3" s="12" t="s">
        <v>578</v>
      </c>
      <c r="FJ3" s="12" t="s">
        <v>579</v>
      </c>
      <c r="FK3" s="12" t="s">
        <v>578</v>
      </c>
      <c r="FL3" s="12" t="s">
        <v>578</v>
      </c>
      <c r="FM3" s="12" t="s">
        <v>578</v>
      </c>
      <c r="FN3" s="12" t="s">
        <v>579</v>
      </c>
      <c r="FO3" s="12" t="s">
        <v>578</v>
      </c>
      <c r="FP3" s="12" t="s">
        <v>579</v>
      </c>
      <c r="FQ3" s="12" t="s">
        <v>578</v>
      </c>
      <c r="FR3" s="12" t="s">
        <v>579</v>
      </c>
      <c r="FS3" s="12" t="s">
        <v>578</v>
      </c>
      <c r="FT3" s="12" t="s">
        <v>579</v>
      </c>
      <c r="FU3" s="12" t="s">
        <v>578</v>
      </c>
      <c r="FV3" s="12" t="s">
        <v>578</v>
      </c>
      <c r="FW3" s="15" t="s">
        <v>578</v>
      </c>
      <c r="FX3" s="15" t="s">
        <v>580</v>
      </c>
      <c r="FY3" s="15" t="s">
        <v>581</v>
      </c>
      <c r="FZ3" s="15"/>
      <c r="GA3" s="15" t="s">
        <v>570</v>
      </c>
      <c r="GB3" s="15"/>
      <c r="GC3" s="15" t="s">
        <v>576</v>
      </c>
      <c r="GD3" s="15" t="s">
        <v>576</v>
      </c>
      <c r="GE3" s="15" t="s">
        <v>576</v>
      </c>
      <c r="GF3" s="15"/>
      <c r="GG3" s="15" t="s">
        <v>570</v>
      </c>
      <c r="GH3" s="15"/>
      <c r="GI3" s="15" t="s">
        <v>576</v>
      </c>
      <c r="GJ3" s="15" t="s">
        <v>576</v>
      </c>
      <c r="GK3" s="15" t="s">
        <v>576</v>
      </c>
      <c r="GL3" s="15"/>
      <c r="GM3" s="15" t="s">
        <v>570</v>
      </c>
      <c r="GN3" s="15"/>
      <c r="GO3" s="15" t="s">
        <v>576</v>
      </c>
      <c r="GP3" s="15" t="s">
        <v>576</v>
      </c>
      <c r="GQ3" s="15" t="s">
        <v>576</v>
      </c>
      <c r="GR3" s="15"/>
      <c r="GS3" s="15" t="s">
        <v>570</v>
      </c>
      <c r="GT3" s="15"/>
      <c r="GU3" s="15" t="s">
        <v>576</v>
      </c>
      <c r="GV3" s="15" t="s">
        <v>576</v>
      </c>
      <c r="GW3" s="15" t="s">
        <v>576</v>
      </c>
      <c r="GX3" s="15"/>
      <c r="GY3" s="15" t="s">
        <v>570</v>
      </c>
      <c r="GZ3" s="15"/>
      <c r="HA3" s="15" t="s">
        <v>576</v>
      </c>
      <c r="HB3" s="15" t="s">
        <v>576</v>
      </c>
      <c r="HC3" s="15" t="s">
        <v>576</v>
      </c>
      <c r="HD3" s="15"/>
      <c r="HE3" s="15" t="s">
        <v>570</v>
      </c>
      <c r="HF3" s="15"/>
      <c r="HG3" s="15" t="s">
        <v>576</v>
      </c>
      <c r="HH3" s="15" t="s">
        <v>576</v>
      </c>
      <c r="HI3" s="15" t="s">
        <v>576</v>
      </c>
      <c r="HJ3" s="15"/>
      <c r="HK3" s="15" t="s">
        <v>570</v>
      </c>
      <c r="HL3" s="15"/>
      <c r="HM3" s="15" t="s">
        <v>576</v>
      </c>
      <c r="HN3" s="15" t="s">
        <v>576</v>
      </c>
      <c r="HO3" s="15" t="s">
        <v>576</v>
      </c>
      <c r="HP3" s="15"/>
      <c r="HQ3" s="15" t="s">
        <v>570</v>
      </c>
      <c r="HR3" s="15"/>
      <c r="HS3" s="15" t="s">
        <v>576</v>
      </c>
      <c r="HT3" s="15" t="s">
        <v>576</v>
      </c>
      <c r="HU3" s="15" t="s">
        <v>576</v>
      </c>
      <c r="HV3" s="15"/>
      <c r="HW3" s="15" t="s">
        <v>570</v>
      </c>
      <c r="HX3" s="15"/>
      <c r="HY3" s="15" t="s">
        <v>576</v>
      </c>
      <c r="HZ3" s="15" t="s">
        <v>576</v>
      </c>
      <c r="IA3" s="15" t="s">
        <v>576</v>
      </c>
      <c r="IB3" s="15"/>
      <c r="IC3" s="15" t="s">
        <v>570</v>
      </c>
      <c r="ID3" s="15"/>
      <c r="IE3" s="15" t="s">
        <v>576</v>
      </c>
      <c r="IF3" s="15" t="s">
        <v>576</v>
      </c>
      <c r="IG3" s="15" t="s">
        <v>576</v>
      </c>
      <c r="IH3" s="15"/>
      <c r="II3" s="15" t="s">
        <v>570</v>
      </c>
      <c r="IJ3" s="15"/>
      <c r="IK3" s="15" t="s">
        <v>576</v>
      </c>
      <c r="IL3" s="15" t="s">
        <v>576</v>
      </c>
      <c r="IM3" s="15"/>
      <c r="IN3" s="15" t="s">
        <v>570</v>
      </c>
      <c r="IO3" s="15"/>
      <c r="IP3" s="15" t="s">
        <v>576</v>
      </c>
      <c r="IQ3" s="15" t="s">
        <v>576</v>
      </c>
      <c r="IR3" s="15"/>
      <c r="IS3" s="15" t="s">
        <v>570</v>
      </c>
      <c r="IT3" s="15"/>
      <c r="IU3" s="15" t="s">
        <v>576</v>
      </c>
      <c r="IV3" s="15" t="s">
        <v>576</v>
      </c>
      <c r="IW3" s="15"/>
      <c r="IX3" s="15" t="s">
        <v>570</v>
      </c>
      <c r="IY3" s="15"/>
      <c r="IZ3" s="15" t="s">
        <v>576</v>
      </c>
      <c r="JA3" s="15" t="s">
        <v>576</v>
      </c>
      <c r="JB3" s="15"/>
      <c r="JC3" s="15" t="s">
        <v>570</v>
      </c>
      <c r="JD3" s="15"/>
      <c r="JE3" s="15" t="s">
        <v>576</v>
      </c>
      <c r="JF3" s="15" t="s">
        <v>576</v>
      </c>
      <c r="JG3" s="15"/>
      <c r="JH3" s="15" t="s">
        <v>570</v>
      </c>
      <c r="JI3" s="15"/>
      <c r="JJ3" s="15" t="s">
        <v>576</v>
      </c>
      <c r="JK3" s="15" t="s">
        <v>576</v>
      </c>
      <c r="JL3" s="15"/>
      <c r="JM3" s="15" t="s">
        <v>570</v>
      </c>
      <c r="JN3" s="15"/>
      <c r="JO3" s="15" t="s">
        <v>576</v>
      </c>
      <c r="JP3" s="15" t="s">
        <v>576</v>
      </c>
      <c r="JQ3" s="15"/>
      <c r="JR3" s="15" t="s">
        <v>570</v>
      </c>
      <c r="JS3" s="15"/>
      <c r="JT3" s="15" t="s">
        <v>576</v>
      </c>
      <c r="JU3" s="15" t="s">
        <v>576</v>
      </c>
      <c r="JV3" s="15"/>
      <c r="JW3" s="15" t="s">
        <v>570</v>
      </c>
      <c r="JX3" s="15"/>
      <c r="JY3" s="15" t="s">
        <v>576</v>
      </c>
      <c r="JZ3" s="15" t="s">
        <v>576</v>
      </c>
      <c r="KA3" s="15"/>
      <c r="KB3" s="15" t="s">
        <v>570</v>
      </c>
      <c r="KC3" s="15"/>
      <c r="KD3" s="15" t="s">
        <v>576</v>
      </c>
      <c r="KE3" s="15" t="s">
        <v>576</v>
      </c>
    </row>
    <row r="4" customFormat="false" ht="12.75" hidden="false" customHeight="true" outlineLevel="0" collapsed="false">
      <c r="A4" s="12" t="s">
        <v>582</v>
      </c>
      <c r="B4" s="12" t="s">
        <v>583</v>
      </c>
      <c r="C4" s="12" t="s">
        <v>584</v>
      </c>
      <c r="D4" s="12" t="s">
        <v>585</v>
      </c>
      <c r="E4" s="12" t="s">
        <v>586</v>
      </c>
      <c r="F4" s="12" t="s">
        <v>587</v>
      </c>
      <c r="G4" s="12" t="s">
        <v>588</v>
      </c>
      <c r="H4" s="12" t="s">
        <v>589</v>
      </c>
      <c r="I4" s="12" t="s">
        <v>590</v>
      </c>
      <c r="J4" s="12" t="s">
        <v>589</v>
      </c>
      <c r="K4" s="13" t="s">
        <v>591</v>
      </c>
      <c r="L4" s="13" t="s">
        <v>591</v>
      </c>
      <c r="M4" s="12" t="s">
        <v>590</v>
      </c>
      <c r="N4" s="12" t="s">
        <v>589</v>
      </c>
      <c r="O4" s="12" t="s">
        <v>592</v>
      </c>
      <c r="P4" s="13" t="s">
        <v>593</v>
      </c>
      <c r="Q4" s="13" t="s">
        <v>585</v>
      </c>
      <c r="R4" s="13" t="s">
        <v>585</v>
      </c>
      <c r="S4" s="13" t="s">
        <v>585</v>
      </c>
      <c r="T4" s="13" t="s">
        <v>585</v>
      </c>
      <c r="U4" s="12" t="s">
        <v>594</v>
      </c>
      <c r="V4" s="12" t="s">
        <v>594</v>
      </c>
      <c r="W4" s="12" t="s">
        <v>594</v>
      </c>
      <c r="X4" s="12" t="s">
        <v>594</v>
      </c>
      <c r="Y4" s="12" t="s">
        <v>594</v>
      </c>
      <c r="Z4" s="12" t="s">
        <v>594</v>
      </c>
      <c r="AA4" s="12" t="s">
        <v>594</v>
      </c>
      <c r="AB4" s="12" t="s">
        <v>594</v>
      </c>
      <c r="AC4" s="12" t="s">
        <v>594</v>
      </c>
      <c r="AD4" s="12" t="s">
        <v>595</v>
      </c>
      <c r="AE4" s="12" t="s">
        <v>595</v>
      </c>
      <c r="AF4" s="12" t="s">
        <v>595</v>
      </c>
      <c r="AG4" s="12" t="s">
        <v>595</v>
      </c>
      <c r="AH4" s="12" t="s">
        <v>595</v>
      </c>
      <c r="AI4" s="12" t="s">
        <v>595</v>
      </c>
      <c r="AJ4" s="12" t="s">
        <v>595</v>
      </c>
      <c r="AK4" s="12" t="s">
        <v>595</v>
      </c>
      <c r="AL4" s="12" t="s">
        <v>595</v>
      </c>
      <c r="AM4" s="12" t="s">
        <v>595</v>
      </c>
      <c r="AN4" s="12" t="s">
        <v>595</v>
      </c>
      <c r="AO4" s="12" t="s">
        <v>595</v>
      </c>
      <c r="AP4" s="12" t="s">
        <v>595</v>
      </c>
      <c r="AQ4" s="12" t="s">
        <v>595</v>
      </c>
      <c r="AR4" s="12" t="s">
        <v>595</v>
      </c>
      <c r="AS4" s="12" t="s">
        <v>595</v>
      </c>
      <c r="AT4" s="12" t="s">
        <v>595</v>
      </c>
      <c r="AU4" s="12" t="s">
        <v>595</v>
      </c>
      <c r="AV4" s="12" t="s">
        <v>595</v>
      </c>
      <c r="AW4" s="12" t="s">
        <v>595</v>
      </c>
      <c r="AX4" s="12" t="s">
        <v>595</v>
      </c>
      <c r="AY4" s="12" t="s">
        <v>595</v>
      </c>
      <c r="AZ4" s="12" t="s">
        <v>595</v>
      </c>
      <c r="BA4" s="12" t="s">
        <v>595</v>
      </c>
      <c r="BB4" s="12" t="s">
        <v>595</v>
      </c>
      <c r="BC4" s="12" t="s">
        <v>595</v>
      </c>
      <c r="BD4" s="12" t="s">
        <v>595</v>
      </c>
      <c r="BE4" s="12" t="s">
        <v>595</v>
      </c>
      <c r="BF4" s="12" t="s">
        <v>595</v>
      </c>
      <c r="BG4" s="12" t="s">
        <v>595</v>
      </c>
      <c r="BH4" s="12" t="s">
        <v>595</v>
      </c>
      <c r="BI4" s="12" t="s">
        <v>595</v>
      </c>
      <c r="BJ4" s="12" t="s">
        <v>595</v>
      </c>
      <c r="BK4" s="12" t="s">
        <v>594</v>
      </c>
      <c r="BL4" s="12" t="s">
        <v>594</v>
      </c>
      <c r="BM4" s="12" t="s">
        <v>594</v>
      </c>
      <c r="BN4" s="12" t="s">
        <v>594</v>
      </c>
      <c r="BO4" s="12" t="s">
        <v>594</v>
      </c>
      <c r="BP4" s="12" t="s">
        <v>594</v>
      </c>
      <c r="BQ4" s="12" t="s">
        <v>594</v>
      </c>
      <c r="BR4" s="12" t="s">
        <v>594</v>
      </c>
      <c r="BS4" s="12" t="s">
        <v>594</v>
      </c>
      <c r="BT4" s="12" t="s">
        <v>594</v>
      </c>
      <c r="BU4" s="12" t="s">
        <v>594</v>
      </c>
      <c r="BV4" s="12" t="s">
        <v>594</v>
      </c>
      <c r="BW4" s="12" t="s">
        <v>594</v>
      </c>
      <c r="BX4" s="12" t="s">
        <v>594</v>
      </c>
      <c r="BY4" s="12" t="s">
        <v>594</v>
      </c>
      <c r="BZ4" s="12" t="s">
        <v>594</v>
      </c>
      <c r="CA4" s="12" t="s">
        <v>594</v>
      </c>
      <c r="CB4" s="12" t="s">
        <v>594</v>
      </c>
      <c r="CC4" s="12" t="s">
        <v>594</v>
      </c>
      <c r="CD4" s="12" t="s">
        <v>594</v>
      </c>
      <c r="CE4" s="12" t="s">
        <v>594</v>
      </c>
      <c r="CF4" s="12" t="s">
        <v>594</v>
      </c>
      <c r="CG4" s="12" t="s">
        <v>594</v>
      </c>
      <c r="CH4" s="12" t="s">
        <v>594</v>
      </c>
      <c r="CI4" s="12" t="s">
        <v>594</v>
      </c>
      <c r="CJ4" s="12" t="s">
        <v>594</v>
      </c>
      <c r="CK4" s="12" t="s">
        <v>594</v>
      </c>
      <c r="CM4" s="12" t="s">
        <v>594</v>
      </c>
      <c r="CN4" s="12" t="s">
        <v>594</v>
      </c>
      <c r="CO4" s="12" t="s">
        <v>594</v>
      </c>
      <c r="CP4" s="12" t="s">
        <v>594</v>
      </c>
      <c r="CQ4" s="12" t="s">
        <v>594</v>
      </c>
      <c r="CR4" s="12" t="s">
        <v>594</v>
      </c>
      <c r="CS4" s="12" t="s">
        <v>594</v>
      </c>
      <c r="CT4" s="12" t="s">
        <v>594</v>
      </c>
      <c r="CU4" s="12" t="s">
        <v>594</v>
      </c>
      <c r="CX4" s="12" t="s">
        <v>594</v>
      </c>
      <c r="CY4" s="12" t="s">
        <v>594</v>
      </c>
      <c r="CZ4" s="12" t="s">
        <v>594</v>
      </c>
      <c r="DA4" s="12" t="s">
        <v>594</v>
      </c>
      <c r="DB4" s="12" t="s">
        <v>594</v>
      </c>
      <c r="DC4" s="12" t="s">
        <v>594</v>
      </c>
      <c r="DD4" s="12" t="s">
        <v>594</v>
      </c>
      <c r="DE4" s="12" t="s">
        <v>594</v>
      </c>
      <c r="DF4" s="12" t="s">
        <v>594</v>
      </c>
      <c r="DI4" s="12" t="s">
        <v>594</v>
      </c>
      <c r="DJ4" s="12" t="s">
        <v>594</v>
      </c>
      <c r="DK4" s="12" t="s">
        <v>594</v>
      </c>
      <c r="DL4" s="12" t="s">
        <v>594</v>
      </c>
      <c r="DM4" s="12" t="s">
        <v>594</v>
      </c>
      <c r="DN4" s="12" t="s">
        <v>594</v>
      </c>
      <c r="DO4" s="12" t="s">
        <v>594</v>
      </c>
      <c r="DP4" s="12" t="s">
        <v>594</v>
      </c>
      <c r="DQ4" s="12" t="s">
        <v>594</v>
      </c>
      <c r="DT4" s="12" t="s">
        <v>594</v>
      </c>
      <c r="DU4" s="12" t="s">
        <v>594</v>
      </c>
      <c r="DV4" s="12" t="s">
        <v>594</v>
      </c>
      <c r="DW4" s="12" t="s">
        <v>594</v>
      </c>
      <c r="DX4" s="12" t="s">
        <v>594</v>
      </c>
      <c r="DY4" s="12" t="s">
        <v>594</v>
      </c>
      <c r="DZ4" s="12" t="s">
        <v>594</v>
      </c>
      <c r="EA4" s="12" t="s">
        <v>594</v>
      </c>
      <c r="EB4" s="12" t="s">
        <v>594</v>
      </c>
      <c r="EE4" s="12" t="s">
        <v>594</v>
      </c>
      <c r="EF4" s="12" t="s">
        <v>594</v>
      </c>
      <c r="EG4" s="12" t="s">
        <v>594</v>
      </c>
      <c r="EH4" s="12" t="s">
        <v>594</v>
      </c>
      <c r="EI4" s="12" t="s">
        <v>594</v>
      </c>
      <c r="EJ4" s="12" t="s">
        <v>594</v>
      </c>
      <c r="EK4" s="12" t="s">
        <v>594</v>
      </c>
      <c r="EL4" s="12" t="s">
        <v>594</v>
      </c>
      <c r="EM4" s="12" t="s">
        <v>594</v>
      </c>
      <c r="EP4" s="12" t="s">
        <v>594</v>
      </c>
      <c r="EQ4" s="12" t="s">
        <v>594</v>
      </c>
      <c r="ER4" s="12" t="s">
        <v>594</v>
      </c>
      <c r="ES4" s="12" t="s">
        <v>594</v>
      </c>
      <c r="ET4" s="12" t="s">
        <v>594</v>
      </c>
      <c r="EU4" s="12" t="s">
        <v>594</v>
      </c>
      <c r="EV4" s="12" t="s">
        <v>594</v>
      </c>
      <c r="EW4" s="12" t="s">
        <v>594</v>
      </c>
      <c r="EX4" s="12" t="s">
        <v>594</v>
      </c>
      <c r="EZ4" s="12" t="s">
        <v>596</v>
      </c>
      <c r="FA4" s="12" t="s">
        <v>596</v>
      </c>
      <c r="FB4" s="12" t="s">
        <v>597</v>
      </c>
      <c r="FC4" s="12" t="s">
        <v>597</v>
      </c>
      <c r="FD4" s="12" t="s">
        <v>598</v>
      </c>
      <c r="FE4" s="12" t="s">
        <v>597</v>
      </c>
      <c r="FF4" s="12" t="s">
        <v>598</v>
      </c>
      <c r="FG4" s="12" t="s">
        <v>597</v>
      </c>
      <c r="FH4" s="12" t="s">
        <v>598</v>
      </c>
      <c r="FI4" s="12" t="s">
        <v>597</v>
      </c>
      <c r="FJ4" s="12" t="s">
        <v>598</v>
      </c>
      <c r="FK4" s="12" t="s">
        <v>597</v>
      </c>
      <c r="FL4" s="12" t="s">
        <v>597</v>
      </c>
      <c r="FM4" s="12" t="s">
        <v>597</v>
      </c>
      <c r="FN4" s="12" t="s">
        <v>598</v>
      </c>
      <c r="FO4" s="12" t="s">
        <v>597</v>
      </c>
      <c r="FP4" s="12" t="s">
        <v>598</v>
      </c>
      <c r="FQ4" s="12" t="s">
        <v>597</v>
      </c>
      <c r="FR4" s="12" t="s">
        <v>598</v>
      </c>
      <c r="FS4" s="12" t="s">
        <v>597</v>
      </c>
      <c r="FT4" s="12" t="s">
        <v>598</v>
      </c>
      <c r="FU4" s="12" t="s">
        <v>597</v>
      </c>
      <c r="FV4" s="12" t="s">
        <v>597</v>
      </c>
      <c r="FW4" s="15" t="s">
        <v>597</v>
      </c>
      <c r="FX4" s="15" t="s">
        <v>599</v>
      </c>
      <c r="FY4" s="15" t="s">
        <v>597</v>
      </c>
      <c r="FZ4" s="15" t="s">
        <v>600</v>
      </c>
      <c r="GA4" s="15" t="s">
        <v>594</v>
      </c>
      <c r="GB4" s="15" t="s">
        <v>601</v>
      </c>
      <c r="GC4" s="15" t="s">
        <v>595</v>
      </c>
      <c r="GD4" s="15" t="s">
        <v>595</v>
      </c>
      <c r="GE4" s="15" t="s">
        <v>602</v>
      </c>
      <c r="GF4" s="15" t="s">
        <v>600</v>
      </c>
      <c r="GG4" s="15" t="s">
        <v>594</v>
      </c>
      <c r="GH4" s="15" t="s">
        <v>601</v>
      </c>
      <c r="GI4" s="15" t="s">
        <v>595</v>
      </c>
      <c r="GJ4" s="15" t="s">
        <v>595</v>
      </c>
      <c r="GK4" s="15" t="s">
        <v>602</v>
      </c>
      <c r="GL4" s="15" t="s">
        <v>600</v>
      </c>
      <c r="GM4" s="15" t="s">
        <v>594</v>
      </c>
      <c r="GN4" s="15" t="s">
        <v>601</v>
      </c>
      <c r="GO4" s="15" t="s">
        <v>595</v>
      </c>
      <c r="GP4" s="15" t="s">
        <v>595</v>
      </c>
      <c r="GQ4" s="15" t="s">
        <v>602</v>
      </c>
      <c r="GR4" s="15" t="s">
        <v>600</v>
      </c>
      <c r="GS4" s="15" t="s">
        <v>594</v>
      </c>
      <c r="GT4" s="15" t="s">
        <v>601</v>
      </c>
      <c r="GU4" s="15" t="s">
        <v>595</v>
      </c>
      <c r="GV4" s="15" t="s">
        <v>595</v>
      </c>
      <c r="GW4" s="15" t="s">
        <v>602</v>
      </c>
      <c r="GX4" s="15" t="s">
        <v>600</v>
      </c>
      <c r="GY4" s="15" t="s">
        <v>594</v>
      </c>
      <c r="GZ4" s="15" t="s">
        <v>601</v>
      </c>
      <c r="HA4" s="15" t="s">
        <v>595</v>
      </c>
      <c r="HB4" s="15" t="s">
        <v>595</v>
      </c>
      <c r="HC4" s="15" t="s">
        <v>602</v>
      </c>
      <c r="HD4" s="15" t="s">
        <v>600</v>
      </c>
      <c r="HE4" s="15" t="s">
        <v>594</v>
      </c>
      <c r="HF4" s="15" t="s">
        <v>601</v>
      </c>
      <c r="HG4" s="15" t="s">
        <v>595</v>
      </c>
      <c r="HH4" s="15" t="s">
        <v>595</v>
      </c>
      <c r="HI4" s="15" t="s">
        <v>602</v>
      </c>
      <c r="HJ4" s="15" t="s">
        <v>600</v>
      </c>
      <c r="HK4" s="15" t="s">
        <v>594</v>
      </c>
      <c r="HL4" s="15" t="s">
        <v>601</v>
      </c>
      <c r="HM4" s="15" t="s">
        <v>595</v>
      </c>
      <c r="HN4" s="15" t="s">
        <v>595</v>
      </c>
      <c r="HO4" s="15" t="s">
        <v>602</v>
      </c>
      <c r="HP4" s="15" t="s">
        <v>600</v>
      </c>
      <c r="HQ4" s="15" t="s">
        <v>594</v>
      </c>
      <c r="HR4" s="15" t="s">
        <v>601</v>
      </c>
      <c r="HS4" s="15" t="s">
        <v>595</v>
      </c>
      <c r="HT4" s="15" t="s">
        <v>595</v>
      </c>
      <c r="HU4" s="15" t="s">
        <v>602</v>
      </c>
      <c r="HV4" s="15" t="s">
        <v>600</v>
      </c>
      <c r="HW4" s="15" t="s">
        <v>594</v>
      </c>
      <c r="HX4" s="15" t="s">
        <v>601</v>
      </c>
      <c r="HY4" s="15" t="s">
        <v>595</v>
      </c>
      <c r="HZ4" s="15" t="s">
        <v>595</v>
      </c>
      <c r="IA4" s="15" t="s">
        <v>602</v>
      </c>
      <c r="IB4" s="15" t="s">
        <v>600</v>
      </c>
      <c r="IC4" s="15" t="s">
        <v>594</v>
      </c>
      <c r="ID4" s="15" t="s">
        <v>601</v>
      </c>
      <c r="IE4" s="15" t="s">
        <v>595</v>
      </c>
      <c r="IF4" s="15" t="s">
        <v>595</v>
      </c>
      <c r="IG4" s="15" t="s">
        <v>602</v>
      </c>
      <c r="IH4" s="15" t="s">
        <v>600</v>
      </c>
      <c r="II4" s="15" t="s">
        <v>603</v>
      </c>
      <c r="IJ4" s="15" t="s">
        <v>601</v>
      </c>
      <c r="IK4" s="15" t="s">
        <v>595</v>
      </c>
      <c r="IL4" s="15" t="s">
        <v>595</v>
      </c>
      <c r="IM4" s="15" t="s">
        <v>600</v>
      </c>
      <c r="IN4" s="15" t="s">
        <v>603</v>
      </c>
      <c r="IO4" s="15" t="s">
        <v>601</v>
      </c>
      <c r="IP4" s="15" t="s">
        <v>595</v>
      </c>
      <c r="IQ4" s="15" t="s">
        <v>595</v>
      </c>
      <c r="IR4" s="15" t="s">
        <v>600</v>
      </c>
      <c r="IS4" s="15" t="s">
        <v>603</v>
      </c>
      <c r="IT4" s="15" t="s">
        <v>601</v>
      </c>
      <c r="IU4" s="15" t="s">
        <v>595</v>
      </c>
      <c r="IV4" s="15" t="s">
        <v>595</v>
      </c>
      <c r="IW4" s="15" t="s">
        <v>600</v>
      </c>
      <c r="IX4" s="15" t="s">
        <v>603</v>
      </c>
      <c r="IY4" s="15" t="s">
        <v>601</v>
      </c>
      <c r="IZ4" s="15" t="s">
        <v>595</v>
      </c>
      <c r="JA4" s="15" t="s">
        <v>595</v>
      </c>
      <c r="JB4" s="15" t="s">
        <v>600</v>
      </c>
      <c r="JC4" s="15" t="s">
        <v>603</v>
      </c>
      <c r="JD4" s="15" t="s">
        <v>601</v>
      </c>
      <c r="JE4" s="15" t="s">
        <v>595</v>
      </c>
      <c r="JF4" s="15" t="s">
        <v>595</v>
      </c>
      <c r="JG4" s="15" t="s">
        <v>600</v>
      </c>
      <c r="JH4" s="15" t="s">
        <v>603</v>
      </c>
      <c r="JI4" s="15" t="s">
        <v>601</v>
      </c>
      <c r="JJ4" s="15" t="s">
        <v>595</v>
      </c>
      <c r="JK4" s="15" t="s">
        <v>595</v>
      </c>
      <c r="JL4" s="15" t="s">
        <v>600</v>
      </c>
      <c r="JM4" s="15" t="s">
        <v>603</v>
      </c>
      <c r="JN4" s="15" t="s">
        <v>601</v>
      </c>
      <c r="JO4" s="15" t="s">
        <v>595</v>
      </c>
      <c r="JP4" s="15" t="s">
        <v>595</v>
      </c>
      <c r="JQ4" s="15" t="s">
        <v>600</v>
      </c>
      <c r="JR4" s="15" t="s">
        <v>603</v>
      </c>
      <c r="JS4" s="15" t="s">
        <v>601</v>
      </c>
      <c r="JT4" s="15" t="s">
        <v>595</v>
      </c>
      <c r="JU4" s="15" t="s">
        <v>595</v>
      </c>
      <c r="JV4" s="15" t="s">
        <v>600</v>
      </c>
      <c r="JW4" s="15" t="s">
        <v>603</v>
      </c>
      <c r="JX4" s="15" t="s">
        <v>601</v>
      </c>
      <c r="JY4" s="15" t="s">
        <v>595</v>
      </c>
      <c r="JZ4" s="15" t="s">
        <v>595</v>
      </c>
      <c r="KA4" s="15" t="s">
        <v>600</v>
      </c>
      <c r="KB4" s="15" t="s">
        <v>603</v>
      </c>
      <c r="KC4" s="15" t="s">
        <v>601</v>
      </c>
      <c r="KD4" s="15" t="s">
        <v>595</v>
      </c>
      <c r="KE4" s="15" t="s">
        <v>595</v>
      </c>
    </row>
    <row r="5" customFormat="false" ht="24" hidden="false" customHeight="true" outlineLevel="0" collapsed="false">
      <c r="A5" s="12" t="s">
        <v>604</v>
      </c>
      <c r="B5" s="12" t="s">
        <v>605</v>
      </c>
      <c r="C5" s="12" t="s">
        <v>606</v>
      </c>
      <c r="E5" s="12" t="s">
        <v>607</v>
      </c>
      <c r="F5" s="22" t="s">
        <v>320</v>
      </c>
      <c r="G5" s="12" t="s">
        <v>607</v>
      </c>
      <c r="H5" s="18" t="s">
        <v>608</v>
      </c>
      <c r="I5" s="12" t="s">
        <v>607</v>
      </c>
      <c r="J5" s="18" t="s">
        <v>609</v>
      </c>
      <c r="K5" s="13" t="s">
        <v>610</v>
      </c>
      <c r="M5" s="12" t="s">
        <v>607</v>
      </c>
      <c r="N5" s="14" t="s">
        <v>607</v>
      </c>
      <c r="O5" s="14" t="s">
        <v>607</v>
      </c>
      <c r="P5" s="13" t="s">
        <v>611</v>
      </c>
      <c r="Q5" s="13" t="s">
        <v>607</v>
      </c>
      <c r="R5" s="13" t="s">
        <v>607</v>
      </c>
      <c r="U5" s="12" t="s">
        <v>605</v>
      </c>
      <c r="V5" s="12" t="s">
        <v>605</v>
      </c>
      <c r="W5" s="12" t="s">
        <v>605</v>
      </c>
      <c r="X5" s="12" t="s">
        <v>605</v>
      </c>
      <c r="Y5" s="12" t="s">
        <v>605</v>
      </c>
      <c r="Z5" s="12" t="s">
        <v>605</v>
      </c>
      <c r="AA5" s="12" t="s">
        <v>605</v>
      </c>
      <c r="AB5" s="12" t="s">
        <v>605</v>
      </c>
      <c r="AC5" s="12" t="s">
        <v>605</v>
      </c>
      <c r="AD5" s="13" t="s">
        <v>607</v>
      </c>
      <c r="AE5" s="13" t="s">
        <v>607</v>
      </c>
      <c r="AF5" s="13" t="s">
        <v>607</v>
      </c>
      <c r="AG5" s="13" t="s">
        <v>607</v>
      </c>
      <c r="AH5" s="13" t="s">
        <v>607</v>
      </c>
      <c r="AI5" s="13" t="s">
        <v>607</v>
      </c>
      <c r="AJ5" s="13" t="s">
        <v>607</v>
      </c>
      <c r="AK5" s="13" t="s">
        <v>607</v>
      </c>
      <c r="AL5" s="13" t="s">
        <v>607</v>
      </c>
      <c r="AM5" s="13" t="s">
        <v>607</v>
      </c>
      <c r="AN5" s="13" t="s">
        <v>607</v>
      </c>
      <c r="AO5" s="13" t="s">
        <v>607</v>
      </c>
      <c r="AP5" s="13" t="s">
        <v>607</v>
      </c>
      <c r="AQ5" s="13" t="s">
        <v>607</v>
      </c>
      <c r="AR5" s="13" t="s">
        <v>607</v>
      </c>
      <c r="AS5" s="13" t="s">
        <v>607</v>
      </c>
      <c r="AT5" s="13" t="s">
        <v>607</v>
      </c>
      <c r="AU5" s="13" t="s">
        <v>607</v>
      </c>
      <c r="AV5" s="13" t="s">
        <v>607</v>
      </c>
      <c r="AW5" s="13" t="s">
        <v>607</v>
      </c>
      <c r="AX5" s="13" t="s">
        <v>607</v>
      </c>
      <c r="AY5" s="13" t="s">
        <v>607</v>
      </c>
      <c r="AZ5" s="13" t="s">
        <v>607</v>
      </c>
      <c r="BA5" s="13" t="s">
        <v>607</v>
      </c>
      <c r="BB5" s="13" t="s">
        <v>607</v>
      </c>
      <c r="BC5" s="13" t="s">
        <v>607</v>
      </c>
      <c r="BD5" s="13" t="s">
        <v>607</v>
      </c>
      <c r="BE5" s="13" t="s">
        <v>607</v>
      </c>
      <c r="BF5" s="13" t="s">
        <v>607</v>
      </c>
      <c r="BG5" s="13" t="s">
        <v>607</v>
      </c>
      <c r="BH5" s="13" t="s">
        <v>607</v>
      </c>
      <c r="BI5" s="13" t="s">
        <v>607</v>
      </c>
      <c r="BJ5" s="13" t="s">
        <v>607</v>
      </c>
      <c r="BT5" s="22" t="s">
        <v>612</v>
      </c>
      <c r="BU5" s="22" t="s">
        <v>612</v>
      </c>
      <c r="BV5" s="22" t="s">
        <v>612</v>
      </c>
      <c r="BW5" s="22" t="s">
        <v>612</v>
      </c>
      <c r="BX5" s="22" t="s">
        <v>612</v>
      </c>
      <c r="BY5" s="22" t="s">
        <v>612</v>
      </c>
      <c r="BZ5" s="22" t="s">
        <v>612</v>
      </c>
      <c r="CA5" s="22" t="s">
        <v>612</v>
      </c>
      <c r="CB5" s="22" t="s">
        <v>612</v>
      </c>
      <c r="CC5" s="14" t="s">
        <v>613</v>
      </c>
      <c r="CD5" s="14" t="s">
        <v>613</v>
      </c>
      <c r="CE5" s="14" t="s">
        <v>613</v>
      </c>
      <c r="CF5" s="14" t="s">
        <v>613</v>
      </c>
      <c r="CG5" s="14" t="s">
        <v>613</v>
      </c>
      <c r="CH5" s="14" t="s">
        <v>613</v>
      </c>
      <c r="CI5" s="14" t="s">
        <v>613</v>
      </c>
      <c r="CJ5" s="14" t="s">
        <v>613</v>
      </c>
      <c r="CK5" s="14" t="s">
        <v>613</v>
      </c>
      <c r="CL5" s="14"/>
      <c r="CM5" s="14" t="s">
        <v>614</v>
      </c>
      <c r="CN5" s="14" t="s">
        <v>614</v>
      </c>
      <c r="CO5" s="12" t="s">
        <v>614</v>
      </c>
      <c r="CP5" s="12" t="s">
        <v>614</v>
      </c>
      <c r="CQ5" s="12" t="s">
        <v>614</v>
      </c>
      <c r="CR5" s="12" t="s">
        <v>614</v>
      </c>
      <c r="CS5" s="12" t="s">
        <v>614</v>
      </c>
      <c r="CT5" s="12" t="s">
        <v>614</v>
      </c>
      <c r="CU5" s="12" t="s">
        <v>614</v>
      </c>
      <c r="CX5" s="12" t="s">
        <v>615</v>
      </c>
      <c r="CY5" s="12" t="s">
        <v>615</v>
      </c>
      <c r="CZ5" s="12" t="s">
        <v>615</v>
      </c>
      <c r="DA5" s="12" t="s">
        <v>615</v>
      </c>
      <c r="DB5" s="12" t="s">
        <v>615</v>
      </c>
      <c r="DC5" s="12" t="s">
        <v>615</v>
      </c>
      <c r="DD5" s="12" t="s">
        <v>615</v>
      </c>
      <c r="DE5" s="12" t="s">
        <v>615</v>
      </c>
      <c r="DF5" s="12" t="s">
        <v>615</v>
      </c>
      <c r="DI5" s="12" t="s">
        <v>616</v>
      </c>
      <c r="DJ5" s="12" t="s">
        <v>616</v>
      </c>
      <c r="DK5" s="12" t="s">
        <v>616</v>
      </c>
      <c r="DL5" s="12" t="s">
        <v>616</v>
      </c>
      <c r="DM5" s="12" t="s">
        <v>616</v>
      </c>
      <c r="DN5" s="12" t="s">
        <v>616</v>
      </c>
      <c r="DO5" s="12" t="s">
        <v>616</v>
      </c>
      <c r="DP5" s="12" t="s">
        <v>616</v>
      </c>
      <c r="DQ5" s="12" t="s">
        <v>616</v>
      </c>
      <c r="DT5" s="12" t="s">
        <v>617</v>
      </c>
      <c r="DU5" s="12" t="s">
        <v>617</v>
      </c>
      <c r="DV5" s="12" t="s">
        <v>617</v>
      </c>
      <c r="DW5" s="12" t="s">
        <v>617</v>
      </c>
      <c r="DX5" s="12" t="s">
        <v>617</v>
      </c>
      <c r="DY5" s="12" t="s">
        <v>617</v>
      </c>
      <c r="DZ5" s="12" t="s">
        <v>617</v>
      </c>
      <c r="EA5" s="12" t="s">
        <v>617</v>
      </c>
      <c r="EB5" s="12" t="s">
        <v>617</v>
      </c>
      <c r="EE5" s="12" t="s">
        <v>618</v>
      </c>
      <c r="EF5" s="12" t="s">
        <v>618</v>
      </c>
      <c r="EG5" s="12" t="s">
        <v>618</v>
      </c>
      <c r="EH5" s="12" t="s">
        <v>618</v>
      </c>
      <c r="EI5" s="12" t="s">
        <v>618</v>
      </c>
      <c r="EJ5" s="12" t="s">
        <v>618</v>
      </c>
      <c r="EK5" s="12" t="s">
        <v>618</v>
      </c>
      <c r="EL5" s="12" t="s">
        <v>618</v>
      </c>
      <c r="EM5" s="12" t="s">
        <v>618</v>
      </c>
      <c r="EP5" s="12" t="s">
        <v>619</v>
      </c>
      <c r="EQ5" s="12" t="s">
        <v>619</v>
      </c>
      <c r="ER5" s="12" t="s">
        <v>619</v>
      </c>
      <c r="ES5" s="12" t="s">
        <v>619</v>
      </c>
      <c r="ET5" s="12" t="s">
        <v>619</v>
      </c>
      <c r="EU5" s="12" t="s">
        <v>619</v>
      </c>
      <c r="EV5" s="12" t="s">
        <v>619</v>
      </c>
      <c r="EW5" s="12" t="s">
        <v>619</v>
      </c>
      <c r="EX5" s="12" t="s">
        <v>619</v>
      </c>
      <c r="EZ5" s="12" t="s">
        <v>620</v>
      </c>
      <c r="FA5" s="12" t="s">
        <v>607</v>
      </c>
      <c r="FB5" s="12" t="s">
        <v>607</v>
      </c>
      <c r="FC5" s="12" t="s">
        <v>607</v>
      </c>
      <c r="FD5" s="12" t="s">
        <v>607</v>
      </c>
      <c r="FE5" s="12" t="s">
        <v>607</v>
      </c>
      <c r="FF5" s="12" t="s">
        <v>607</v>
      </c>
      <c r="FG5" s="12" t="s">
        <v>607</v>
      </c>
      <c r="FH5" s="12" t="s">
        <v>607</v>
      </c>
      <c r="FI5" s="12" t="s">
        <v>607</v>
      </c>
      <c r="FJ5" s="12" t="s">
        <v>607</v>
      </c>
      <c r="FK5" s="12" t="s">
        <v>607</v>
      </c>
      <c r="FL5" s="12" t="s">
        <v>607</v>
      </c>
      <c r="FM5" s="12" t="s">
        <v>607</v>
      </c>
      <c r="FN5" s="12" t="s">
        <v>607</v>
      </c>
      <c r="FO5" s="12" t="s">
        <v>607</v>
      </c>
      <c r="FP5" s="12" t="s">
        <v>607</v>
      </c>
      <c r="FQ5" s="12" t="s">
        <v>607</v>
      </c>
      <c r="FR5" s="12" t="s">
        <v>607</v>
      </c>
      <c r="FS5" s="12" t="s">
        <v>607</v>
      </c>
      <c r="FT5" s="12" t="s">
        <v>607</v>
      </c>
      <c r="FU5" s="12" t="s">
        <v>607</v>
      </c>
      <c r="FV5" s="12" t="s">
        <v>607</v>
      </c>
      <c r="FW5" s="15" t="s">
        <v>621</v>
      </c>
      <c r="FX5" s="15" t="s">
        <v>607</v>
      </c>
      <c r="FY5" s="15" t="s">
        <v>607</v>
      </c>
      <c r="FZ5" s="15" t="s">
        <v>607</v>
      </c>
      <c r="GA5" s="15" t="s">
        <v>607</v>
      </c>
      <c r="GB5" s="15" t="s">
        <v>607</v>
      </c>
      <c r="GC5" s="15" t="s">
        <v>622</v>
      </c>
      <c r="GD5" s="15" t="s">
        <v>623</v>
      </c>
      <c r="GE5" s="15" t="s">
        <v>607</v>
      </c>
      <c r="GF5" s="15" t="s">
        <v>607</v>
      </c>
      <c r="GG5" s="15" t="s">
        <v>607</v>
      </c>
      <c r="GH5" s="15" t="s">
        <v>607</v>
      </c>
      <c r="GI5" s="15" t="s">
        <v>624</v>
      </c>
      <c r="GJ5" s="15" t="s">
        <v>625</v>
      </c>
      <c r="GK5" s="15" t="s">
        <v>607</v>
      </c>
      <c r="GL5" s="15" t="s">
        <v>607</v>
      </c>
      <c r="GM5" s="15" t="s">
        <v>607</v>
      </c>
      <c r="GN5" s="15" t="s">
        <v>607</v>
      </c>
      <c r="GO5" s="15" t="s">
        <v>626</v>
      </c>
      <c r="GP5" s="15" t="s">
        <v>627</v>
      </c>
      <c r="GQ5" s="15" t="s">
        <v>607</v>
      </c>
      <c r="GR5" s="15" t="s">
        <v>607</v>
      </c>
      <c r="GS5" s="15" t="s">
        <v>607</v>
      </c>
      <c r="GT5" s="15" t="s">
        <v>607</v>
      </c>
      <c r="GU5" s="15" t="s">
        <v>628</v>
      </c>
      <c r="GV5" s="15" t="s">
        <v>629</v>
      </c>
      <c r="GW5" s="15" t="s">
        <v>607</v>
      </c>
      <c r="GX5" s="15" t="s">
        <v>607</v>
      </c>
      <c r="GY5" s="15" t="s">
        <v>607</v>
      </c>
      <c r="GZ5" s="15" t="s">
        <v>607</v>
      </c>
      <c r="HA5" s="15" t="s">
        <v>607</v>
      </c>
      <c r="HB5" s="15" t="s">
        <v>607</v>
      </c>
      <c r="HC5" s="15" t="s">
        <v>607</v>
      </c>
      <c r="HD5" s="15" t="s">
        <v>607</v>
      </c>
      <c r="HE5" s="15" t="s">
        <v>607</v>
      </c>
      <c r="HF5" s="15" t="s">
        <v>607</v>
      </c>
      <c r="HG5" s="15" t="s">
        <v>607</v>
      </c>
      <c r="HH5" s="15" t="s">
        <v>607</v>
      </c>
      <c r="HI5" s="15" t="s">
        <v>607</v>
      </c>
      <c r="HJ5" s="15" t="s">
        <v>607</v>
      </c>
      <c r="HK5" s="15" t="s">
        <v>607</v>
      </c>
      <c r="HL5" s="15" t="s">
        <v>607</v>
      </c>
      <c r="HM5" s="15" t="s">
        <v>607</v>
      </c>
      <c r="HN5" s="15" t="s">
        <v>607</v>
      </c>
      <c r="HO5" s="15" t="s">
        <v>607</v>
      </c>
      <c r="HP5" s="15" t="s">
        <v>607</v>
      </c>
      <c r="HQ5" s="15" t="s">
        <v>607</v>
      </c>
      <c r="HR5" s="15" t="s">
        <v>607</v>
      </c>
      <c r="HS5" s="15" t="s">
        <v>607</v>
      </c>
      <c r="HT5" s="15" t="s">
        <v>607</v>
      </c>
      <c r="HU5" s="15" t="s">
        <v>607</v>
      </c>
      <c r="HV5" s="15" t="s">
        <v>607</v>
      </c>
      <c r="HW5" s="15" t="s">
        <v>607</v>
      </c>
      <c r="HX5" s="15" t="s">
        <v>607</v>
      </c>
      <c r="HY5" s="15" t="s">
        <v>607</v>
      </c>
      <c r="HZ5" s="15" t="s">
        <v>607</v>
      </c>
      <c r="IA5" s="15" t="s">
        <v>607</v>
      </c>
      <c r="IB5" s="15" t="s">
        <v>607</v>
      </c>
      <c r="IC5" s="15" t="s">
        <v>607</v>
      </c>
      <c r="ID5" s="15" t="s">
        <v>607</v>
      </c>
      <c r="IE5" s="15" t="s">
        <v>607</v>
      </c>
      <c r="IF5" s="15" t="s">
        <v>607</v>
      </c>
      <c r="IG5" s="15" t="s">
        <v>607</v>
      </c>
      <c r="IH5" s="15" t="s">
        <v>607</v>
      </c>
      <c r="II5" s="15" t="s">
        <v>607</v>
      </c>
      <c r="IJ5" s="15" t="s">
        <v>607</v>
      </c>
      <c r="IK5" s="15" t="s">
        <v>630</v>
      </c>
      <c r="IL5" s="15" t="s">
        <v>631</v>
      </c>
      <c r="IM5" s="15" t="s">
        <v>607</v>
      </c>
      <c r="IN5" s="15" t="s">
        <v>607</v>
      </c>
      <c r="IO5" s="15" t="s">
        <v>607</v>
      </c>
      <c r="IP5" s="15" t="s">
        <v>632</v>
      </c>
      <c r="IQ5" s="15" t="s">
        <v>633</v>
      </c>
      <c r="IR5" s="15" t="s">
        <v>607</v>
      </c>
      <c r="IS5" s="15" t="s">
        <v>607</v>
      </c>
      <c r="IT5" s="15" t="s">
        <v>607</v>
      </c>
      <c r="IU5" s="15" t="s">
        <v>634</v>
      </c>
      <c r="IV5" s="15" t="s">
        <v>635</v>
      </c>
      <c r="IW5" s="15" t="s">
        <v>607</v>
      </c>
      <c r="IX5" s="15" t="s">
        <v>607</v>
      </c>
      <c r="IY5" s="15" t="s">
        <v>607</v>
      </c>
      <c r="IZ5" s="15" t="s">
        <v>636</v>
      </c>
      <c r="JA5" s="15" t="s">
        <v>637</v>
      </c>
      <c r="JB5" s="15" t="s">
        <v>607</v>
      </c>
      <c r="JC5" s="15" t="s">
        <v>607</v>
      </c>
      <c r="JD5" s="15" t="s">
        <v>607</v>
      </c>
      <c r="JE5" s="15" t="s">
        <v>607</v>
      </c>
      <c r="JF5" s="15" t="s">
        <v>607</v>
      </c>
      <c r="JG5" s="15" t="s">
        <v>607</v>
      </c>
      <c r="JH5" s="15" t="s">
        <v>607</v>
      </c>
      <c r="JI5" s="15" t="s">
        <v>607</v>
      </c>
      <c r="JJ5" s="15" t="s">
        <v>607</v>
      </c>
      <c r="JK5" s="15" t="s">
        <v>607</v>
      </c>
      <c r="JL5" s="15" t="s">
        <v>607</v>
      </c>
      <c r="JM5" s="15" t="s">
        <v>607</v>
      </c>
      <c r="JN5" s="15" t="s">
        <v>607</v>
      </c>
      <c r="JO5" s="15" t="s">
        <v>607</v>
      </c>
      <c r="JP5" s="15" t="s">
        <v>607</v>
      </c>
      <c r="JQ5" s="15" t="s">
        <v>607</v>
      </c>
      <c r="JR5" s="15" t="s">
        <v>607</v>
      </c>
      <c r="JS5" s="15" t="s">
        <v>607</v>
      </c>
      <c r="JT5" s="15" t="s">
        <v>607</v>
      </c>
      <c r="JU5" s="15" t="s">
        <v>607</v>
      </c>
      <c r="JV5" s="15" t="s">
        <v>607</v>
      </c>
      <c r="JW5" s="15" t="s">
        <v>607</v>
      </c>
      <c r="JX5" s="15" t="s">
        <v>607</v>
      </c>
      <c r="JY5" s="15" t="s">
        <v>607</v>
      </c>
      <c r="JZ5" s="15" t="s">
        <v>607</v>
      </c>
      <c r="KA5" s="15" t="s">
        <v>607</v>
      </c>
      <c r="KB5" s="15" t="s">
        <v>607</v>
      </c>
      <c r="KC5" s="15" t="s">
        <v>607</v>
      </c>
      <c r="KD5" s="15" t="s">
        <v>607</v>
      </c>
      <c r="KE5" s="15" t="s">
        <v>638</v>
      </c>
    </row>
    <row r="6" customFormat="false" ht="26" hidden="false" customHeight="true" outlineLevel="0" collapsed="false">
      <c r="A6" s="12" t="s">
        <v>639</v>
      </c>
      <c r="B6" s="12" t="s">
        <v>640</v>
      </c>
      <c r="C6" s="12" t="s">
        <v>641</v>
      </c>
      <c r="D6" s="12" t="s">
        <v>642</v>
      </c>
      <c r="E6" s="12" t="s">
        <v>643</v>
      </c>
      <c r="F6" s="12" t="s">
        <v>644</v>
      </c>
      <c r="G6" s="12" t="s">
        <v>645</v>
      </c>
      <c r="H6" s="12" t="s">
        <v>646</v>
      </c>
      <c r="I6" s="12" t="s">
        <v>647</v>
      </c>
      <c r="J6" s="12" t="s">
        <v>648</v>
      </c>
      <c r="K6" s="13" t="s">
        <v>649</v>
      </c>
      <c r="L6" s="13" t="s">
        <v>650</v>
      </c>
      <c r="M6" s="12" t="s">
        <v>647</v>
      </c>
      <c r="N6" s="12" t="s">
        <v>648</v>
      </c>
      <c r="O6" s="14" t="s">
        <v>651</v>
      </c>
      <c r="P6" s="20" t="s">
        <v>652</v>
      </c>
      <c r="Q6" s="20" t="s">
        <v>653</v>
      </c>
      <c r="R6" s="20" t="s">
        <v>654</v>
      </c>
      <c r="U6" s="12" t="s">
        <v>655</v>
      </c>
      <c r="V6" s="12" t="s">
        <v>656</v>
      </c>
      <c r="W6" s="12" t="s">
        <v>657</v>
      </c>
      <c r="X6" s="12" t="s">
        <v>658</v>
      </c>
      <c r="Y6" s="12" t="s">
        <v>659</v>
      </c>
      <c r="Z6" s="12" t="s">
        <v>660</v>
      </c>
      <c r="AA6" s="12" t="s">
        <v>661</v>
      </c>
      <c r="AB6" s="12" t="s">
        <v>662</v>
      </c>
      <c r="AC6" s="12" t="s">
        <v>663</v>
      </c>
      <c r="AD6" s="14" t="s">
        <v>664</v>
      </c>
      <c r="AE6" s="14" t="s">
        <v>665</v>
      </c>
      <c r="AF6" s="12" t="s">
        <v>666</v>
      </c>
      <c r="AG6" s="14" t="s">
        <v>667</v>
      </c>
      <c r="AH6" s="14" t="s">
        <v>668</v>
      </c>
      <c r="AI6" s="14" t="s">
        <v>669</v>
      </c>
      <c r="AJ6" s="14" t="s">
        <v>670</v>
      </c>
      <c r="AK6" s="14" t="s">
        <v>671</v>
      </c>
      <c r="AL6" s="14" t="s">
        <v>672</v>
      </c>
      <c r="AM6" s="14" t="s">
        <v>673</v>
      </c>
      <c r="AN6" s="14" t="s">
        <v>674</v>
      </c>
      <c r="AO6" s="14" t="s">
        <v>664</v>
      </c>
      <c r="AP6" s="14" t="s">
        <v>665</v>
      </c>
      <c r="AQ6" s="12" t="s">
        <v>666</v>
      </c>
      <c r="AR6" s="14" t="s">
        <v>667</v>
      </c>
      <c r="AS6" s="14" t="s">
        <v>668</v>
      </c>
      <c r="AT6" s="14" t="s">
        <v>669</v>
      </c>
      <c r="AU6" s="14" t="s">
        <v>670</v>
      </c>
      <c r="AV6" s="14" t="s">
        <v>671</v>
      </c>
      <c r="AW6" s="14" t="s">
        <v>672</v>
      </c>
      <c r="AX6" s="14" t="s">
        <v>673</v>
      </c>
      <c r="AY6" s="14" t="s">
        <v>674</v>
      </c>
      <c r="AZ6" s="14" t="s">
        <v>664</v>
      </c>
      <c r="BA6" s="14" t="s">
        <v>665</v>
      </c>
      <c r="BB6" s="12" t="s">
        <v>666</v>
      </c>
      <c r="BC6" s="14" t="s">
        <v>667</v>
      </c>
      <c r="BD6" s="14" t="s">
        <v>668</v>
      </c>
      <c r="BE6" s="14" t="s">
        <v>669</v>
      </c>
      <c r="BF6" s="14" t="s">
        <v>670</v>
      </c>
      <c r="BG6" s="14" t="s">
        <v>671</v>
      </c>
      <c r="BH6" s="14" t="s">
        <v>672</v>
      </c>
      <c r="BI6" s="14" t="s">
        <v>673</v>
      </c>
      <c r="BJ6" s="14" t="s">
        <v>674</v>
      </c>
      <c r="BK6" s="23"/>
      <c r="BT6" s="12" t="s">
        <v>675</v>
      </c>
      <c r="BU6" s="12" t="s">
        <v>676</v>
      </c>
      <c r="BV6" s="12" t="s">
        <v>677</v>
      </c>
      <c r="BW6" s="12" t="s">
        <v>678</v>
      </c>
      <c r="BX6" s="12" t="s">
        <v>679</v>
      </c>
      <c r="BY6" s="12" t="s">
        <v>680</v>
      </c>
      <c r="BZ6" s="12" t="s">
        <v>681</v>
      </c>
      <c r="CA6" s="12" t="s">
        <v>682</v>
      </c>
      <c r="CB6" s="12" t="s">
        <v>683</v>
      </c>
      <c r="CC6" s="12" t="s">
        <v>684</v>
      </c>
      <c r="CD6" s="12" t="s">
        <v>685</v>
      </c>
      <c r="CE6" s="12" t="s">
        <v>686</v>
      </c>
      <c r="CF6" s="12" t="s">
        <v>687</v>
      </c>
      <c r="CG6" s="12" t="s">
        <v>688</v>
      </c>
      <c r="CH6" s="12" t="s">
        <v>689</v>
      </c>
      <c r="CI6" s="12" t="s">
        <v>690</v>
      </c>
      <c r="CJ6" s="12" t="s">
        <v>691</v>
      </c>
      <c r="CK6" s="12" t="s">
        <v>692</v>
      </c>
      <c r="CL6" s="14" t="s">
        <v>693</v>
      </c>
      <c r="CM6" s="14" t="s">
        <v>694</v>
      </c>
      <c r="CN6" s="12" t="s">
        <v>695</v>
      </c>
      <c r="CO6" s="14" t="s">
        <v>696</v>
      </c>
      <c r="CP6" s="14" t="s">
        <v>697</v>
      </c>
      <c r="CQ6" s="14" t="s">
        <v>698</v>
      </c>
      <c r="CR6" s="14" t="s">
        <v>699</v>
      </c>
      <c r="CS6" s="14" t="s">
        <v>700</v>
      </c>
      <c r="CT6" s="14" t="s">
        <v>701</v>
      </c>
      <c r="CU6" s="14" t="s">
        <v>702</v>
      </c>
      <c r="CV6" s="14" t="s">
        <v>703</v>
      </c>
      <c r="CW6" s="14" t="s">
        <v>704</v>
      </c>
      <c r="CX6" s="14" t="s">
        <v>705</v>
      </c>
      <c r="CY6" s="14" t="s">
        <v>706</v>
      </c>
      <c r="CZ6" s="14" t="s">
        <v>707</v>
      </c>
      <c r="DA6" s="14" t="s">
        <v>708</v>
      </c>
      <c r="DB6" s="14" t="s">
        <v>709</v>
      </c>
      <c r="DC6" s="14" t="s">
        <v>710</v>
      </c>
      <c r="DD6" s="14" t="s">
        <v>711</v>
      </c>
      <c r="DE6" s="14" t="s">
        <v>712</v>
      </c>
      <c r="DF6" s="14" t="s">
        <v>713</v>
      </c>
      <c r="DG6" s="14" t="s">
        <v>714</v>
      </c>
      <c r="DH6" s="14" t="s">
        <v>693</v>
      </c>
      <c r="DI6" s="14" t="s">
        <v>694</v>
      </c>
      <c r="DJ6" s="12" t="s">
        <v>695</v>
      </c>
      <c r="DK6" s="14" t="s">
        <v>696</v>
      </c>
      <c r="DL6" s="14" t="s">
        <v>697</v>
      </c>
      <c r="DM6" s="14" t="s">
        <v>698</v>
      </c>
      <c r="DN6" s="14" t="s">
        <v>699</v>
      </c>
      <c r="DO6" s="14" t="s">
        <v>700</v>
      </c>
      <c r="DP6" s="14" t="s">
        <v>701</v>
      </c>
      <c r="DQ6" s="14" t="s">
        <v>702</v>
      </c>
      <c r="DR6" s="14" t="s">
        <v>703</v>
      </c>
      <c r="DS6" s="14" t="s">
        <v>704</v>
      </c>
      <c r="DT6" s="14" t="s">
        <v>705</v>
      </c>
      <c r="DU6" s="14" t="s">
        <v>706</v>
      </c>
      <c r="DV6" s="14" t="s">
        <v>707</v>
      </c>
      <c r="DW6" s="14" t="s">
        <v>708</v>
      </c>
      <c r="DX6" s="14" t="s">
        <v>709</v>
      </c>
      <c r="DY6" s="14" t="s">
        <v>710</v>
      </c>
      <c r="DZ6" s="14" t="s">
        <v>711</v>
      </c>
      <c r="EA6" s="14" t="s">
        <v>712</v>
      </c>
      <c r="EB6" s="14" t="s">
        <v>713</v>
      </c>
      <c r="EC6" s="14" t="s">
        <v>714</v>
      </c>
      <c r="ED6" s="14" t="s">
        <v>693</v>
      </c>
      <c r="EE6" s="14" t="s">
        <v>694</v>
      </c>
      <c r="EF6" s="12" t="s">
        <v>695</v>
      </c>
      <c r="EG6" s="14" t="s">
        <v>696</v>
      </c>
      <c r="EH6" s="14" t="s">
        <v>697</v>
      </c>
      <c r="EI6" s="14" t="s">
        <v>698</v>
      </c>
      <c r="EJ6" s="14" t="s">
        <v>699</v>
      </c>
      <c r="EK6" s="14" t="s">
        <v>700</v>
      </c>
      <c r="EL6" s="14" t="s">
        <v>701</v>
      </c>
      <c r="EM6" s="14" t="s">
        <v>702</v>
      </c>
      <c r="EN6" s="14" t="s">
        <v>703</v>
      </c>
      <c r="EO6" s="14" t="s">
        <v>704</v>
      </c>
      <c r="EP6" s="14" t="s">
        <v>705</v>
      </c>
      <c r="EQ6" s="14" t="s">
        <v>706</v>
      </c>
      <c r="ER6" s="14" t="s">
        <v>707</v>
      </c>
      <c r="ES6" s="14" t="s">
        <v>708</v>
      </c>
      <c r="ET6" s="14" t="s">
        <v>709</v>
      </c>
      <c r="EU6" s="14" t="s">
        <v>710</v>
      </c>
      <c r="EV6" s="14" t="s">
        <v>711</v>
      </c>
      <c r="EW6" s="14" t="s">
        <v>712</v>
      </c>
      <c r="EX6" s="14" t="s">
        <v>713</v>
      </c>
      <c r="EY6" s="14" t="s">
        <v>714</v>
      </c>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c r="JT6" s="15"/>
      <c r="JU6" s="15"/>
      <c r="JV6" s="15"/>
      <c r="JW6" s="15"/>
      <c r="JX6" s="15"/>
      <c r="JY6" s="15"/>
      <c r="JZ6" s="15"/>
      <c r="KA6" s="15"/>
      <c r="KB6" s="15"/>
      <c r="KC6" s="15"/>
      <c r="KD6" s="15"/>
      <c r="KE6" s="15"/>
    </row>
    <row r="7" customFormat="false" ht="13.75" hidden="false" customHeight="true" outlineLevel="0" collapsed="false">
      <c r="A7" s="24" t="n">
        <v>1</v>
      </c>
      <c r="B7" s="25" t="n">
        <f aca="false">Y7</f>
        <v>1028.41657886447</v>
      </c>
      <c r="C7" s="12" t="str">
        <f aca="false">'Standard Settings'!B2</f>
        <v>Y/1/2</v>
      </c>
      <c r="D7" s="12" t="n">
        <f aca="false">'Standard Settings'!H2</f>
        <v>55</v>
      </c>
      <c r="E7" s="26" t="n">
        <f aca="false">(DX7-DM7)/2048</f>
        <v>0.00330999989607916</v>
      </c>
      <c r="F7" s="23" t="n">
        <f aca="false">((EchelleFPAparam!$S$3/('cpmcfgWVLEN_Table.csv'!$S7+E$52))*(SIN('Standard Settings'!$F2+0.0005)+SIN('Standard Settings'!$F2+0.0005+EchelleFPAparam!$M$3))-(EchelleFPAparam!$S$3/('cpmcfgWVLEN_Table.csv'!$S7+E$52))*(SIN('Standard Settings'!$F2-0.0005)+SIN('Standard Settings'!$F2-0.0005+EchelleFPAparam!$M$3)))*1000*EchelleFPAparam!$O$3/180</f>
        <v>9.16075434686673</v>
      </c>
      <c r="G7" s="27" t="str">
        <f aca="false">'Standard Settings'!C2</f>
        <v>Y</v>
      </c>
      <c r="H7" s="28"/>
      <c r="I7" s="12" t="str">
        <f aca="false">'Standard Settings'!$D2</f>
        <v>YJ</v>
      </c>
      <c r="J7" s="28"/>
      <c r="K7" s="13" t="n">
        <v>0</v>
      </c>
      <c r="L7" s="13" t="n">
        <v>0</v>
      </c>
      <c r="M7" s="12" t="str">
        <f aca="false">'Standard Settings'!$D2</f>
        <v>YJ</v>
      </c>
      <c r="N7" s="28"/>
      <c r="O7" s="12" t="n">
        <f aca="false">'Standard Settings'!$E2</f>
        <v>65</v>
      </c>
      <c r="P7" s="29"/>
      <c r="Q7" s="30" t="n">
        <f aca="false">'Standard Settings'!$G2</f>
        <v>51</v>
      </c>
      <c r="R7" s="30" t="n">
        <f aca="false">'Standard Settings'!$I2</f>
        <v>59</v>
      </c>
      <c r="S7" s="31" t="n">
        <f aca="false">D7-4</f>
        <v>51</v>
      </c>
      <c r="T7" s="31" t="n">
        <f aca="false">D7+4</f>
        <v>59</v>
      </c>
      <c r="U7" s="32" t="n">
        <f aca="false">IF(OR($S7+B$52&lt;$Q7,$S7+B$52&gt;$R7),-1,(EchelleFPAparam!$S$3/('cpmcfgWVLEN_Table.csv'!$S7+B$52))*(SIN('Standard Settings'!$F2)+SIN('Standard Settings'!$F2+EchelleFPAparam!$M$3)))</f>
        <v>1109.07670269697</v>
      </c>
      <c r="V7" s="32" t="n">
        <f aca="false">IF(OR($S7+C$52&lt;$Q7,$S7+C$52&gt;$R7),-1,(EchelleFPAparam!$S$3/('cpmcfgWVLEN_Table.csv'!$S7+C$52))*(SIN('Standard Settings'!$F2)+SIN('Standard Settings'!$F2+EchelleFPAparam!$M$3)))</f>
        <v>1087.74830456819</v>
      </c>
      <c r="W7" s="32" t="n">
        <f aca="false">IF(OR($S7+D$52&lt;$Q7,$S7+D$52&gt;$R7),-1,(EchelleFPAparam!$S$3/('cpmcfgWVLEN_Table.csv'!$S7+D$52))*(SIN('Standard Settings'!$F2)+SIN('Standard Settings'!$F2+EchelleFPAparam!$M$3)))</f>
        <v>1067.22475165181</v>
      </c>
      <c r="X7" s="32" t="n">
        <f aca="false">IF(OR($S7+E$52&lt;$Q7,$S7+E$52&gt;$R7),-1,(EchelleFPAparam!$S$3/('cpmcfgWVLEN_Table.csv'!$S7+E$52))*(SIN('Standard Settings'!$F2)+SIN('Standard Settings'!$F2+EchelleFPAparam!$M$3)))</f>
        <v>1047.46133032492</v>
      </c>
      <c r="Y7" s="32" t="n">
        <f aca="false">IF(OR($S7+F$52&lt;$Q7,$S7+F$52&gt;$R7),-1,(EchelleFPAparam!$S$3/('cpmcfgWVLEN_Table.csv'!$S7+F$52))*(SIN('Standard Settings'!$F2)+SIN('Standard Settings'!$F2+EchelleFPAparam!$M$3)))</f>
        <v>1028.41657886447</v>
      </c>
      <c r="Z7" s="32" t="n">
        <f aca="false">IF(OR($S7+G$52&lt;$Q7,$S7+G$52&gt;$R7),-1,(EchelleFPAparam!$S$3/('cpmcfgWVLEN_Table.csv'!$S7+G$52))*(SIN('Standard Settings'!$F2)+SIN('Standard Settings'!$F2+EchelleFPAparam!$M$3)))</f>
        <v>1010.05199709903</v>
      </c>
      <c r="AA7" s="32" t="n">
        <f aca="false">IF(OR($S7+H$52&lt;$Q7,$S7+H$52&gt;$R7),-1,(EchelleFPAparam!$S$3/('cpmcfgWVLEN_Table.csv'!$S7+H$52))*(SIN('Standard Settings'!$F2)+SIN('Standard Settings'!$F2+EchelleFPAparam!$M$3)))</f>
        <v>992.331786623609</v>
      </c>
      <c r="AB7" s="32" t="n">
        <f aca="false">IF(OR($S7+I$52&lt;$Q7,$S7+I$52&gt;$R7),-1,(EchelleFPAparam!$S$3/('cpmcfgWVLEN_Table.csv'!$S7+I$52))*(SIN('Standard Settings'!$F2)+SIN('Standard Settings'!$F2+EchelleFPAparam!$M$3)))</f>
        <v>975.222617888719</v>
      </c>
      <c r="AC7" s="32" t="n">
        <f aca="false">IF(OR($S7+J$52&lt;$Q7,$S7+J$52&gt;$R7),-1,(EchelleFPAparam!$S$3/('cpmcfgWVLEN_Table.csv'!$S7+J$52))*(SIN('Standard Settings'!$F2)+SIN('Standard Settings'!$F2+EchelleFPAparam!$M$3)))</f>
        <v>958.693420975351</v>
      </c>
      <c r="AD7" s="33" t="n">
        <v>1984.3</v>
      </c>
      <c r="AE7" s="33" t="n">
        <v>1750.93321020516</v>
      </c>
      <c r="AF7" s="33" t="n">
        <v>1498.06137358316</v>
      </c>
      <c r="AG7" s="33" t="n">
        <v>1256.25989226363</v>
      </c>
      <c r="AH7" s="33" t="n">
        <v>1024.5932823041</v>
      </c>
      <c r="AI7" s="33" t="n">
        <v>802.276687401038</v>
      </c>
      <c r="AJ7" s="33" t="n">
        <v>588.528346138183</v>
      </c>
      <c r="AK7" s="33" t="n">
        <v>382.678404598308</v>
      </c>
      <c r="AL7" s="33" t="n">
        <v>184.15145769795</v>
      </c>
      <c r="AM7" s="33" t="n">
        <v>37.1</v>
      </c>
      <c r="AN7" s="33"/>
      <c r="AO7" s="33" t="n">
        <v>2028.1</v>
      </c>
      <c r="AP7" s="33" t="n">
        <v>1825.13779175246</v>
      </c>
      <c r="AQ7" s="33" t="n">
        <v>1569.79321368333</v>
      </c>
      <c r="AR7" s="33" t="n">
        <v>1325.94180783145</v>
      </c>
      <c r="AS7" s="33" t="n">
        <v>1092.43642399958</v>
      </c>
      <c r="AT7" s="33" t="n">
        <v>868.393356450999</v>
      </c>
      <c r="AU7" s="33" t="n">
        <v>653.083187399046</v>
      </c>
      <c r="AV7" s="33" t="n">
        <v>445.859617920448</v>
      </c>
      <c r="AW7" s="33" t="n">
        <v>246.053902823176</v>
      </c>
      <c r="AX7" s="33" t="n">
        <v>68.5</v>
      </c>
      <c r="AY7" s="33"/>
      <c r="AZ7" s="33"/>
      <c r="BA7" s="33" t="n">
        <v>1898.845912006</v>
      </c>
      <c r="BB7" s="33" t="n">
        <v>1641.08999239496</v>
      </c>
      <c r="BC7" s="33" t="n">
        <v>1394.99397952105</v>
      </c>
      <c r="BD7" s="33" t="n">
        <v>1159.42137727684</v>
      </c>
      <c r="BE7" s="33" t="n">
        <v>933.476962141758</v>
      </c>
      <c r="BF7" s="33" t="n">
        <v>716.43844215835</v>
      </c>
      <c r="BG7" s="33" t="n">
        <v>507.572673578373</v>
      </c>
      <c r="BH7" s="33" t="n">
        <v>306.238856874308</v>
      </c>
      <c r="BI7" s="33" t="n">
        <v>111.873070134744</v>
      </c>
      <c r="BJ7" s="33"/>
      <c r="BK7" s="34" t="n">
        <f aca="false">IF(OR($S7+B$52&lt;'Standard Settings'!$G2,$S7+B$52&gt;'Standard Settings'!$I2),-1,(EchelleFPAparam!$S$3/('cpmcfgWVLEN_Table.csv'!$S7+B$52))*(SIN(EchelleFPAparam!$T$3-EchelleFPAparam!$M$3/2)+SIN('Standard Settings'!$F2+EchelleFPAparam!$M$3)))</f>
        <v>1110.78099408246</v>
      </c>
      <c r="BL7" s="34" t="n">
        <f aca="false">IF(OR($S7+C$52&lt;'Standard Settings'!$G2,$S7+C$52&gt;'Standard Settings'!$I2),-1,(EchelleFPAparam!$S$3/('cpmcfgWVLEN_Table.csv'!$S7+C$52))*(SIN(EchelleFPAparam!$T$3-EchelleFPAparam!$M$3/2)+SIN('Standard Settings'!$F2+EchelleFPAparam!$M$3)))</f>
        <v>1089.41982111933</v>
      </c>
      <c r="BM7" s="34" t="n">
        <f aca="false">IF(OR($S7+D$52&lt;'Standard Settings'!$G2,$S7+D$52&gt;'Standard Settings'!$I2),-1,(EchelleFPAparam!$S$3/('cpmcfgWVLEN_Table.csv'!$S7+D$52))*(SIN(EchelleFPAparam!$T$3-EchelleFPAparam!$M$3/2)+SIN('Standard Settings'!$F2+EchelleFPAparam!$M$3)))</f>
        <v>1068.86473015482</v>
      </c>
      <c r="BN7" s="34" t="n">
        <f aca="false">IF(OR($S7+E$52&lt;'Standard Settings'!$G2,$S7+E$52&gt;'Standard Settings'!$I2),-1,(EchelleFPAparam!$S$3/('cpmcfgWVLEN_Table.csv'!$S7+E$52))*(SIN(EchelleFPAparam!$T$3-EchelleFPAparam!$M$3/2)+SIN('Standard Settings'!$F2+EchelleFPAparam!$M$3)))</f>
        <v>1049.07093885565</v>
      </c>
      <c r="BO7" s="34" t="n">
        <f aca="false">IF(OR($S7+F$52&lt;'Standard Settings'!$G2,$S7+F$52&gt;'Standard Settings'!$I2),-1,(EchelleFPAparam!$S$3/('cpmcfgWVLEN_Table.csv'!$S7+F$52))*(SIN(EchelleFPAparam!$T$3-EchelleFPAparam!$M$3/2)+SIN('Standard Settings'!$F2+EchelleFPAparam!$M$3)))</f>
        <v>1029.99692178555</v>
      </c>
      <c r="BP7" s="34" t="n">
        <f aca="false">IF(OR($S7+G$52&lt;'Standard Settings'!$G2,$S7+G$52&gt;'Standard Settings'!$I2),-1,(EchelleFPAparam!$S$3/('cpmcfgWVLEN_Table.csv'!$S7+G$52))*(SIN(EchelleFPAparam!$T$3-EchelleFPAparam!$M$3/2)+SIN('Standard Settings'!$F2+EchelleFPAparam!$M$3)))</f>
        <v>1011.60411961081</v>
      </c>
      <c r="BQ7" s="34" t="n">
        <f aca="false">IF(OR($S7+H$52&lt;'Standard Settings'!$G2,$S7+H$52&gt;'Standard Settings'!$I2),-1,(EchelleFPAparam!$S$3/('cpmcfgWVLEN_Table.csv'!$S7+H$52))*(SIN(EchelleFPAparam!$T$3-EchelleFPAparam!$M$3/2)+SIN('Standard Settings'!$F2+EchelleFPAparam!$M$3)))</f>
        <v>993.856678915883</v>
      </c>
      <c r="BR7" s="34" t="n">
        <f aca="false">IF(OR($S7+I$52&lt;'Standard Settings'!$G2,$S7+I$52&gt;'Standard Settings'!$I2),-1,(EchelleFPAparam!$S$3/('cpmcfgWVLEN_Table.csv'!$S7+I$52))*(SIN(EchelleFPAparam!$T$3-EchelleFPAparam!$M$3/2)+SIN('Standard Settings'!$F2+EchelleFPAparam!$M$3)))</f>
        <v>976.721218934575</v>
      </c>
      <c r="BS7" s="34" t="n">
        <f aca="false">IF(OR($S7+J$52&lt;'Standard Settings'!$G2,$S7+J$52&gt;'Standard Settings'!$I2),-1,(EchelleFPAparam!$S$3/('cpmcfgWVLEN_Table.csv'!$S7+J$52))*(SIN(EchelleFPAparam!$T$3-EchelleFPAparam!$M$3/2)+SIN('Standard Settings'!$F2+EchelleFPAparam!$M$3)))</f>
        <v>960.16662200348</v>
      </c>
      <c r="BT7" s="35" t="n">
        <f aca="false">IF(OR($S7+B$52&lt;'Standard Settings'!$G2,$S7+B$52&gt;'Standard Settings'!$I2),-1,BK7*(($D7+B$52)/($D7+B$52+0.5)))</f>
        <v>1100.77395809973</v>
      </c>
      <c r="BU7" s="35" t="n">
        <f aca="false">IF(OR($S7+C$52&lt;'Standard Settings'!$G2,$S7+C$52&gt;'Standard Settings'!$I2),-1,BL7*(($D7+C$52)/($D7+C$52+0.5)))</f>
        <v>1079.7789377466</v>
      </c>
      <c r="BV7" s="35" t="n">
        <f aca="false">IF(OR($S7+D$52&lt;'Standard Settings'!$G2,$S7+D$52&gt;'Standard Settings'!$I2),-1,BM7*(($D7+D$52)/($D7+D$52+0.5)))</f>
        <v>1059.57025424043</v>
      </c>
      <c r="BW7" s="35" t="n">
        <f aca="false">IF(OR($S7+E$52&lt;'Standard Settings'!$G2,$S7+E$52&gt;'Standard Settings'!$I2),-1,BN7*(($D7+E$52)/($D7+E$52+0.5)))</f>
        <v>1040.10452057484</v>
      </c>
      <c r="BX7" s="35" t="n">
        <f aca="false">IF(OR($S7+F$52&lt;'Standard Settings'!$G2,$S7+F$52&gt;'Standard Settings'!$I2),-1,BO7*(($D7+F$52)/($D7+F$52+0.5)))</f>
        <v>1021.34148546803</v>
      </c>
      <c r="BY7" s="35" t="n">
        <f aca="false">IF(OR($S7+G$52&lt;'Standard Settings'!$G2,$S7+G$52&gt;'Standard Settings'!$I2),-1,BP7*(($D7+G$52)/($D7+G$52+0.5)))</f>
        <v>1003.24375498593</v>
      </c>
      <c r="BZ7" s="35" t="n">
        <f aca="false">IF(OR($S7+H$52&lt;'Standard Settings'!$G2,$S7+H$52&gt;'Standard Settings'!$I2),-1,BQ7*(($D7+H$52)/($D7+H$52+0.5)))</f>
        <v>985.776543314941</v>
      </c>
      <c r="CA7" s="35" t="n">
        <f aca="false">IF(OR($S7+I$52&lt;'Standard Settings'!$G2,$S7+I$52&gt;'Standard Settings'!$I2),-1,BR7*(($D7+I$52)/($D7+I$52+0.5)))</f>
        <v>968.907449183098</v>
      </c>
      <c r="CB7" s="35" t="n">
        <f aca="false">IF(OR($S7+J$52&lt;'Standard Settings'!$G2,$S7+J$52&gt;'Standard Settings'!$I2),-1,BS7*(($D7+J$52)/($D7+J$52+0.5)))</f>
        <v>952.60625490109</v>
      </c>
      <c r="CC7" s="35" t="n">
        <f aca="false">IF(OR($S7+B$52&lt;'Standard Settings'!$G2,$S7+B$52&gt;'Standard Settings'!$I2),-1,BK7*(($D7+B$52)/($D7+B$52-0.5)))</f>
        <v>1120.97164540431</v>
      </c>
      <c r="CD7" s="35" t="n">
        <f aca="false">IF(OR($S7+C$52&lt;'Standard Settings'!$G2,$S7+C$52&gt;'Standard Settings'!$I2),-1,BL7*(($D7+C$52)/($D7+C$52-0.5)))</f>
        <v>1099.23441410239</v>
      </c>
      <c r="CE7" s="35" t="n">
        <f aca="false">IF(OR($S7+D$52&lt;'Standard Settings'!$G2,$S7+D$52&gt;'Standard Settings'!$I2),-1,BM7*(($D7+D$52)/($D7+D$52-0.5)))</f>
        <v>1078.32371006769</v>
      </c>
      <c r="CF7" s="35" t="n">
        <f aca="false">IF(OR($S7+E$52&lt;'Standard Settings'!$G2,$S7+E$52&gt;'Standard Settings'!$I2),-1,BN7*(($D7+E$52)/($D7+E$52-0.5)))</f>
        <v>1058.1932948457</v>
      </c>
      <c r="CG7" s="35" t="n">
        <f aca="false">IF(OR($S7+F$52&lt;'Standard Settings'!$G2,$S7+F$52&gt;'Standard Settings'!$I2),-1,BO7*(($D7+F$52)/($D7+F$52-0.5)))</f>
        <v>1038.80031427944</v>
      </c>
      <c r="CH7" s="35" t="n">
        <f aca="false">IF(OR($S7+G$52&lt;'Standard Settings'!$G2,$S7+G$52&gt;'Standard Settings'!$I2),-1,BP7*(($D7+G$52)/($D7+G$52-0.5)))</f>
        <v>1020.10499456552</v>
      </c>
      <c r="CI7" s="35" t="n">
        <f aca="false">IF(OR($S7+H$52&lt;'Standard Settings'!$G2,$S7+H$52&gt;'Standard Settings'!$I2),-1,BQ7*(($D7+H$52)/($D7+H$52-0.5)))</f>
        <v>1002.07037047717</v>
      </c>
      <c r="CJ7" s="35" t="n">
        <f aca="false">IF(OR($S7+I$52&lt;'Standard Settings'!$G2,$S7+I$52&gt;'Standard Settings'!$I2),-1,BR7*(($D7+I$52)/($D7+I$52-0.5)))</f>
        <v>984.662041852742</v>
      </c>
      <c r="CK7" s="35" t="n">
        <f aca="false">IF(OR($S7+J$52&lt;'Standard Settings'!$G2,$S7+J$52&gt;'Standard Settings'!$I2),-1,BS7*(($D7+J$52)/($D7+J$52-0.5)))</f>
        <v>967.847954979508</v>
      </c>
      <c r="CL7" s="36"/>
      <c r="CM7" s="36" t="n">
        <f aca="false">IF(OR($S7+B$52&lt;'Standard Settings'!$G2,$S7+B$52&gt;'Standard Settings'!$I2),-1,(EchelleFPAparam!$S$3/('cpmcfgWVLEN_Table.csv'!$S7+B$52))*(SIN('Standard Settings'!$F2)+SIN('Standard Settings'!$F2+EchelleFPAparam!$M$3+EchelleFPAparam!$F$3)))</f>
        <v>1097.30715778921</v>
      </c>
      <c r="CN7" s="36" t="n">
        <f aca="false">IF(OR($S7+C$52&lt;'Standard Settings'!$G2,$S7+C$52&gt;'Standard Settings'!$I2),-1,(EchelleFPAparam!$S$3/('cpmcfgWVLEN_Table.csv'!$S7+C$52))*(SIN('Standard Settings'!$F2)+SIN('Standard Settings'!$F2+EchelleFPAparam!$M$3+EchelleFPAparam!$F$3)))</f>
        <v>1076.2050970625</v>
      </c>
      <c r="CO7" s="36" t="n">
        <f aca="false">IF(OR($S7+D$52&lt;'Standard Settings'!$G2,$S7+D$52&gt;'Standard Settings'!$I2),-1,(EchelleFPAparam!$S$3/('cpmcfgWVLEN_Table.csv'!$S7+D$52))*(SIN('Standard Settings'!$F2)+SIN('Standard Settings'!$F2+EchelleFPAparam!$M$3+EchelleFPAparam!$F$3)))</f>
        <v>1055.89934051415</v>
      </c>
      <c r="CP7" s="36" t="n">
        <f aca="false">IF(OR($S7+E$52&lt;'Standard Settings'!$G2,$S7+E$52&gt;'Standard Settings'!$I2),-1,(EchelleFPAparam!$S$3/('cpmcfgWVLEN_Table.csv'!$S7+E$52))*(SIN('Standard Settings'!$F2)+SIN('Standard Settings'!$F2+EchelleFPAparam!$M$3+EchelleFPAparam!$F$3)))</f>
        <v>1036.34564902314</v>
      </c>
      <c r="CQ7" s="36" t="n">
        <f aca="false">IF(OR($S7+F$52&lt;'Standard Settings'!$G2,$S7+F$52&gt;'Standard Settings'!$I2),-1,(EchelleFPAparam!$S$3/('cpmcfgWVLEN_Table.csv'!$S7+F$52))*(SIN('Standard Settings'!$F2)+SIN('Standard Settings'!$F2+EchelleFPAparam!$M$3+EchelleFPAparam!$F$3)))</f>
        <v>1017.50300085909</v>
      </c>
      <c r="CR7" s="36" t="n">
        <f aca="false">IF(OR($S7+G$52&lt;'Standard Settings'!$G2,$S7+G$52&gt;'Standard Settings'!$I2),-1,(EchelleFPAparam!$S$3/('cpmcfgWVLEN_Table.csv'!$S7+G$52))*(SIN('Standard Settings'!$F2)+SIN('Standard Settings'!$F2+EchelleFPAparam!$M$3+EchelleFPAparam!$F$3)))</f>
        <v>999.333304415175</v>
      </c>
      <c r="CS7" s="36" t="n">
        <f aca="false">IF(OR($S7+H$52&lt;'Standard Settings'!$G2,$S7+H$52&gt;'Standard Settings'!$I2),-1,(EchelleFPAparam!$S$3/('cpmcfgWVLEN_Table.csv'!$S7+H$52))*(SIN('Standard Settings'!$F2)+SIN('Standard Settings'!$F2+EchelleFPAparam!$M$3+EchelleFPAparam!$F$3)))</f>
        <v>981.801141179821</v>
      </c>
      <c r="CT7" s="36" t="n">
        <f aca="false">IF(OR($S7+I$52&lt;'Standard Settings'!$G2,$S7+I$52&gt;'Standard Settings'!$I2),-1,(EchelleFPAparam!$S$3/('cpmcfgWVLEN_Table.csv'!$S7+I$52))*(SIN('Standard Settings'!$F2)+SIN('Standard Settings'!$F2+EchelleFPAparam!$M$3+EchelleFPAparam!$F$3)))</f>
        <v>964.87353529741</v>
      </c>
      <c r="CU7" s="36" t="n">
        <f aca="false">IF(OR($S7+J$52&lt;'Standard Settings'!$G2,$S7+J$52&gt;'Standard Settings'!$I2),-1,(EchelleFPAparam!$S$3/('cpmcfgWVLEN_Table.csv'!$S7+J$52))*(SIN('Standard Settings'!$F2)+SIN('Standard Settings'!$F2+EchelleFPAparam!$M$3+EchelleFPAparam!$F$3)))</f>
        <v>948.519746563556</v>
      </c>
      <c r="CV7" s="36"/>
      <c r="CW7" s="36"/>
      <c r="CX7" s="36" t="n">
        <f aca="false">IF(OR($S7+B$52&lt;'Standard Settings'!$G2,$S7+B$52&gt;'Standard Settings'!$I2),-1,(EchelleFPAparam!$S$3/('cpmcfgWVLEN_Table.csv'!$S7+B$52))*(SIN('Standard Settings'!$F2)+SIN('Standard Settings'!$F2+EchelleFPAparam!$M$3+EchelleFPAparam!$G$3)))</f>
        <v>1104.97272816297</v>
      </c>
      <c r="CY7" s="36" t="n">
        <f aca="false">IF(OR($S7+C$52&lt;'Standard Settings'!$G2,$S7+C$52&gt;'Standard Settings'!$I2),-1,(EchelleFPAparam!$S$3/('cpmcfgWVLEN_Table.csv'!$S7+C$52))*(SIN('Standard Settings'!$F2)+SIN('Standard Settings'!$F2+EchelleFPAparam!$M$3+EchelleFPAparam!$G$3)))</f>
        <v>1083.72325262138</v>
      </c>
      <c r="CZ7" s="36" t="n">
        <f aca="false">IF(OR($S7+D$52&lt;'Standard Settings'!$G2,$S7+D$52&gt;'Standard Settings'!$I2),-1,(EchelleFPAparam!$S$3/('cpmcfgWVLEN_Table.csv'!$S7+D$52))*(SIN('Standard Settings'!$F2)+SIN('Standard Settings'!$F2+EchelleFPAparam!$M$3+EchelleFPAparam!$G$3)))</f>
        <v>1063.27564408135</v>
      </c>
      <c r="DA7" s="36" t="n">
        <f aca="false">IF(OR($S7+E$52&lt;'Standard Settings'!$G2,$S7+E$52&gt;'Standard Settings'!$I2),-1,(EchelleFPAparam!$S$3/('cpmcfgWVLEN_Table.csv'!$S7+E$52))*(SIN('Standard Settings'!$F2)+SIN('Standard Settings'!$F2+EchelleFPAparam!$M$3+EchelleFPAparam!$G$3)))</f>
        <v>1043.58535437614</v>
      </c>
      <c r="DB7" s="36" t="n">
        <f aca="false">IF(OR($S7+F$52&lt;'Standard Settings'!$G2,$S7+F$52&gt;'Standard Settings'!$I2),-1,(EchelleFPAparam!$S$3/('cpmcfgWVLEN_Table.csv'!$S7+F$52))*(SIN('Standard Settings'!$F2)+SIN('Standard Settings'!$F2+EchelleFPAparam!$M$3+EchelleFPAparam!$G$3)))</f>
        <v>1024.61107520567</v>
      </c>
      <c r="DC7" s="36" t="n">
        <f aca="false">IF(OR($S7+G$52&lt;'Standard Settings'!$G2,$S7+G$52&gt;'Standard Settings'!$I2),-1,(EchelleFPAparam!$S$3/('cpmcfgWVLEN_Table.csv'!$S7+G$52))*(SIN('Standard Settings'!$F2)+SIN('Standard Settings'!$F2+EchelleFPAparam!$M$3+EchelleFPAparam!$G$3)))</f>
        <v>1006.31444886271</v>
      </c>
      <c r="DD7" s="36" t="n">
        <f aca="false">IF(OR($S7+H$52&lt;'Standard Settings'!$G2,$S7+H$52&gt;'Standard Settings'!$I2),-1,(EchelleFPAparam!$S$3/('cpmcfgWVLEN_Table.csv'!$S7+H$52))*(SIN('Standard Settings'!$F2)+SIN('Standard Settings'!$F2+EchelleFPAparam!$M$3+EchelleFPAparam!$G$3)))</f>
        <v>988.659809408977</v>
      </c>
      <c r="DE7" s="36" t="n">
        <f aca="false">IF(OR($S7+I$52&lt;'Standard Settings'!$G2,$S7+I$52&gt;'Standard Settings'!$I2),-1,(EchelleFPAparam!$S$3/('cpmcfgWVLEN_Table.csv'!$S7+I$52))*(SIN('Standard Settings'!$F2)+SIN('Standard Settings'!$F2+EchelleFPAparam!$M$3+EchelleFPAparam!$G$3)))</f>
        <v>971.613950626064</v>
      </c>
      <c r="DF7" s="36" t="n">
        <f aca="false">IF(OR($S7+J$52&lt;'Standard Settings'!$G2,$S7+J$52&gt;'Standard Settings'!$I2),-1,(EchelleFPAparam!$S$3/('cpmcfgWVLEN_Table.csv'!$S7+J$52))*(SIN('Standard Settings'!$F2)+SIN('Standard Settings'!$F2+EchelleFPAparam!$M$3+EchelleFPAparam!$G$3)))</f>
        <v>955.145917564605</v>
      </c>
      <c r="DG7" s="36"/>
      <c r="DH7" s="36"/>
      <c r="DI7" s="36" t="n">
        <f aca="false">IF(OR($S7+B$52&lt;'Standard Settings'!$G2,$S7+B$52&gt;'Standard Settings'!$I2),-1,(EchelleFPAparam!$S$3/('cpmcfgWVLEN_Table.csv'!$S7+B$52))*(SIN('Standard Settings'!$F2)+SIN('Standard Settings'!$F2+EchelleFPAparam!$M$3+EchelleFPAparam!$H$3)))</f>
        <v>1105.37902709982</v>
      </c>
      <c r="DJ7" s="36" t="n">
        <f aca="false">IF(OR($S7+C$52&lt;'Standard Settings'!$G2,$S7+C$52&gt;'Standard Settings'!$I2),-1,(EchelleFPAparam!$S$3/('cpmcfgWVLEN_Table.csv'!$S7+C$52))*(SIN('Standard Settings'!$F2)+SIN('Standard Settings'!$F2+EchelleFPAparam!$M$3+EchelleFPAparam!$H$3)))</f>
        <v>1084.12173811713</v>
      </c>
      <c r="DK7" s="36" t="n">
        <f aca="false">IF(OR($S7+D$52&lt;'Standard Settings'!$G2,$S7+D$52&gt;'Standard Settings'!$I2),-1,(EchelleFPAparam!$S$3/('cpmcfgWVLEN_Table.csv'!$S7+D$52))*(SIN('Standard Settings'!$F2)+SIN('Standard Settings'!$F2+EchelleFPAparam!$M$3+EchelleFPAparam!$H$3)))</f>
        <v>1063.66661098284</v>
      </c>
      <c r="DL7" s="36" t="n">
        <f aca="false">IF(OR($S7+E$52&lt;'Standard Settings'!$G2,$S7+E$52&gt;'Standard Settings'!$I2),-1,(EchelleFPAparam!$S$3/('cpmcfgWVLEN_Table.csv'!$S7+E$52))*(SIN('Standard Settings'!$F2)+SIN('Standard Settings'!$F2+EchelleFPAparam!$M$3+EchelleFPAparam!$H$3)))</f>
        <v>1043.96908114983</v>
      </c>
      <c r="DM7" s="36" t="n">
        <f aca="false">IF(OR($S7+F$52&lt;'Standard Settings'!$G2,$S7+F$52&gt;'Standard Settings'!$I2),-1,(EchelleFPAparam!$S$3/('cpmcfgWVLEN_Table.csv'!$S7+F$52))*(SIN('Standard Settings'!$F2)+SIN('Standard Settings'!$F2+EchelleFPAparam!$M$3+EchelleFPAparam!$H$3)))</f>
        <v>1024.98782512892</v>
      </c>
      <c r="DN7" s="36" t="n">
        <f aca="false">IF(OR($S7+G$52&lt;'Standard Settings'!$G2,$S7+G$52&gt;'Standard Settings'!$I2),-1,(EchelleFPAparam!$S$3/('cpmcfgWVLEN_Table.csv'!$S7+G$52))*(SIN('Standard Settings'!$F2)+SIN('Standard Settings'!$F2+EchelleFPAparam!$M$3+EchelleFPAparam!$H$3)))</f>
        <v>1006.68447110876</v>
      </c>
      <c r="DO7" s="36" t="n">
        <f aca="false">IF(OR($S7+H$52&lt;'Standard Settings'!$G2,$S7+H$52&gt;'Standard Settings'!$I2),-1,(EchelleFPAparam!$S$3/('cpmcfgWVLEN_Table.csv'!$S7+H$52))*(SIN('Standard Settings'!$F2)+SIN('Standard Settings'!$F2+EchelleFPAparam!$M$3+EchelleFPAparam!$H$3)))</f>
        <v>989.023340036678</v>
      </c>
      <c r="DP7" s="36" t="n">
        <f aca="false">IF(OR($S7+I$52&lt;'Standard Settings'!$G2,$S7+I$52&gt;'Standard Settings'!$I2),-1,(EchelleFPAparam!$S$3/('cpmcfgWVLEN_Table.csv'!$S7+I$52))*(SIN('Standard Settings'!$F2)+SIN('Standard Settings'!$F2+EchelleFPAparam!$M$3+EchelleFPAparam!$H$3)))</f>
        <v>971.971213484321</v>
      </c>
      <c r="DQ7" s="36" t="n">
        <f aca="false">IF(OR($S7+J$52&lt;'Standard Settings'!$G2,$S7+J$52&gt;'Standard Settings'!$I2),-1,(EchelleFPAparam!$S$3/('cpmcfgWVLEN_Table.csv'!$S7+J$52))*(SIN('Standard Settings'!$F2)+SIN('Standard Settings'!$F2+EchelleFPAparam!$M$3+EchelleFPAparam!$H$3)))</f>
        <v>955.49712512018</v>
      </c>
      <c r="DR7" s="36"/>
      <c r="DS7" s="36"/>
      <c r="DT7" s="36" t="n">
        <f aca="false">IF(OR($S7+B$52&lt;'Standard Settings'!$G2,$S7+B$52&gt;'Standard Settings'!$I2),-1,(EchelleFPAparam!$S$3/('cpmcfgWVLEN_Table.csv'!$S7+B$52))*(SIN('Standard Settings'!$F2)+SIN('Standard Settings'!$F2+EchelleFPAparam!$M$3+EchelleFPAparam!$I$3)))</f>
        <v>1112.68958373304</v>
      </c>
      <c r="DU7" s="36" t="n">
        <f aca="false">IF(OR($S7+C$52&lt;'Standard Settings'!$G2,$S7+C$52&gt;'Standard Settings'!$I2),-1,(EchelleFPAparam!$S$3/('cpmcfgWVLEN_Table.csv'!$S7+C$52))*(SIN('Standard Settings'!$F2)+SIN('Standard Settings'!$F2+EchelleFPAparam!$M$3+EchelleFPAparam!$I$3)))</f>
        <v>1091.29170712279</v>
      </c>
      <c r="DV7" s="36" t="n">
        <f aca="false">IF(OR($S7+D$52&lt;'Standard Settings'!$G2,$S7+D$52&gt;'Standard Settings'!$I2),-1,(EchelleFPAparam!$S$3/('cpmcfgWVLEN_Table.csv'!$S7+D$52))*(SIN('Standard Settings'!$F2)+SIN('Standard Settings'!$F2+EchelleFPAparam!$M$3+EchelleFPAparam!$I$3)))</f>
        <v>1070.70129755443</v>
      </c>
      <c r="DW7" s="36" t="n">
        <f aca="false">IF(OR($S7+E$52&lt;'Standard Settings'!$G2,$S7+E$52&gt;'Standard Settings'!$I2),-1,(EchelleFPAparam!$S$3/('cpmcfgWVLEN_Table.csv'!$S7+E$52))*(SIN('Standard Settings'!$F2)+SIN('Standard Settings'!$F2+EchelleFPAparam!$M$3+EchelleFPAparam!$I$3)))</f>
        <v>1050.87349574787</v>
      </c>
      <c r="DX7" s="36" t="n">
        <f aca="false">IF(OR($S7+F$52&lt;'Standard Settings'!$G2,$S7+F$52&gt;'Standard Settings'!$I2),-1,(EchelleFPAparam!$S$3/('cpmcfgWVLEN_Table.csv'!$S7+F$52))*(SIN('Standard Settings'!$F2)+SIN('Standard Settings'!$F2+EchelleFPAparam!$M$3+EchelleFPAparam!$I$3)))</f>
        <v>1031.76670491609</v>
      </c>
      <c r="DY7" s="36" t="n">
        <f aca="false">IF(OR($S7+G$52&lt;'Standard Settings'!$G2,$S7+G$52&gt;'Standard Settings'!$I2),-1,(EchelleFPAparam!$S$3/('cpmcfgWVLEN_Table.csv'!$S7+G$52))*(SIN('Standard Settings'!$F2)+SIN('Standard Settings'!$F2+EchelleFPAparam!$M$3+EchelleFPAparam!$I$3)))</f>
        <v>1013.34229947116</v>
      </c>
      <c r="DZ7" s="36" t="n">
        <f aca="false">IF(OR($S7+H$52&lt;'Standard Settings'!$G2,$S7+H$52&gt;'Standard Settings'!$I2),-1,(EchelleFPAparam!$S$3/('cpmcfgWVLEN_Table.csv'!$S7+H$52))*(SIN('Standard Settings'!$F2)+SIN('Standard Settings'!$F2+EchelleFPAparam!$M$3+EchelleFPAparam!$I$3)))</f>
        <v>995.564364392719</v>
      </c>
      <c r="EA7" s="36" t="n">
        <f aca="false">IF(OR($S7+I$52&lt;'Standard Settings'!$G2,$S7+I$52&gt;'Standard Settings'!$I2),-1,(EchelleFPAparam!$S$3/('cpmcfgWVLEN_Table.csv'!$S7+I$52))*(SIN('Standard Settings'!$F2)+SIN('Standard Settings'!$F2+EchelleFPAparam!$M$3+EchelleFPAparam!$I$3)))</f>
        <v>978.399461558361</v>
      </c>
      <c r="EB7" s="36" t="n">
        <f aca="false">IF(OR($S7+J$52&lt;'Standard Settings'!$G2,$S7+J$52&gt;'Standard Settings'!$I2),-1,(EchelleFPAparam!$S$3/('cpmcfgWVLEN_Table.csv'!$S7+J$52))*(SIN('Standard Settings'!$F2)+SIN('Standard Settings'!$F2+EchelleFPAparam!$M$3+EchelleFPAparam!$I$3)))</f>
        <v>961.816419837033</v>
      </c>
      <c r="EC7" s="36"/>
      <c r="ED7" s="36"/>
      <c r="EE7" s="36" t="n">
        <f aca="false">IF(OR($S7+B$52&lt;'Standard Settings'!$G2,$S7+B$52&gt;'Standard Settings'!$I2),-1,(EchelleFPAparam!$S$3/('cpmcfgWVLEN_Table.csv'!$S7+B$52))*(SIN('Standard Settings'!$F2)+SIN('Standard Settings'!$F2+EchelleFPAparam!$M$3+EchelleFPAparam!$J$3)))</f>
        <v>1113.07648302998</v>
      </c>
      <c r="EF7" s="36" t="n">
        <f aca="false">IF(OR($S7+C$52&lt;'Standard Settings'!$G2,$S7+C$52&gt;'Standard Settings'!$I2),-1,(EchelleFPAparam!$S$3/('cpmcfgWVLEN_Table.csv'!$S7+C$52))*(SIN('Standard Settings'!$F2)+SIN('Standard Settings'!$F2+EchelleFPAparam!$M$3+EchelleFPAparam!$J$3)))</f>
        <v>1091.67116604864</v>
      </c>
      <c r="EG7" s="36" t="n">
        <f aca="false">IF(OR($S7+D$52&lt;'Standard Settings'!$G2,$S7+D$52&gt;'Standard Settings'!$I2),-1,(EchelleFPAparam!$S$3/('cpmcfgWVLEN_Table.csv'!$S7+D$52))*(SIN('Standard Settings'!$F2)+SIN('Standard Settings'!$F2+EchelleFPAparam!$M$3+EchelleFPAparam!$J$3)))</f>
        <v>1071.07359687791</v>
      </c>
      <c r="EH7" s="36" t="n">
        <f aca="false">IF(OR($S7+E$52&lt;'Standard Settings'!$G2,$S7+E$52&gt;'Standard Settings'!$I2),-1,(EchelleFPAparam!$S$3/('cpmcfgWVLEN_Table.csv'!$S7+E$52))*(SIN('Standard Settings'!$F2)+SIN('Standard Settings'!$F2+EchelleFPAparam!$M$3+EchelleFPAparam!$J$3)))</f>
        <v>1051.23890063943</v>
      </c>
      <c r="EI7" s="36" t="n">
        <f aca="false">IF(OR($S7+F$52&lt;'Standard Settings'!$G2,$S7+F$52&gt;'Standard Settings'!$I2),-1,(EchelleFPAparam!$S$3/('cpmcfgWVLEN_Table.csv'!$S7+F$52))*(SIN('Standard Settings'!$F2)+SIN('Standard Settings'!$F2+EchelleFPAparam!$M$3+EchelleFPAparam!$J$3)))</f>
        <v>1032.12546608235</v>
      </c>
      <c r="EJ7" s="36" t="n">
        <f aca="false">IF(OR($S7+G$52&lt;'Standard Settings'!$G2,$S7+G$52&gt;'Standard Settings'!$I2),-1,(EchelleFPAparam!$S$3/('cpmcfgWVLEN_Table.csv'!$S7+G$52))*(SIN('Standard Settings'!$F2)+SIN('Standard Settings'!$F2+EchelleFPAparam!$M$3+EchelleFPAparam!$J$3)))</f>
        <v>1013.69465418802</v>
      </c>
      <c r="EK7" s="36" t="n">
        <f aca="false">IF(OR($S7+H$52&lt;'Standard Settings'!$G2,$S7+H$52&gt;'Standard Settings'!$I2),-1,(EchelleFPAparam!$S$3/('cpmcfgWVLEN_Table.csv'!$S7+H$52))*(SIN('Standard Settings'!$F2)+SIN('Standard Settings'!$F2+EchelleFPAparam!$M$3+EchelleFPAparam!$J$3)))</f>
        <v>995.91053744788</v>
      </c>
      <c r="EL7" s="36" t="n">
        <f aca="false">IF(OR($S7+I$52&lt;'Standard Settings'!$G2,$S7+I$52&gt;'Standard Settings'!$I2),-1,(EchelleFPAparam!$S$3/('cpmcfgWVLEN_Table.csv'!$S7+I$52))*(SIN('Standard Settings'!$F2)+SIN('Standard Settings'!$F2+EchelleFPAparam!$M$3+EchelleFPAparam!$J$3)))</f>
        <v>978.739666112571</v>
      </c>
      <c r="EM7" s="36" t="n">
        <f aca="false">IF(OR($S7+J$52&lt;'Standard Settings'!$G2,$S7+J$52&gt;'Standard Settings'!$I2),-1,(EchelleFPAparam!$S$3/('cpmcfgWVLEN_Table.csv'!$S7+J$52))*(SIN('Standard Settings'!$F2)+SIN('Standard Settings'!$F2+EchelleFPAparam!$M$3+EchelleFPAparam!$J$3)))</f>
        <v>962.150858212358</v>
      </c>
      <c r="EN7" s="36"/>
      <c r="EO7" s="36"/>
      <c r="EP7" s="36" t="n">
        <f aca="false">IF(OR($S7+B$52&lt;$Q7,$S7+B$52&gt;$R7),-1,(EchelleFPAparam!$S$3/('cpmcfgWVLEN_Table.csv'!$S7+B$52))*(SIN('Standard Settings'!$F2)+SIN('Standard Settings'!$F2+EchelleFPAparam!$M$3+EchelleFPAparam!$K$3)))</f>
        <v>1120.02698515067</v>
      </c>
      <c r="EQ7" s="36" t="n">
        <f aca="false">IF(OR($S7+C$52&lt;$Q7,$S7+C$52&gt;$R7),-1,(EchelleFPAparam!$S$3/('cpmcfgWVLEN_Table.csv'!$S7+C$52))*(SIN('Standard Settings'!$F2)+SIN('Standard Settings'!$F2+EchelleFPAparam!$M$3+EchelleFPAparam!$K$3)))</f>
        <v>1098.488004667</v>
      </c>
      <c r="ER7" s="36" t="n">
        <f aca="false">IF(OR($S7+D$52&lt;$Q7,$S7+D$52&gt;$R7),-1,(EchelleFPAparam!$S$3/('cpmcfgWVLEN_Table.csv'!$S7+D$52))*(SIN('Standard Settings'!$F2)+SIN('Standard Settings'!$F2+EchelleFPAparam!$M$3+EchelleFPAparam!$K$3)))</f>
        <v>1077.7618158997</v>
      </c>
      <c r="ES7" s="36" t="n">
        <f aca="false">IF(OR($S7+E$52&lt;$Q7,$S7+E$52&gt;$R7),-1,(EchelleFPAparam!$S$3/('cpmcfgWVLEN_Table.csv'!$S7+E$52))*(SIN('Standard Settings'!$F2)+SIN('Standard Settings'!$F2+EchelleFPAparam!$M$3+EchelleFPAparam!$K$3)))</f>
        <v>1057.80326375341</v>
      </c>
      <c r="ET7" s="36" t="n">
        <f aca="false">IF(OR($S7+F$52&lt;$Q7,$S7+F$52&gt;$R7),-1,(EchelleFPAparam!$S$3/('cpmcfgWVLEN_Table.csv'!$S7+F$52))*(SIN('Standard Settings'!$F2)+SIN('Standard Settings'!$F2+EchelleFPAparam!$M$3+EchelleFPAparam!$K$3)))</f>
        <v>1038.57047713971</v>
      </c>
      <c r="EU7" s="36" t="n">
        <f aca="false">IF(OR($S7+G$52&lt;$Q7,$S7+G$52&gt;$R7),-1,(EchelleFPAparam!$S$3/('cpmcfgWVLEN_Table.csv'!$S7+G$52))*(SIN('Standard Settings'!$F2)+SIN('Standard Settings'!$F2+EchelleFPAparam!$M$3+EchelleFPAparam!$K$3)))</f>
        <v>1020.02457576222</v>
      </c>
      <c r="EV7" s="36" t="n">
        <f aca="false">IF(OR($S7+H$52&lt;$Q7,$S7+H$52&gt;$R7),-1,(EchelleFPAparam!$S$3/('cpmcfgWVLEN_Table.csv'!$S7+H$52))*(SIN('Standard Settings'!$F2)+SIN('Standard Settings'!$F2+EchelleFPAparam!$M$3+EchelleFPAparam!$K$3)))</f>
        <v>1002.12940776639</v>
      </c>
      <c r="EW7" s="36" t="n">
        <f aca="false">IF(OR($S7+I$52&lt;$Q7,$S7+I$52&gt;$R7),-1,(EchelleFPAparam!$S$3/('cpmcfgWVLEN_Table.csv'!$S7+I$52))*(SIN('Standard Settings'!$F2)+SIN('Standard Settings'!$F2+EchelleFPAparam!$M$3+EchelleFPAparam!$K$3)))</f>
        <v>984.851314529037</v>
      </c>
      <c r="EX7" s="36" t="n">
        <f aca="false">IF(OR($S7+J$52&lt;$Q7,$S7+J$52&gt;$R7),-1,(EchelleFPAparam!$S$3/('cpmcfgWVLEN_Table.csv'!$S7+J$52))*(SIN('Standard Settings'!$F2)+SIN('Standard Settings'!$F2+EchelleFPAparam!$M$3+EchelleFPAparam!$K$3)))</f>
        <v>968.158919367528</v>
      </c>
      <c r="EY7" s="36"/>
      <c r="EZ7" s="37"/>
      <c r="FA7" s="37"/>
      <c r="FB7" s="37"/>
      <c r="FC7" s="37"/>
      <c r="FD7" s="37"/>
      <c r="FE7" s="37"/>
      <c r="FF7" s="37"/>
      <c r="FG7" s="37"/>
      <c r="FH7" s="37"/>
      <c r="FI7" s="37"/>
      <c r="FJ7" s="37"/>
      <c r="FK7" s="37"/>
      <c r="FL7" s="37"/>
      <c r="FM7" s="37"/>
      <c r="FN7" s="37"/>
      <c r="FO7" s="37"/>
      <c r="FP7" s="37"/>
      <c r="FQ7" s="37"/>
      <c r="FR7" s="37"/>
      <c r="FS7" s="37"/>
      <c r="FT7" s="37"/>
      <c r="FU7" s="37"/>
      <c r="FV7" s="37"/>
      <c r="FW7" s="37"/>
      <c r="FX7" s="38" t="n">
        <f aca="false">1/(F7*EchelleFPAparam!$Q$3)</f>
        <v>3638.71053312704</v>
      </c>
      <c r="FY7" s="38" t="n">
        <f aca="false">E7*FX7</f>
        <v>12.0441314865127</v>
      </c>
      <c r="FZ7" s="37"/>
      <c r="GA7" s="37"/>
      <c r="GB7" s="37"/>
      <c r="GC7" s="37"/>
      <c r="GD7" s="37"/>
      <c r="GE7" s="37"/>
      <c r="GF7" s="37"/>
      <c r="GG7" s="37"/>
      <c r="GH7" s="37"/>
      <c r="GI7" s="37"/>
      <c r="GJ7" s="37"/>
      <c r="GK7" s="37"/>
      <c r="GL7" s="37"/>
      <c r="GM7" s="37"/>
      <c r="GN7" s="37"/>
      <c r="GO7" s="37"/>
      <c r="GP7" s="37"/>
      <c r="GQ7" s="37"/>
      <c r="GR7" s="37"/>
      <c r="GS7" s="37"/>
      <c r="GT7" s="37"/>
      <c r="GU7" s="37"/>
      <c r="GV7" s="37"/>
      <c r="GW7" s="37"/>
      <c r="GX7" s="37"/>
      <c r="GY7" s="37"/>
      <c r="GZ7" s="37"/>
      <c r="HA7" s="37"/>
      <c r="HB7" s="37"/>
      <c r="HC7" s="37"/>
      <c r="HD7" s="37"/>
      <c r="HE7" s="37"/>
      <c r="HF7" s="37"/>
      <c r="HG7" s="37"/>
      <c r="HH7" s="37"/>
      <c r="HI7" s="37"/>
      <c r="HJ7" s="37"/>
      <c r="HK7" s="37"/>
      <c r="HL7" s="37"/>
      <c r="HM7" s="37"/>
      <c r="HN7" s="37"/>
      <c r="HO7" s="37"/>
      <c r="HP7" s="37"/>
      <c r="HQ7" s="37"/>
      <c r="HR7" s="37"/>
      <c r="HS7" s="37"/>
      <c r="HT7" s="37"/>
      <c r="HU7" s="37"/>
      <c r="HV7" s="37"/>
      <c r="HW7" s="37"/>
      <c r="HX7" s="37"/>
      <c r="HY7" s="37"/>
      <c r="HZ7" s="37"/>
      <c r="IA7" s="37"/>
      <c r="IB7" s="37"/>
      <c r="IC7" s="37"/>
      <c r="ID7" s="37"/>
      <c r="IE7" s="37"/>
      <c r="IF7" s="37"/>
      <c r="IG7" s="37"/>
      <c r="IH7" s="37"/>
      <c r="II7" s="37"/>
      <c r="IJ7" s="37"/>
      <c r="IK7" s="37"/>
      <c r="IL7" s="37"/>
      <c r="IM7" s="37"/>
      <c r="IN7" s="37"/>
      <c r="IO7" s="37"/>
      <c r="IP7" s="37"/>
      <c r="IQ7" s="37"/>
      <c r="IR7" s="37"/>
      <c r="IS7" s="37"/>
      <c r="IT7" s="37"/>
      <c r="IU7" s="37"/>
      <c r="IV7" s="37"/>
      <c r="IW7" s="37"/>
      <c r="IX7" s="37"/>
      <c r="IY7" s="37"/>
      <c r="IZ7" s="37"/>
      <c r="JA7" s="37"/>
      <c r="JB7" s="37"/>
      <c r="JC7" s="37"/>
      <c r="JD7" s="37"/>
      <c r="JE7" s="37"/>
      <c r="JF7" s="37"/>
      <c r="JG7" s="37"/>
      <c r="JH7" s="37"/>
      <c r="JI7" s="37"/>
      <c r="JJ7" s="37"/>
      <c r="JK7" s="37"/>
      <c r="JL7" s="37"/>
      <c r="JM7" s="37"/>
      <c r="JN7" s="37"/>
      <c r="JO7" s="37"/>
      <c r="JP7" s="37"/>
      <c r="JQ7" s="37"/>
      <c r="JR7" s="37"/>
      <c r="JS7" s="37"/>
      <c r="JT7" s="37"/>
      <c r="JU7" s="37"/>
      <c r="JV7" s="37"/>
      <c r="JW7" s="37"/>
      <c r="JX7" s="37"/>
      <c r="JY7" s="37"/>
      <c r="JZ7" s="37"/>
      <c r="KA7" s="37"/>
      <c r="KB7" s="37"/>
      <c r="KC7" s="37"/>
      <c r="KD7" s="37"/>
      <c r="KE7" s="37"/>
    </row>
    <row r="8" customFormat="false" ht="13.75" hidden="false" customHeight="true" outlineLevel="0" collapsed="false">
      <c r="A8" s="24" t="n">
        <v>2</v>
      </c>
      <c r="B8" s="25" t="n">
        <f aca="false">Y8</f>
        <v>1032.87446060836</v>
      </c>
      <c r="C8" s="12" t="str">
        <f aca="false">'Standard Settings'!B3</f>
        <v>Y/2/2</v>
      </c>
      <c r="D8" s="12" t="n">
        <f aca="false">'Standard Settings'!H3</f>
        <v>55</v>
      </c>
      <c r="E8" s="26" t="n">
        <f aca="false">(DX8-DM8)/2048</f>
        <v>0.00325607153774898</v>
      </c>
      <c r="F8" s="23" t="n">
        <f aca="false">((EchelleFPAparam!$S$3/('cpmcfgWVLEN_Table.csv'!$S8+E$52))*(SIN('Standard Settings'!$F3+0.0005)+SIN('Standard Settings'!$F3+0.0005+EchelleFPAparam!$M$3))-(EchelleFPAparam!$S$3/('cpmcfgWVLEN_Table.csv'!$S8+E$52))*(SIN('Standard Settings'!$F3-0.0005)+SIN('Standard Settings'!$F3-0.0005+EchelleFPAparam!$M$3)))*1000*EchelleFPAparam!$O$3/180</f>
        <v>9.0008700763539</v>
      </c>
      <c r="G8" s="27" t="str">
        <f aca="false">'Standard Settings'!C3</f>
        <v>Y</v>
      </c>
      <c r="H8" s="28"/>
      <c r="I8" s="12" t="str">
        <f aca="false">'Standard Settings'!$D3</f>
        <v>YJ</v>
      </c>
      <c r="J8" s="28"/>
      <c r="K8" s="13" t="n">
        <v>0</v>
      </c>
      <c r="L8" s="13" t="n">
        <v>0</v>
      </c>
      <c r="M8" s="12" t="str">
        <f aca="false">'Standard Settings'!$D3</f>
        <v>YJ</v>
      </c>
      <c r="N8" s="28"/>
      <c r="O8" s="12" t="n">
        <f aca="false">'Standard Settings'!$E3</f>
        <v>65.5</v>
      </c>
      <c r="P8" s="29"/>
      <c r="Q8" s="30" t="n">
        <f aca="false">'Standard Settings'!$G3</f>
        <v>51</v>
      </c>
      <c r="R8" s="30" t="n">
        <f aca="false">'Standard Settings'!$I3</f>
        <v>59</v>
      </c>
      <c r="S8" s="31" t="n">
        <f aca="false">D8-4</f>
        <v>51</v>
      </c>
      <c r="T8" s="31" t="n">
        <f aca="false">D8+4</f>
        <v>59</v>
      </c>
      <c r="U8" s="32" t="n">
        <f aca="false">IF(OR($S8+B$52&lt;$Q8,$S8+B$52&gt;$R8),-1,(EchelleFPAparam!$S$3/('cpmcfgWVLEN_Table.csv'!$S8+B$52))*(SIN('Standard Settings'!$F3)+SIN('Standard Settings'!$F3+EchelleFPAparam!$M$3)))</f>
        <v>1113.8842222247</v>
      </c>
      <c r="V8" s="32" t="n">
        <f aca="false">IF(OR($S8+C$52&lt;$Q8,$S8+C$52&gt;$R8),-1,(EchelleFPAparam!$S$3/('cpmcfgWVLEN_Table.csv'!$S8+C$52))*(SIN('Standard Settings'!$F3)+SIN('Standard Settings'!$F3+EchelleFPAparam!$M$3)))</f>
        <v>1092.4633717973</v>
      </c>
      <c r="W8" s="32" t="n">
        <f aca="false">IF(OR($S8+D$52&lt;$Q8,$S8+D$52&gt;$R8),-1,(EchelleFPAparam!$S$3/('cpmcfgWVLEN_Table.csv'!$S8+D$52))*(SIN('Standard Settings'!$F3)+SIN('Standard Settings'!$F3+EchelleFPAparam!$M$3)))</f>
        <v>1071.8508553483</v>
      </c>
      <c r="X8" s="32" t="n">
        <f aca="false">IF(OR($S8+E$52&lt;$Q8,$S8+E$52&gt;$R8),-1,(EchelleFPAparam!$S$3/('cpmcfgWVLEN_Table.csv'!$S8+E$52))*(SIN('Standard Settings'!$F3)+SIN('Standard Settings'!$F3+EchelleFPAparam!$M$3)))</f>
        <v>1052.00176543444</v>
      </c>
      <c r="Y8" s="32" t="n">
        <f aca="false">IF(OR($S8+F$52&lt;$Q8,$S8+F$52&gt;$R8),-1,(EchelleFPAparam!$S$3/('cpmcfgWVLEN_Table.csv'!$S8+F$52))*(SIN('Standard Settings'!$F3)+SIN('Standard Settings'!$F3+EchelleFPAparam!$M$3)))</f>
        <v>1032.87446060836</v>
      </c>
      <c r="Z8" s="32" t="n">
        <f aca="false">IF(OR($S8+G$52&lt;$Q8,$S8+G$52&gt;$R8),-1,(EchelleFPAparam!$S$3/('cpmcfgWVLEN_Table.csv'!$S8+G$52))*(SIN('Standard Settings'!$F3)+SIN('Standard Settings'!$F3+EchelleFPAparam!$M$3)))</f>
        <v>1014.43027381178</v>
      </c>
      <c r="AA8" s="32" t="n">
        <f aca="false">IF(OR($S8+H$52&lt;$Q8,$S8+H$52&gt;$R8),-1,(EchelleFPAparam!$S$3/('cpmcfgWVLEN_Table.csv'!$S8+H$52))*(SIN('Standard Settings'!$F3)+SIN('Standard Settings'!$F3+EchelleFPAparam!$M$3)))</f>
        <v>996.633251464206</v>
      </c>
      <c r="AB8" s="32" t="n">
        <f aca="false">IF(OR($S8+I$52&lt;$Q8,$S8+I$52&gt;$R8),-1,(EchelleFPAparam!$S$3/('cpmcfgWVLEN_Table.csv'!$S8+I$52))*(SIN('Standard Settings'!$F3)+SIN('Standard Settings'!$F3+EchelleFPAparam!$M$3)))</f>
        <v>979.449919542409</v>
      </c>
      <c r="AC8" s="32" t="n">
        <f aca="false">IF(OR($S8+J$52&lt;$Q8,$S8+J$52&gt;$R8),-1,(EchelleFPAparam!$S$3/('cpmcfgWVLEN_Table.csv'!$S8+J$52))*(SIN('Standard Settings'!$F3)+SIN('Standard Settings'!$F3+EchelleFPAparam!$M$3)))</f>
        <v>962.84907344847</v>
      </c>
      <c r="AD8" s="33"/>
      <c r="AE8" s="33" t="n">
        <v>1810.67408909999</v>
      </c>
      <c r="AF8" s="33" t="n">
        <v>1556.09473490686</v>
      </c>
      <c r="AG8" s="33" t="n">
        <v>1312.84674254226</v>
      </c>
      <c r="AH8" s="33" t="n">
        <v>1079.87611164076</v>
      </c>
      <c r="AI8" s="33" t="n">
        <v>856.360781669305</v>
      </c>
      <c r="AJ8" s="33" t="n">
        <v>641.554434151773</v>
      </c>
      <c r="AK8" s="33" t="n">
        <v>434.730512684775</v>
      </c>
      <c r="AL8" s="33" t="n">
        <v>235.279450859237</v>
      </c>
      <c r="AM8" s="33" t="n">
        <v>62.1</v>
      </c>
      <c r="AN8" s="33"/>
      <c r="AO8" s="33"/>
      <c r="AP8" s="33" t="n">
        <v>1883.45496120135</v>
      </c>
      <c r="AQ8" s="33" t="n">
        <v>1626.40337100423</v>
      </c>
      <c r="AR8" s="33" t="n">
        <v>1381.16374496732</v>
      </c>
      <c r="AS8" s="33" t="n">
        <v>1146.34720171537</v>
      </c>
      <c r="AT8" s="33" t="n">
        <v>921.143522843901</v>
      </c>
      <c r="AU8" s="33" t="n">
        <v>704.746760915658</v>
      </c>
      <c r="AV8" s="33" t="n">
        <v>496.515300976627</v>
      </c>
      <c r="AW8" s="33" t="n">
        <v>295.738371581748</v>
      </c>
      <c r="AX8" s="33" t="n">
        <v>101.895400872412</v>
      </c>
      <c r="AY8" s="33"/>
      <c r="AZ8" s="33"/>
      <c r="BA8" s="33" t="n">
        <v>1954.74064931309</v>
      </c>
      <c r="BB8" s="33" t="n">
        <v>1696.44889241702</v>
      </c>
      <c r="BC8" s="33" t="n">
        <v>1448.89623281091</v>
      </c>
      <c r="BD8" s="33" t="n">
        <v>1212.03173938071</v>
      </c>
      <c r="BE8" s="33" t="n">
        <v>984.898157785727</v>
      </c>
      <c r="BF8" s="33" t="n">
        <v>766.779896111321</v>
      </c>
      <c r="BG8" s="33" t="n">
        <v>556.920510983617</v>
      </c>
      <c r="BH8" s="33" t="n">
        <v>354.654510679911</v>
      </c>
      <c r="BI8" s="33" t="n">
        <v>158.851463266915</v>
      </c>
      <c r="BJ8" s="33"/>
      <c r="BK8" s="34" t="n">
        <f aca="false">IF(OR($S8+B$52&lt;'Standard Settings'!$G3,$S8+B$52&gt;'Standard Settings'!$I3),-1,(EchelleFPAparam!$S$3/('cpmcfgWVLEN_Table.csv'!$S8+B$52))*(SIN(EchelleFPAparam!$T$3-EchelleFPAparam!$M$3/2)+SIN('Standard Settings'!$F3+EchelleFPAparam!$M$3)))</f>
        <v>1113.3214911183</v>
      </c>
      <c r="BL8" s="34" t="n">
        <f aca="false">IF(OR($S8+C$52&lt;'Standard Settings'!$G3,$S8+C$52&gt;'Standard Settings'!$I3),-1,(EchelleFPAparam!$S$3/('cpmcfgWVLEN_Table.csv'!$S8+C$52))*(SIN(EchelleFPAparam!$T$3-EchelleFPAparam!$M$3/2)+SIN('Standard Settings'!$F3+EchelleFPAparam!$M$3)))</f>
        <v>1091.91146244295</v>
      </c>
      <c r="BM8" s="34" t="n">
        <f aca="false">IF(OR($S8+D$52&lt;'Standard Settings'!$G3,$S8+D$52&gt;'Standard Settings'!$I3),-1,(EchelleFPAparam!$S$3/('cpmcfgWVLEN_Table.csv'!$S8+D$52))*(SIN(EchelleFPAparam!$T$3-EchelleFPAparam!$M$3/2)+SIN('Standard Settings'!$F3+EchelleFPAparam!$M$3)))</f>
        <v>1071.30935937799</v>
      </c>
      <c r="BN8" s="34" t="n">
        <f aca="false">IF(OR($S8+E$52&lt;'Standard Settings'!$G3,$S8+E$52&gt;'Standard Settings'!$I3),-1,(EchelleFPAparam!$S$3/('cpmcfgWVLEN_Table.csv'!$S8+E$52))*(SIN(EchelleFPAparam!$T$3-EchelleFPAparam!$M$3/2)+SIN('Standard Settings'!$F3+EchelleFPAparam!$M$3)))</f>
        <v>1051.47029716729</v>
      </c>
      <c r="BO8" s="34" t="n">
        <f aca="false">IF(OR($S8+F$52&lt;'Standard Settings'!$G3,$S8+F$52&gt;'Standard Settings'!$I3),-1,(EchelleFPAparam!$S$3/('cpmcfgWVLEN_Table.csv'!$S8+F$52))*(SIN(EchelleFPAparam!$T$3-EchelleFPAparam!$M$3/2)+SIN('Standard Settings'!$F3+EchelleFPAparam!$M$3)))</f>
        <v>1032.35265540061</v>
      </c>
      <c r="BP8" s="34" t="n">
        <f aca="false">IF(OR($S8+G$52&lt;'Standard Settings'!$G3,$S8+G$52&gt;'Standard Settings'!$I3),-1,(EchelleFPAparam!$S$3/('cpmcfgWVLEN_Table.csv'!$S8+G$52))*(SIN(EchelleFPAparam!$T$3-EchelleFPAparam!$M$3/2)+SIN('Standard Settings'!$F3+EchelleFPAparam!$M$3)))</f>
        <v>1013.91778655417</v>
      </c>
      <c r="BQ8" s="34" t="n">
        <f aca="false">IF(OR($S8+H$52&lt;'Standard Settings'!$G3,$S8+H$52&gt;'Standard Settings'!$I3),-1,(EchelleFPAparam!$S$3/('cpmcfgWVLEN_Table.csv'!$S8+H$52))*(SIN(EchelleFPAparam!$T$3-EchelleFPAparam!$M$3/2)+SIN('Standard Settings'!$F3+EchelleFPAparam!$M$3)))</f>
        <v>996.129755211112</v>
      </c>
      <c r="BR8" s="34" t="n">
        <f aca="false">IF(OR($S8+I$52&lt;'Standard Settings'!$G3,$S8+I$52&gt;'Standard Settings'!$I3),-1,(EchelleFPAparam!$S$3/('cpmcfgWVLEN_Table.csv'!$S8+I$52))*(SIN(EchelleFPAparam!$T$3-EchelleFPAparam!$M$3/2)+SIN('Standard Settings'!$F3+EchelleFPAparam!$M$3)))</f>
        <v>978.955104259196</v>
      </c>
      <c r="BS8" s="34" t="n">
        <f aca="false">IF(OR($S8+J$52&lt;'Standard Settings'!$G3,$S8+J$52&gt;'Standard Settings'!$I3),-1,(EchelleFPAparam!$S$3/('cpmcfgWVLEN_Table.csv'!$S8+J$52))*(SIN(EchelleFPAparam!$T$3-EchelleFPAparam!$M$3/2)+SIN('Standard Settings'!$F3+EchelleFPAparam!$M$3)))</f>
        <v>962.362644864973</v>
      </c>
      <c r="BT8" s="35" t="n">
        <f aca="false">IF(OR($S8+B$52&lt;'Standard Settings'!$G3,$S8+B$52&gt;'Standard Settings'!$I3),-1,BK8*(($D8+B$52)/($D8+B$52+0.5)))</f>
        <v>1103.29156777489</v>
      </c>
      <c r="BU8" s="35" t="n">
        <f aca="false">IF(OR($S8+C$52&lt;'Standard Settings'!$G3,$S8+C$52&gt;'Standard Settings'!$I3),-1,BL8*(($D8+C$52)/($D8+C$52+0.5)))</f>
        <v>1082.24852914699</v>
      </c>
      <c r="BV8" s="35" t="n">
        <f aca="false">IF(OR($S8+D$52&lt;'Standard Settings'!$G3,$S8+D$52&gt;'Standard Settings'!$I3),-1,BM8*(($D8+D$52)/($D8+D$52+0.5)))</f>
        <v>1061.99362581818</v>
      </c>
      <c r="BW8" s="35" t="n">
        <f aca="false">IF(OR($S8+E$52&lt;'Standard Settings'!$G3,$S8+E$52&gt;'Standard Settings'!$I3),-1,BN8*(($D8+E$52)/($D8+E$52+0.5)))</f>
        <v>1042.48337155047</v>
      </c>
      <c r="BX8" s="35" t="n">
        <f aca="false">IF(OR($S8+F$52&lt;'Standard Settings'!$G3,$S8+F$52&gt;'Standard Settings'!$I3),-1,BO8*(($D8+F$52)/($D8+F$52+0.5)))</f>
        <v>1023.67742300228</v>
      </c>
      <c r="BY8" s="35" t="n">
        <f aca="false">IF(OR($S8+G$52&lt;'Standard Settings'!$G3,$S8+G$52&gt;'Standard Settings'!$I3),-1,BP8*(($D8+G$52)/($D8+G$52+0.5)))</f>
        <v>1005.53830071488</v>
      </c>
      <c r="BZ8" s="35" t="n">
        <f aca="false">IF(OR($S8+H$52&lt;'Standard Settings'!$G3,$S8+H$52&gt;'Standard Settings'!$I3),-1,BQ8*(($D8+H$52)/($D8+H$52+0.5)))</f>
        <v>988.031139315087</v>
      </c>
      <c r="CA8" s="35" t="n">
        <f aca="false">IF(OR($S8+I$52&lt;'Standard Settings'!$G3,$S8+I$52&gt;'Standard Settings'!$I3),-1,BR8*(($D8+I$52)/($D8+I$52+0.5)))</f>
        <v>971.123463425123</v>
      </c>
      <c r="CB8" s="35" t="n">
        <f aca="false">IF(OR($S8+J$52&lt;'Standard Settings'!$G3,$S8+J$52&gt;'Standard Settings'!$I3),-1,BS8*(($D8+J$52)/($D8+J$52+0.5)))</f>
        <v>954.784986243989</v>
      </c>
      <c r="CC8" s="35" t="n">
        <f aca="false">IF(OR($S8+B$52&lt;'Standard Settings'!$G3,$S8+B$52&gt;'Standard Settings'!$I3),-1,BK8*(($D8+B$52)/($D8+B$52-0.5)))</f>
        <v>1123.53544975241</v>
      </c>
      <c r="CD8" s="35" t="n">
        <f aca="false">IF(OR($S8+C$52&lt;'Standard Settings'!$G3,$S8+C$52&gt;'Standard Settings'!$I3),-1,BL8*(($D8+C$52)/($D8+C$52-0.5)))</f>
        <v>1101.74850264514</v>
      </c>
      <c r="CE8" s="35" t="n">
        <f aca="false">IF(OR($S8+D$52&lt;'Standard Settings'!$G3,$S8+D$52&gt;'Standard Settings'!$I3),-1,BM8*(($D8+D$52)/($D8+D$52-0.5)))</f>
        <v>1080.78997317779</v>
      </c>
      <c r="CF8" s="35" t="n">
        <f aca="false">IF(OR($S8+E$52&lt;'Standard Settings'!$G3,$S8+E$52&gt;'Standard Settings'!$I3),-1,BN8*(($D8+E$52)/($D8+E$52-0.5)))</f>
        <v>1060.61351714265</v>
      </c>
      <c r="CG8" s="35" t="n">
        <f aca="false">IF(OR($S8+F$52&lt;'Standard Settings'!$G3,$S8+F$52&gt;'Standard Settings'!$I3),-1,BO8*(($D8+F$52)/($D8+F$52-0.5)))</f>
        <v>1041.17618236984</v>
      </c>
      <c r="CH8" s="35" t="n">
        <f aca="false">IF(OR($S8+G$52&lt;'Standard Settings'!$G3,$S8+G$52&gt;'Standard Settings'!$I3),-1,BP8*(($D8+G$52)/($D8+G$52-0.5)))</f>
        <v>1022.43810408824</v>
      </c>
      <c r="CI8" s="35" t="n">
        <f aca="false">IF(OR($S8+H$52&lt;'Standard Settings'!$G3,$S8+H$52&gt;'Standard Settings'!$I3),-1,BQ8*(($D8+H$52)/($D8+H$52-0.5)))</f>
        <v>1004.36223252691</v>
      </c>
      <c r="CJ8" s="35" t="n">
        <f aca="false">IF(OR($S8+I$52&lt;'Standard Settings'!$G3,$S8+I$52&gt;'Standard Settings'!$I3),-1,BR8*(($D8+I$52)/($D8+I$52-0.5)))</f>
        <v>986.914088846669</v>
      </c>
      <c r="CK8" s="35" t="n">
        <f aca="false">IF(OR($S8+J$52&lt;'Standard Settings'!$G3,$S8+J$52&gt;'Standard Settings'!$I3),-1,BS8*(($D8+J$52)/($D8+J$52-0.5)))</f>
        <v>970.061546023893</v>
      </c>
      <c r="CL8" s="36"/>
      <c r="CM8" s="36" t="n">
        <f aca="false">IF(OR($S8+B$52&lt;'Standard Settings'!$G3,$S8+B$52&gt;'Standard Settings'!$I3),-1,(EchelleFPAparam!$S$3/('cpmcfgWVLEN_Table.csv'!$S8+B$52))*(SIN('Standard Settings'!$F3)+SIN('Standard Settings'!$F3+EchelleFPAparam!$M$3+EchelleFPAparam!$F$3)))</f>
        <v>1102.29785581599</v>
      </c>
      <c r="CN8" s="36" t="n">
        <f aca="false">IF(OR($S8+C$52&lt;'Standard Settings'!$G3,$S8+C$52&gt;'Standard Settings'!$I3),-1,(EchelleFPAparam!$S$3/('cpmcfgWVLEN_Table.csv'!$S8+C$52))*(SIN('Standard Settings'!$F3)+SIN('Standard Settings'!$F3+EchelleFPAparam!$M$3+EchelleFPAparam!$F$3)))</f>
        <v>1081.09982012722</v>
      </c>
      <c r="CO8" s="36" t="n">
        <f aca="false">IF(OR($S8+D$52&lt;'Standard Settings'!$G3,$S8+D$52&gt;'Standard Settings'!$I3),-1,(EchelleFPAparam!$S$3/('cpmcfgWVLEN_Table.csv'!$S8+D$52))*(SIN('Standard Settings'!$F3)+SIN('Standard Settings'!$F3+EchelleFPAparam!$M$3+EchelleFPAparam!$F$3)))</f>
        <v>1060.7017103135</v>
      </c>
      <c r="CP8" s="36" t="n">
        <f aca="false">IF(OR($S8+E$52&lt;'Standard Settings'!$G3,$S8+E$52&gt;'Standard Settings'!$I3),-1,(EchelleFPAparam!$S$3/('cpmcfgWVLEN_Table.csv'!$S8+E$52))*(SIN('Standard Settings'!$F3)+SIN('Standard Settings'!$F3+EchelleFPAparam!$M$3+EchelleFPAparam!$F$3)))</f>
        <v>1041.05908604844</v>
      </c>
      <c r="CQ8" s="36" t="n">
        <f aca="false">IF(OR($S8+F$52&lt;'Standard Settings'!$G3,$S8+F$52&gt;'Standard Settings'!$I3),-1,(EchelleFPAparam!$S$3/('cpmcfgWVLEN_Table.csv'!$S8+F$52))*(SIN('Standard Settings'!$F3)+SIN('Standard Settings'!$F3+EchelleFPAparam!$M$3+EchelleFPAparam!$F$3)))</f>
        <v>1022.13073902937</v>
      </c>
      <c r="CR8" s="36" t="n">
        <f aca="false">IF(OR($S8+G$52&lt;'Standard Settings'!$G3,$S8+G$52&gt;'Standard Settings'!$I3),-1,(EchelleFPAparam!$S$3/('cpmcfgWVLEN_Table.csv'!$S8+G$52))*(SIN('Standard Settings'!$F3)+SIN('Standard Settings'!$F3+EchelleFPAparam!$M$3+EchelleFPAparam!$F$3)))</f>
        <v>1003.87840440385</v>
      </c>
      <c r="CS8" s="36" t="n">
        <f aca="false">IF(OR($S8+H$52&lt;'Standard Settings'!$G3,$S8+H$52&gt;'Standard Settings'!$I3),-1,(EchelleFPAparam!$S$3/('cpmcfgWVLEN_Table.csv'!$S8+H$52))*(SIN('Standard Settings'!$F3)+SIN('Standard Settings'!$F3+EchelleFPAparam!$M$3+EchelleFPAparam!$F$3)))</f>
        <v>986.266502572202</v>
      </c>
      <c r="CT8" s="36" t="n">
        <f aca="false">IF(OR($S8+I$52&lt;'Standard Settings'!$G3,$S8+I$52&gt;'Standard Settings'!$I3),-1,(EchelleFPAparam!$S$3/('cpmcfgWVLEN_Table.csv'!$S8+I$52))*(SIN('Standard Settings'!$F3)+SIN('Standard Settings'!$F3+EchelleFPAparam!$M$3+EchelleFPAparam!$F$3)))</f>
        <v>969.261907700267</v>
      </c>
      <c r="CU8" s="36" t="n">
        <f aca="false">IF(OR($S8+J$52&lt;'Standard Settings'!$G3,$S8+J$52&gt;'Standard Settings'!$I3),-1,(EchelleFPAparam!$S$3/('cpmcfgWVLEN_Table.csv'!$S8+J$52))*(SIN('Standard Settings'!$F3)+SIN('Standard Settings'!$F3+EchelleFPAparam!$M$3+EchelleFPAparam!$F$3)))</f>
        <v>952.833739773144</v>
      </c>
      <c r="CV8" s="36"/>
      <c r="CW8" s="36"/>
      <c r="CX8" s="36" t="n">
        <f aca="false">IF(OR($S8+B$52&lt;'Standard Settings'!$G3,$S8+B$52&gt;'Standard Settings'!$I3),-1,(EchelleFPAparam!$S$3/('cpmcfgWVLEN_Table.csv'!$S8+B$52))*(SIN('Standard Settings'!$F3)+SIN('Standard Settings'!$F3+EchelleFPAparam!$M$3+EchelleFPAparam!$G$3)))</f>
        <v>1109.84602103845</v>
      </c>
      <c r="CY8" s="36" t="n">
        <f aca="false">IF(OR($S8+C$52&lt;'Standard Settings'!$G3,$S8+C$52&gt;'Standard Settings'!$I3),-1,(EchelleFPAparam!$S$3/('cpmcfgWVLEN_Table.csv'!$S8+C$52))*(SIN('Standard Settings'!$F3)+SIN('Standard Settings'!$F3+EchelleFPAparam!$M$3+EchelleFPAparam!$G$3)))</f>
        <v>1088.50282832617</v>
      </c>
      <c r="CZ8" s="36" t="n">
        <f aca="false">IF(OR($S8+D$52&lt;'Standard Settings'!$G3,$S8+D$52&gt;'Standard Settings'!$I3),-1,(EchelleFPAparam!$S$3/('cpmcfgWVLEN_Table.csv'!$S8+D$52))*(SIN('Standard Settings'!$F3)+SIN('Standard Settings'!$F3+EchelleFPAparam!$M$3+EchelleFPAparam!$G$3)))</f>
        <v>1067.96503911247</v>
      </c>
      <c r="DA8" s="36" t="n">
        <f aca="false">IF(OR($S8+E$52&lt;'Standard Settings'!$G3,$S8+E$52&gt;'Standard Settings'!$I3),-1,(EchelleFPAparam!$S$3/('cpmcfgWVLEN_Table.csv'!$S8+E$52))*(SIN('Standard Settings'!$F3)+SIN('Standard Settings'!$F3+EchelleFPAparam!$M$3+EchelleFPAparam!$G$3)))</f>
        <v>1048.18790875854</v>
      </c>
      <c r="DB8" s="36" t="n">
        <f aca="false">IF(OR($S8+F$52&lt;'Standard Settings'!$G3,$S8+F$52&gt;'Standard Settings'!$I3),-1,(EchelleFPAparam!$S$3/('cpmcfgWVLEN_Table.csv'!$S8+F$52))*(SIN('Standard Settings'!$F3)+SIN('Standard Settings'!$F3+EchelleFPAparam!$M$3+EchelleFPAparam!$G$3)))</f>
        <v>1029.12994678111</v>
      </c>
      <c r="DC8" s="36" t="n">
        <f aca="false">IF(OR($S8+G$52&lt;'Standard Settings'!$G3,$S8+G$52&gt;'Standard Settings'!$I3),-1,(EchelleFPAparam!$S$3/('cpmcfgWVLEN_Table.csv'!$S8+G$52))*(SIN('Standard Settings'!$F3)+SIN('Standard Settings'!$F3+EchelleFPAparam!$M$3+EchelleFPAparam!$G$3)))</f>
        <v>1010.75262630287</v>
      </c>
      <c r="DD8" s="36" t="n">
        <f aca="false">IF(OR($S8+H$52&lt;'Standard Settings'!$G3,$S8+H$52&gt;'Standard Settings'!$I3),-1,(EchelleFPAparam!$S$3/('cpmcfgWVLEN_Table.csv'!$S8+H$52))*(SIN('Standard Settings'!$F3)+SIN('Standard Settings'!$F3+EchelleFPAparam!$M$3+EchelleFPAparam!$G$3)))</f>
        <v>993.020124087034</v>
      </c>
      <c r="DE8" s="36" t="n">
        <f aca="false">IF(OR($S8+I$52&lt;'Standard Settings'!$G3,$S8+I$52&gt;'Standard Settings'!$I3),-1,(EchelleFPAparam!$S$3/('cpmcfgWVLEN_Table.csv'!$S8+I$52))*(SIN('Standard Settings'!$F3)+SIN('Standard Settings'!$F3+EchelleFPAparam!$M$3+EchelleFPAparam!$G$3)))</f>
        <v>975.899087464844</v>
      </c>
      <c r="DF8" s="36" t="n">
        <f aca="false">IF(OR($S8+J$52&lt;'Standard Settings'!$G3,$S8+J$52&gt;'Standard Settings'!$I3),-1,(EchelleFPAparam!$S$3/('cpmcfgWVLEN_Table.csv'!$S8+J$52))*(SIN('Standard Settings'!$F3)+SIN('Standard Settings'!$F3+EchelleFPAparam!$M$3+EchelleFPAparam!$G$3)))</f>
        <v>959.35842496544</v>
      </c>
      <c r="DG8" s="36"/>
      <c r="DH8" s="36"/>
      <c r="DI8" s="36" t="n">
        <f aca="false">IF(OR($S8+B$52&lt;'Standard Settings'!$G3,$S8+B$52&gt;'Standard Settings'!$I3),-1,(EchelleFPAparam!$S$3/('cpmcfgWVLEN_Table.csv'!$S8+B$52))*(SIN('Standard Settings'!$F3)+SIN('Standard Settings'!$F3+EchelleFPAparam!$M$3+EchelleFPAparam!$H$3)))</f>
        <v>1110.24590343644</v>
      </c>
      <c r="DJ8" s="36" t="n">
        <f aca="false">IF(OR($S8+C$52&lt;'Standard Settings'!$G3,$S8+C$52&gt;'Standard Settings'!$I3),-1,(EchelleFPAparam!$S$3/('cpmcfgWVLEN_Table.csv'!$S8+C$52))*(SIN('Standard Settings'!$F3)+SIN('Standard Settings'!$F3+EchelleFPAparam!$M$3+EchelleFPAparam!$H$3)))</f>
        <v>1088.89502067805</v>
      </c>
      <c r="DK8" s="36" t="n">
        <f aca="false">IF(OR($S8+D$52&lt;'Standard Settings'!$G3,$S8+D$52&gt;'Standard Settings'!$I3),-1,(EchelleFPAparam!$S$3/('cpmcfgWVLEN_Table.csv'!$S8+D$52))*(SIN('Standard Settings'!$F3)+SIN('Standard Settings'!$F3+EchelleFPAparam!$M$3+EchelleFPAparam!$H$3)))</f>
        <v>1068.34983160865</v>
      </c>
      <c r="DL8" s="36" t="n">
        <f aca="false">IF(OR($S8+E$52&lt;'Standard Settings'!$G3,$S8+E$52&gt;'Standard Settings'!$I3),-1,(EchelleFPAparam!$S$3/('cpmcfgWVLEN_Table.csv'!$S8+E$52))*(SIN('Standard Settings'!$F3)+SIN('Standard Settings'!$F3+EchelleFPAparam!$M$3+EchelleFPAparam!$H$3)))</f>
        <v>1048.56557546775</v>
      </c>
      <c r="DM8" s="36" t="n">
        <f aca="false">IF(OR($S8+F$52&lt;'Standard Settings'!$G3,$S8+F$52&gt;'Standard Settings'!$I3),-1,(EchelleFPAparam!$S$3/('cpmcfgWVLEN_Table.csv'!$S8+F$52))*(SIN('Standard Settings'!$F3)+SIN('Standard Settings'!$F3+EchelleFPAparam!$M$3+EchelleFPAparam!$H$3)))</f>
        <v>1029.50074682288</v>
      </c>
      <c r="DN8" s="36" t="n">
        <f aca="false">IF(OR($S8+G$52&lt;'Standard Settings'!$G3,$S8+G$52&gt;'Standard Settings'!$I3),-1,(EchelleFPAparam!$S$3/('cpmcfgWVLEN_Table.csv'!$S8+G$52))*(SIN('Standard Settings'!$F3)+SIN('Standard Settings'!$F3+EchelleFPAparam!$M$3+EchelleFPAparam!$H$3)))</f>
        <v>1011.11680491533</v>
      </c>
      <c r="DO8" s="36" t="n">
        <f aca="false">IF(OR($S8+H$52&lt;'Standard Settings'!$G3,$S8+H$52&gt;'Standard Settings'!$I3),-1,(EchelleFPAparam!$S$3/('cpmcfgWVLEN_Table.csv'!$S8+H$52))*(SIN('Standard Settings'!$F3)+SIN('Standard Settings'!$F3+EchelleFPAparam!$M$3+EchelleFPAparam!$H$3)))</f>
        <v>993.377913601027</v>
      </c>
      <c r="DP8" s="36" t="n">
        <f aca="false">IF(OR($S8+I$52&lt;'Standard Settings'!$G3,$S8+I$52&gt;'Standard Settings'!$I3),-1,(EchelleFPAparam!$S$3/('cpmcfgWVLEN_Table.csv'!$S8+I$52))*(SIN('Standard Settings'!$F3)+SIN('Standard Settings'!$F3+EchelleFPAparam!$M$3+EchelleFPAparam!$H$3)))</f>
        <v>976.250708194113</v>
      </c>
      <c r="DQ8" s="36" t="n">
        <f aca="false">IF(OR($S8+J$52&lt;'Standard Settings'!$G3,$S8+J$52&gt;'Standard Settings'!$I3),-1,(EchelleFPAparam!$S$3/('cpmcfgWVLEN_Table.csv'!$S8+J$52))*(SIN('Standard Settings'!$F3)+SIN('Standard Settings'!$F3+EchelleFPAparam!$M$3+EchelleFPAparam!$H$3)))</f>
        <v>959.704086021331</v>
      </c>
      <c r="DR8" s="36"/>
      <c r="DS8" s="36"/>
      <c r="DT8" s="36" t="n">
        <f aca="false">IF(OR($S8+B$52&lt;'Standard Settings'!$G3,$S8+B$52&gt;'Standard Settings'!$I3),-1,(EchelleFPAparam!$S$3/('cpmcfgWVLEN_Table.csv'!$S8+B$52))*(SIN('Standard Settings'!$F3)+SIN('Standard Settings'!$F3+EchelleFPAparam!$M$3+EchelleFPAparam!$I$3)))</f>
        <v>1117.43735241707</v>
      </c>
      <c r="DU8" s="36" t="n">
        <f aca="false">IF(OR($S8+C$52&lt;'Standard Settings'!$G3,$S8+C$52&gt;'Standard Settings'!$I3),-1,(EchelleFPAparam!$S$3/('cpmcfgWVLEN_Table.csv'!$S8+C$52))*(SIN('Standard Settings'!$F3)+SIN('Standard Settings'!$F3+EchelleFPAparam!$M$3+EchelleFPAparam!$I$3)))</f>
        <v>1095.9481725629</v>
      </c>
      <c r="DV8" s="36" t="n">
        <f aca="false">IF(OR($S8+D$52&lt;'Standard Settings'!$G3,$S8+D$52&gt;'Standard Settings'!$I3),-1,(EchelleFPAparam!$S$3/('cpmcfgWVLEN_Table.csv'!$S8+D$52))*(SIN('Standard Settings'!$F3)+SIN('Standard Settings'!$F3+EchelleFPAparam!$M$3+EchelleFPAparam!$I$3)))</f>
        <v>1075.26990515605</v>
      </c>
      <c r="DW8" s="36" t="n">
        <f aca="false">IF(OR($S8+E$52&lt;'Standard Settings'!$G3,$S8+E$52&gt;'Standard Settings'!$I3),-1,(EchelleFPAparam!$S$3/('cpmcfgWVLEN_Table.csv'!$S8+E$52))*(SIN('Standard Settings'!$F3)+SIN('Standard Settings'!$F3+EchelleFPAparam!$M$3+EchelleFPAparam!$I$3)))</f>
        <v>1055.35749950501</v>
      </c>
      <c r="DX8" s="36" t="n">
        <f aca="false">IF(OR($S8+F$52&lt;'Standard Settings'!$G3,$S8+F$52&gt;'Standard Settings'!$I3),-1,(EchelleFPAparam!$S$3/('cpmcfgWVLEN_Table.csv'!$S8+F$52))*(SIN('Standard Settings'!$F3)+SIN('Standard Settings'!$F3+EchelleFPAparam!$M$3+EchelleFPAparam!$I$3)))</f>
        <v>1036.16918133219</v>
      </c>
      <c r="DY8" s="36" t="n">
        <f aca="false">IF(OR($S8+G$52&lt;'Standard Settings'!$G3,$S8+G$52&gt;'Standard Settings'!$I3),-1,(EchelleFPAparam!$S$3/('cpmcfgWVLEN_Table.csv'!$S8+G$52))*(SIN('Standard Settings'!$F3)+SIN('Standard Settings'!$F3+EchelleFPAparam!$M$3+EchelleFPAparam!$I$3)))</f>
        <v>1017.66616023698</v>
      </c>
      <c r="DZ8" s="36" t="n">
        <f aca="false">IF(OR($S8+H$52&lt;'Standard Settings'!$G3,$S8+H$52&gt;'Standard Settings'!$I3),-1,(EchelleFPAparam!$S$3/('cpmcfgWVLEN_Table.csv'!$S8+H$52))*(SIN('Standard Settings'!$F3)+SIN('Standard Settings'!$F3+EchelleFPAparam!$M$3+EchelleFPAparam!$I$3)))</f>
        <v>999.812367952117</v>
      </c>
      <c r="EA8" s="36" t="n">
        <f aca="false">IF(OR($S8+I$52&lt;'Standard Settings'!$G3,$S8+I$52&gt;'Standard Settings'!$I3),-1,(EchelleFPAparam!$S$3/('cpmcfgWVLEN_Table.csv'!$S8+I$52))*(SIN('Standard Settings'!$F3)+SIN('Standard Settings'!$F3+EchelleFPAparam!$M$3+EchelleFPAparam!$I$3)))</f>
        <v>982.57422367708</v>
      </c>
      <c r="EB8" s="36" t="n">
        <f aca="false">IF(OR($S8+J$52&lt;'Standard Settings'!$G3,$S8+J$52&gt;'Standard Settings'!$I3),-1,(EchelleFPAparam!$S$3/('cpmcfgWVLEN_Table.csv'!$S8+J$52))*(SIN('Standard Settings'!$F3)+SIN('Standard Settings'!$F3+EchelleFPAparam!$M$3+EchelleFPAparam!$I$3)))</f>
        <v>965.920423275774</v>
      </c>
      <c r="EC8" s="36"/>
      <c r="ED8" s="36"/>
      <c r="EE8" s="36" t="n">
        <f aca="false">IF(OR($S8+B$52&lt;'Standard Settings'!$G3,$S8+B$52&gt;'Standard Settings'!$I3),-1,(EchelleFPAparam!$S$3/('cpmcfgWVLEN_Table.csv'!$S8+B$52))*(SIN('Standard Settings'!$F3)+SIN('Standard Settings'!$F3+EchelleFPAparam!$M$3+EchelleFPAparam!$J$3)))</f>
        <v>1117.8177450263</v>
      </c>
      <c r="EF8" s="36" t="n">
        <f aca="false">IF(OR($S8+C$52&lt;'Standard Settings'!$G3,$S8+C$52&gt;'Standard Settings'!$I3),-1,(EchelleFPAparam!$S$3/('cpmcfgWVLEN_Table.csv'!$S8+C$52))*(SIN('Standard Settings'!$F3)+SIN('Standard Settings'!$F3+EchelleFPAparam!$M$3+EchelleFPAparam!$J$3)))</f>
        <v>1096.32124992965</v>
      </c>
      <c r="EG8" s="36" t="n">
        <f aca="false">IF(OR($S8+D$52&lt;'Standard Settings'!$G3,$S8+D$52&gt;'Standard Settings'!$I3),-1,(EchelleFPAparam!$S$3/('cpmcfgWVLEN_Table.csv'!$S8+D$52))*(SIN('Standard Settings'!$F3)+SIN('Standard Settings'!$F3+EchelleFPAparam!$M$3+EchelleFPAparam!$J$3)))</f>
        <v>1075.6359433272</v>
      </c>
      <c r="EH8" s="36" t="n">
        <f aca="false">IF(OR($S8+E$52&lt;'Standard Settings'!$G3,$S8+E$52&gt;'Standard Settings'!$I3),-1,(EchelleFPAparam!$S$3/('cpmcfgWVLEN_Table.csv'!$S8+E$52))*(SIN('Standard Settings'!$F3)+SIN('Standard Settings'!$F3+EchelleFPAparam!$M$3+EchelleFPAparam!$J$3)))</f>
        <v>1055.71675919151</v>
      </c>
      <c r="EI8" s="36" t="n">
        <f aca="false">IF(OR($S8+F$52&lt;'Standard Settings'!$G3,$S8+F$52&gt;'Standard Settings'!$I3),-1,(EchelleFPAparam!$S$3/('cpmcfgWVLEN_Table.csv'!$S8+F$52))*(SIN('Standard Settings'!$F3)+SIN('Standard Settings'!$F3+EchelleFPAparam!$M$3+EchelleFPAparam!$J$3)))</f>
        <v>1036.52190902439</v>
      </c>
      <c r="EJ8" s="36" t="n">
        <f aca="false">IF(OR($S8+G$52&lt;'Standard Settings'!$G3,$S8+G$52&gt;'Standard Settings'!$I3),-1,(EchelleFPAparam!$S$3/('cpmcfgWVLEN_Table.csv'!$S8+G$52))*(SIN('Standard Settings'!$F3)+SIN('Standard Settings'!$F3+EchelleFPAparam!$M$3+EchelleFPAparam!$J$3)))</f>
        <v>1018.01258922038</v>
      </c>
      <c r="EK8" s="36" t="n">
        <f aca="false">IF(OR($S8+H$52&lt;'Standard Settings'!$G3,$S8+H$52&gt;'Standard Settings'!$I3),-1,(EchelleFPAparam!$S$3/('cpmcfgWVLEN_Table.csv'!$S8+H$52))*(SIN('Standard Settings'!$F3)+SIN('Standard Settings'!$F3+EchelleFPAparam!$M$3+EchelleFPAparam!$J$3)))</f>
        <v>1000.15271923406</v>
      </c>
      <c r="EL8" s="36" t="n">
        <f aca="false">IF(OR($S8+I$52&lt;'Standard Settings'!$G3,$S8+I$52&gt;'Standard Settings'!$I3),-1,(EchelleFPAparam!$S$3/('cpmcfgWVLEN_Table.csv'!$S8+I$52))*(SIN('Standard Settings'!$F3)+SIN('Standard Settings'!$F3+EchelleFPAparam!$M$3+EchelleFPAparam!$J$3)))</f>
        <v>982.908706833475</v>
      </c>
      <c r="EM8" s="36" t="n">
        <f aca="false">IF(OR($S8+J$52&lt;'Standard Settings'!$G3,$S8+J$52&gt;'Standard Settings'!$I3),-1,(EchelleFPAparam!$S$3/('cpmcfgWVLEN_Table.csv'!$S8+J$52))*(SIN('Standard Settings'!$F3)+SIN('Standard Settings'!$F3+EchelleFPAparam!$M$3+EchelleFPAparam!$J$3)))</f>
        <v>966.249237226128</v>
      </c>
      <c r="EN8" s="36"/>
      <c r="EO8" s="36"/>
      <c r="EP8" s="36" t="n">
        <f aca="false">IF(OR($S8+B$52&lt;$Q8,$S8+B$52&gt;$R8),-1,(EchelleFPAparam!$S$3/('cpmcfgWVLEN_Table.csv'!$S8+B$52))*(SIN('Standard Settings'!$F3)+SIN('Standard Settings'!$F3+EchelleFPAparam!$M$3+EchelleFPAparam!$K$3)))</f>
        <v>1124.64751912017</v>
      </c>
      <c r="EQ8" s="36" t="n">
        <f aca="false">IF(OR($S8+C$52&lt;$Q8,$S8+C$52&gt;$R8),-1,(EchelleFPAparam!$S$3/('cpmcfgWVLEN_Table.csv'!$S8+C$52))*(SIN('Standard Settings'!$F3)+SIN('Standard Settings'!$F3+EchelleFPAparam!$M$3+EchelleFPAparam!$K$3)))</f>
        <v>1103.01968221401</v>
      </c>
      <c r="ER8" s="36" t="n">
        <f aca="false">IF(OR($S8+D$52&lt;$Q8,$S8+D$52&gt;$R8),-1,(EchelleFPAparam!$S$3/('cpmcfgWVLEN_Table.csv'!$S8+D$52))*(SIN('Standard Settings'!$F3)+SIN('Standard Settings'!$F3+EchelleFPAparam!$M$3+EchelleFPAparam!$K$3)))</f>
        <v>1082.20799009677</v>
      </c>
      <c r="ES8" s="36" t="n">
        <f aca="false">IF(OR($S8+E$52&lt;$Q8,$S8+E$52&gt;$R8),-1,(EchelleFPAparam!$S$3/('cpmcfgWVLEN_Table.csv'!$S8+E$52))*(SIN('Standard Settings'!$F3)+SIN('Standard Settings'!$F3+EchelleFPAparam!$M$3+EchelleFPAparam!$K$3)))</f>
        <v>1062.16710139127</v>
      </c>
      <c r="ET8" s="36" t="n">
        <f aca="false">IF(OR($S8+F$52&lt;$Q8,$S8+F$52&gt;$R8),-1,(EchelleFPAparam!$S$3/('cpmcfgWVLEN_Table.csv'!$S8+F$52))*(SIN('Standard Settings'!$F3)+SIN('Standard Settings'!$F3+EchelleFPAparam!$M$3+EchelleFPAparam!$K$3)))</f>
        <v>1042.85497227507</v>
      </c>
      <c r="EU8" s="36" t="n">
        <f aca="false">IF(OR($S8+G$52&lt;$Q8,$S8+G$52&gt;$R8),-1,(EchelleFPAparam!$S$3/('cpmcfgWVLEN_Table.csv'!$S8+G$52))*(SIN('Standard Settings'!$F3)+SIN('Standard Settings'!$F3+EchelleFPAparam!$M$3+EchelleFPAparam!$K$3)))</f>
        <v>1024.23256205587</v>
      </c>
      <c r="EV8" s="36" t="n">
        <f aca="false">IF(OR($S8+H$52&lt;$Q8,$S8+H$52&gt;$R8),-1,(EchelleFPAparam!$S$3/('cpmcfgWVLEN_Table.csv'!$S8+H$52))*(SIN('Standard Settings'!$F3)+SIN('Standard Settings'!$F3+EchelleFPAparam!$M$3+EchelleFPAparam!$K$3)))</f>
        <v>1006.2635697391</v>
      </c>
      <c r="EW8" s="36" t="n">
        <f aca="false">IF(OR($S8+I$52&lt;$Q8,$S8+I$52&gt;$R8),-1,(EchelleFPAparam!$S$3/('cpmcfgWVLEN_Table.csv'!$S8+I$52))*(SIN('Standard Settings'!$F3)+SIN('Standard Settings'!$F3+EchelleFPAparam!$M$3+EchelleFPAparam!$K$3)))</f>
        <v>988.914197847045</v>
      </c>
      <c r="EX8" s="36" t="n">
        <f aca="false">IF(OR($S8+J$52&lt;$Q8,$S8+J$52&gt;$R8),-1,(EchelleFPAparam!$S$3/('cpmcfgWVLEN_Table.csv'!$S8+J$52))*(SIN('Standard Settings'!$F3)+SIN('Standard Settings'!$F3+EchelleFPAparam!$M$3+EchelleFPAparam!$K$3)))</f>
        <v>972.152940256417</v>
      </c>
      <c r="EY8" s="36"/>
      <c r="EZ8" s="37"/>
      <c r="FA8" s="37"/>
      <c r="FB8" s="37"/>
      <c r="FC8" s="37"/>
      <c r="FD8" s="37"/>
      <c r="FE8" s="37"/>
      <c r="FF8" s="37"/>
      <c r="FG8" s="37"/>
      <c r="FH8" s="37"/>
      <c r="FI8" s="37"/>
      <c r="FJ8" s="37"/>
      <c r="FK8" s="37"/>
      <c r="FL8" s="37"/>
      <c r="FM8" s="37"/>
      <c r="FN8" s="37"/>
      <c r="FO8" s="37"/>
      <c r="FP8" s="37"/>
      <c r="FQ8" s="37"/>
      <c r="FR8" s="37"/>
      <c r="FS8" s="37"/>
      <c r="FT8" s="37"/>
      <c r="FU8" s="37"/>
      <c r="FV8" s="37"/>
      <c r="FW8" s="37"/>
      <c r="FX8" s="38" t="n">
        <f aca="false">1/(F8*EchelleFPAparam!$Q$3)</f>
        <v>3703.34568220277</v>
      </c>
      <c r="FY8" s="38" t="n">
        <f aca="false">E8*FX8</f>
        <v>12.058358470266</v>
      </c>
      <c r="FZ8" s="37"/>
      <c r="GA8" s="37"/>
      <c r="GB8" s="37"/>
      <c r="GC8" s="37"/>
      <c r="GD8" s="37"/>
      <c r="GE8" s="37"/>
      <c r="GF8" s="37"/>
      <c r="GG8" s="37"/>
      <c r="GH8" s="37"/>
      <c r="GI8" s="37"/>
      <c r="GJ8" s="37"/>
      <c r="GK8" s="37"/>
      <c r="GL8" s="37"/>
      <c r="GM8" s="37"/>
      <c r="GN8" s="37"/>
      <c r="GO8" s="37"/>
      <c r="GP8" s="37"/>
      <c r="GQ8" s="37"/>
      <c r="GR8" s="37"/>
      <c r="GS8" s="37"/>
      <c r="GT8" s="37"/>
      <c r="GU8" s="37"/>
      <c r="GV8" s="37"/>
      <c r="GW8" s="37"/>
      <c r="GX8" s="37"/>
      <c r="GY8" s="37"/>
      <c r="GZ8" s="37"/>
      <c r="HA8" s="37"/>
      <c r="HB8" s="37"/>
      <c r="HC8" s="37"/>
      <c r="HD8" s="37"/>
      <c r="HE8" s="37"/>
      <c r="HF8" s="37"/>
      <c r="HG8" s="37"/>
      <c r="HH8" s="37"/>
      <c r="HI8" s="37"/>
      <c r="HJ8" s="37"/>
      <c r="HK8" s="37"/>
      <c r="HL8" s="37"/>
      <c r="HM8" s="37"/>
      <c r="HN8" s="37"/>
      <c r="HO8" s="37"/>
      <c r="HP8" s="37"/>
      <c r="HQ8" s="37"/>
      <c r="HR8" s="37"/>
      <c r="HS8" s="37"/>
      <c r="HT8" s="37"/>
      <c r="HU8" s="37"/>
      <c r="HV8" s="37"/>
      <c r="HW8" s="37"/>
      <c r="HX8" s="37"/>
      <c r="HY8" s="37"/>
      <c r="HZ8" s="37"/>
      <c r="IA8" s="37"/>
      <c r="IB8" s="37"/>
      <c r="IC8" s="37"/>
      <c r="ID8" s="37"/>
      <c r="IE8" s="37"/>
      <c r="IF8" s="37"/>
      <c r="IG8" s="37"/>
      <c r="IH8" s="37"/>
      <c r="II8" s="37"/>
      <c r="IJ8" s="37"/>
      <c r="IK8" s="37"/>
      <c r="IL8" s="37"/>
      <c r="IM8" s="37"/>
      <c r="IN8" s="37"/>
      <c r="IO8" s="37"/>
      <c r="IP8" s="37"/>
      <c r="IQ8" s="37"/>
      <c r="IR8" s="37"/>
      <c r="IS8" s="37"/>
      <c r="IT8" s="37"/>
      <c r="IU8" s="37"/>
      <c r="IV8" s="37"/>
      <c r="IW8" s="37"/>
      <c r="IX8" s="37"/>
      <c r="IY8" s="37"/>
      <c r="IZ8" s="37"/>
      <c r="JA8" s="37"/>
      <c r="JB8" s="37"/>
      <c r="JC8" s="37"/>
      <c r="JD8" s="37"/>
      <c r="JE8" s="37"/>
      <c r="JF8" s="37"/>
      <c r="JG8" s="37"/>
      <c r="JH8" s="37"/>
      <c r="JI8" s="37"/>
      <c r="JJ8" s="37"/>
      <c r="JK8" s="37"/>
      <c r="JL8" s="37"/>
      <c r="JM8" s="37"/>
      <c r="JN8" s="37"/>
      <c r="JO8" s="37"/>
      <c r="JP8" s="37"/>
      <c r="JQ8" s="37"/>
      <c r="JR8" s="37"/>
      <c r="JS8" s="37"/>
      <c r="JT8" s="37"/>
      <c r="JU8" s="37"/>
      <c r="JV8" s="37"/>
      <c r="JW8" s="37"/>
      <c r="JX8" s="37"/>
      <c r="JY8" s="37"/>
      <c r="JZ8" s="37"/>
      <c r="KA8" s="37"/>
      <c r="KB8" s="37"/>
      <c r="KC8" s="37"/>
      <c r="KD8" s="37"/>
      <c r="KE8" s="37"/>
    </row>
    <row r="9" customFormat="false" ht="15" hidden="false" customHeight="true" outlineLevel="0" collapsed="false">
      <c r="A9" s="24" t="n">
        <v>3</v>
      </c>
      <c r="B9" s="25" t="n">
        <f aca="false">Y9</f>
        <v>1229.62851820751</v>
      </c>
      <c r="C9" s="12" t="str">
        <f aca="false">'Standard Settings'!B4</f>
        <v>J/1/2</v>
      </c>
      <c r="D9" s="12" t="n">
        <f aca="false">'Standard Settings'!H4</f>
        <v>46</v>
      </c>
      <c r="E9" s="26" t="n">
        <f aca="false">(DX9-DM9)/2048</f>
        <v>0.00395760857139649</v>
      </c>
      <c r="F9" s="23" t="n">
        <f aca="false">((EchelleFPAparam!$S$3/('cpmcfgWVLEN_Table.csv'!$S9+E$52))*(SIN('Standard Settings'!$F4+0.0005)+SIN('Standard Settings'!$F4+0.0005+EchelleFPAparam!$M$3))-(EchelleFPAparam!$S$3/('cpmcfgWVLEN_Table.csv'!$S9+E$52))*(SIN('Standard Settings'!$F4-0.0005)+SIN('Standard Settings'!$F4-0.0005+EchelleFPAparam!$M$3)))*1000*EchelleFPAparam!$O$3/180</f>
        <v>10.9929052162385</v>
      </c>
      <c r="G9" s="27" t="str">
        <f aca="false">'Standard Settings'!C4</f>
        <v>J</v>
      </c>
      <c r="H9" s="28"/>
      <c r="I9" s="12" t="str">
        <f aca="false">'Standard Settings'!$D4</f>
        <v>YJ</v>
      </c>
      <c r="J9" s="28"/>
      <c r="K9" s="13" t="n">
        <v>0</v>
      </c>
      <c r="L9" s="13" t="n">
        <v>0</v>
      </c>
      <c r="M9" s="12" t="str">
        <f aca="false">'Standard Settings'!$D4</f>
        <v>YJ</v>
      </c>
      <c r="N9" s="28"/>
      <c r="O9" s="12" t="n">
        <f aca="false">'Standard Settings'!$E4</f>
        <v>65</v>
      </c>
      <c r="P9" s="29"/>
      <c r="Q9" s="30" t="n">
        <f aca="false">'Standard Settings'!$G4</f>
        <v>42</v>
      </c>
      <c r="R9" s="30" t="n">
        <f aca="false">'Standard Settings'!$I4</f>
        <v>50</v>
      </c>
      <c r="S9" s="31" t="n">
        <f aca="false">D9-4</f>
        <v>42</v>
      </c>
      <c r="T9" s="31" t="n">
        <f aca="false">D9+4</f>
        <v>50</v>
      </c>
      <c r="U9" s="32" t="n">
        <f aca="false">IF(OR($S9+B$52&lt;$Q9,$S9+B$52&gt;$R9),-1,(EchelleFPAparam!$S$3/('cpmcfgWVLEN_Table.csv'!$S9+B$52))*(SIN('Standard Settings'!$F4)+SIN('Standard Settings'!$F4+EchelleFPAparam!$M$3)))</f>
        <v>1346.73599613204</v>
      </c>
      <c r="V9" s="32" t="n">
        <f aca="false">IF(OR($S9+C$52&lt;$Q9,$S9+C$52&gt;$R9),-1,(EchelleFPAparam!$S$3/('cpmcfgWVLEN_Table.csv'!$S9+C$52))*(SIN('Standard Settings'!$F4)+SIN('Standard Settings'!$F4+EchelleFPAparam!$M$3)))</f>
        <v>1315.41655436153</v>
      </c>
      <c r="W9" s="32" t="n">
        <f aca="false">IF(OR($S9+D$52&lt;$Q9,$S9+D$52&gt;$R9),-1,(EchelleFPAparam!$S$3/('cpmcfgWVLEN_Table.csv'!$S9+D$52))*(SIN('Standard Settings'!$F4)+SIN('Standard Settings'!$F4+EchelleFPAparam!$M$3)))</f>
        <v>1285.52072358058</v>
      </c>
      <c r="X9" s="32" t="n">
        <f aca="false">IF(OR($S9+E$52&lt;$Q9,$S9+E$52&gt;$R9),-1,(EchelleFPAparam!$S$3/('cpmcfgWVLEN_Table.csv'!$S9+E$52))*(SIN('Standard Settings'!$F4)+SIN('Standard Settings'!$F4+EchelleFPAparam!$M$3)))</f>
        <v>1256.9535963899</v>
      </c>
      <c r="Y9" s="32" t="n">
        <f aca="false">IF(OR($S9+F$52&lt;$Q9,$S9+F$52&gt;$R9),-1,(EchelleFPAparam!$S$3/('cpmcfgWVLEN_Table.csv'!$S9+F$52))*(SIN('Standard Settings'!$F4)+SIN('Standard Settings'!$F4+EchelleFPAparam!$M$3)))</f>
        <v>1229.62851820751</v>
      </c>
      <c r="Z9" s="32" t="n">
        <f aca="false">IF(OR($S9+G$52&lt;$Q9,$S9+G$52&gt;$R9),-1,(EchelleFPAparam!$S$3/('cpmcfgWVLEN_Table.csv'!$S9+G$52))*(SIN('Standard Settings'!$F4)+SIN('Standard Settings'!$F4+EchelleFPAparam!$M$3)))</f>
        <v>1203.46620930948</v>
      </c>
      <c r="AA9" s="32" t="n">
        <f aca="false">IF(OR($S9+H$52&lt;$Q9,$S9+H$52&gt;$R9),-1,(EchelleFPAparam!$S$3/('cpmcfgWVLEN_Table.csv'!$S9+H$52))*(SIN('Standard Settings'!$F4)+SIN('Standard Settings'!$F4+EchelleFPAparam!$M$3)))</f>
        <v>1178.39399661554</v>
      </c>
      <c r="AB9" s="32" t="n">
        <f aca="false">IF(OR($S9+I$52&lt;$Q9,$S9+I$52&gt;$R9),-1,(EchelleFPAparam!$S$3/('cpmcfgWVLEN_Table.csv'!$S9+I$52))*(SIN('Standard Settings'!$F4)+SIN('Standard Settings'!$F4+EchelleFPAparam!$M$3)))</f>
        <v>1154.34513954175</v>
      </c>
      <c r="AC9" s="32" t="n">
        <f aca="false">IF(OR($S9+J$52&lt;$Q9,$S9+J$52&gt;$R9),-1,(EchelleFPAparam!$S$3/('cpmcfgWVLEN_Table.csv'!$S9+J$52))*(SIN('Standard Settings'!$F4)+SIN('Standard Settings'!$F4+EchelleFPAparam!$M$3)))</f>
        <v>1131.25823675091</v>
      </c>
      <c r="AD9" s="33"/>
      <c r="AE9" s="33" t="n">
        <v>1848.85927371191</v>
      </c>
      <c r="AF9" s="33" t="n">
        <v>1583.32954520304</v>
      </c>
      <c r="AG9" s="33" t="n">
        <v>1331.96765317979</v>
      </c>
      <c r="AH9" s="33" t="n">
        <v>1093.05479144966</v>
      </c>
      <c r="AI9" s="33" t="n">
        <v>865.461606601922</v>
      </c>
      <c r="AJ9" s="33" t="n">
        <v>648.178011014181</v>
      </c>
      <c r="AK9" s="33" t="n">
        <v>440.361787635281</v>
      </c>
      <c r="AL9" s="33" t="n">
        <v>241.301587755887</v>
      </c>
      <c r="AM9" s="33" t="n">
        <v>68.2512171888685</v>
      </c>
      <c r="AN9" s="33"/>
      <c r="AO9" s="33"/>
      <c r="AP9" s="33" t="n">
        <v>1909.63090935415</v>
      </c>
      <c r="AQ9" s="33" t="n">
        <v>1642.45316205443</v>
      </c>
      <c r="AR9" s="33" t="n">
        <v>1389.06602056113</v>
      </c>
      <c r="AS9" s="33" t="n">
        <v>1148.27717504261</v>
      </c>
      <c r="AT9" s="33" t="n">
        <v>919.012006138445</v>
      </c>
      <c r="AU9" s="33" t="n">
        <v>700.166636814655</v>
      </c>
      <c r="AV9" s="33" t="n">
        <v>490.97936969248</v>
      </c>
      <c r="AW9" s="33" t="n">
        <v>290.60051192501</v>
      </c>
      <c r="AX9" s="33" t="n">
        <v>98.2951374723363</v>
      </c>
      <c r="AY9" s="33" t="n">
        <v>1.1</v>
      </c>
      <c r="AZ9" s="33"/>
      <c r="BA9" s="33" t="n">
        <v>1965.19479948075</v>
      </c>
      <c r="BB9" s="33" t="n">
        <v>1701.7994293824</v>
      </c>
      <c r="BC9" s="33" t="n">
        <v>1446.1579779519</v>
      </c>
      <c r="BD9" s="33" t="n">
        <v>1203.3346887534</v>
      </c>
      <c r="BE9" s="33" t="n">
        <v>972.139692806256</v>
      </c>
      <c r="BF9" s="33" t="n">
        <v>751.600051075991</v>
      </c>
      <c r="BG9" s="33" t="n">
        <v>540.773194351793</v>
      </c>
      <c r="BH9" s="33" t="n">
        <v>338.868143975718</v>
      </c>
      <c r="BI9" s="33" t="n">
        <v>145.320622360176</v>
      </c>
      <c r="BJ9" s="33" t="n">
        <v>1.1</v>
      </c>
      <c r="BK9" s="34" t="n">
        <f aca="false">IF(OR($S9+B$52&lt;'Standard Settings'!$G4,$S9+B$52&gt;'Standard Settings'!$I4),-1,(EchelleFPAparam!$S$3/('cpmcfgWVLEN_Table.csv'!$S9+B$52))*(SIN(EchelleFPAparam!$T$3-EchelleFPAparam!$M$3/2)+SIN('Standard Settings'!$F4+EchelleFPAparam!$M$3)))</f>
        <v>1348.80549281441</v>
      </c>
      <c r="BL9" s="34" t="n">
        <f aca="false">IF(OR($S9+C$52&lt;'Standard Settings'!$G4,$S9+C$52&gt;'Standard Settings'!$I4),-1,(EchelleFPAparam!$S$3/('cpmcfgWVLEN_Table.csv'!$S9+C$52))*(SIN(EchelleFPAparam!$T$3-EchelleFPAparam!$M$3/2)+SIN('Standard Settings'!$F4+EchelleFPAparam!$M$3)))</f>
        <v>1317.43792321408</v>
      </c>
      <c r="BM9" s="34" t="n">
        <f aca="false">IF(OR($S9+D$52&lt;'Standard Settings'!$G4,$S9+D$52&gt;'Standard Settings'!$I4),-1,(EchelleFPAparam!$S$3/('cpmcfgWVLEN_Table.csv'!$S9+D$52))*(SIN(EchelleFPAparam!$T$3-EchelleFPAparam!$M$3/2)+SIN('Standard Settings'!$F4+EchelleFPAparam!$M$3)))</f>
        <v>1287.49615223194</v>
      </c>
      <c r="BN9" s="34" t="n">
        <f aca="false">IF(OR($S9+E$52&lt;'Standard Settings'!$G4,$S9+E$52&gt;'Standard Settings'!$I4),-1,(EchelleFPAparam!$S$3/('cpmcfgWVLEN_Table.csv'!$S9+E$52))*(SIN(EchelleFPAparam!$T$3-EchelleFPAparam!$M$3/2)+SIN('Standard Settings'!$F4+EchelleFPAparam!$M$3)))</f>
        <v>1258.88512662678</v>
      </c>
      <c r="BO9" s="34" t="n">
        <f aca="false">IF(OR($S9+F$52&lt;'Standard Settings'!$G4,$S9+F$52&gt;'Standard Settings'!$I4),-1,(EchelleFPAparam!$S$3/('cpmcfgWVLEN_Table.csv'!$S9+F$52))*(SIN(EchelleFPAparam!$T$3-EchelleFPAparam!$M$3/2)+SIN('Standard Settings'!$F4+EchelleFPAparam!$M$3)))</f>
        <v>1231.51805865664</v>
      </c>
      <c r="BP9" s="34" t="n">
        <f aca="false">IF(OR($S9+G$52&lt;'Standard Settings'!$G4,$S9+G$52&gt;'Standard Settings'!$I4),-1,(EchelleFPAparam!$S$3/('cpmcfgWVLEN_Table.csv'!$S9+G$52))*(SIN(EchelleFPAparam!$T$3-EchelleFPAparam!$M$3/2)+SIN('Standard Settings'!$F4+EchelleFPAparam!$M$3)))</f>
        <v>1205.31554677033</v>
      </c>
      <c r="BQ9" s="34" t="n">
        <f aca="false">IF(OR($S9+H$52&lt;'Standard Settings'!$G4,$S9+H$52&gt;'Standard Settings'!$I4),-1,(EchelleFPAparam!$S$3/('cpmcfgWVLEN_Table.csv'!$S9+H$52))*(SIN(EchelleFPAparam!$T$3-EchelleFPAparam!$M$3/2)+SIN('Standard Settings'!$F4+EchelleFPAparam!$M$3)))</f>
        <v>1180.20480621261</v>
      </c>
      <c r="BR9" s="34" t="n">
        <f aca="false">IF(OR($S9+I$52&lt;'Standard Settings'!$G4,$S9+I$52&gt;'Standard Settings'!$I4),-1,(EchelleFPAparam!$S$3/('cpmcfgWVLEN_Table.csv'!$S9+I$52))*(SIN(EchelleFPAparam!$T$3-EchelleFPAparam!$M$3/2)+SIN('Standard Settings'!$F4+EchelleFPAparam!$M$3)))</f>
        <v>1156.11899384092</v>
      </c>
      <c r="BS9" s="34" t="n">
        <f aca="false">IF(OR($S9+J$52&lt;'Standard Settings'!$G4,$S9+J$52&gt;'Standard Settings'!$I4),-1,(EchelleFPAparam!$S$3/('cpmcfgWVLEN_Table.csv'!$S9+J$52))*(SIN(EchelleFPAparam!$T$3-EchelleFPAparam!$M$3/2)+SIN('Standard Settings'!$F4+EchelleFPAparam!$M$3)))</f>
        <v>1132.99661396411</v>
      </c>
      <c r="BT9" s="35" t="n">
        <f aca="false">IF(OR($S9+B$52&lt;'Standard Settings'!$G4,$S9+B$52&gt;'Standard Settings'!$I4),-1,BK9*(($D9+B$52)/($D9+B$52+0.5)))</f>
        <v>1334.30220794544</v>
      </c>
      <c r="BU9" s="35" t="n">
        <f aca="false">IF(OR($S9+C$52&lt;'Standard Settings'!$G4,$S9+C$52&gt;'Standard Settings'!$I4),-1,BL9*(($D9+C$52)/($D9+C$52+0.5)))</f>
        <v>1303.5701556013</v>
      </c>
      <c r="BV9" s="35" t="n">
        <f aca="false">IF(OR($S9+D$52&lt;'Standard Settings'!$G4,$S9+D$52&gt;'Standard Settings'!$I4),-1,BM9*(($D9+D$52)/($D9+D$52+0.5)))</f>
        <v>1274.22299602336</v>
      </c>
      <c r="BW9" s="35" t="n">
        <f aca="false">IF(OR($S9+E$52&lt;'Standard Settings'!$G4,$S9+E$52&gt;'Standard Settings'!$I4),-1,BN9*(($D9+E$52)/($D9+E$52+0.5)))</f>
        <v>1246.16911524672</v>
      </c>
      <c r="BX9" s="35" t="n">
        <f aca="false">IF(OR($S9+F$52&lt;'Standard Settings'!$G4,$S9+F$52&gt;'Standard Settings'!$I4),-1,BO9*(($D9+F$52)/($D9+F$52+0.5)))</f>
        <v>1219.32481055113</v>
      </c>
      <c r="BY9" s="35" t="n">
        <f aca="false">IF(OR($S9+G$52&lt;'Standard Settings'!$G4,$S9+G$52&gt;'Standard Settings'!$I4),-1,BP9*(($D9+G$52)/($D9+G$52+0.5)))</f>
        <v>1193.61345408324</v>
      </c>
      <c r="BZ9" s="35" t="n">
        <f aca="false">IF(OR($S9+H$52&lt;'Standard Settings'!$G4,$S9+H$52&gt;'Standard Settings'!$I4),-1,BQ9*(($D9+H$52)/($D9+H$52+0.5)))</f>
        <v>1168.96476043916</v>
      </c>
      <c r="CA9" s="35" t="n">
        <f aca="false">IF(OR($S9+I$52&lt;'Standard Settings'!$G4,$S9+I$52&gt;'Standard Settings'!$I4),-1,BR9*(($D9+I$52)/($D9+I$52+0.5)))</f>
        <v>1145.3141434312</v>
      </c>
      <c r="CB9" s="35" t="n">
        <f aca="false">IF(OR($S9+J$52&lt;'Standard Settings'!$G4,$S9+J$52&gt;'Standard Settings'!$I4),-1,BS9*(($D9+J$52)/($D9+J$52+0.5)))</f>
        <v>1122.60214961581</v>
      </c>
      <c r="CC9" s="35" t="n">
        <f aca="false">IF(OR($S9+B$52&lt;'Standard Settings'!$G4,$S9+B$52&gt;'Standard Settings'!$I4),-1,BK9*(($D9+B$52)/($D9+B$52-0.5)))</f>
        <v>1363.62753119699</v>
      </c>
      <c r="CD9" s="35" t="n">
        <f aca="false">IF(OR($S9+C$52&lt;'Standard Settings'!$G4,$S9+C$52&gt;'Standard Settings'!$I4),-1,BL9*(($D9+C$52)/($D9+C$52-0.5)))</f>
        <v>1331.60392238842</v>
      </c>
      <c r="CE9" s="35" t="n">
        <f aca="false">IF(OR($S9+D$52&lt;'Standard Settings'!$G4,$S9+D$52&gt;'Standard Settings'!$I4),-1,BM9*(($D9+D$52)/($D9+D$52-0.5)))</f>
        <v>1301.04874330806</v>
      </c>
      <c r="CF9" s="35" t="n">
        <f aca="false">IF(OR($S9+E$52&lt;'Standard Settings'!$G4,$S9+E$52&gt;'Standard Settings'!$I4),-1,BN9*(($D9+E$52)/($D9+E$52-0.5)))</f>
        <v>1271.8633238085</v>
      </c>
      <c r="CG9" s="35" t="n">
        <f aca="false">IF(OR($S9+F$52&lt;'Standard Settings'!$G4,$S9+F$52&gt;'Standard Settings'!$I4),-1,BO9*(($D9+F$52)/($D9+F$52-0.5)))</f>
        <v>1243.9576350067</v>
      </c>
      <c r="CH9" s="35" t="n">
        <f aca="false">IF(OR($S9+G$52&lt;'Standard Settings'!$G4,$S9+G$52&gt;'Standard Settings'!$I4),-1,BP9*(($D9+G$52)/($D9+G$52-0.5)))</f>
        <v>1217.24936406508</v>
      </c>
      <c r="CI9" s="35" t="n">
        <f aca="false">IF(OR($S9+H$52&lt;'Standard Settings'!$G4,$S9+H$52&gt;'Standard Settings'!$I4),-1,BQ9*(($D9+H$52)/($D9+H$52-0.5)))</f>
        <v>1191.66310530205</v>
      </c>
      <c r="CJ9" s="35" t="n">
        <f aca="false">IF(OR($S9+I$52&lt;'Standard Settings'!$G4,$S9+I$52&gt;'Standard Settings'!$I4),-1,BR9*(($D9+I$52)/($D9+I$52-0.5)))</f>
        <v>1167.12965092512</v>
      </c>
      <c r="CK9" s="35" t="n">
        <f aca="false">IF(OR($S9+J$52&lt;'Standard Settings'!$G4,$S9+J$52&gt;'Standard Settings'!$I4),-1,BS9*(($D9+J$52)/($D9+J$52-0.5)))</f>
        <v>1143.58536736564</v>
      </c>
      <c r="CL9" s="36"/>
      <c r="CM9" s="36" t="n">
        <f aca="false">IF(OR($S9+B$52&lt;'Standard Settings'!$G4,$S9+B$52&gt;'Standard Settings'!$I4),-1,(EchelleFPAparam!$S$3/('cpmcfgWVLEN_Table.csv'!$S9+B$52))*(SIN('Standard Settings'!$F4)+SIN('Standard Settings'!$F4+EchelleFPAparam!$M$3+EchelleFPAparam!$F$3)))</f>
        <v>1332.4444058869</v>
      </c>
      <c r="CN9" s="36" t="n">
        <f aca="false">IF(OR($S9+C$52&lt;'Standard Settings'!$G4,$S9+C$52&gt;'Standard Settings'!$I4),-1,(EchelleFPAparam!$S$3/('cpmcfgWVLEN_Table.csv'!$S9+C$52))*(SIN('Standard Settings'!$F4)+SIN('Standard Settings'!$F4+EchelleFPAparam!$M$3+EchelleFPAparam!$F$3)))</f>
        <v>1301.45732668023</v>
      </c>
      <c r="CO9" s="36" t="n">
        <f aca="false">IF(OR($S9+D$52&lt;'Standard Settings'!$G4,$S9+D$52&gt;'Standard Settings'!$I4),-1,(EchelleFPAparam!$S$3/('cpmcfgWVLEN_Table.csv'!$S9+D$52))*(SIN('Standard Settings'!$F4)+SIN('Standard Settings'!$F4+EchelleFPAparam!$M$3+EchelleFPAparam!$F$3)))</f>
        <v>1271.87875107386</v>
      </c>
      <c r="CP9" s="36" t="n">
        <f aca="false">IF(OR($S9+E$52&lt;'Standard Settings'!$G4,$S9+E$52&gt;'Standard Settings'!$I4),-1,(EchelleFPAparam!$S$3/('cpmcfgWVLEN_Table.csv'!$S9+E$52))*(SIN('Standard Settings'!$F4)+SIN('Standard Settings'!$F4+EchelleFPAparam!$M$3+EchelleFPAparam!$F$3)))</f>
        <v>1243.61477882777</v>
      </c>
      <c r="CQ9" s="36" t="n">
        <f aca="false">IF(OR($S9+F$52&lt;'Standard Settings'!$G4,$S9+F$52&gt;'Standard Settings'!$I4),-1,(EchelleFPAparam!$S$3/('cpmcfgWVLEN_Table.csv'!$S9+F$52))*(SIN('Standard Settings'!$F4)+SIN('Standard Settings'!$F4+EchelleFPAparam!$M$3+EchelleFPAparam!$F$3)))</f>
        <v>1216.57967494021</v>
      </c>
      <c r="CR9" s="36" t="n">
        <f aca="false">IF(OR($S9+G$52&lt;'Standard Settings'!$G4,$S9+G$52&gt;'Standard Settings'!$I4),-1,(EchelleFPAparam!$S$3/('cpmcfgWVLEN_Table.csv'!$S9+G$52))*(SIN('Standard Settings'!$F4)+SIN('Standard Settings'!$F4+EchelleFPAparam!$M$3+EchelleFPAparam!$F$3)))</f>
        <v>1190.69500100532</v>
      </c>
      <c r="CS9" s="36" t="n">
        <f aca="false">IF(OR($S9+H$52&lt;'Standard Settings'!$G4,$S9+H$52&gt;'Standard Settings'!$I4),-1,(EchelleFPAparam!$S$3/('cpmcfgWVLEN_Table.csv'!$S9+H$52))*(SIN('Standard Settings'!$F4)+SIN('Standard Settings'!$F4+EchelleFPAparam!$M$3+EchelleFPAparam!$F$3)))</f>
        <v>1165.88885515104</v>
      </c>
      <c r="CT9" s="36" t="n">
        <f aca="false">IF(OR($S9+I$52&lt;'Standard Settings'!$G4,$S9+I$52&gt;'Standard Settings'!$I4),-1,(EchelleFPAparam!$S$3/('cpmcfgWVLEN_Table.csv'!$S9+I$52))*(SIN('Standard Settings'!$F4)+SIN('Standard Settings'!$F4+EchelleFPAparam!$M$3+EchelleFPAparam!$F$3)))</f>
        <v>1142.09520504591</v>
      </c>
      <c r="CU9" s="36" t="n">
        <f aca="false">IF(OR($S9+J$52&lt;'Standard Settings'!$G4,$S9+J$52&gt;'Standard Settings'!$I4),-1,(EchelleFPAparam!$S$3/('cpmcfgWVLEN_Table.csv'!$S9+J$52))*(SIN('Standard Settings'!$F4)+SIN('Standard Settings'!$F4+EchelleFPAparam!$M$3+EchelleFPAparam!$F$3)))</f>
        <v>1119.253300945</v>
      </c>
      <c r="CV9" s="36"/>
      <c r="CW9" s="36"/>
      <c r="CX9" s="36" t="n">
        <f aca="false">IF(OR($S9+B$52&lt;'Standard Settings'!$G4,$S9+B$52&gt;'Standard Settings'!$I4),-1,(EchelleFPAparam!$S$3/('cpmcfgWVLEN_Table.csv'!$S9+B$52))*(SIN('Standard Settings'!$F4)+SIN('Standard Settings'!$F4+EchelleFPAparam!$M$3+EchelleFPAparam!$G$3)))</f>
        <v>1341.75259848361</v>
      </c>
      <c r="CY9" s="36" t="n">
        <f aca="false">IF(OR($S9+C$52&lt;'Standard Settings'!$G4,$S9+C$52&gt;'Standard Settings'!$I4),-1,(EchelleFPAparam!$S$3/('cpmcfgWVLEN_Table.csv'!$S9+C$52))*(SIN('Standard Settings'!$F4)+SIN('Standard Settings'!$F4+EchelleFPAparam!$M$3+EchelleFPAparam!$G$3)))</f>
        <v>1310.54904968167</v>
      </c>
      <c r="CZ9" s="36" t="n">
        <f aca="false">IF(OR($S9+D$52&lt;'Standard Settings'!$G4,$S9+D$52&gt;'Standard Settings'!$I4),-1,(EchelleFPAparam!$S$3/('cpmcfgWVLEN_Table.csv'!$S9+D$52))*(SIN('Standard Settings'!$F4)+SIN('Standard Settings'!$F4+EchelleFPAparam!$M$3+EchelleFPAparam!$G$3)))</f>
        <v>1280.76384400708</v>
      </c>
      <c r="DA9" s="36" t="n">
        <f aca="false">IF(OR($S9+E$52&lt;'Standard Settings'!$G4,$S9+E$52&gt;'Standard Settings'!$I4),-1,(EchelleFPAparam!$S$3/('cpmcfgWVLEN_Table.csv'!$S9+E$52))*(SIN('Standard Settings'!$F4)+SIN('Standard Settings'!$F4+EchelleFPAparam!$M$3+EchelleFPAparam!$G$3)))</f>
        <v>1252.30242525137</v>
      </c>
      <c r="DB9" s="36" t="n">
        <f aca="false">IF(OR($S9+F$52&lt;'Standard Settings'!$G4,$S9+F$52&gt;'Standard Settings'!$I4),-1,(EchelleFPAparam!$S$3/('cpmcfgWVLEN_Table.csv'!$S9+F$52))*(SIN('Standard Settings'!$F4)+SIN('Standard Settings'!$F4+EchelleFPAparam!$M$3+EchelleFPAparam!$G$3)))</f>
        <v>1225.07845948504</v>
      </c>
      <c r="DC9" s="36" t="n">
        <f aca="false">IF(OR($S9+G$52&lt;'Standard Settings'!$G4,$S9+G$52&gt;'Standard Settings'!$I4),-1,(EchelleFPAparam!$S$3/('cpmcfgWVLEN_Table.csv'!$S9+G$52))*(SIN('Standard Settings'!$F4)+SIN('Standard Settings'!$F4+EchelleFPAparam!$M$3+EchelleFPAparam!$G$3)))</f>
        <v>1199.01296034706</v>
      </c>
      <c r="DD9" s="36" t="n">
        <f aca="false">IF(OR($S9+H$52&lt;'Standard Settings'!$G4,$S9+H$52&gt;'Standard Settings'!$I4),-1,(EchelleFPAparam!$S$3/('cpmcfgWVLEN_Table.csv'!$S9+H$52))*(SIN('Standard Settings'!$F4)+SIN('Standard Settings'!$F4+EchelleFPAparam!$M$3+EchelleFPAparam!$G$3)))</f>
        <v>1174.03352367316</v>
      </c>
      <c r="DE9" s="36" t="n">
        <f aca="false">IF(OR($S9+I$52&lt;'Standard Settings'!$G4,$S9+I$52&gt;'Standard Settings'!$I4),-1,(EchelleFPAparam!$S$3/('cpmcfgWVLEN_Table.csv'!$S9+I$52))*(SIN('Standard Settings'!$F4)+SIN('Standard Settings'!$F4+EchelleFPAparam!$M$3+EchelleFPAparam!$G$3)))</f>
        <v>1150.0736558431</v>
      </c>
      <c r="DF9" s="36" t="n">
        <f aca="false">IF(OR($S9+J$52&lt;'Standard Settings'!$G4,$S9+J$52&gt;'Standard Settings'!$I4),-1,(EchelleFPAparam!$S$3/('cpmcfgWVLEN_Table.csv'!$S9+J$52))*(SIN('Standard Settings'!$F4)+SIN('Standard Settings'!$F4+EchelleFPAparam!$M$3+EchelleFPAparam!$G$3)))</f>
        <v>1127.07218272623</v>
      </c>
      <c r="DG9" s="36"/>
      <c r="DH9" s="36"/>
      <c r="DI9" s="36" t="n">
        <f aca="false">IF(OR($S9+B$52&lt;'Standard Settings'!$G4,$S9+B$52&gt;'Standard Settings'!$I4),-1,(EchelleFPAparam!$S$3/('cpmcfgWVLEN_Table.csv'!$S9+B$52))*(SIN('Standard Settings'!$F4)+SIN('Standard Settings'!$F4+EchelleFPAparam!$M$3+EchelleFPAparam!$H$3)))</f>
        <v>1342.24596147835</v>
      </c>
      <c r="DJ9" s="36" t="n">
        <f aca="false">IF(OR($S9+C$52&lt;'Standard Settings'!$G4,$S9+C$52&gt;'Standard Settings'!$I4),-1,(EchelleFPAparam!$S$3/('cpmcfgWVLEN_Table.csv'!$S9+C$52))*(SIN('Standard Settings'!$F4)+SIN('Standard Settings'!$F4+EchelleFPAparam!$M$3+EchelleFPAparam!$H$3)))</f>
        <v>1311.03093911839</v>
      </c>
      <c r="DK9" s="36" t="n">
        <f aca="false">IF(OR($S9+D$52&lt;'Standard Settings'!$G4,$S9+D$52&gt;'Standard Settings'!$I4),-1,(EchelleFPAparam!$S$3/('cpmcfgWVLEN_Table.csv'!$S9+D$52))*(SIN('Standard Settings'!$F4)+SIN('Standard Settings'!$F4+EchelleFPAparam!$M$3+EchelleFPAparam!$H$3)))</f>
        <v>1281.23478141115</v>
      </c>
      <c r="DL9" s="36" t="n">
        <f aca="false">IF(OR($S9+E$52&lt;'Standard Settings'!$G4,$S9+E$52&gt;'Standard Settings'!$I4),-1,(EchelleFPAparam!$S$3/('cpmcfgWVLEN_Table.csv'!$S9+E$52))*(SIN('Standard Settings'!$F4)+SIN('Standard Settings'!$F4+EchelleFPAparam!$M$3+EchelleFPAparam!$H$3)))</f>
        <v>1252.76289737979</v>
      </c>
      <c r="DM9" s="36" t="n">
        <f aca="false">IF(OR($S9+F$52&lt;'Standard Settings'!$G4,$S9+F$52&gt;'Standard Settings'!$I4),-1,(EchelleFPAparam!$S$3/('cpmcfgWVLEN_Table.csv'!$S9+F$52))*(SIN('Standard Settings'!$F4)+SIN('Standard Settings'!$F4+EchelleFPAparam!$M$3+EchelleFPAparam!$H$3)))</f>
        <v>1225.5289213498</v>
      </c>
      <c r="DN9" s="36" t="n">
        <f aca="false">IF(OR($S9+G$52&lt;'Standard Settings'!$G4,$S9+G$52&gt;'Standard Settings'!$I4),-1,(EchelleFPAparam!$S$3/('cpmcfgWVLEN_Table.csv'!$S9+G$52))*(SIN('Standard Settings'!$F4)+SIN('Standard Settings'!$F4+EchelleFPAparam!$M$3+EchelleFPAparam!$H$3)))</f>
        <v>1199.45383791682</v>
      </c>
      <c r="DO9" s="36" t="n">
        <f aca="false">IF(OR($S9+H$52&lt;'Standard Settings'!$G4,$S9+H$52&gt;'Standard Settings'!$I4),-1,(EchelleFPAparam!$S$3/('cpmcfgWVLEN_Table.csv'!$S9+H$52))*(SIN('Standard Settings'!$F4)+SIN('Standard Settings'!$F4+EchelleFPAparam!$M$3+EchelleFPAparam!$H$3)))</f>
        <v>1174.46521629355</v>
      </c>
      <c r="DP9" s="36" t="n">
        <f aca="false">IF(OR($S9+I$52&lt;'Standard Settings'!$G4,$S9+I$52&gt;'Standard Settings'!$I4),-1,(EchelleFPAparam!$S$3/('cpmcfgWVLEN_Table.csv'!$S9+I$52))*(SIN('Standard Settings'!$F4)+SIN('Standard Settings'!$F4+EchelleFPAparam!$M$3+EchelleFPAparam!$H$3)))</f>
        <v>1150.49653841001</v>
      </c>
      <c r="DQ9" s="36" t="n">
        <f aca="false">IF(OR($S9+J$52&lt;'Standard Settings'!$G4,$S9+J$52&gt;'Standard Settings'!$I4),-1,(EchelleFPAparam!$S$3/('cpmcfgWVLEN_Table.csv'!$S9+J$52))*(SIN('Standard Settings'!$F4)+SIN('Standard Settings'!$F4+EchelleFPAparam!$M$3+EchelleFPAparam!$H$3)))</f>
        <v>1127.48660764181</v>
      </c>
      <c r="DR9" s="36"/>
      <c r="DS9" s="36"/>
      <c r="DT9" s="36" t="n">
        <f aca="false">IF(OR($S9+B$52&lt;'Standard Settings'!$G4,$S9+B$52&gt;'Standard Settings'!$I4),-1,(EchelleFPAparam!$S$3/('cpmcfgWVLEN_Table.csv'!$S9+B$52))*(SIN('Standard Settings'!$F4)+SIN('Standard Settings'!$F4+EchelleFPAparam!$M$3+EchelleFPAparam!$I$3)))</f>
        <v>1351.12306596155</v>
      </c>
      <c r="DU9" s="36" t="n">
        <f aca="false">IF(OR($S9+C$52&lt;'Standard Settings'!$G4,$S9+C$52&gt;'Standard Settings'!$I4),-1,(EchelleFPAparam!$S$3/('cpmcfgWVLEN_Table.csv'!$S9+C$52))*(SIN('Standard Settings'!$F4)+SIN('Standard Settings'!$F4+EchelleFPAparam!$M$3+EchelleFPAparam!$I$3)))</f>
        <v>1319.70159931128</v>
      </c>
      <c r="DV9" s="36" t="n">
        <f aca="false">IF(OR($S9+D$52&lt;'Standard Settings'!$G4,$S9+D$52&gt;'Standard Settings'!$I4),-1,(EchelleFPAparam!$S$3/('cpmcfgWVLEN_Table.csv'!$S9+D$52))*(SIN('Standard Settings'!$F4)+SIN('Standard Settings'!$F4+EchelleFPAparam!$M$3+EchelleFPAparam!$I$3)))</f>
        <v>1289.70838114511</v>
      </c>
      <c r="DW9" s="36" t="n">
        <f aca="false">IF(OR($S9+E$52&lt;'Standard Settings'!$G4,$S9+E$52&gt;'Standard Settings'!$I4),-1,(EchelleFPAparam!$S$3/('cpmcfgWVLEN_Table.csv'!$S9+E$52))*(SIN('Standard Settings'!$F4)+SIN('Standard Settings'!$F4+EchelleFPAparam!$M$3+EchelleFPAparam!$I$3)))</f>
        <v>1261.04819489744</v>
      </c>
      <c r="DX9" s="36" t="n">
        <f aca="false">IF(OR($S9+F$52&lt;'Standard Settings'!$G4,$S9+F$52&gt;'Standard Settings'!$I4),-1,(EchelleFPAparam!$S$3/('cpmcfgWVLEN_Table.csv'!$S9+F$52))*(SIN('Standard Settings'!$F4)+SIN('Standard Settings'!$F4+EchelleFPAparam!$M$3+EchelleFPAparam!$I$3)))</f>
        <v>1233.63410370402</v>
      </c>
      <c r="DY9" s="36" t="n">
        <f aca="false">IF(OR($S9+G$52&lt;'Standard Settings'!$G4,$S9+G$52&gt;'Standard Settings'!$I4),-1,(EchelleFPAparam!$S$3/('cpmcfgWVLEN_Table.csv'!$S9+G$52))*(SIN('Standard Settings'!$F4)+SIN('Standard Settings'!$F4+EchelleFPAparam!$M$3+EchelleFPAparam!$I$3)))</f>
        <v>1207.38656958266</v>
      </c>
      <c r="DZ9" s="36" t="n">
        <f aca="false">IF(OR($S9+H$52&lt;'Standard Settings'!$G4,$S9+H$52&gt;'Standard Settings'!$I4),-1,(EchelleFPAparam!$S$3/('cpmcfgWVLEN_Table.csv'!$S9+H$52))*(SIN('Standard Settings'!$F4)+SIN('Standard Settings'!$F4+EchelleFPAparam!$M$3+EchelleFPAparam!$I$3)))</f>
        <v>1182.23268271635</v>
      </c>
      <c r="EA9" s="36" t="n">
        <f aca="false">IF(OR($S9+I$52&lt;'Standard Settings'!$G4,$S9+I$52&gt;'Standard Settings'!$I4),-1,(EchelleFPAparam!$S$3/('cpmcfgWVLEN_Table.csv'!$S9+I$52))*(SIN('Standard Settings'!$F4)+SIN('Standard Settings'!$F4+EchelleFPAparam!$M$3+EchelleFPAparam!$I$3)))</f>
        <v>1158.1054851099</v>
      </c>
      <c r="EB9" s="36" t="n">
        <f aca="false">IF(OR($S9+J$52&lt;'Standard Settings'!$G4,$S9+J$52&gt;'Standard Settings'!$I4),-1,(EchelleFPAparam!$S$3/('cpmcfgWVLEN_Table.csv'!$S9+J$52))*(SIN('Standard Settings'!$F4)+SIN('Standard Settings'!$F4+EchelleFPAparam!$M$3+EchelleFPAparam!$I$3)))</f>
        <v>1134.9433754077</v>
      </c>
      <c r="EC9" s="36"/>
      <c r="ED9" s="36"/>
      <c r="EE9" s="36" t="n">
        <f aca="false">IF(OR($S9+B$52&lt;'Standard Settings'!$G4,$S9+B$52&gt;'Standard Settings'!$I4),-1,(EchelleFPAparam!$S$3/('cpmcfgWVLEN_Table.csv'!$S9+B$52))*(SIN('Standard Settings'!$F4)+SIN('Standard Settings'!$F4+EchelleFPAparam!$M$3+EchelleFPAparam!$J$3)))</f>
        <v>1351.59287225069</v>
      </c>
      <c r="EF9" s="36" t="n">
        <f aca="false">IF(OR($S9+C$52&lt;'Standard Settings'!$G4,$S9+C$52&gt;'Standard Settings'!$I4),-1,(EchelleFPAparam!$S$3/('cpmcfgWVLEN_Table.csv'!$S9+C$52))*(SIN('Standard Settings'!$F4)+SIN('Standard Settings'!$F4+EchelleFPAparam!$M$3+EchelleFPAparam!$J$3)))</f>
        <v>1320.16047987277</v>
      </c>
      <c r="EG9" s="36" t="n">
        <f aca="false">IF(OR($S9+D$52&lt;'Standard Settings'!$G4,$S9+D$52&gt;'Standard Settings'!$I4),-1,(EchelleFPAparam!$S$3/('cpmcfgWVLEN_Table.csv'!$S9+D$52))*(SIN('Standard Settings'!$F4)+SIN('Standard Settings'!$F4+EchelleFPAparam!$M$3+EchelleFPAparam!$J$3)))</f>
        <v>1290.15683260294</v>
      </c>
      <c r="EH9" s="36" t="n">
        <f aca="false">IF(OR($S9+E$52&lt;'Standard Settings'!$G4,$S9+E$52&gt;'Standard Settings'!$I4),-1,(EchelleFPAparam!$S$3/('cpmcfgWVLEN_Table.csv'!$S9+E$52))*(SIN('Standard Settings'!$F4)+SIN('Standard Settings'!$F4+EchelleFPAparam!$M$3+EchelleFPAparam!$J$3)))</f>
        <v>1261.48668076731</v>
      </c>
      <c r="EI9" s="36" t="n">
        <f aca="false">IF(OR($S9+F$52&lt;'Standard Settings'!$G4,$S9+F$52&gt;'Standard Settings'!$I4),-1,(EchelleFPAparam!$S$3/('cpmcfgWVLEN_Table.csv'!$S9+F$52))*(SIN('Standard Settings'!$F4)+SIN('Standard Settings'!$F4+EchelleFPAparam!$M$3+EchelleFPAparam!$J$3)))</f>
        <v>1234.06305727237</v>
      </c>
      <c r="EJ9" s="36" t="n">
        <f aca="false">IF(OR($S9+G$52&lt;'Standard Settings'!$G4,$S9+G$52&gt;'Standard Settings'!$I4),-1,(EchelleFPAparam!$S$3/('cpmcfgWVLEN_Table.csv'!$S9+G$52))*(SIN('Standard Settings'!$F4)+SIN('Standard Settings'!$F4+EchelleFPAparam!$M$3+EchelleFPAparam!$J$3)))</f>
        <v>1207.80639647934</v>
      </c>
      <c r="EK9" s="36" t="n">
        <f aca="false">IF(OR($S9+H$52&lt;'Standard Settings'!$G4,$S9+H$52&gt;'Standard Settings'!$I4),-1,(EchelleFPAparam!$S$3/('cpmcfgWVLEN_Table.csv'!$S9+H$52))*(SIN('Standard Settings'!$F4)+SIN('Standard Settings'!$F4+EchelleFPAparam!$M$3+EchelleFPAparam!$J$3)))</f>
        <v>1182.64376321936</v>
      </c>
      <c r="EL9" s="36" t="n">
        <f aca="false">IF(OR($S9+I$52&lt;'Standard Settings'!$G4,$S9+I$52&gt;'Standard Settings'!$I4),-1,(EchelleFPAparam!$S$3/('cpmcfgWVLEN_Table.csv'!$S9+I$52))*(SIN('Standard Settings'!$F4)+SIN('Standard Settings'!$F4+EchelleFPAparam!$M$3+EchelleFPAparam!$J$3)))</f>
        <v>1158.50817621488</v>
      </c>
      <c r="EM9" s="36" t="n">
        <f aca="false">IF(OR($S9+J$52&lt;'Standard Settings'!$G4,$S9+J$52&gt;'Standard Settings'!$I4),-1,(EchelleFPAparam!$S$3/('cpmcfgWVLEN_Table.csv'!$S9+J$52))*(SIN('Standard Settings'!$F4)+SIN('Standard Settings'!$F4+EchelleFPAparam!$M$3+EchelleFPAparam!$J$3)))</f>
        <v>1135.33801269058</v>
      </c>
      <c r="EN9" s="36"/>
      <c r="EO9" s="36"/>
      <c r="EP9" s="36" t="n">
        <f aca="false">IF(OR($S9+B$52&lt;$Q9,$S9+B$52&gt;$R9),-1,(EchelleFPAparam!$S$3/('cpmcfgWVLEN_Table.csv'!$S9+B$52))*(SIN('Standard Settings'!$F4)+SIN('Standard Settings'!$F4+EchelleFPAparam!$M$3+EchelleFPAparam!$K$3)))</f>
        <v>1360.03276768296</v>
      </c>
      <c r="EQ9" s="36" t="n">
        <f aca="false">IF(OR($S9+C$52&lt;$Q9,$S9+C$52&gt;$R9),-1,(EchelleFPAparam!$S$3/('cpmcfgWVLEN_Table.csv'!$S9+C$52))*(SIN('Standard Settings'!$F4)+SIN('Standard Settings'!$F4+EchelleFPAparam!$M$3+EchelleFPAparam!$K$3)))</f>
        <v>1328.40409866707</v>
      </c>
      <c r="ER9" s="36" t="n">
        <f aca="false">IF(OR($S9+D$52&lt;$Q9,$S9+D$52&gt;$R9),-1,(EchelleFPAparam!$S$3/('cpmcfgWVLEN_Table.csv'!$S9+D$52))*(SIN('Standard Settings'!$F4)+SIN('Standard Settings'!$F4+EchelleFPAparam!$M$3+EchelleFPAparam!$K$3)))</f>
        <v>1298.21309642464</v>
      </c>
      <c r="ES9" s="36" t="n">
        <f aca="false">IF(OR($S9+E$52&lt;$Q9,$S9+E$52&gt;$R9),-1,(EchelleFPAparam!$S$3/('cpmcfgWVLEN_Table.csv'!$S9+E$52))*(SIN('Standard Settings'!$F4)+SIN('Standard Settings'!$F4+EchelleFPAparam!$M$3+EchelleFPAparam!$K$3)))</f>
        <v>1269.36391650409</v>
      </c>
      <c r="ET9" s="36" t="n">
        <f aca="false">IF(OR($S9+F$52&lt;$Q9,$S9+F$52&gt;$R9),-1,(EchelleFPAparam!$S$3/('cpmcfgWVLEN_Table.csv'!$S9+F$52))*(SIN('Standard Settings'!$F4)+SIN('Standard Settings'!$F4+EchelleFPAparam!$M$3+EchelleFPAparam!$K$3)))</f>
        <v>1241.769048754</v>
      </c>
      <c r="EU9" s="36" t="n">
        <f aca="false">IF(OR($S9+G$52&lt;$Q9,$S9+G$52&gt;$R9),-1,(EchelleFPAparam!$S$3/('cpmcfgWVLEN_Table.csv'!$S9+G$52))*(SIN('Standard Settings'!$F4)+SIN('Standard Settings'!$F4+EchelleFPAparam!$M$3+EchelleFPAparam!$K$3)))</f>
        <v>1215.34843069541</v>
      </c>
      <c r="EV9" s="36" t="n">
        <f aca="false">IF(OR($S9+H$52&lt;$Q9,$S9+H$52&gt;$R9),-1,(EchelleFPAparam!$S$3/('cpmcfgWVLEN_Table.csv'!$S9+H$52))*(SIN('Standard Settings'!$F4)+SIN('Standard Settings'!$F4+EchelleFPAparam!$M$3+EchelleFPAparam!$K$3)))</f>
        <v>1190.02867172259</v>
      </c>
      <c r="EW9" s="36" t="n">
        <f aca="false">IF(OR($S9+I$52&lt;$Q9,$S9+I$52&gt;$R9),-1,(EchelleFPAparam!$S$3/('cpmcfgWVLEN_Table.csv'!$S9+I$52))*(SIN('Standard Settings'!$F4)+SIN('Standard Settings'!$F4+EchelleFPAparam!$M$3+EchelleFPAparam!$K$3)))</f>
        <v>1165.74237229968</v>
      </c>
      <c r="EX9" s="36" t="n">
        <f aca="false">IF(OR($S9+J$52&lt;$Q9,$S9+J$52&gt;$R9),-1,(EchelleFPAparam!$S$3/('cpmcfgWVLEN_Table.csv'!$S9+J$52))*(SIN('Standard Settings'!$F4)+SIN('Standard Settings'!$F4+EchelleFPAparam!$M$3+EchelleFPAparam!$K$3)))</f>
        <v>1142.42752485368</v>
      </c>
      <c r="EY9" s="36"/>
      <c r="EZ9" s="37"/>
      <c r="FA9" s="37"/>
      <c r="FB9" s="37"/>
      <c r="FC9" s="37"/>
      <c r="FD9" s="37"/>
      <c r="FE9" s="37"/>
      <c r="FF9" s="37"/>
      <c r="FG9" s="37"/>
      <c r="FH9" s="37"/>
      <c r="FI9" s="37"/>
      <c r="FJ9" s="37"/>
      <c r="FK9" s="37"/>
      <c r="FL9" s="37"/>
      <c r="FM9" s="37"/>
      <c r="FN9" s="37"/>
      <c r="FO9" s="37"/>
      <c r="FP9" s="37"/>
      <c r="FQ9" s="37"/>
      <c r="FR9" s="37"/>
      <c r="FS9" s="37"/>
      <c r="FT9" s="37"/>
      <c r="FU9" s="37"/>
      <c r="FV9" s="37"/>
      <c r="FW9" s="37"/>
      <c r="FX9" s="38" t="n">
        <f aca="false">1/(F9*EchelleFPAparam!$Q$3)</f>
        <v>3032.25877760631</v>
      </c>
      <c r="FY9" s="38" t="n">
        <f aca="false">E9*FX9</f>
        <v>12.000493328947</v>
      </c>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c r="ID9" s="37"/>
      <c r="IE9" s="37"/>
      <c r="IF9" s="37"/>
      <c r="IG9" s="37"/>
      <c r="IH9" s="37"/>
      <c r="II9" s="37"/>
      <c r="IJ9" s="37"/>
      <c r="IK9" s="37"/>
      <c r="IL9" s="37"/>
      <c r="IM9" s="37"/>
      <c r="IN9" s="37"/>
      <c r="IO9" s="37"/>
      <c r="IP9" s="37"/>
      <c r="IQ9" s="37"/>
      <c r="IR9" s="37"/>
      <c r="IS9" s="37"/>
      <c r="IT9" s="37"/>
      <c r="IU9" s="37"/>
      <c r="IV9" s="37"/>
      <c r="IW9" s="37"/>
      <c r="IX9" s="37"/>
      <c r="IY9" s="37"/>
      <c r="IZ9" s="37"/>
      <c r="JA9" s="37"/>
      <c r="JB9" s="37"/>
      <c r="JC9" s="37"/>
      <c r="JD9" s="37"/>
      <c r="JE9" s="37"/>
      <c r="JF9" s="37"/>
      <c r="JG9" s="37"/>
      <c r="JH9" s="37"/>
      <c r="JI9" s="37"/>
      <c r="JJ9" s="37"/>
      <c r="JK9" s="37"/>
      <c r="JL9" s="37"/>
      <c r="JM9" s="37"/>
      <c r="JN9" s="37"/>
      <c r="JO9" s="37"/>
      <c r="JP9" s="37"/>
      <c r="JQ9" s="37"/>
      <c r="JR9" s="37"/>
      <c r="JS9" s="37"/>
      <c r="JT9" s="37"/>
      <c r="JU9" s="37"/>
      <c r="JV9" s="37"/>
      <c r="JW9" s="37"/>
      <c r="JX9" s="37"/>
      <c r="JY9" s="37"/>
      <c r="JZ9" s="37"/>
      <c r="KA9" s="37"/>
      <c r="KB9" s="37"/>
      <c r="KC9" s="37"/>
      <c r="KD9" s="37"/>
      <c r="KE9" s="37"/>
    </row>
    <row r="10" customFormat="false" ht="13.75" hidden="false" customHeight="true" outlineLevel="0" collapsed="false">
      <c r="A10" s="24" t="n">
        <v>4</v>
      </c>
      <c r="B10" s="25" t="n">
        <f aca="false">Y10</f>
        <v>1234.95859420565</v>
      </c>
      <c r="C10" s="12" t="str">
        <f aca="false">'Standard Settings'!B5</f>
        <v>J/2/2</v>
      </c>
      <c r="D10" s="12" t="n">
        <f aca="false">'Standard Settings'!H5</f>
        <v>46</v>
      </c>
      <c r="E10" s="26" t="n">
        <f aca="false">(DX10-DM10)/2048</f>
        <v>0.00389312901252925</v>
      </c>
      <c r="F10" s="23" t="n">
        <f aca="false">((EchelleFPAparam!$S$3/('cpmcfgWVLEN_Table.csv'!$S10+E$52))*(SIN('Standard Settings'!$F5+0.0005)+SIN('Standard Settings'!$F5+0.0005+EchelleFPAparam!$M$3))-(EchelleFPAparam!$S$3/('cpmcfgWVLEN_Table.csv'!$S10+E$52))*(SIN('Standard Settings'!$F5-0.0005)+SIN('Standard Settings'!$F5-0.0005+EchelleFPAparam!$M$3)))*1000*EchelleFPAparam!$O$3/180</f>
        <v>10.8010440916263</v>
      </c>
      <c r="G10" s="27" t="str">
        <f aca="false">'Standard Settings'!C5</f>
        <v>J</v>
      </c>
      <c r="H10" s="28"/>
      <c r="I10" s="12" t="str">
        <f aca="false">'Standard Settings'!$D5</f>
        <v>YJ</v>
      </c>
      <c r="J10" s="28"/>
      <c r="K10" s="13" t="n">
        <v>0</v>
      </c>
      <c r="L10" s="13" t="n">
        <v>0</v>
      </c>
      <c r="M10" s="12" t="str">
        <f aca="false">'Standard Settings'!$D5</f>
        <v>YJ</v>
      </c>
      <c r="N10" s="28"/>
      <c r="O10" s="12" t="n">
        <f aca="false">'Standard Settings'!$E5</f>
        <v>65.5</v>
      </c>
      <c r="P10" s="29"/>
      <c r="Q10" s="30" t="n">
        <f aca="false">'Standard Settings'!$G5</f>
        <v>42</v>
      </c>
      <c r="R10" s="30" t="n">
        <f aca="false">'Standard Settings'!$I5</f>
        <v>50</v>
      </c>
      <c r="S10" s="31" t="n">
        <f aca="false">D10-4</f>
        <v>42</v>
      </c>
      <c r="T10" s="31" t="n">
        <f aca="false">D10+4</f>
        <v>50</v>
      </c>
      <c r="U10" s="32" t="n">
        <f aca="false">IF(OR($S10+B$52&lt;$Q10,$S10+B$52&gt;$R10),-1,(EchelleFPAparam!$S$3/('cpmcfgWVLEN_Table.csv'!$S10+B$52))*(SIN('Standard Settings'!$F5)+SIN('Standard Settings'!$F5+EchelleFPAparam!$M$3)))</f>
        <v>1352.57369841571</v>
      </c>
      <c r="V10" s="32" t="n">
        <f aca="false">IF(OR($S10+C$52&lt;$Q10,$S10+C$52&gt;$R10),-1,(EchelleFPAparam!$S$3/('cpmcfgWVLEN_Table.csv'!$S10+C$52))*(SIN('Standard Settings'!$F5)+SIN('Standard Settings'!$F5+EchelleFPAparam!$M$3)))</f>
        <v>1321.11849612697</v>
      </c>
      <c r="W10" s="32" t="n">
        <f aca="false">IF(OR($S10+D$52&lt;$Q10,$S10+D$52&gt;$R10),-1,(EchelleFPAparam!$S$3/('cpmcfgWVLEN_Table.csv'!$S10+D$52))*(SIN('Standard Settings'!$F5)+SIN('Standard Settings'!$F5+EchelleFPAparam!$M$3)))</f>
        <v>1291.09307576045</v>
      </c>
      <c r="X10" s="32" t="n">
        <f aca="false">IF(OR($S10+E$52&lt;$Q10,$S10+E$52&gt;$R10),-1,(EchelleFPAparam!$S$3/('cpmcfgWVLEN_Table.csv'!$S10+E$52))*(SIN('Standard Settings'!$F5)+SIN('Standard Settings'!$F5+EchelleFPAparam!$M$3)))</f>
        <v>1262.40211852133</v>
      </c>
      <c r="Y10" s="32" t="n">
        <f aca="false">IF(OR($S10+F$52&lt;$Q10,$S10+F$52&gt;$R10),-1,(EchelleFPAparam!$S$3/('cpmcfgWVLEN_Table.csv'!$S10+F$52))*(SIN('Standard Settings'!$F5)+SIN('Standard Settings'!$F5+EchelleFPAparam!$M$3)))</f>
        <v>1234.95859420565</v>
      </c>
      <c r="Z10" s="32" t="n">
        <f aca="false">IF(OR($S10+G$52&lt;$Q10,$S10+G$52&gt;$R10),-1,(EchelleFPAparam!$S$3/('cpmcfgWVLEN_Table.csv'!$S10+G$52))*(SIN('Standard Settings'!$F5)+SIN('Standard Settings'!$F5+EchelleFPAparam!$M$3)))</f>
        <v>1208.68287943531</v>
      </c>
      <c r="AA10" s="32" t="n">
        <f aca="false">IF(OR($S10+H$52&lt;$Q10,$S10+H$52&gt;$R10),-1,(EchelleFPAparam!$S$3/('cpmcfgWVLEN_Table.csv'!$S10+H$52))*(SIN('Standard Settings'!$F5)+SIN('Standard Settings'!$F5+EchelleFPAparam!$M$3)))</f>
        <v>1183.50198611374</v>
      </c>
      <c r="AB10" s="32" t="n">
        <f aca="false">IF(OR($S10+I$52&lt;$Q10,$S10+I$52&gt;$R10),-1,(EchelleFPAparam!$S$3/('cpmcfgWVLEN_Table.csv'!$S10+I$52))*(SIN('Standard Settings'!$F5)+SIN('Standard Settings'!$F5+EchelleFPAparam!$M$3)))</f>
        <v>1159.34888435632</v>
      </c>
      <c r="AC10" s="32" t="n">
        <f aca="false">IF(OR($S10+J$52&lt;$Q10,$S10+J$52&gt;$R10),-1,(EchelleFPAparam!$S$3/('cpmcfgWVLEN_Table.csv'!$S10+J$52))*(SIN('Standard Settings'!$F5)+SIN('Standard Settings'!$F5+EchelleFPAparam!$M$3)))</f>
        <v>1136.16190666919</v>
      </c>
      <c r="AD10" s="33"/>
      <c r="AE10" s="33" t="n">
        <v>1900.02177842907</v>
      </c>
      <c r="AF10" s="33" t="n">
        <v>1633.40057058895</v>
      </c>
      <c r="AG10" s="33" t="n">
        <v>1380.6103627816</v>
      </c>
      <c r="AH10" s="33" t="n">
        <v>1140.41439317781</v>
      </c>
      <c r="AI10" s="33" t="n">
        <v>911.579502021252</v>
      </c>
      <c r="AJ10" s="33" t="n">
        <v>693.237464949856</v>
      </c>
      <c r="AK10" s="33" t="n">
        <v>484.415837362462</v>
      </c>
      <c r="AL10" s="33" t="n">
        <v>284.391079490933</v>
      </c>
      <c r="AM10" s="33" t="n">
        <v>92.3243859218892</v>
      </c>
      <c r="AN10" s="33"/>
      <c r="AO10" s="33"/>
      <c r="AP10" s="33" t="n">
        <v>1958.47848967595</v>
      </c>
      <c r="AQ10" s="33" t="n">
        <v>1691.33053855015</v>
      </c>
      <c r="AR10" s="33" t="n">
        <v>1436.51510856353</v>
      </c>
      <c r="AS10" s="33" t="n">
        <v>1194.4414721044</v>
      </c>
      <c r="AT10" s="33" t="n">
        <v>963.96701218224</v>
      </c>
      <c r="AU10" s="33" t="n">
        <v>744.075731751484</v>
      </c>
      <c r="AV10" s="33" t="n">
        <v>533.871174371788</v>
      </c>
      <c r="AW10" s="33" t="n">
        <v>332.494294705405</v>
      </c>
      <c r="AX10" s="33" t="n">
        <v>139.531558124755</v>
      </c>
      <c r="AY10" s="33"/>
      <c r="AZ10" s="33"/>
      <c r="BA10" s="33" t="n">
        <v>1989.25092821348</v>
      </c>
      <c r="BB10" s="33" t="n">
        <v>1749.42790506435</v>
      </c>
      <c r="BC10" s="33" t="n">
        <v>1492.45807210146</v>
      </c>
      <c r="BD10" s="33" t="n">
        <v>1248.33644571031</v>
      </c>
      <c r="BE10" s="33" t="n">
        <v>1015.97000661903</v>
      </c>
      <c r="BF10" s="33" t="n">
        <v>794.362780585462</v>
      </c>
      <c r="BG10" s="33" t="n">
        <v>582.58724790444</v>
      </c>
      <c r="BH10" s="33" t="n">
        <v>379.753011768849</v>
      </c>
      <c r="BI10" s="33" t="n">
        <v>185.416264976191</v>
      </c>
      <c r="BJ10" s="33"/>
      <c r="BK10" s="34" t="n">
        <f aca="false">IF(OR($S10+B$52&lt;'Standard Settings'!$G5,$S10+B$52&gt;'Standard Settings'!$I5),-1,(EchelleFPAparam!$S$3/('cpmcfgWVLEN_Table.csv'!$S10+B$52))*(SIN(EchelleFPAparam!$T$3-EchelleFPAparam!$M$3/2)+SIN('Standard Settings'!$F5+EchelleFPAparam!$M$3)))</f>
        <v>1351.89038207222</v>
      </c>
      <c r="BL10" s="34" t="n">
        <f aca="false">IF(OR($S10+C$52&lt;'Standard Settings'!$G5,$S10+C$52&gt;'Standard Settings'!$I5),-1,(EchelleFPAparam!$S$3/('cpmcfgWVLEN_Table.csv'!$S10+C$52))*(SIN(EchelleFPAparam!$T$3-EchelleFPAparam!$M$3/2)+SIN('Standard Settings'!$F5+EchelleFPAparam!$M$3)))</f>
        <v>1320.45107086124</v>
      </c>
      <c r="BM10" s="34" t="n">
        <f aca="false">IF(OR($S10+D$52&lt;'Standard Settings'!$G5,$S10+D$52&gt;'Standard Settings'!$I5),-1,(EchelleFPAparam!$S$3/('cpmcfgWVLEN_Table.csv'!$S10+D$52))*(SIN(EchelleFPAparam!$T$3-EchelleFPAparam!$M$3/2)+SIN('Standard Settings'!$F5+EchelleFPAparam!$M$3)))</f>
        <v>1290.44081925076</v>
      </c>
      <c r="BN10" s="34" t="n">
        <f aca="false">IF(OR($S10+E$52&lt;'Standard Settings'!$G5,$S10+E$52&gt;'Standard Settings'!$I5),-1,(EchelleFPAparam!$S$3/('cpmcfgWVLEN_Table.csv'!$S10+E$52))*(SIN(EchelleFPAparam!$T$3-EchelleFPAparam!$M$3/2)+SIN('Standard Settings'!$F5+EchelleFPAparam!$M$3)))</f>
        <v>1261.76435660074</v>
      </c>
      <c r="BO10" s="34" t="n">
        <f aca="false">IF(OR($S10+F$52&lt;'Standard Settings'!$G5,$S10+F$52&gt;'Standard Settings'!$I5),-1,(EchelleFPAparam!$S$3/('cpmcfgWVLEN_Table.csv'!$S10+F$52))*(SIN(EchelleFPAparam!$T$3-EchelleFPAparam!$M$3/2)+SIN('Standard Settings'!$F5+EchelleFPAparam!$M$3)))</f>
        <v>1234.33469667464</v>
      </c>
      <c r="BP10" s="34" t="n">
        <f aca="false">IF(OR($S10+G$52&lt;'Standard Settings'!$G5,$S10+G$52&gt;'Standard Settings'!$I5),-1,(EchelleFPAparam!$S$3/('cpmcfgWVLEN_Table.csv'!$S10+G$52))*(SIN(EchelleFPAparam!$T$3-EchelleFPAparam!$M$3/2)+SIN('Standard Settings'!$F5+EchelleFPAparam!$M$3)))</f>
        <v>1208.07225631986</v>
      </c>
      <c r="BQ10" s="34" t="n">
        <f aca="false">IF(OR($S10+H$52&lt;'Standard Settings'!$G5,$S10+H$52&gt;'Standard Settings'!$I5),-1,(EchelleFPAparam!$S$3/('cpmcfgWVLEN_Table.csv'!$S10+H$52))*(SIN(EchelleFPAparam!$T$3-EchelleFPAparam!$M$3/2)+SIN('Standard Settings'!$F5+EchelleFPAparam!$M$3)))</f>
        <v>1182.9040843132</v>
      </c>
      <c r="BR10" s="34" t="n">
        <f aca="false">IF(OR($S10+I$52&lt;'Standard Settings'!$G5,$S10+I$52&gt;'Standard Settings'!$I5),-1,(EchelleFPAparam!$S$3/('cpmcfgWVLEN_Table.csv'!$S10+I$52))*(SIN(EchelleFPAparam!$T$3-EchelleFPAparam!$M$3/2)+SIN('Standard Settings'!$F5+EchelleFPAparam!$M$3)))</f>
        <v>1158.76318463333</v>
      </c>
      <c r="BS10" s="34" t="n">
        <f aca="false">IF(OR($S10+J$52&lt;'Standard Settings'!$G5,$S10+J$52&gt;'Standard Settings'!$I5),-1,(EchelleFPAparam!$S$3/('cpmcfgWVLEN_Table.csv'!$S10+J$52))*(SIN(EchelleFPAparam!$T$3-EchelleFPAparam!$M$3/2)+SIN('Standard Settings'!$F5+EchelleFPAparam!$M$3)))</f>
        <v>1135.58792094067</v>
      </c>
      <c r="BT10" s="35" t="n">
        <f aca="false">IF(OR($S10+B$52&lt;'Standard Settings'!$G5,$S10+B$52&gt;'Standard Settings'!$I5),-1,BK10*(($D10+B$52)/($D10+B$52+0.5)))</f>
        <v>1337.35392635102</v>
      </c>
      <c r="BU10" s="35" t="n">
        <f aca="false">IF(OR($S10+C$52&lt;'Standard Settings'!$G5,$S10+C$52&gt;'Standard Settings'!$I5),-1,BL10*(($D10+C$52)/($D10+C$52+0.5)))</f>
        <v>1306.55158590481</v>
      </c>
      <c r="BV10" s="35" t="n">
        <f aca="false">IF(OR($S10+D$52&lt;'Standard Settings'!$G5,$S10+D$52&gt;'Standard Settings'!$I5),-1,BM10*(($D10+D$52)/($D10+D$52+0.5)))</f>
        <v>1277.13730565024</v>
      </c>
      <c r="BW10" s="35" t="n">
        <f aca="false">IF(OR($S10+E$52&lt;'Standard Settings'!$G5,$S10+E$52&gt;'Standard Settings'!$I5),-1,BN10*(($D10+E$52)/($D10+E$52+0.5)))</f>
        <v>1249.01926208962</v>
      </c>
      <c r="BX10" s="35" t="n">
        <f aca="false">IF(OR($S10+F$52&lt;'Standard Settings'!$G5,$S10+F$52&gt;'Standard Settings'!$I5),-1,BO10*(($D10+F$52)/($D10+F$52+0.5)))</f>
        <v>1222.113561064</v>
      </c>
      <c r="BY10" s="35" t="n">
        <f aca="false">IF(OR($S10+G$52&lt;'Standard Settings'!$G5,$S10+G$52&gt;'Standard Settings'!$I5),-1,BP10*(($D10+G$52)/($D10+G$52+0.5)))</f>
        <v>1196.34339946238</v>
      </c>
      <c r="BZ10" s="35" t="n">
        <f aca="false">IF(OR($S10+H$52&lt;'Standard Settings'!$G5,$S10+H$52&gt;'Standard Settings'!$I5),-1,BQ10*(($D10+H$52)/($D10+H$52+0.5)))</f>
        <v>1171.63833112926</v>
      </c>
      <c r="CA10" s="35" t="n">
        <f aca="false">IF(OR($S10+I$52&lt;'Standard Settings'!$G5,$S10+I$52&gt;'Standard Settings'!$I5),-1,BR10*(($D10+I$52)/($D10+I$52+0.5)))</f>
        <v>1147.93362216013</v>
      </c>
      <c r="CB10" s="35" t="n">
        <f aca="false">IF(OR($S10+J$52&lt;'Standard Settings'!$G5,$S10+J$52&gt;'Standard Settings'!$I5),-1,BS10*(($D10+J$52)/($D10+J$52+0.5)))</f>
        <v>1125.16968313387</v>
      </c>
      <c r="CC10" s="35" t="n">
        <f aca="false">IF(OR($S10+B$52&lt;'Standard Settings'!$G5,$S10+B$52&gt;'Standard Settings'!$I5),-1,BK10*(($D10+B$52)/($D10+B$52-0.5)))</f>
        <v>1366.74632033675</v>
      </c>
      <c r="CD10" s="35" t="n">
        <f aca="false">IF(OR($S10+C$52&lt;'Standard Settings'!$G5,$S10+C$52&gt;'Standard Settings'!$I5),-1,BL10*(($D10+C$52)/($D10+C$52-0.5)))</f>
        <v>1334.64946947265</v>
      </c>
      <c r="CE10" s="35" t="n">
        <f aca="false">IF(OR($S10+D$52&lt;'Standard Settings'!$G5,$S10+D$52&gt;'Standard Settings'!$I5),-1,BM10*(($D10+D$52)/($D10+D$52-0.5)))</f>
        <v>1304.02440682182</v>
      </c>
      <c r="CF10" s="35" t="n">
        <f aca="false">IF(OR($S10+E$52&lt;'Standard Settings'!$G5,$S10+E$52&gt;'Standard Settings'!$I5),-1,BN10*(($D10+E$52)/($D10+E$52-0.5)))</f>
        <v>1274.7722365657</v>
      </c>
      <c r="CG10" s="35" t="n">
        <f aca="false">IF(OR($S10+F$52&lt;'Standard Settings'!$G5,$S10+F$52&gt;'Standard Settings'!$I5),-1,BO10*(($D10+F$52)/($D10+F$52-0.5)))</f>
        <v>1246.80272391378</v>
      </c>
      <c r="CH10" s="35" t="n">
        <f aca="false">IF(OR($S10+G$52&lt;'Standard Settings'!$G5,$S10+G$52&gt;'Standard Settings'!$I5),-1,BP10*(($D10+G$52)/($D10+G$52-0.5)))</f>
        <v>1220.03336776857</v>
      </c>
      <c r="CI10" s="35" t="n">
        <f aca="false">IF(OR($S10+H$52&lt;'Standard Settings'!$G5,$S10+H$52&gt;'Standard Settings'!$I5),-1,BQ10*(($D10+H$52)/($D10+H$52-0.5)))</f>
        <v>1194.38858998614</v>
      </c>
      <c r="CJ10" s="35" t="n">
        <f aca="false">IF(OR($S10+I$52&lt;'Standard Settings'!$G5,$S10+I$52&gt;'Standard Settings'!$I5),-1,BR10*(($D10+I$52)/($D10+I$52-0.5)))</f>
        <v>1169.79902448699</v>
      </c>
      <c r="CK10" s="35" t="n">
        <f aca="false">IF(OR($S10+J$52&lt;'Standard Settings'!$G5,$S10+J$52&gt;'Standard Settings'!$I5),-1,BS10*(($D10+J$52)/($D10+J$52-0.5)))</f>
        <v>1146.20089216441</v>
      </c>
      <c r="CL10" s="36"/>
      <c r="CM10" s="36" t="n">
        <f aca="false">IF(OR($S10+B$52&lt;'Standard Settings'!$G5,$S10+B$52&gt;'Standard Settings'!$I5),-1,(EchelleFPAparam!$S$3/('cpmcfgWVLEN_Table.csv'!$S10+B$52))*(SIN('Standard Settings'!$F5)+SIN('Standard Settings'!$F5+EchelleFPAparam!$M$3+EchelleFPAparam!$F$3)))</f>
        <v>1338.50453920513</v>
      </c>
      <c r="CN10" s="36" t="n">
        <f aca="false">IF(OR($S10+C$52&lt;'Standard Settings'!$G5,$S10+C$52&gt;'Standard Settings'!$I5),-1,(EchelleFPAparam!$S$3/('cpmcfgWVLEN_Table.csv'!$S10+C$52))*(SIN('Standard Settings'!$F5)+SIN('Standard Settings'!$F5+EchelleFPAparam!$M$3+EchelleFPAparam!$F$3)))</f>
        <v>1307.37652666548</v>
      </c>
      <c r="CO10" s="36" t="n">
        <f aca="false">IF(OR($S10+D$52&lt;'Standard Settings'!$G5,$S10+D$52&gt;'Standard Settings'!$I5),-1,(EchelleFPAparam!$S$3/('cpmcfgWVLEN_Table.csv'!$S10+D$52))*(SIN('Standard Settings'!$F5)+SIN('Standard Settings'!$F5+EchelleFPAparam!$M$3+EchelleFPAparam!$F$3)))</f>
        <v>1277.66342378672</v>
      </c>
      <c r="CP10" s="36" t="n">
        <f aca="false">IF(OR($S10+E$52&lt;'Standard Settings'!$G5,$S10+E$52&gt;'Standard Settings'!$I5),-1,(EchelleFPAparam!$S$3/('cpmcfgWVLEN_Table.csv'!$S10+E$52))*(SIN('Standard Settings'!$F5)+SIN('Standard Settings'!$F5+EchelleFPAparam!$M$3+EchelleFPAparam!$F$3)))</f>
        <v>1249.27090325812</v>
      </c>
      <c r="CQ10" s="36" t="n">
        <f aca="false">IF(OR($S10+F$52&lt;'Standard Settings'!$G5,$S10+F$52&gt;'Standard Settings'!$I5),-1,(EchelleFPAparam!$S$3/('cpmcfgWVLEN_Table.csv'!$S10+F$52))*(SIN('Standard Settings'!$F5)+SIN('Standard Settings'!$F5+EchelleFPAparam!$M$3+EchelleFPAparam!$F$3)))</f>
        <v>1222.11284014382</v>
      </c>
      <c r="CR10" s="36" t="n">
        <f aca="false">IF(OR($S10+G$52&lt;'Standard Settings'!$G5,$S10+G$52&gt;'Standard Settings'!$I5),-1,(EchelleFPAparam!$S$3/('cpmcfgWVLEN_Table.csv'!$S10+G$52))*(SIN('Standard Settings'!$F5)+SIN('Standard Settings'!$F5+EchelleFPAparam!$M$3+EchelleFPAparam!$F$3)))</f>
        <v>1196.11043928969</v>
      </c>
      <c r="CS10" s="36" t="n">
        <f aca="false">IF(OR($S10+H$52&lt;'Standard Settings'!$G5,$S10+H$52&gt;'Standard Settings'!$I5),-1,(EchelleFPAparam!$S$3/('cpmcfgWVLEN_Table.csv'!$S10+H$52))*(SIN('Standard Settings'!$F5)+SIN('Standard Settings'!$F5+EchelleFPAparam!$M$3+EchelleFPAparam!$F$3)))</f>
        <v>1171.19147180449</v>
      </c>
      <c r="CT10" s="36" t="n">
        <f aca="false">IF(OR($S10+I$52&lt;'Standard Settings'!$G5,$S10+I$52&gt;'Standard Settings'!$I5),-1,(EchelleFPAparam!$S$3/('cpmcfgWVLEN_Table.csv'!$S10+I$52))*(SIN('Standard Settings'!$F5)+SIN('Standard Settings'!$F5+EchelleFPAparam!$M$3+EchelleFPAparam!$F$3)))</f>
        <v>1147.28960503297</v>
      </c>
      <c r="CU10" s="36" t="n">
        <f aca="false">IF(OR($S10+J$52&lt;'Standard Settings'!$G5,$S10+J$52&gt;'Standard Settings'!$I5),-1,(EchelleFPAparam!$S$3/('cpmcfgWVLEN_Table.csv'!$S10+J$52))*(SIN('Standard Settings'!$F5)+SIN('Standard Settings'!$F5+EchelleFPAparam!$M$3+EchelleFPAparam!$F$3)))</f>
        <v>1124.34381293231</v>
      </c>
      <c r="CV10" s="36"/>
      <c r="CW10" s="36"/>
      <c r="CX10" s="36" t="n">
        <f aca="false">IF(OR($S10+B$52&lt;'Standard Settings'!$G5,$S10+B$52&gt;'Standard Settings'!$I5),-1,(EchelleFPAparam!$S$3/('cpmcfgWVLEN_Table.csv'!$S10+B$52))*(SIN('Standard Settings'!$F5)+SIN('Standard Settings'!$F5+EchelleFPAparam!$M$3+EchelleFPAparam!$G$3)))</f>
        <v>1347.67016840383</v>
      </c>
      <c r="CY10" s="36" t="n">
        <f aca="false">IF(OR($S10+C$52&lt;'Standard Settings'!$G5,$S10+C$52&gt;'Standard Settings'!$I5),-1,(EchelleFPAparam!$S$3/('cpmcfgWVLEN_Table.csv'!$S10+C$52))*(SIN('Standard Settings'!$F5)+SIN('Standard Settings'!$F5+EchelleFPAparam!$M$3+EchelleFPAparam!$G$3)))</f>
        <v>1316.32900169677</v>
      </c>
      <c r="CZ10" s="36" t="n">
        <f aca="false">IF(OR($S10+D$52&lt;'Standard Settings'!$G5,$S10+D$52&gt;'Standard Settings'!$I5),-1,(EchelleFPAparam!$S$3/('cpmcfgWVLEN_Table.csv'!$S10+D$52))*(SIN('Standard Settings'!$F5)+SIN('Standard Settings'!$F5+EchelleFPAparam!$M$3+EchelleFPAparam!$G$3)))</f>
        <v>1286.41243347639</v>
      </c>
      <c r="DA10" s="36" t="n">
        <f aca="false">IF(OR($S10+E$52&lt;'Standard Settings'!$G5,$S10+E$52&gt;'Standard Settings'!$I5),-1,(EchelleFPAparam!$S$3/('cpmcfgWVLEN_Table.csv'!$S10+E$52))*(SIN('Standard Settings'!$F5)+SIN('Standard Settings'!$F5+EchelleFPAparam!$M$3+EchelleFPAparam!$G$3)))</f>
        <v>1257.82549051024</v>
      </c>
      <c r="DB10" s="36" t="n">
        <f aca="false">IF(OR($S10+F$52&lt;'Standard Settings'!$G5,$S10+F$52&gt;'Standard Settings'!$I5),-1,(EchelleFPAparam!$S$3/('cpmcfgWVLEN_Table.csv'!$S10+F$52))*(SIN('Standard Settings'!$F5)+SIN('Standard Settings'!$F5+EchelleFPAparam!$M$3+EchelleFPAparam!$G$3)))</f>
        <v>1230.48145810785</v>
      </c>
      <c r="DC10" s="36" t="n">
        <f aca="false">IF(OR($S10+G$52&lt;'Standard Settings'!$G5,$S10+G$52&gt;'Standard Settings'!$I5),-1,(EchelleFPAparam!$S$3/('cpmcfgWVLEN_Table.csv'!$S10+G$52))*(SIN('Standard Settings'!$F5)+SIN('Standard Settings'!$F5+EchelleFPAparam!$M$3+EchelleFPAparam!$G$3)))</f>
        <v>1204.30100155236</v>
      </c>
      <c r="DD10" s="36" t="n">
        <f aca="false">IF(OR($S10+H$52&lt;'Standard Settings'!$G5,$S10+H$52&gt;'Standard Settings'!$I5),-1,(EchelleFPAparam!$S$3/('cpmcfgWVLEN_Table.csv'!$S10+H$52))*(SIN('Standard Settings'!$F5)+SIN('Standard Settings'!$F5+EchelleFPAparam!$M$3+EchelleFPAparam!$G$3)))</f>
        <v>1179.21139735335</v>
      </c>
      <c r="DE10" s="36" t="n">
        <f aca="false">IF(OR($S10+I$52&lt;'Standard Settings'!$G5,$S10+I$52&gt;'Standard Settings'!$I5),-1,(EchelleFPAparam!$S$3/('cpmcfgWVLEN_Table.csv'!$S10+I$52))*(SIN('Standard Settings'!$F5)+SIN('Standard Settings'!$F5+EchelleFPAparam!$M$3+EchelleFPAparam!$G$3)))</f>
        <v>1155.14585863186</v>
      </c>
      <c r="DF10" s="36" t="n">
        <f aca="false">IF(OR($S10+J$52&lt;'Standard Settings'!$G5,$S10+J$52&gt;'Standard Settings'!$I5),-1,(EchelleFPAparam!$S$3/('cpmcfgWVLEN_Table.csv'!$S10+J$52))*(SIN('Standard Settings'!$F5)+SIN('Standard Settings'!$F5+EchelleFPAparam!$M$3+EchelleFPAparam!$G$3)))</f>
        <v>1132.04294145922</v>
      </c>
      <c r="DG10" s="36"/>
      <c r="DH10" s="36"/>
      <c r="DI10" s="36" t="n">
        <f aca="false">IF(OR($S10+B$52&lt;'Standard Settings'!$G5,$S10+B$52&gt;'Standard Settings'!$I5),-1,(EchelleFPAparam!$S$3/('cpmcfgWVLEN_Table.csv'!$S10+B$52))*(SIN('Standard Settings'!$F5)+SIN('Standard Settings'!$F5+EchelleFPAparam!$M$3+EchelleFPAparam!$H$3)))</f>
        <v>1348.15573988711</v>
      </c>
      <c r="DJ10" s="36" t="n">
        <f aca="false">IF(OR($S10+C$52&lt;'Standard Settings'!$G5,$S10+C$52&gt;'Standard Settings'!$I5),-1,(EchelleFPAparam!$S$3/('cpmcfgWVLEN_Table.csv'!$S10+C$52))*(SIN('Standard Settings'!$F5)+SIN('Standard Settings'!$F5+EchelleFPAparam!$M$3+EchelleFPAparam!$H$3)))</f>
        <v>1316.80328081997</v>
      </c>
      <c r="DK10" s="36" t="n">
        <f aca="false">IF(OR($S10+D$52&lt;'Standard Settings'!$G5,$S10+D$52&gt;'Standard Settings'!$I5),-1,(EchelleFPAparam!$S$3/('cpmcfgWVLEN_Table.csv'!$S10+D$52))*(SIN('Standard Settings'!$F5)+SIN('Standard Settings'!$F5+EchelleFPAparam!$M$3+EchelleFPAparam!$H$3)))</f>
        <v>1286.8759335286</v>
      </c>
      <c r="DL10" s="36" t="n">
        <f aca="false">IF(OR($S10+E$52&lt;'Standard Settings'!$G5,$S10+E$52&gt;'Standard Settings'!$I5),-1,(EchelleFPAparam!$S$3/('cpmcfgWVLEN_Table.csv'!$S10+E$52))*(SIN('Standard Settings'!$F5)+SIN('Standard Settings'!$F5+EchelleFPAparam!$M$3+EchelleFPAparam!$H$3)))</f>
        <v>1258.2786905613</v>
      </c>
      <c r="DM10" s="36" t="n">
        <f aca="false">IF(OR($S10+F$52&lt;'Standard Settings'!$G5,$S10+F$52&gt;'Standard Settings'!$I5),-1,(EchelleFPAparam!$S$3/('cpmcfgWVLEN_Table.csv'!$S10+F$52))*(SIN('Standard Settings'!$F5)+SIN('Standard Settings'!$F5+EchelleFPAparam!$M$3+EchelleFPAparam!$H$3)))</f>
        <v>1230.92480598388</v>
      </c>
      <c r="DN10" s="36" t="n">
        <f aca="false">IF(OR($S10+G$52&lt;'Standard Settings'!$G5,$S10+G$52&gt;'Standard Settings'!$I5),-1,(EchelleFPAparam!$S$3/('cpmcfgWVLEN_Table.csv'!$S10+G$52))*(SIN('Standard Settings'!$F5)+SIN('Standard Settings'!$F5+EchelleFPAparam!$M$3+EchelleFPAparam!$H$3)))</f>
        <v>1204.73491649486</v>
      </c>
      <c r="DO10" s="36" t="n">
        <f aca="false">IF(OR($S10+H$52&lt;'Standard Settings'!$G5,$S10+H$52&gt;'Standard Settings'!$I5),-1,(EchelleFPAparam!$S$3/('cpmcfgWVLEN_Table.csv'!$S10+H$52))*(SIN('Standard Settings'!$F5)+SIN('Standard Settings'!$F5+EchelleFPAparam!$M$3+EchelleFPAparam!$H$3)))</f>
        <v>1179.63627240122</v>
      </c>
      <c r="DP10" s="36" t="n">
        <f aca="false">IF(OR($S10+I$52&lt;'Standard Settings'!$G5,$S10+I$52&gt;'Standard Settings'!$I5),-1,(EchelleFPAparam!$S$3/('cpmcfgWVLEN_Table.csv'!$S10+I$52))*(SIN('Standard Settings'!$F5)+SIN('Standard Settings'!$F5+EchelleFPAparam!$M$3+EchelleFPAparam!$H$3)))</f>
        <v>1155.56206276038</v>
      </c>
      <c r="DQ10" s="36" t="n">
        <f aca="false">IF(OR($S10+J$52&lt;'Standard Settings'!$G5,$S10+J$52&gt;'Standard Settings'!$I5),-1,(EchelleFPAparam!$S$3/('cpmcfgWVLEN_Table.csv'!$S10+J$52))*(SIN('Standard Settings'!$F5)+SIN('Standard Settings'!$F5+EchelleFPAparam!$M$3+EchelleFPAparam!$H$3)))</f>
        <v>1132.45082150517</v>
      </c>
      <c r="DR10" s="36"/>
      <c r="DS10" s="36"/>
      <c r="DT10" s="36" t="n">
        <f aca="false">IF(OR($S10+B$52&lt;'Standard Settings'!$G5,$S10+B$52&gt;'Standard Settings'!$I5),-1,(EchelleFPAparam!$S$3/('cpmcfgWVLEN_Table.csv'!$S10+B$52))*(SIN('Standard Settings'!$F5)+SIN('Standard Settings'!$F5+EchelleFPAparam!$M$3+EchelleFPAparam!$I$3)))</f>
        <v>1356.8882136493</v>
      </c>
      <c r="DU10" s="36" t="n">
        <f aca="false">IF(OR($S10+C$52&lt;'Standard Settings'!$G5,$S10+C$52&gt;'Standard Settings'!$I5),-1,(EchelleFPAparam!$S$3/('cpmcfgWVLEN_Table.csv'!$S10+C$52))*(SIN('Standard Settings'!$F5)+SIN('Standard Settings'!$F5+EchelleFPAparam!$M$3+EchelleFPAparam!$I$3)))</f>
        <v>1325.33267379699</v>
      </c>
      <c r="DV10" s="36" t="n">
        <f aca="false">IF(OR($S10+D$52&lt;'Standard Settings'!$G5,$S10+D$52&gt;'Standard Settings'!$I5),-1,(EchelleFPAparam!$S$3/('cpmcfgWVLEN_Table.csv'!$S10+D$52))*(SIN('Standard Settings'!$F5)+SIN('Standard Settings'!$F5+EchelleFPAparam!$M$3+EchelleFPAparam!$I$3)))</f>
        <v>1295.21147666524</v>
      </c>
      <c r="DW10" s="36" t="n">
        <f aca="false">IF(OR($S10+E$52&lt;'Standard Settings'!$G5,$S10+E$52&gt;'Standard Settings'!$I5),-1,(EchelleFPAparam!$S$3/('cpmcfgWVLEN_Table.csv'!$S10+E$52))*(SIN('Standard Settings'!$F5)+SIN('Standard Settings'!$F5+EchelleFPAparam!$M$3+EchelleFPAparam!$I$3)))</f>
        <v>1266.42899940601</v>
      </c>
      <c r="DX10" s="36" t="n">
        <f aca="false">IF(OR($S10+F$52&lt;'Standard Settings'!$G5,$S10+F$52&gt;'Standard Settings'!$I5),-1,(EchelleFPAparam!$S$3/('cpmcfgWVLEN_Table.csv'!$S10+F$52))*(SIN('Standard Settings'!$F5)+SIN('Standard Settings'!$F5+EchelleFPAparam!$M$3+EchelleFPAparam!$I$3)))</f>
        <v>1238.89793420154</v>
      </c>
      <c r="DY10" s="36" t="n">
        <f aca="false">IF(OR($S10+G$52&lt;'Standard Settings'!$G5,$S10+G$52&gt;'Standard Settings'!$I5),-1,(EchelleFPAparam!$S$3/('cpmcfgWVLEN_Table.csv'!$S10+G$52))*(SIN('Standard Settings'!$F5)+SIN('Standard Settings'!$F5+EchelleFPAparam!$M$3+EchelleFPAparam!$I$3)))</f>
        <v>1212.53840368661</v>
      </c>
      <c r="DZ10" s="36" t="n">
        <f aca="false">IF(OR($S10+H$52&lt;'Standard Settings'!$G5,$S10+H$52&gt;'Standard Settings'!$I5),-1,(EchelleFPAparam!$S$3/('cpmcfgWVLEN_Table.csv'!$S10+H$52))*(SIN('Standard Settings'!$F5)+SIN('Standard Settings'!$F5+EchelleFPAparam!$M$3+EchelleFPAparam!$I$3)))</f>
        <v>1187.27718694314</v>
      </c>
      <c r="EA10" s="36" t="n">
        <f aca="false">IF(OR($S10+I$52&lt;'Standard Settings'!$G5,$S10+I$52&gt;'Standard Settings'!$I5),-1,(EchelleFPAparam!$S$3/('cpmcfgWVLEN_Table.csv'!$S10+I$52))*(SIN('Standard Settings'!$F5)+SIN('Standard Settings'!$F5+EchelleFPAparam!$M$3+EchelleFPAparam!$I$3)))</f>
        <v>1163.04704027083</v>
      </c>
      <c r="EB10" s="36" t="n">
        <f aca="false">IF(OR($S10+J$52&lt;'Standard Settings'!$G5,$S10+J$52&gt;'Standard Settings'!$I5),-1,(EchelleFPAparam!$S$3/('cpmcfgWVLEN_Table.csv'!$S10+J$52))*(SIN('Standard Settings'!$F5)+SIN('Standard Settings'!$F5+EchelleFPAparam!$M$3+EchelleFPAparam!$I$3)))</f>
        <v>1139.78609946541</v>
      </c>
      <c r="EC10" s="36"/>
      <c r="ED10" s="36"/>
      <c r="EE10" s="36" t="n">
        <f aca="false">IF(OR($S10+B$52&lt;'Standard Settings'!$G5,$S10+B$52&gt;'Standard Settings'!$I5),-1,(EchelleFPAparam!$S$3/('cpmcfgWVLEN_Table.csv'!$S10+B$52))*(SIN('Standard Settings'!$F5)+SIN('Standard Settings'!$F5+EchelleFPAparam!$M$3+EchelleFPAparam!$J$3)))</f>
        <v>1357.35011896051</v>
      </c>
      <c r="EF10" s="36" t="n">
        <f aca="false">IF(OR($S10+C$52&lt;'Standard Settings'!$G5,$S10+C$52&gt;'Standard Settings'!$I5),-1,(EchelleFPAparam!$S$3/('cpmcfgWVLEN_Table.csv'!$S10+C$52))*(SIN('Standard Settings'!$F5)+SIN('Standard Settings'!$F5+EchelleFPAparam!$M$3+EchelleFPAparam!$J$3)))</f>
        <v>1325.78383712422</v>
      </c>
      <c r="EG10" s="36" t="n">
        <f aca="false">IF(OR($S10+D$52&lt;'Standard Settings'!$G5,$S10+D$52&gt;'Standard Settings'!$I5),-1,(EchelleFPAparam!$S$3/('cpmcfgWVLEN_Table.csv'!$S10+D$52))*(SIN('Standard Settings'!$F5)+SIN('Standard Settings'!$F5+EchelleFPAparam!$M$3+EchelleFPAparam!$J$3)))</f>
        <v>1295.65238628049</v>
      </c>
      <c r="EH10" s="36" t="n">
        <f aca="false">IF(OR($S10+E$52&lt;'Standard Settings'!$G5,$S10+E$52&gt;'Standard Settings'!$I5),-1,(EchelleFPAparam!$S$3/('cpmcfgWVLEN_Table.csv'!$S10+E$52))*(SIN('Standard Settings'!$F5)+SIN('Standard Settings'!$F5+EchelleFPAparam!$M$3+EchelleFPAparam!$J$3)))</f>
        <v>1266.86011102981</v>
      </c>
      <c r="EI10" s="36" t="n">
        <f aca="false">IF(OR($S10+F$52&lt;'Standard Settings'!$G5,$S10+F$52&gt;'Standard Settings'!$I5),-1,(EchelleFPAparam!$S$3/('cpmcfgWVLEN_Table.csv'!$S10+F$52))*(SIN('Standard Settings'!$F5)+SIN('Standard Settings'!$F5+EchelleFPAparam!$M$3+EchelleFPAparam!$J$3)))</f>
        <v>1239.31967383351</v>
      </c>
      <c r="EJ10" s="36" t="n">
        <f aca="false">IF(OR($S10+G$52&lt;'Standard Settings'!$G5,$S10+G$52&gt;'Standard Settings'!$I5),-1,(EchelleFPAparam!$S$3/('cpmcfgWVLEN_Table.csv'!$S10+G$52))*(SIN('Standard Settings'!$F5)+SIN('Standard Settings'!$F5+EchelleFPAparam!$M$3+EchelleFPAparam!$J$3)))</f>
        <v>1212.95117013493</v>
      </c>
      <c r="EK10" s="36" t="n">
        <f aca="false">IF(OR($S10+H$52&lt;'Standard Settings'!$G5,$S10+H$52&gt;'Standard Settings'!$I5),-1,(EchelleFPAparam!$S$3/('cpmcfgWVLEN_Table.csv'!$S10+H$52))*(SIN('Standard Settings'!$F5)+SIN('Standard Settings'!$F5+EchelleFPAparam!$M$3+EchelleFPAparam!$J$3)))</f>
        <v>1187.68135409045</v>
      </c>
      <c r="EL10" s="36" t="n">
        <f aca="false">IF(OR($S10+I$52&lt;'Standard Settings'!$G5,$S10+I$52&gt;'Standard Settings'!$I5),-1,(EchelleFPAparam!$S$3/('cpmcfgWVLEN_Table.csv'!$S10+I$52))*(SIN('Standard Settings'!$F5)+SIN('Standard Settings'!$F5+EchelleFPAparam!$M$3+EchelleFPAparam!$J$3)))</f>
        <v>1163.44295910901</v>
      </c>
      <c r="EM10" s="36" t="n">
        <f aca="false">IF(OR($S10+J$52&lt;'Standard Settings'!$G5,$S10+J$52&gt;'Standard Settings'!$I5),-1,(EchelleFPAparam!$S$3/('cpmcfgWVLEN_Table.csv'!$S10+J$52))*(SIN('Standard Settings'!$F5)+SIN('Standard Settings'!$F5+EchelleFPAparam!$M$3+EchelleFPAparam!$J$3)))</f>
        <v>1140.17409992683</v>
      </c>
      <c r="EN10" s="36"/>
      <c r="EO10" s="36"/>
      <c r="EP10" s="36" t="n">
        <f aca="false">IF(OR($S10+B$52&lt;$Q10,$S10+B$52&gt;$R10),-1,(EchelleFPAparam!$S$3/('cpmcfgWVLEN_Table.csv'!$S10+B$52))*(SIN('Standard Settings'!$F5)+SIN('Standard Settings'!$F5+EchelleFPAparam!$M$3+EchelleFPAparam!$K$3)))</f>
        <v>1365.64341607449</v>
      </c>
      <c r="EQ10" s="36" t="n">
        <f aca="false">IF(OR($S10+C$52&lt;$Q10,$S10+C$52&gt;$R10),-1,(EchelleFPAparam!$S$3/('cpmcfgWVLEN_Table.csv'!$S10+C$52))*(SIN('Standard Settings'!$F5)+SIN('Standard Settings'!$F5+EchelleFPAparam!$M$3+EchelleFPAparam!$K$3)))</f>
        <v>1333.88426686346</v>
      </c>
      <c r="ER10" s="36" t="n">
        <f aca="false">IF(OR($S10+D$52&lt;$Q10,$S10+D$52&gt;$R10),-1,(EchelleFPAparam!$S$3/('cpmcfgWVLEN_Table.csv'!$S10+D$52))*(SIN('Standard Settings'!$F5)+SIN('Standard Settings'!$F5+EchelleFPAparam!$M$3+EchelleFPAparam!$K$3)))</f>
        <v>1303.56871534383</v>
      </c>
      <c r="ES10" s="36" t="n">
        <f aca="false">IF(OR($S10+E$52&lt;$Q10,$S10+E$52&gt;$R10),-1,(EchelleFPAparam!$S$3/('cpmcfgWVLEN_Table.csv'!$S10+E$52))*(SIN('Standard Settings'!$F5)+SIN('Standard Settings'!$F5+EchelleFPAparam!$M$3+EchelleFPAparam!$K$3)))</f>
        <v>1274.60052166952</v>
      </c>
      <c r="ET10" s="36" t="n">
        <f aca="false">IF(OR($S10+F$52&lt;$Q10,$S10+F$52&gt;$R10),-1,(EchelleFPAparam!$S$3/('cpmcfgWVLEN_Table.csv'!$S10+F$52))*(SIN('Standard Settings'!$F5)+SIN('Standard Settings'!$F5+EchelleFPAparam!$M$3+EchelleFPAparam!$K$3)))</f>
        <v>1246.89181467671</v>
      </c>
      <c r="EU10" s="36" t="n">
        <f aca="false">IF(OR($S10+G$52&lt;$Q10,$S10+G$52&gt;$R10),-1,(EchelleFPAparam!$S$3/('cpmcfgWVLEN_Table.csv'!$S10+G$52))*(SIN('Standard Settings'!$F5)+SIN('Standard Settings'!$F5+EchelleFPAparam!$M$3+EchelleFPAparam!$K$3)))</f>
        <v>1220.36220159848</v>
      </c>
      <c r="EV10" s="36" t="n">
        <f aca="false">IF(OR($S10+H$52&lt;$Q10,$S10+H$52&gt;$R10),-1,(EchelleFPAparam!$S$3/('cpmcfgWVLEN_Table.csv'!$S10+H$52))*(SIN('Standard Settings'!$F5)+SIN('Standard Settings'!$F5+EchelleFPAparam!$M$3+EchelleFPAparam!$K$3)))</f>
        <v>1194.93798906518</v>
      </c>
      <c r="EW10" s="36" t="n">
        <f aca="false">IF(OR($S10+I$52&lt;$Q10,$S10+I$52&gt;$R10),-1,(EchelleFPAparam!$S$3/('cpmcfgWVLEN_Table.csv'!$S10+I$52))*(SIN('Standard Settings'!$F5)+SIN('Standard Settings'!$F5+EchelleFPAparam!$M$3+EchelleFPAparam!$K$3)))</f>
        <v>1170.55149949242</v>
      </c>
      <c r="EX10" s="36" t="n">
        <f aca="false">IF(OR($S10+J$52&lt;$Q10,$S10+J$52&gt;$R10),-1,(EchelleFPAparam!$S$3/('cpmcfgWVLEN_Table.csv'!$S10+J$52))*(SIN('Standard Settings'!$F5)+SIN('Standard Settings'!$F5+EchelleFPAparam!$M$3+EchelleFPAparam!$K$3)))</f>
        <v>1147.14046950257</v>
      </c>
      <c r="EY10" s="36"/>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8" t="n">
        <f aca="false">1/(F10*EchelleFPAparam!$Q$3)</f>
        <v>3086.12140183519</v>
      </c>
      <c r="FY10" s="38" t="n">
        <f aca="false">E10*FX10</f>
        <v>12.014668765672</v>
      </c>
      <c r="FZ10" s="37"/>
      <c r="GA10" s="37"/>
      <c r="GB10" s="37"/>
      <c r="GC10" s="37"/>
      <c r="GD10" s="37"/>
      <c r="GE10" s="37"/>
      <c r="GF10" s="37"/>
      <c r="GG10" s="37"/>
      <c r="GH10" s="37"/>
      <c r="GI10" s="37"/>
      <c r="GJ10" s="37"/>
      <c r="GK10" s="37"/>
      <c r="GL10" s="37"/>
      <c r="GM10" s="37"/>
      <c r="GN10" s="37"/>
      <c r="GO10" s="37"/>
      <c r="GP10" s="37"/>
      <c r="GQ10" s="37"/>
      <c r="GR10" s="37"/>
      <c r="GS10" s="37"/>
      <c r="GT10" s="37"/>
      <c r="GU10" s="37"/>
      <c r="GV10" s="37"/>
      <c r="GW10" s="37"/>
      <c r="GX10" s="37"/>
      <c r="GY10" s="37"/>
      <c r="GZ10" s="37"/>
      <c r="HA10" s="37"/>
      <c r="HB10" s="37"/>
      <c r="HC10" s="37"/>
      <c r="HD10" s="37"/>
      <c r="HE10" s="37"/>
      <c r="HF10" s="37"/>
      <c r="HG10" s="37"/>
      <c r="HH10" s="37"/>
      <c r="HI10" s="37"/>
      <c r="HJ10" s="37"/>
      <c r="HK10" s="37"/>
      <c r="HL10" s="37"/>
      <c r="HM10" s="37"/>
      <c r="HN10" s="37"/>
      <c r="HO10" s="37"/>
      <c r="HP10" s="37"/>
      <c r="HQ10" s="37"/>
      <c r="HR10" s="37"/>
      <c r="HS10" s="37"/>
      <c r="HT10" s="37"/>
      <c r="HU10" s="37"/>
      <c r="HV10" s="37"/>
      <c r="HW10" s="37"/>
      <c r="HX10" s="37"/>
      <c r="HY10" s="37"/>
      <c r="HZ10" s="37"/>
      <c r="IA10" s="37"/>
      <c r="IB10" s="37"/>
      <c r="IC10" s="37"/>
      <c r="ID10" s="37"/>
      <c r="IE10" s="37"/>
      <c r="IF10" s="37"/>
      <c r="IG10" s="37"/>
      <c r="IH10" s="37"/>
      <c r="II10" s="37"/>
      <c r="IJ10" s="37"/>
      <c r="IK10" s="37"/>
      <c r="IL10" s="37"/>
      <c r="IM10" s="37"/>
      <c r="IN10" s="37"/>
      <c r="IO10" s="37"/>
      <c r="IP10" s="37"/>
      <c r="IQ10" s="37"/>
      <c r="IR10" s="37"/>
      <c r="IS10" s="37"/>
      <c r="IT10" s="37"/>
      <c r="IU10" s="37"/>
      <c r="IV10" s="37"/>
      <c r="IW10" s="37"/>
      <c r="IX10" s="37"/>
      <c r="IY10" s="37"/>
      <c r="IZ10" s="37"/>
      <c r="JA10" s="37"/>
      <c r="JB10" s="37"/>
      <c r="JC10" s="37"/>
      <c r="JD10" s="37"/>
      <c r="JE10" s="37"/>
      <c r="JF10" s="37"/>
      <c r="JG10" s="37"/>
      <c r="JH10" s="37"/>
      <c r="JI10" s="37"/>
      <c r="JJ10" s="37"/>
      <c r="JK10" s="37"/>
      <c r="JL10" s="37"/>
      <c r="JM10" s="37"/>
      <c r="JN10" s="37"/>
      <c r="JO10" s="37"/>
      <c r="JP10" s="37"/>
      <c r="JQ10" s="37"/>
      <c r="JR10" s="37"/>
      <c r="JS10" s="37"/>
      <c r="JT10" s="37"/>
      <c r="JU10" s="37"/>
      <c r="JV10" s="37"/>
      <c r="JW10" s="37"/>
      <c r="JX10" s="37"/>
      <c r="JY10" s="37"/>
      <c r="JZ10" s="37"/>
      <c r="KA10" s="37"/>
      <c r="KB10" s="37"/>
      <c r="KC10" s="37"/>
      <c r="KD10" s="37"/>
      <c r="KE10" s="37"/>
    </row>
    <row r="11" customFormat="false" ht="13.75" hidden="false" customHeight="true" outlineLevel="0" collapsed="false">
      <c r="A11" s="24" t="n">
        <v>5</v>
      </c>
      <c r="B11" s="25" t="n">
        <f aca="false">Y11</f>
        <v>1564.26169046599</v>
      </c>
      <c r="C11" s="12" t="str">
        <f aca="false">'Standard Settings'!B6</f>
        <v>H/1/4</v>
      </c>
      <c r="D11" s="12" t="n">
        <f aca="false">'Standard Settings'!H6</f>
        <v>36</v>
      </c>
      <c r="E11" s="26" t="n">
        <f aca="false">(DX11-DM11)/2048</f>
        <v>0.00513894972722662</v>
      </c>
      <c r="F11" s="23" t="n">
        <f aca="false">((EchelleFPAparam!$S$3/('cpmcfgWVLEN_Table.csv'!$S11+E$52))*(SIN('Standard Settings'!$F6+0.0005)+SIN('Standard Settings'!$F6+0.0005+EchelleFPAparam!$M$3))-(EchelleFPAparam!$S$3/('cpmcfgWVLEN_Table.csv'!$S11+E$52))*(SIN('Standard Settings'!$F6-0.0005)+SIN('Standard Settings'!$F6-0.0005+EchelleFPAparam!$M$3)))*1000*EchelleFPAparam!$O$3/180</f>
        <v>14.3793375281193</v>
      </c>
      <c r="G11" s="27" t="str">
        <f aca="false">'Standard Settings'!C6</f>
        <v>H</v>
      </c>
      <c r="H11" s="28"/>
      <c r="I11" s="12" t="str">
        <f aca="false">'Standard Settings'!$D6</f>
        <v>HK</v>
      </c>
      <c r="J11" s="28"/>
      <c r="K11" s="13" t="n">
        <v>0</v>
      </c>
      <c r="L11" s="13" t="n">
        <v>0</v>
      </c>
      <c r="M11" s="12" t="str">
        <f aca="false">'Standard Settings'!$D6</f>
        <v>HK</v>
      </c>
      <c r="N11" s="28"/>
      <c r="O11" s="12" t="n">
        <f aca="false">'Standard Settings'!$E6</f>
        <v>64.5</v>
      </c>
      <c r="P11" s="29"/>
      <c r="Q11" s="30" t="n">
        <f aca="false">'Standard Settings'!$G6</f>
        <v>32</v>
      </c>
      <c r="R11" s="30" t="n">
        <f aca="false">'Standard Settings'!$I6</f>
        <v>39</v>
      </c>
      <c r="S11" s="31" t="n">
        <f aca="false">D11-4</f>
        <v>32</v>
      </c>
      <c r="T11" s="31" t="n">
        <f aca="false">D11+4</f>
        <v>40</v>
      </c>
      <c r="U11" s="32" t="n">
        <f aca="false">IF(OR($S11+B$52&lt;$Q11,$S11+B$52&gt;$R11),-1,(EchelleFPAparam!$S$3/('cpmcfgWVLEN_Table.csv'!$S11+B$52))*(SIN('Standard Settings'!$F6)+SIN('Standard Settings'!$F6+EchelleFPAparam!$M$3)))</f>
        <v>1759.79440177424</v>
      </c>
      <c r="V11" s="32" t="n">
        <f aca="false">IF(OR($S11+C$52&lt;$Q11,$S11+C$52&gt;$R11),-1,(EchelleFPAparam!$S$3/('cpmcfgWVLEN_Table.csv'!$S11+C$52))*(SIN('Standard Settings'!$F6)+SIN('Standard Settings'!$F6+EchelleFPAparam!$M$3)))</f>
        <v>1706.46729869017</v>
      </c>
      <c r="W11" s="32" t="n">
        <f aca="false">IF(OR($S11+D$52&lt;$Q11,$S11+D$52&gt;$R11),-1,(EchelleFPAparam!$S$3/('cpmcfgWVLEN_Table.csv'!$S11+D$52))*(SIN('Standard Settings'!$F6)+SIN('Standard Settings'!$F6+EchelleFPAparam!$M$3)))</f>
        <v>1656.27708402282</v>
      </c>
      <c r="X11" s="32" t="n">
        <f aca="false">IF(OR($S11+E$52&lt;$Q11,$S11+E$52&gt;$R11),-1,(EchelleFPAparam!$S$3/('cpmcfgWVLEN_Table.csv'!$S11+E$52))*(SIN('Standard Settings'!$F6)+SIN('Standard Settings'!$F6+EchelleFPAparam!$M$3)))</f>
        <v>1608.95488162216</v>
      </c>
      <c r="Y11" s="32" t="n">
        <f aca="false">IF(OR($S11+F$52&lt;$Q11,$S11+F$52&gt;$R11),-1,(EchelleFPAparam!$S$3/('cpmcfgWVLEN_Table.csv'!$S11+F$52))*(SIN('Standard Settings'!$F6)+SIN('Standard Settings'!$F6+EchelleFPAparam!$M$3)))</f>
        <v>1564.26169046599</v>
      </c>
      <c r="Z11" s="32" t="n">
        <f aca="false">IF(OR($S11+G$52&lt;$Q11,$S11+G$52&gt;$R11),-1,(EchelleFPAparam!$S$3/('cpmcfgWVLEN_Table.csv'!$S11+G$52))*(SIN('Standard Settings'!$F6)+SIN('Standard Settings'!$F6+EchelleFPAparam!$M$3)))</f>
        <v>1521.98434748043</v>
      </c>
      <c r="AA11" s="32" t="n">
        <f aca="false">IF(OR($S11+H$52&lt;$Q11,$S11+H$52&gt;$R11),-1,(EchelleFPAparam!$S$3/('cpmcfgWVLEN_Table.csv'!$S11+H$52))*(SIN('Standard Settings'!$F6)+SIN('Standard Settings'!$F6+EchelleFPAparam!$M$3)))</f>
        <v>1481.93212780989</v>
      </c>
      <c r="AB11" s="32" t="n">
        <f aca="false">IF(OR($S11+I$52&lt;$Q11,$S11+I$52&gt;$R11),-1,(EchelleFPAparam!$S$3/('cpmcfgWVLEN_Table.csv'!$S11+I$52))*(SIN('Standard Settings'!$F6)+SIN('Standard Settings'!$F6+EchelleFPAparam!$M$3)))</f>
        <v>1443.93386812246</v>
      </c>
      <c r="AC11" s="32" t="n">
        <f aca="false">IF(OR($S11+J$52&lt;$Q11,$S11+J$52&gt;$R11),-1,(EchelleFPAparam!$S$3/('cpmcfgWVLEN_Table.csv'!$S11+J$52))*(SIN('Standard Settings'!$F6)+SIN('Standard Settings'!$F6+EchelleFPAparam!$M$3)))</f>
        <v>-1</v>
      </c>
      <c r="AD11" s="33"/>
      <c r="AE11" s="33" t="n">
        <v>1941.15952915707</v>
      </c>
      <c r="AF11" s="33" t="n">
        <v>1637.74136505476</v>
      </c>
      <c r="AG11" s="33" t="n">
        <v>1353.78552669825</v>
      </c>
      <c r="AH11" s="33" t="n">
        <v>1087.96720437855</v>
      </c>
      <c r="AI11" s="33" t="n">
        <v>838.412493802632</v>
      </c>
      <c r="AJ11" s="33" t="n">
        <v>603.330426511564</v>
      </c>
      <c r="AK11" s="33" t="n">
        <v>381.372487811101</v>
      </c>
      <c r="AL11" s="33" t="n">
        <v>171.128640603958</v>
      </c>
      <c r="AM11" s="33" t="n">
        <v>29.2898400365061</v>
      </c>
      <c r="AN11" s="33"/>
      <c r="AO11" s="33"/>
      <c r="AP11" s="33" t="n">
        <v>1975.06160994631</v>
      </c>
      <c r="AQ11" s="33" t="n">
        <v>1686.11552423817</v>
      </c>
      <c r="AR11" s="33" t="n">
        <v>1399.91113809794</v>
      </c>
      <c r="AS11" s="33" t="n">
        <v>1132.15079168835</v>
      </c>
      <c r="AT11" s="33" t="n">
        <v>880.783748975897</v>
      </c>
      <c r="AU11" s="33" t="n">
        <v>644.040171112166</v>
      </c>
      <c r="AV11" s="33" t="n">
        <v>420.60551851558</v>
      </c>
      <c r="AW11" s="33" t="n">
        <v>208.999697404042</v>
      </c>
      <c r="AX11" s="33" t="n">
        <v>47.3091425695659</v>
      </c>
      <c r="AY11" s="33"/>
      <c r="AZ11" s="33"/>
      <c r="BA11" s="33" t="n">
        <v>2000.66591510066</v>
      </c>
      <c r="BB11" s="33" t="n">
        <v>1735.30197995716</v>
      </c>
      <c r="BC11" s="33" t="n">
        <v>1446.64019723214</v>
      </c>
      <c r="BD11" s="33" t="n">
        <v>1176.59322942068</v>
      </c>
      <c r="BE11" s="33" t="n">
        <v>923.18247303089</v>
      </c>
      <c r="BF11" s="33" t="n">
        <v>684.627759946125</v>
      </c>
      <c r="BG11" s="33" t="n">
        <v>459.517733966889</v>
      </c>
      <c r="BH11" s="33" t="n">
        <v>246.457145206601</v>
      </c>
      <c r="BI11" s="33" t="n">
        <v>65.3268599930125</v>
      </c>
      <c r="BJ11" s="33"/>
      <c r="BK11" s="34" t="n">
        <f aca="false">IF(OR($S11+B$52&lt;'Standard Settings'!$G6,$S11+B$52&gt;'Standard Settings'!$I6),-1,(EchelleFPAparam!$S$3/('cpmcfgWVLEN_Table.csv'!$S11+B$52))*(SIN(EchelleFPAparam!$T$3-EchelleFPAparam!$M$3/2)+SIN('Standard Settings'!$F6+EchelleFPAparam!$M$3)))</f>
        <v>1766.19193859474</v>
      </c>
      <c r="BL11" s="34" t="n">
        <f aca="false">IF(OR($S11+C$52&lt;'Standard Settings'!$G6,$S11+C$52&gt;'Standard Settings'!$I6),-1,(EchelleFPAparam!$S$3/('cpmcfgWVLEN_Table.csv'!$S11+C$52))*(SIN(EchelleFPAparam!$T$3-EchelleFPAparam!$M$3/2)+SIN('Standard Settings'!$F6+EchelleFPAparam!$M$3)))</f>
        <v>1712.67097075854</v>
      </c>
      <c r="BM11" s="34" t="n">
        <f aca="false">IF(OR($S11+D$52&lt;'Standard Settings'!$G6,$S11+D$52&gt;'Standard Settings'!$I6),-1,(EchelleFPAparam!$S$3/('cpmcfgWVLEN_Table.csv'!$S11+D$52))*(SIN(EchelleFPAparam!$T$3-EchelleFPAparam!$M$3/2)+SIN('Standard Settings'!$F6+EchelleFPAparam!$M$3)))</f>
        <v>1662.29829514799</v>
      </c>
      <c r="BN11" s="34" t="n">
        <f aca="false">IF(OR($S11+E$52&lt;'Standard Settings'!$G6,$S11+E$52&gt;'Standard Settings'!$I6),-1,(EchelleFPAparam!$S$3/('cpmcfgWVLEN_Table.csv'!$S11+E$52))*(SIN(EchelleFPAparam!$T$3-EchelleFPAparam!$M$3/2)+SIN('Standard Settings'!$F6+EchelleFPAparam!$M$3)))</f>
        <v>1614.80405814377</v>
      </c>
      <c r="BO11" s="34" t="n">
        <f aca="false">IF(OR($S11+F$52&lt;'Standard Settings'!$G6,$S11+F$52&gt;'Standard Settings'!$I6),-1,(EchelleFPAparam!$S$3/('cpmcfgWVLEN_Table.csv'!$S11+F$52))*(SIN(EchelleFPAparam!$T$3-EchelleFPAparam!$M$3/2)+SIN('Standard Settings'!$F6+EchelleFPAparam!$M$3)))</f>
        <v>1569.94838986199</v>
      </c>
      <c r="BP11" s="34" t="n">
        <f aca="false">IF(OR($S11+G$52&lt;'Standard Settings'!$G6,$S11+G$52&gt;'Standard Settings'!$I6),-1,(EchelleFPAparam!$S$3/('cpmcfgWVLEN_Table.csv'!$S11+G$52))*(SIN(EchelleFPAparam!$T$3-EchelleFPAparam!$M$3/2)+SIN('Standard Settings'!$F6+EchelleFPAparam!$M$3)))</f>
        <v>1527.51735229816</v>
      </c>
      <c r="BQ11" s="34" t="n">
        <f aca="false">IF(OR($S11+H$52&lt;'Standard Settings'!$G6,$S11+H$52&gt;'Standard Settings'!$I6),-1,(EchelleFPAparam!$S$3/('cpmcfgWVLEN_Table.csv'!$S11+H$52))*(SIN(EchelleFPAparam!$T$3-EchelleFPAparam!$M$3/2)+SIN('Standard Settings'!$F6+EchelleFPAparam!$M$3)))</f>
        <v>1487.31952723768</v>
      </c>
      <c r="BR11" s="34" t="n">
        <f aca="false">IF(OR($S11+I$52&lt;'Standard Settings'!$G6,$S11+I$52&gt;'Standard Settings'!$I6),-1,(EchelleFPAparam!$S$3/('cpmcfgWVLEN_Table.csv'!$S11+I$52))*(SIN(EchelleFPAparam!$T$3-EchelleFPAparam!$M$3/2)+SIN('Standard Settings'!$F6+EchelleFPAparam!$M$3)))</f>
        <v>1449.18312910338</v>
      </c>
      <c r="BS11" s="34" t="n">
        <f aca="false">IF(OR($S11+J$52&lt;'Standard Settings'!$G6,$S11+J$52&gt;'Standard Settings'!$I6),-1,(EchelleFPAparam!$S$3/('cpmcfgWVLEN_Table.csv'!$S11+J$52))*(SIN(EchelleFPAparam!$T$3-EchelleFPAparam!$M$3/2)+SIN('Standard Settings'!$F6+EchelleFPAparam!$M$3)))</f>
        <v>-1</v>
      </c>
      <c r="BT11" s="35" t="n">
        <f aca="false">IF(OR($S11+B$52&lt;'Standard Settings'!$G6,$S11+B$52&gt;'Standard Settings'!$I6),-1,BK11*(($D11+B$52)/($D11+B$52+0.5)))</f>
        <v>1741.99752847701</v>
      </c>
      <c r="BU11" s="35" t="n">
        <f aca="false">IF(OR($S11+C$52&lt;'Standard Settings'!$G6,$S11+C$52&gt;'Standard Settings'!$I6),-1,BL11*(($D11+C$52)/($D11+C$52+0.5)))</f>
        <v>1689.83535781509</v>
      </c>
      <c r="BV11" s="35" t="n">
        <f aca="false">IF(OR($S11+D$52&lt;'Standard Settings'!$G6,$S11+D$52&gt;'Standard Settings'!$I6),-1,BM11*(($D11+D$52)/($D11+D$52+0.5)))</f>
        <v>1640.71000560062</v>
      </c>
      <c r="BW11" s="35" t="n">
        <f aca="false">IF(OR($S11+E$52&lt;'Standard Settings'!$G6,$S11+E$52&gt;'Standard Settings'!$I6),-1,BN11*(($D11+E$52)/($D11+E$52+0.5)))</f>
        <v>1594.36350044574</v>
      </c>
      <c r="BX11" s="35" t="n">
        <f aca="false">IF(OR($S11+F$52&lt;'Standard Settings'!$G6,$S11+F$52&gt;'Standard Settings'!$I6),-1,BO11*(($D11+F$52)/($D11+F$52+0.5)))</f>
        <v>1550.56631097481</v>
      </c>
      <c r="BY11" s="35" t="n">
        <f aca="false">IF(OR($S11+G$52&lt;'Standard Settings'!$G6,$S11+G$52&gt;'Standard Settings'!$I6),-1,BP11*(($D11+G$52)/($D11+G$52+0.5)))</f>
        <v>1509.11352877649</v>
      </c>
      <c r="BZ11" s="35" t="n">
        <f aca="false">IF(OR($S11+H$52&lt;'Standard Settings'!$G6,$S11+H$52&gt;'Standard Settings'!$I6),-1,BQ11*(($D11+H$52)/($D11+H$52+0.5)))</f>
        <v>1469.82165044665</v>
      </c>
      <c r="CA11" s="35" t="n">
        <f aca="false">IF(OR($S11+I$52&lt;'Standard Settings'!$G6,$S11+I$52&gt;'Standard Settings'!$I6),-1,BR11*(($D11+I$52)/($D11+I$52+0.5)))</f>
        <v>1432.52585175736</v>
      </c>
      <c r="CB11" s="35" t="n">
        <f aca="false">IF(OR($S11+J$52&lt;'Standard Settings'!$G6,$S11+J$52&gt;'Standard Settings'!$I6),-1,BS11*(($D11+J$52)/($D11+J$52+0.5)))</f>
        <v>-1</v>
      </c>
      <c r="CC11" s="35" t="n">
        <f aca="false">IF(OR($S11+B$52&lt;'Standard Settings'!$G6,$S11+B$52&gt;'Standard Settings'!$I6),-1,BK11*(($D11+B$52)/($D11+B$52-0.5)))</f>
        <v>1791.06788139185</v>
      </c>
      <c r="CD11" s="35" t="n">
        <f aca="false">IF(OR($S11+C$52&lt;'Standard Settings'!$G6,$S11+C$52&gt;'Standard Settings'!$I6),-1,BL11*(($D11+C$52)/($D11+C$52-0.5)))</f>
        <v>1736.13221693331</v>
      </c>
      <c r="CE11" s="35" t="n">
        <f aca="false">IF(OR($S11+D$52&lt;'Standard Settings'!$G6,$S11+D$52&gt;'Standard Settings'!$I6),-1,BM11*(($D11+D$52)/($D11+D$52-0.5)))</f>
        <v>1684.46227241663</v>
      </c>
      <c r="CF11" s="35" t="n">
        <f aca="false">IF(OR($S11+E$52&lt;'Standard Settings'!$G6,$S11+E$52&gt;'Standard Settings'!$I6),-1,BN11*(($D11+E$52)/($D11+E$52-0.5)))</f>
        <v>1635.77553941836</v>
      </c>
      <c r="CG11" s="35" t="n">
        <f aca="false">IF(OR($S11+F$52&lt;'Standard Settings'!$G6,$S11+F$52&gt;'Standard Settings'!$I6),-1,BO11*(($D11+F$52)/($D11+F$52-0.5)))</f>
        <v>1589.82115429063</v>
      </c>
      <c r="CH11" s="35" t="n">
        <f aca="false">IF(OR($S11+G$52&lt;'Standard Settings'!$G6,$S11+G$52&gt;'Standard Settings'!$I6),-1,BP11*(($D11+G$52)/($D11+G$52-0.5)))</f>
        <v>1546.37559121542</v>
      </c>
      <c r="CI11" s="35" t="n">
        <f aca="false">IF(OR($S11+H$52&lt;'Standard Settings'!$G6,$S11+H$52&gt;'Standard Settings'!$I6),-1,BQ11*(($D11+H$52)/($D11+H$52-0.5)))</f>
        <v>1505.23903961404</v>
      </c>
      <c r="CJ11" s="35" t="n">
        <f aca="false">IF(OR($S11+I$52&lt;'Standard Settings'!$G6,$S11+I$52&gt;'Standard Settings'!$I6),-1,BR11*(($D11+I$52)/($D11+I$52-0.5)))</f>
        <v>1466.23234238695</v>
      </c>
      <c r="CK11" s="35" t="n">
        <f aca="false">IF(OR($S11+J$52&lt;'Standard Settings'!$G6,$S11+J$52&gt;'Standard Settings'!$I6),-1,BS11*(($D11+J$52)/($D11+J$52-0.5)))</f>
        <v>-1</v>
      </c>
      <c r="CL11" s="36"/>
      <c r="CM11" s="36" t="n">
        <f aca="false">IF(OR($S11+B$52&lt;'Standard Settings'!$G6,$S11+B$52&gt;'Standard Settings'!$I6),-1,(EchelleFPAparam!$S$3/('cpmcfgWVLEN_Table.csv'!$S11+B$52))*(SIN('Standard Settings'!$F6)+SIN('Standard Settings'!$F6+EchelleFPAparam!$M$3+EchelleFPAparam!$F$3)))</f>
        <v>1740.74617731708</v>
      </c>
      <c r="CN11" s="36" t="n">
        <f aca="false">IF(OR($S11+C$52&lt;'Standard Settings'!$G6,$S11+C$52&gt;'Standard Settings'!$I6),-1,(EchelleFPAparam!$S$3/('cpmcfgWVLEN_Table.csv'!$S11+C$52))*(SIN('Standard Settings'!$F6)+SIN('Standard Settings'!$F6+EchelleFPAparam!$M$3+EchelleFPAparam!$F$3)))</f>
        <v>1687.99629315596</v>
      </c>
      <c r="CO11" s="36" t="n">
        <f aca="false">IF(OR($S11+D$52&lt;'Standard Settings'!$G6,$S11+D$52&gt;'Standard Settings'!$I6),-1,(EchelleFPAparam!$S$3/('cpmcfgWVLEN_Table.csv'!$S11+D$52))*(SIN('Standard Settings'!$F6)+SIN('Standard Settings'!$F6+EchelleFPAparam!$M$3+EchelleFPAparam!$F$3)))</f>
        <v>1638.34934335725</v>
      </c>
      <c r="CP11" s="36" t="n">
        <f aca="false">IF(OR($S11+E$52&lt;'Standard Settings'!$G6,$S11+E$52&gt;'Standard Settings'!$I6),-1,(EchelleFPAparam!$S$3/('cpmcfgWVLEN_Table.csv'!$S11+E$52))*(SIN('Standard Settings'!$F6)+SIN('Standard Settings'!$F6+EchelleFPAparam!$M$3+EchelleFPAparam!$F$3)))</f>
        <v>1591.53936211847</v>
      </c>
      <c r="CQ11" s="36" t="n">
        <f aca="false">IF(OR($S11+F$52&lt;'Standard Settings'!$G6,$S11+F$52&gt;'Standard Settings'!$I6),-1,(EchelleFPAparam!$S$3/('cpmcfgWVLEN_Table.csv'!$S11+F$52))*(SIN('Standard Settings'!$F6)+SIN('Standard Settings'!$F6+EchelleFPAparam!$M$3+EchelleFPAparam!$F$3)))</f>
        <v>1547.32993539296</v>
      </c>
      <c r="CR11" s="36" t="n">
        <f aca="false">IF(OR($S11+G$52&lt;'Standard Settings'!$G6,$S11+G$52&gt;'Standard Settings'!$I6),-1,(EchelleFPAparam!$S$3/('cpmcfgWVLEN_Table.csv'!$S11+G$52))*(SIN('Standard Settings'!$F6)+SIN('Standard Settings'!$F6+EchelleFPAparam!$M$3+EchelleFPAparam!$F$3)))</f>
        <v>1505.51020740937</v>
      </c>
      <c r="CS11" s="36" t="n">
        <f aca="false">IF(OR($S11+H$52&lt;'Standard Settings'!$G6,$S11+H$52&gt;'Standard Settings'!$I6),-1,(EchelleFPAparam!$S$3/('cpmcfgWVLEN_Table.csv'!$S11+H$52))*(SIN('Standard Settings'!$F6)+SIN('Standard Settings'!$F6+EchelleFPAparam!$M$3+EchelleFPAparam!$F$3)))</f>
        <v>1465.8915177407</v>
      </c>
      <c r="CT11" s="36" t="n">
        <f aca="false">IF(OR($S11+I$52&lt;'Standard Settings'!$G6,$S11+I$52&gt;'Standard Settings'!$I6),-1,(EchelleFPAparam!$S$3/('cpmcfgWVLEN_Table.csv'!$S11+I$52))*(SIN('Standard Settings'!$F6)+SIN('Standard Settings'!$F6+EchelleFPAparam!$M$3+EchelleFPAparam!$F$3)))</f>
        <v>1428.30455574735</v>
      </c>
      <c r="CU11" s="36" t="n">
        <f aca="false">IF(OR($S11+J$52&lt;'Standard Settings'!$G6,$S11+J$52&gt;'Standard Settings'!$I6),-1,(EchelleFPAparam!$S$3/('cpmcfgWVLEN_Table.csv'!$S11+J$52))*(SIN('Standard Settings'!$F6)+SIN('Standard Settings'!$F6+EchelleFPAparam!$M$3+EchelleFPAparam!$F$3)))</f>
        <v>-1</v>
      </c>
      <c r="CV11" s="36"/>
      <c r="CW11" s="36"/>
      <c r="CX11" s="36" t="n">
        <f aca="false">IF(OR($S11+B$52&lt;'Standard Settings'!$G6,$S11+B$52&gt;'Standard Settings'!$I6),-1,(EchelleFPAparam!$S$3/('cpmcfgWVLEN_Table.csv'!$S11+B$52))*(SIN('Standard Settings'!$F6)+SIN('Standard Settings'!$F6+EchelleFPAparam!$M$3+EchelleFPAparam!$G$3)))</f>
        <v>1753.14936418806</v>
      </c>
      <c r="CY11" s="36" t="n">
        <f aca="false">IF(OR($S11+C$52&lt;'Standard Settings'!$G6,$S11+C$52&gt;'Standard Settings'!$I6),-1,(EchelleFPAparam!$S$3/('cpmcfgWVLEN_Table.csv'!$S11+C$52))*(SIN('Standard Settings'!$F6)+SIN('Standard Settings'!$F6+EchelleFPAparam!$M$3+EchelleFPAparam!$G$3)))</f>
        <v>1700.02362587933</v>
      </c>
      <c r="CZ11" s="36" t="n">
        <f aca="false">IF(OR($S11+D$52&lt;'Standard Settings'!$G6,$S11+D$52&gt;'Standard Settings'!$I6),-1,(EchelleFPAparam!$S$3/('cpmcfgWVLEN_Table.csv'!$S11+D$52))*(SIN('Standard Settings'!$F6)+SIN('Standard Settings'!$F6+EchelleFPAparam!$M$3+EchelleFPAparam!$G$3)))</f>
        <v>1650.02293100053</v>
      </c>
      <c r="DA11" s="36" t="n">
        <f aca="false">IF(OR($S11+E$52&lt;'Standard Settings'!$G6,$S11+E$52&gt;'Standard Settings'!$I6),-1,(EchelleFPAparam!$S$3/('cpmcfgWVLEN_Table.csv'!$S11+E$52))*(SIN('Standard Settings'!$F6)+SIN('Standard Settings'!$F6+EchelleFPAparam!$M$3+EchelleFPAparam!$G$3)))</f>
        <v>1602.87941868623</v>
      </c>
      <c r="DB11" s="36" t="n">
        <f aca="false">IF(OR($S11+F$52&lt;'Standard Settings'!$G6,$S11+F$52&gt;'Standard Settings'!$I6),-1,(EchelleFPAparam!$S$3/('cpmcfgWVLEN_Table.csv'!$S11+F$52))*(SIN('Standard Settings'!$F6)+SIN('Standard Settings'!$F6+EchelleFPAparam!$M$3+EchelleFPAparam!$G$3)))</f>
        <v>1558.35499038939</v>
      </c>
      <c r="DC11" s="36" t="n">
        <f aca="false">IF(OR($S11+G$52&lt;'Standard Settings'!$G6,$S11+G$52&gt;'Standard Settings'!$I6),-1,(EchelleFPAparam!$S$3/('cpmcfgWVLEN_Table.csv'!$S11+G$52))*(SIN('Standard Settings'!$F6)+SIN('Standard Settings'!$F6+EchelleFPAparam!$M$3+EchelleFPAparam!$G$3)))</f>
        <v>1516.23728794643</v>
      </c>
      <c r="DD11" s="36" t="n">
        <f aca="false">IF(OR($S11+H$52&lt;'Standard Settings'!$G6,$S11+H$52&gt;'Standard Settings'!$I6),-1,(EchelleFPAparam!$S$3/('cpmcfgWVLEN_Table.csv'!$S11+H$52))*(SIN('Standard Settings'!$F6)+SIN('Standard Settings'!$F6+EchelleFPAparam!$M$3+EchelleFPAparam!$G$3)))</f>
        <v>1476.33630668468</v>
      </c>
      <c r="DE11" s="36" t="n">
        <f aca="false">IF(OR($S11+I$52&lt;'Standard Settings'!$G6,$S11+I$52&gt;'Standard Settings'!$I6),-1,(EchelleFPAparam!$S$3/('cpmcfgWVLEN_Table.csv'!$S11+I$52))*(SIN('Standard Settings'!$F6)+SIN('Standard Settings'!$F6+EchelleFPAparam!$M$3+EchelleFPAparam!$G$3)))</f>
        <v>1438.48152959021</v>
      </c>
      <c r="DF11" s="36" t="n">
        <f aca="false">IF(OR($S11+J$52&lt;'Standard Settings'!$G6,$S11+J$52&gt;'Standard Settings'!$I6),-1,(EchelleFPAparam!$S$3/('cpmcfgWVLEN_Table.csv'!$S11+J$52))*(SIN('Standard Settings'!$F6)+SIN('Standard Settings'!$F6+EchelleFPAparam!$M$3+EchelleFPAparam!$G$3)))</f>
        <v>-1</v>
      </c>
      <c r="DG11" s="36"/>
      <c r="DH11" s="36"/>
      <c r="DI11" s="36" t="n">
        <f aca="false">IF(OR($S11+B$52&lt;'Standard Settings'!$G6,$S11+B$52&gt;'Standard Settings'!$I6),-1,(EchelleFPAparam!$S$3/('cpmcfgWVLEN_Table.csv'!$S11+B$52))*(SIN('Standard Settings'!$F6)+SIN('Standard Settings'!$F6+EchelleFPAparam!$M$3+EchelleFPAparam!$H$3)))</f>
        <v>1753.80708016485</v>
      </c>
      <c r="DJ11" s="36" t="n">
        <f aca="false">IF(OR($S11+C$52&lt;'Standard Settings'!$G6,$S11+C$52&gt;'Standard Settings'!$I6),-1,(EchelleFPAparam!$S$3/('cpmcfgWVLEN_Table.csv'!$S11+C$52))*(SIN('Standard Settings'!$F6)+SIN('Standard Settings'!$F6+EchelleFPAparam!$M$3+EchelleFPAparam!$H$3)))</f>
        <v>1700.66141106894</v>
      </c>
      <c r="DK11" s="36" t="n">
        <f aca="false">IF(OR($S11+D$52&lt;'Standard Settings'!$G6,$S11+D$52&gt;'Standard Settings'!$I6),-1,(EchelleFPAparam!$S$3/('cpmcfgWVLEN_Table.csv'!$S11+D$52))*(SIN('Standard Settings'!$F6)+SIN('Standard Settings'!$F6+EchelleFPAparam!$M$3+EchelleFPAparam!$H$3)))</f>
        <v>1650.64195780221</v>
      </c>
      <c r="DL11" s="36" t="n">
        <f aca="false">IF(OR($S11+E$52&lt;'Standard Settings'!$G6,$S11+E$52&gt;'Standard Settings'!$I6),-1,(EchelleFPAparam!$S$3/('cpmcfgWVLEN_Table.csv'!$S11+E$52))*(SIN('Standard Settings'!$F6)+SIN('Standard Settings'!$F6+EchelleFPAparam!$M$3+EchelleFPAparam!$H$3)))</f>
        <v>1603.48075900786</v>
      </c>
      <c r="DM11" s="36" t="n">
        <f aca="false">IF(OR($S11+F$52&lt;'Standard Settings'!$G6,$S11+F$52&gt;'Standard Settings'!$I6),-1,(EchelleFPAparam!$S$3/('cpmcfgWVLEN_Table.csv'!$S11+F$52))*(SIN('Standard Settings'!$F6)+SIN('Standard Settings'!$F6+EchelleFPAparam!$M$3+EchelleFPAparam!$H$3)))</f>
        <v>1558.9396268132</v>
      </c>
      <c r="DN11" s="36" t="n">
        <f aca="false">IF(OR($S11+G$52&lt;'Standard Settings'!$G6,$S11+G$52&gt;'Standard Settings'!$I6),-1,(EchelleFPAparam!$S$3/('cpmcfgWVLEN_Table.csv'!$S11+G$52))*(SIN('Standard Settings'!$F6)+SIN('Standard Settings'!$F6+EchelleFPAparam!$M$3+EchelleFPAparam!$H$3)))</f>
        <v>1516.80612338582</v>
      </c>
      <c r="DO11" s="36" t="n">
        <f aca="false">IF(OR($S11+H$52&lt;'Standard Settings'!$G6,$S11+H$52&gt;'Standard Settings'!$I6),-1,(EchelleFPAparam!$S$3/('cpmcfgWVLEN_Table.csv'!$S11+H$52))*(SIN('Standard Settings'!$F6)+SIN('Standard Settings'!$F6+EchelleFPAparam!$M$3+EchelleFPAparam!$H$3)))</f>
        <v>1476.8901727704</v>
      </c>
      <c r="DP11" s="36" t="n">
        <f aca="false">IF(OR($S11+I$52&lt;'Standard Settings'!$G6,$S11+I$52&gt;'Standard Settings'!$I6),-1,(EchelleFPAparam!$S$3/('cpmcfgWVLEN_Table.csv'!$S11+I$52))*(SIN('Standard Settings'!$F6)+SIN('Standard Settings'!$F6+EchelleFPAparam!$M$3+EchelleFPAparam!$H$3)))</f>
        <v>1439.02119398142</v>
      </c>
      <c r="DQ11" s="36" t="n">
        <f aca="false">IF(OR($S11+J$52&lt;'Standard Settings'!$G6,$S11+J$52&gt;'Standard Settings'!$I6),-1,(EchelleFPAparam!$S$3/('cpmcfgWVLEN_Table.csv'!$S11+J$52))*(SIN('Standard Settings'!$F6)+SIN('Standard Settings'!$F6+EchelleFPAparam!$M$3+EchelleFPAparam!$H$3)))</f>
        <v>-1</v>
      </c>
      <c r="DR11" s="36"/>
      <c r="DS11" s="36"/>
      <c r="DT11" s="36" t="n">
        <f aca="false">IF(OR($S11+B$52&lt;'Standard Settings'!$G6,$S11+B$52&gt;'Standard Settings'!$I6),-1,(EchelleFPAparam!$S$3/('cpmcfgWVLEN_Table.csv'!$S11+B$52))*(SIN('Standard Settings'!$F6)+SIN('Standard Settings'!$F6+EchelleFPAparam!$M$3+EchelleFPAparam!$I$3)))</f>
        <v>1765.64722033638</v>
      </c>
      <c r="DU11" s="36" t="n">
        <f aca="false">IF(OR($S11+C$52&lt;'Standard Settings'!$G6,$S11+C$52&gt;'Standard Settings'!$I6),-1,(EchelleFPAparam!$S$3/('cpmcfgWVLEN_Table.csv'!$S11+C$52))*(SIN('Standard Settings'!$F6)+SIN('Standard Settings'!$F6+EchelleFPAparam!$M$3+EchelleFPAparam!$I$3)))</f>
        <v>1712.14275911406</v>
      </c>
      <c r="DV11" s="36" t="n">
        <f aca="false">IF(OR($S11+D$52&lt;'Standard Settings'!$G6,$S11+D$52&gt;'Standard Settings'!$I6),-1,(EchelleFPAparam!$S$3/('cpmcfgWVLEN_Table.csv'!$S11+D$52))*(SIN('Standard Settings'!$F6)+SIN('Standard Settings'!$F6+EchelleFPAparam!$M$3+EchelleFPAparam!$I$3)))</f>
        <v>1661.78561914012</v>
      </c>
      <c r="DW11" s="36" t="n">
        <f aca="false">IF(OR($S11+E$52&lt;'Standard Settings'!$G6,$S11+E$52&gt;'Standard Settings'!$I6),-1,(EchelleFPAparam!$S$3/('cpmcfgWVLEN_Table.csv'!$S11+E$52))*(SIN('Standard Settings'!$F6)+SIN('Standard Settings'!$F6+EchelleFPAparam!$M$3+EchelleFPAparam!$I$3)))</f>
        <v>1614.30603002183</v>
      </c>
      <c r="DX11" s="36" t="n">
        <f aca="false">IF(OR($S11+F$52&lt;'Standard Settings'!$G6,$S11+F$52&gt;'Standard Settings'!$I6),-1,(EchelleFPAparam!$S$3/('cpmcfgWVLEN_Table.csv'!$S11+F$52))*(SIN('Standard Settings'!$F6)+SIN('Standard Settings'!$F6+EchelleFPAparam!$M$3+EchelleFPAparam!$I$3)))</f>
        <v>1569.46419585456</v>
      </c>
      <c r="DY11" s="36" t="n">
        <f aca="false">IF(OR($S11+G$52&lt;'Standard Settings'!$G6,$S11+G$52&gt;'Standard Settings'!$I6),-1,(EchelleFPAparam!$S$3/('cpmcfgWVLEN_Table.csv'!$S11+G$52))*(SIN('Standard Settings'!$F6)+SIN('Standard Settings'!$F6+EchelleFPAparam!$M$3+EchelleFPAparam!$I$3)))</f>
        <v>1527.04624461525</v>
      </c>
      <c r="DZ11" s="36" t="n">
        <f aca="false">IF(OR($S11+H$52&lt;'Standard Settings'!$G6,$S11+H$52&gt;'Standard Settings'!$I6),-1,(EchelleFPAparam!$S$3/('cpmcfgWVLEN_Table.csv'!$S11+H$52))*(SIN('Standard Settings'!$F6)+SIN('Standard Settings'!$F6+EchelleFPAparam!$M$3+EchelleFPAparam!$I$3)))</f>
        <v>1486.86081712537</v>
      </c>
      <c r="EA11" s="36" t="n">
        <f aca="false">IF(OR($S11+I$52&lt;'Standard Settings'!$G6,$S11+I$52&gt;'Standard Settings'!$I6),-1,(EchelleFPAparam!$S$3/('cpmcfgWVLEN_Table.csv'!$S11+I$52))*(SIN('Standard Settings'!$F6)+SIN('Standard Settings'!$F6+EchelleFPAparam!$M$3+EchelleFPAparam!$I$3)))</f>
        <v>1448.73618078882</v>
      </c>
      <c r="EB11" s="36" t="n">
        <f aca="false">IF(OR($S11+J$52&lt;'Standard Settings'!$G6,$S11+J$52&gt;'Standard Settings'!$I6),-1,(EchelleFPAparam!$S$3/('cpmcfgWVLEN_Table.csv'!$S11+J$52))*(SIN('Standard Settings'!$F6)+SIN('Standard Settings'!$F6+EchelleFPAparam!$M$3+EchelleFPAparam!$I$3)))</f>
        <v>-1</v>
      </c>
      <c r="EC11" s="36"/>
      <c r="ED11" s="36"/>
      <c r="EE11" s="36" t="n">
        <f aca="false">IF(OR($S11+B$52&lt;'Standard Settings'!$G6,$S11+B$52&gt;'Standard Settings'!$I6),-1,(EchelleFPAparam!$S$3/('cpmcfgWVLEN_Table.csv'!$S11+B$52))*(SIN('Standard Settings'!$F6)+SIN('Standard Settings'!$F6+EchelleFPAparam!$M$3+EchelleFPAparam!$J$3)))</f>
        <v>1766.27416416637</v>
      </c>
      <c r="EF11" s="36" t="n">
        <f aca="false">IF(OR($S11+C$52&lt;'Standard Settings'!$G6,$S11+C$52&gt;'Standard Settings'!$I6),-1,(EchelleFPAparam!$S$3/('cpmcfgWVLEN_Table.csv'!$S11+C$52))*(SIN('Standard Settings'!$F6)+SIN('Standard Settings'!$F6+EchelleFPAparam!$M$3+EchelleFPAparam!$J$3)))</f>
        <v>1712.75070464617</v>
      </c>
      <c r="EG11" s="36" t="n">
        <f aca="false">IF(OR($S11+D$52&lt;'Standard Settings'!$G6,$S11+D$52&gt;'Standard Settings'!$I6),-1,(EchelleFPAparam!$S$3/('cpmcfgWVLEN_Table.csv'!$S11+D$52))*(SIN('Standard Settings'!$F6)+SIN('Standard Settings'!$F6+EchelleFPAparam!$M$3+EchelleFPAparam!$J$3)))</f>
        <v>1662.37568392129</v>
      </c>
      <c r="EH11" s="36" t="n">
        <f aca="false">IF(OR($S11+E$52&lt;'Standard Settings'!$G6,$S11+E$52&gt;'Standard Settings'!$I6),-1,(EchelleFPAparam!$S$3/('cpmcfgWVLEN_Table.csv'!$S11+E$52))*(SIN('Standard Settings'!$F6)+SIN('Standard Settings'!$F6+EchelleFPAparam!$M$3+EchelleFPAparam!$J$3)))</f>
        <v>1614.87923580925</v>
      </c>
      <c r="EI11" s="36" t="n">
        <f aca="false">IF(OR($S11+F$52&lt;'Standard Settings'!$G6,$S11+F$52&gt;'Standard Settings'!$I6),-1,(EchelleFPAparam!$S$3/('cpmcfgWVLEN_Table.csv'!$S11+F$52))*(SIN('Standard Settings'!$F6)+SIN('Standard Settings'!$F6+EchelleFPAparam!$M$3+EchelleFPAparam!$J$3)))</f>
        <v>1570.02147925899</v>
      </c>
      <c r="EJ11" s="36" t="n">
        <f aca="false">IF(OR($S11+G$52&lt;'Standard Settings'!$G6,$S11+G$52&gt;'Standard Settings'!$I6),-1,(EchelleFPAparam!$S$3/('cpmcfgWVLEN_Table.csv'!$S11+G$52))*(SIN('Standard Settings'!$F6)+SIN('Standard Settings'!$F6+EchelleFPAparam!$M$3+EchelleFPAparam!$J$3)))</f>
        <v>1527.58846630605</v>
      </c>
      <c r="EK11" s="36" t="n">
        <f aca="false">IF(OR($S11+H$52&lt;'Standard Settings'!$G6,$S11+H$52&gt;'Standard Settings'!$I6),-1,(EchelleFPAparam!$S$3/('cpmcfgWVLEN_Table.csv'!$S11+H$52))*(SIN('Standard Settings'!$F6)+SIN('Standard Settings'!$F6+EchelleFPAparam!$M$3+EchelleFPAparam!$J$3)))</f>
        <v>1487.38876982431</v>
      </c>
      <c r="EL11" s="36" t="n">
        <f aca="false">IF(OR($S11+I$52&lt;'Standard Settings'!$G6,$S11+I$52&gt;'Standard Settings'!$I6),-1,(EchelleFPAparam!$S$3/('cpmcfgWVLEN_Table.csv'!$S11+I$52))*(SIN('Standard Settings'!$F6)+SIN('Standard Settings'!$F6+EchelleFPAparam!$M$3+EchelleFPAparam!$J$3)))</f>
        <v>1449.25059623907</v>
      </c>
      <c r="EM11" s="36" t="n">
        <f aca="false">IF(OR($S11+J$52&lt;'Standard Settings'!$G6,$S11+J$52&gt;'Standard Settings'!$I6),-1,(EchelleFPAparam!$S$3/('cpmcfgWVLEN_Table.csv'!$S11+J$52))*(SIN('Standard Settings'!$F6)+SIN('Standard Settings'!$F6+EchelleFPAparam!$M$3+EchelleFPAparam!$J$3)))</f>
        <v>-1</v>
      </c>
      <c r="EN11" s="36"/>
      <c r="EO11" s="36"/>
      <c r="EP11" s="36" t="n">
        <f aca="false">IF(OR($S11+B$52&lt;$Q11,$S11+B$52&gt;$R11),-1,(EchelleFPAparam!$S$3/('cpmcfgWVLEN_Table.csv'!$S11+B$52))*(SIN('Standard Settings'!$F6)+SIN('Standard Settings'!$F6+EchelleFPAparam!$M$3+EchelleFPAparam!$K$3)))</f>
        <v>1777.54309362987</v>
      </c>
      <c r="EQ11" s="36" t="n">
        <f aca="false">IF(OR($S11+C$52&lt;$Q11,$S11+C$52&gt;$R11),-1,(EchelleFPAparam!$S$3/('cpmcfgWVLEN_Table.csv'!$S11+C$52))*(SIN('Standard Settings'!$F6)+SIN('Standard Settings'!$F6+EchelleFPAparam!$M$3+EchelleFPAparam!$K$3)))</f>
        <v>1723.67815139866</v>
      </c>
      <c r="ER11" s="36" t="n">
        <f aca="false">IF(OR($S11+D$52&lt;$Q11,$S11+D$52&gt;$R11),-1,(EchelleFPAparam!$S$3/('cpmcfgWVLEN_Table.csv'!$S11+D$52))*(SIN('Standard Settings'!$F6)+SIN('Standard Settings'!$F6+EchelleFPAparam!$M$3+EchelleFPAparam!$K$3)))</f>
        <v>1672.98173518106</v>
      </c>
      <c r="ES11" s="36" t="n">
        <f aca="false">IF(OR($S11+E$52&lt;$Q11,$S11+E$52&gt;$R11),-1,(EchelleFPAparam!$S$3/('cpmcfgWVLEN_Table.csv'!$S11+E$52))*(SIN('Standard Settings'!$F6)+SIN('Standard Settings'!$F6+EchelleFPAparam!$M$3+EchelleFPAparam!$K$3)))</f>
        <v>1625.18225703303</v>
      </c>
      <c r="ET11" s="36" t="n">
        <f aca="false">IF(OR($S11+F$52&lt;$Q11,$S11+F$52&gt;$R11),-1,(EchelleFPAparam!$S$3/('cpmcfgWVLEN_Table.csv'!$S11+F$52))*(SIN('Standard Settings'!$F6)+SIN('Standard Settings'!$F6+EchelleFPAparam!$M$3+EchelleFPAparam!$K$3)))</f>
        <v>1580.03830544878</v>
      </c>
      <c r="EU11" s="36" t="n">
        <f aca="false">IF(OR($S11+G$52&lt;$Q11,$S11+G$52&gt;$R11),-1,(EchelleFPAparam!$S$3/('cpmcfgWVLEN_Table.csv'!$S11+G$52))*(SIN('Standard Settings'!$F6)+SIN('Standard Settings'!$F6+EchelleFPAparam!$M$3+EchelleFPAparam!$K$3)))</f>
        <v>1537.33456746367</v>
      </c>
      <c r="EV11" s="36" t="n">
        <f aca="false">IF(OR($S11+H$52&lt;$Q11,$S11+H$52&gt;$R11),-1,(EchelleFPAparam!$S$3/('cpmcfgWVLEN_Table.csv'!$S11+H$52))*(SIN('Standard Settings'!$F6)+SIN('Standard Settings'!$F6+EchelleFPAparam!$M$3+EchelleFPAparam!$K$3)))</f>
        <v>1496.87839463568</v>
      </c>
      <c r="EW11" s="36" t="n">
        <f aca="false">IF(OR($S11+I$52&lt;$Q11,$S11+I$52&gt;$R11),-1,(EchelleFPAparam!$S$3/('cpmcfgWVLEN_Table.csv'!$S11+I$52))*(SIN('Standard Settings'!$F6)+SIN('Standard Settings'!$F6+EchelleFPAparam!$M$3+EchelleFPAparam!$K$3)))</f>
        <v>1458.49689733733</v>
      </c>
      <c r="EX11" s="36" t="n">
        <f aca="false">IF(OR($S11+J$52&lt;$Q11,$S11+J$52&gt;$R11),-1,(EchelleFPAparam!$S$3/('cpmcfgWVLEN_Table.csv'!$S11+J$52))*(SIN('Standard Settings'!$F6)+SIN('Standard Settings'!$F6+EchelleFPAparam!$M$3+EchelleFPAparam!$K$3)))</f>
        <v>-1</v>
      </c>
      <c r="EY11" s="36"/>
      <c r="EZ11" s="37"/>
      <c r="FA11" s="37"/>
      <c r="FB11" s="37"/>
      <c r="FC11" s="37"/>
      <c r="FD11" s="37"/>
      <c r="FE11" s="37"/>
      <c r="FF11" s="37"/>
      <c r="FG11" s="37"/>
      <c r="FH11" s="37"/>
      <c r="FI11" s="37"/>
      <c r="FJ11" s="37"/>
      <c r="FK11" s="37"/>
      <c r="FL11" s="37"/>
      <c r="FM11" s="37"/>
      <c r="FN11" s="37"/>
      <c r="FO11" s="37"/>
      <c r="FP11" s="37"/>
      <c r="FQ11" s="37"/>
      <c r="FR11" s="37"/>
      <c r="FS11" s="37"/>
      <c r="FT11" s="37"/>
      <c r="FU11" s="37"/>
      <c r="FV11" s="37"/>
      <c r="FW11" s="37"/>
      <c r="FX11" s="38" t="n">
        <f aca="false">1/(F11*EchelleFPAparam!$Q$3)</f>
        <v>2318.14110129543</v>
      </c>
      <c r="FY11" s="38" t="n">
        <f aca="false">E11*FX11</f>
        <v>11.912810580175</v>
      </c>
      <c r="FZ11" s="37"/>
      <c r="GA11" s="37"/>
      <c r="GB11" s="37"/>
      <c r="GC11" s="37"/>
      <c r="GD11" s="37"/>
      <c r="GE11" s="37"/>
      <c r="GF11" s="37"/>
      <c r="GG11" s="37"/>
      <c r="GH11" s="37"/>
      <c r="GI11" s="37"/>
      <c r="GJ11" s="37"/>
      <c r="GK11" s="37"/>
      <c r="GL11" s="37"/>
      <c r="GM11" s="37"/>
      <c r="GN11" s="37"/>
      <c r="GO11" s="37"/>
      <c r="GP11" s="37"/>
      <c r="GQ11" s="37"/>
      <c r="GR11" s="37"/>
      <c r="GS11" s="37"/>
      <c r="GT11" s="37"/>
      <c r="GU11" s="37"/>
      <c r="GV11" s="37"/>
      <c r="GW11" s="37"/>
      <c r="GX11" s="37"/>
      <c r="GY11" s="37"/>
      <c r="GZ11" s="37"/>
      <c r="HA11" s="37"/>
      <c r="HB11" s="37"/>
      <c r="HC11" s="37"/>
      <c r="HD11" s="37"/>
      <c r="HE11" s="37"/>
      <c r="HF11" s="37"/>
      <c r="HG11" s="37"/>
      <c r="HH11" s="37"/>
      <c r="HI11" s="37"/>
      <c r="HJ11" s="37"/>
      <c r="HK11" s="37"/>
      <c r="HL11" s="37"/>
      <c r="HM11" s="37"/>
      <c r="HN11" s="37"/>
      <c r="HO11" s="37"/>
      <c r="HP11" s="37"/>
      <c r="HQ11" s="37"/>
      <c r="HR11" s="37"/>
      <c r="HS11" s="37"/>
      <c r="HT11" s="37"/>
      <c r="HU11" s="37"/>
      <c r="HV11" s="37"/>
      <c r="HW11" s="37"/>
      <c r="HX11" s="37"/>
      <c r="HY11" s="37"/>
      <c r="HZ11" s="37"/>
      <c r="IA11" s="37"/>
      <c r="IB11" s="37"/>
      <c r="IC11" s="37"/>
      <c r="ID11" s="37"/>
      <c r="IE11" s="37"/>
      <c r="IF11" s="37"/>
      <c r="IG11" s="37"/>
      <c r="IH11" s="37"/>
      <c r="II11" s="37"/>
      <c r="IJ11" s="37"/>
      <c r="IK11" s="37"/>
      <c r="IL11" s="37"/>
      <c r="IM11" s="37"/>
      <c r="IN11" s="37"/>
      <c r="IO11" s="37"/>
      <c r="IP11" s="37"/>
      <c r="IQ11" s="37"/>
      <c r="IR11" s="37"/>
      <c r="IS11" s="37"/>
      <c r="IT11" s="37"/>
      <c r="IU11" s="37"/>
      <c r="IV11" s="37"/>
      <c r="IW11" s="37"/>
      <c r="IX11" s="37"/>
      <c r="IY11" s="37"/>
      <c r="IZ11" s="37"/>
      <c r="JA11" s="37"/>
      <c r="JB11" s="37"/>
      <c r="JC11" s="37"/>
      <c r="JD11" s="37"/>
      <c r="JE11" s="37"/>
      <c r="JF11" s="37"/>
      <c r="JG11" s="37"/>
      <c r="JH11" s="37"/>
      <c r="JI11" s="37"/>
      <c r="JJ11" s="37"/>
      <c r="JK11" s="37"/>
      <c r="JL11" s="37"/>
      <c r="JM11" s="37"/>
      <c r="JN11" s="37"/>
      <c r="JO11" s="37"/>
      <c r="JP11" s="37"/>
      <c r="JQ11" s="37"/>
      <c r="JR11" s="37"/>
      <c r="JS11" s="37"/>
      <c r="JT11" s="37"/>
      <c r="JU11" s="37"/>
      <c r="JV11" s="37"/>
      <c r="JW11" s="37"/>
      <c r="JX11" s="37"/>
      <c r="JY11" s="37"/>
      <c r="JZ11" s="37"/>
      <c r="KA11" s="37"/>
      <c r="KB11" s="37"/>
      <c r="KC11" s="37"/>
      <c r="KD11" s="37"/>
      <c r="KE11" s="37"/>
    </row>
    <row r="12" customFormat="false" ht="13.75" hidden="false" customHeight="true" outlineLevel="0" collapsed="false">
      <c r="A12" s="24" t="n">
        <v>6</v>
      </c>
      <c r="B12" s="25" t="n">
        <f aca="false">Y12</f>
        <v>1571.19199548738</v>
      </c>
      <c r="C12" s="12" t="str">
        <f aca="false">'Standard Settings'!B7</f>
        <v>H/2/4</v>
      </c>
      <c r="D12" s="12" t="n">
        <f aca="false">'Standard Settings'!H7</f>
        <v>36</v>
      </c>
      <c r="E12" s="26" t="n">
        <f aca="false">(DX12-DM12)/2048</f>
        <v>0.00505694428567383</v>
      </c>
      <c r="F12" s="23" t="n">
        <f aca="false">((EchelleFPAparam!$S$3/('cpmcfgWVLEN_Table.csv'!$S12+E$52))*(SIN('Standard Settings'!$F7+0.0005)+SIN('Standard Settings'!$F7+0.0005+EchelleFPAparam!$M$3))-(EchelleFPAparam!$S$3/('cpmcfgWVLEN_Table.csv'!$S12+E$52))*(SIN('Standard Settings'!$F7-0.0005)+SIN('Standard Settings'!$F7-0.0005+EchelleFPAparam!$M$3)))*1000*EchelleFPAparam!$O$3/180</f>
        <v>14.1337352780209</v>
      </c>
      <c r="G12" s="27" t="str">
        <f aca="false">'Standard Settings'!C7</f>
        <v>H</v>
      </c>
      <c r="H12" s="28"/>
      <c r="I12" s="12" t="str">
        <f aca="false">'Standard Settings'!$D7</f>
        <v>HK</v>
      </c>
      <c r="J12" s="28"/>
      <c r="K12" s="13" t="n">
        <v>0</v>
      </c>
      <c r="L12" s="13" t="n">
        <v>0</v>
      </c>
      <c r="M12" s="12" t="str">
        <f aca="false">'Standard Settings'!$D7</f>
        <v>HK</v>
      </c>
      <c r="N12" s="28"/>
      <c r="O12" s="12" t="n">
        <f aca="false">'Standard Settings'!$E7</f>
        <v>65</v>
      </c>
      <c r="P12" s="29"/>
      <c r="Q12" s="30" t="n">
        <f aca="false">'Standard Settings'!$G7</f>
        <v>32</v>
      </c>
      <c r="R12" s="30" t="n">
        <f aca="false">'Standard Settings'!$I7</f>
        <v>39</v>
      </c>
      <c r="S12" s="31" t="n">
        <f aca="false">D12-4</f>
        <v>32</v>
      </c>
      <c r="T12" s="31" t="n">
        <f aca="false">D12+4</f>
        <v>40</v>
      </c>
      <c r="U12" s="32" t="n">
        <f aca="false">IF(OR($S12+B$52&lt;$Q12,$S12+B$52&gt;$R12),-1,(EchelleFPAparam!$S$3/('cpmcfgWVLEN_Table.csv'!$S12+B$52))*(SIN('Standard Settings'!$F7)+SIN('Standard Settings'!$F7+EchelleFPAparam!$M$3)))</f>
        <v>1767.5909949233</v>
      </c>
      <c r="V12" s="32" t="n">
        <f aca="false">IF(OR($S12+C$52&lt;$Q12,$S12+C$52&gt;$R12),-1,(EchelleFPAparam!$S$3/('cpmcfgWVLEN_Table.csv'!$S12+C$52))*(SIN('Standard Settings'!$F7)+SIN('Standard Settings'!$F7+EchelleFPAparam!$M$3)))</f>
        <v>1714.02763144078</v>
      </c>
      <c r="W12" s="32" t="n">
        <f aca="false">IF(OR($S12+D$52&lt;$Q12,$S12+D$52&gt;$R12),-1,(EchelleFPAparam!$S$3/('cpmcfgWVLEN_Table.csv'!$S12+D$52))*(SIN('Standard Settings'!$F7)+SIN('Standard Settings'!$F7+EchelleFPAparam!$M$3)))</f>
        <v>1663.61505404546</v>
      </c>
      <c r="X12" s="32" t="n">
        <f aca="false">IF(OR($S12+E$52&lt;$Q12,$S12+E$52&gt;$R12),-1,(EchelleFPAparam!$S$3/('cpmcfgWVLEN_Table.csv'!$S12+E$52))*(SIN('Standard Settings'!$F7)+SIN('Standard Settings'!$F7+EchelleFPAparam!$M$3)))</f>
        <v>1616.08319535845</v>
      </c>
      <c r="Y12" s="32" t="n">
        <f aca="false">IF(OR($S12+F$52&lt;$Q12,$S12+F$52&gt;$R12),-1,(EchelleFPAparam!$S$3/('cpmcfgWVLEN_Table.csv'!$S12+F$52))*(SIN('Standard Settings'!$F7)+SIN('Standard Settings'!$F7+EchelleFPAparam!$M$3)))</f>
        <v>1571.19199548738</v>
      </c>
      <c r="Z12" s="32" t="n">
        <f aca="false">IF(OR($S12+G$52&lt;$Q12,$S12+G$52&gt;$R12),-1,(EchelleFPAparam!$S$3/('cpmcfgWVLEN_Table.csv'!$S12+G$52))*(SIN('Standard Settings'!$F7)+SIN('Standard Settings'!$F7+EchelleFPAparam!$M$3)))</f>
        <v>1528.72734696069</v>
      </c>
      <c r="AA12" s="32" t="n">
        <f aca="false">IF(OR($S12+H$52&lt;$Q12,$S12+H$52&gt;$R12),-1,(EchelleFPAparam!$S$3/('cpmcfgWVLEN_Table.csv'!$S12+H$52))*(SIN('Standard Settings'!$F7)+SIN('Standard Settings'!$F7+EchelleFPAparam!$M$3)))</f>
        <v>1488.49767993541</v>
      </c>
      <c r="AB12" s="32" t="n">
        <f aca="false">IF(OR($S12+I$52&lt;$Q12,$S12+I$52&gt;$R12),-1,(EchelleFPAparam!$S$3/('cpmcfgWVLEN_Table.csv'!$S12+I$52))*(SIN('Standard Settings'!$F7)+SIN('Standard Settings'!$F7+EchelleFPAparam!$M$3)))</f>
        <v>1450.33107275758</v>
      </c>
      <c r="AC12" s="32" t="n">
        <f aca="false">IF(OR($S12+J$52&lt;$Q12,$S12+J$52&gt;$R12),-1,(EchelleFPAparam!$S$3/('cpmcfgWVLEN_Table.csv'!$S12+J$52))*(SIN('Standard Settings'!$F7)+SIN('Standard Settings'!$F7+EchelleFPAparam!$M$3)))</f>
        <v>-1</v>
      </c>
      <c r="AD12" s="33"/>
      <c r="AE12" s="33" t="n">
        <v>1972.13406777436</v>
      </c>
      <c r="AF12" s="33" t="n">
        <v>1681.02040492305</v>
      </c>
      <c r="AG12" s="33" t="n">
        <v>1395.53215112669</v>
      </c>
      <c r="AH12" s="33" t="n">
        <v>1128.3495425942</v>
      </c>
      <c r="AI12" s="33" t="n">
        <v>877.467510260723</v>
      </c>
      <c r="AJ12" s="33" t="n">
        <v>641.250693336499</v>
      </c>
      <c r="AK12" s="33" t="n">
        <v>418.234350141325</v>
      </c>
      <c r="AL12" s="33" t="n">
        <v>207.094865834327</v>
      </c>
      <c r="AM12" s="33" t="n">
        <v>46.4799742526951</v>
      </c>
      <c r="AN12" s="33"/>
      <c r="AO12" s="33"/>
      <c r="AP12" s="33" t="n">
        <v>1996.79887992594</v>
      </c>
      <c r="AQ12" s="33" t="n">
        <v>1728.39888067673</v>
      </c>
      <c r="AR12" s="33" t="n">
        <v>1440.6716523492</v>
      </c>
      <c r="AS12" s="33" t="n">
        <v>1171.50390484898</v>
      </c>
      <c r="AT12" s="33" t="n">
        <v>918.834304916391</v>
      </c>
      <c r="AU12" s="33" t="n">
        <v>680.991541190949</v>
      </c>
      <c r="AV12" s="33" t="n">
        <v>456.479244607169</v>
      </c>
      <c r="AW12" s="33" t="n">
        <v>243.993848744851</v>
      </c>
      <c r="AX12" s="33" t="n">
        <v>64.2981681020832</v>
      </c>
      <c r="AY12" s="33"/>
      <c r="AZ12" s="33"/>
      <c r="BA12" s="33" t="n">
        <v>2021.64640398496</v>
      </c>
      <c r="BB12" s="33" t="n">
        <v>1776.69937351094</v>
      </c>
      <c r="BC12" s="33" t="n">
        <v>1486.40912483026</v>
      </c>
      <c r="BD12" s="33" t="n">
        <v>1215.00082803523</v>
      </c>
      <c r="BE12" s="33" t="n">
        <v>960.346995803727</v>
      </c>
      <c r="BF12" s="33" t="n">
        <v>720.68468168942</v>
      </c>
      <c r="BG12" s="33" t="n">
        <v>494.475925100229</v>
      </c>
      <c r="BH12" s="33" t="n">
        <v>280.521711661405</v>
      </c>
      <c r="BI12" s="33" t="n">
        <v>81.8507618364068</v>
      </c>
      <c r="BJ12" s="33"/>
      <c r="BK12" s="34" t="n">
        <f aca="false">IF(OR($S12+B$52&lt;'Standard Settings'!$G7,$S12+B$52&gt;'Standard Settings'!$I7),-1,(EchelleFPAparam!$S$3/('cpmcfgWVLEN_Table.csv'!$S12+B$52))*(SIN(EchelleFPAparam!$T$3-EchelleFPAparam!$M$3/2)+SIN('Standard Settings'!$F7+EchelleFPAparam!$M$3)))</f>
        <v>1770.30720931892</v>
      </c>
      <c r="BL12" s="34" t="n">
        <f aca="false">IF(OR($S12+C$52&lt;'Standard Settings'!$G7,$S12+C$52&gt;'Standard Settings'!$I7),-1,(EchelleFPAparam!$S$3/('cpmcfgWVLEN_Table.csv'!$S12+C$52))*(SIN(EchelleFPAparam!$T$3-EchelleFPAparam!$M$3/2)+SIN('Standard Settings'!$F7+EchelleFPAparam!$M$3)))</f>
        <v>1716.66153630925</v>
      </c>
      <c r="BM12" s="34" t="n">
        <f aca="false">IF(OR($S12+D$52&lt;'Standard Settings'!$G7,$S12+D$52&gt;'Standard Settings'!$I7),-1,(EchelleFPAparam!$S$3/('cpmcfgWVLEN_Table.csv'!$S12+D$52))*(SIN(EchelleFPAparam!$T$3-EchelleFPAparam!$M$3/2)+SIN('Standard Settings'!$F7+EchelleFPAparam!$M$3)))</f>
        <v>1666.17149112369</v>
      </c>
      <c r="BN12" s="34" t="n">
        <f aca="false">IF(OR($S12+E$52&lt;'Standard Settings'!$G7,$S12+E$52&gt;'Standard Settings'!$I7),-1,(EchelleFPAparam!$S$3/('cpmcfgWVLEN_Table.csv'!$S12+E$52))*(SIN(EchelleFPAparam!$T$3-EchelleFPAparam!$M$3/2)+SIN('Standard Settings'!$F7+EchelleFPAparam!$M$3)))</f>
        <v>1618.56659137729</v>
      </c>
      <c r="BO12" s="34" t="n">
        <f aca="false">IF(OR($S12+F$52&lt;'Standard Settings'!$G7,$S12+F$52&gt;'Standard Settings'!$I7),-1,(EchelleFPAparam!$S$3/('cpmcfgWVLEN_Table.csv'!$S12+F$52))*(SIN(EchelleFPAparam!$T$3-EchelleFPAparam!$M$3/2)+SIN('Standard Settings'!$F7+EchelleFPAparam!$M$3)))</f>
        <v>1573.60640828348</v>
      </c>
      <c r="BP12" s="34" t="n">
        <f aca="false">IF(OR($S12+G$52&lt;'Standard Settings'!$G7,$S12+G$52&gt;'Standard Settings'!$I7),-1,(EchelleFPAparam!$S$3/('cpmcfgWVLEN_Table.csv'!$S12+G$52))*(SIN(EchelleFPAparam!$T$3-EchelleFPAparam!$M$3/2)+SIN('Standard Settings'!$F7+EchelleFPAparam!$M$3)))</f>
        <v>1531.0765053569</v>
      </c>
      <c r="BQ12" s="34" t="n">
        <f aca="false">IF(OR($S12+H$52&lt;'Standard Settings'!$G7,$S12+H$52&gt;'Standard Settings'!$I7),-1,(EchelleFPAparam!$S$3/('cpmcfgWVLEN_Table.csv'!$S12+H$52))*(SIN(EchelleFPAparam!$T$3-EchelleFPAparam!$M$3/2)+SIN('Standard Settings'!$F7+EchelleFPAparam!$M$3)))</f>
        <v>1490.78501837382</v>
      </c>
      <c r="BR12" s="34" t="n">
        <f aca="false">IF(OR($S12+I$52&lt;'Standard Settings'!$G7,$S12+I$52&gt;'Standard Settings'!$I7),-1,(EchelleFPAparam!$S$3/('cpmcfgWVLEN_Table.csv'!$S12+I$52))*(SIN(EchelleFPAparam!$T$3-EchelleFPAparam!$M$3/2)+SIN('Standard Settings'!$F7+EchelleFPAparam!$M$3)))</f>
        <v>1452.55976149244</v>
      </c>
      <c r="BS12" s="34" t="n">
        <f aca="false">IF(OR($S12+J$52&lt;'Standard Settings'!$G7,$S12+J$52&gt;'Standard Settings'!$I7),-1,(EchelleFPAparam!$S$3/('cpmcfgWVLEN_Table.csv'!$S12+J$52))*(SIN(EchelleFPAparam!$T$3-EchelleFPAparam!$M$3/2)+SIN('Standard Settings'!$F7+EchelleFPAparam!$M$3)))</f>
        <v>-1</v>
      </c>
      <c r="BT12" s="35" t="n">
        <f aca="false">IF(OR($S12+B$52&lt;'Standard Settings'!$G7,$S12+B$52&gt;'Standard Settings'!$I7),-1,BK12*(($D12+B$52)/($D12+B$52+0.5)))</f>
        <v>1746.05642562962</v>
      </c>
      <c r="BU12" s="35" t="n">
        <f aca="false">IF(OR($S12+C$52&lt;'Standard Settings'!$G7,$S12+C$52&gt;'Standard Settings'!$I7),-1,BL12*(($D12+C$52)/($D12+C$52+0.5)))</f>
        <v>1693.77271582513</v>
      </c>
      <c r="BV12" s="35" t="n">
        <f aca="false">IF(OR($S12+D$52&lt;'Standard Settings'!$G7,$S12+D$52&gt;'Standard Settings'!$I7),-1,BM12*(($D12+D$52)/($D12+D$52+0.5)))</f>
        <v>1644.53290032987</v>
      </c>
      <c r="BW12" s="35" t="n">
        <f aca="false">IF(OR($S12+E$52&lt;'Standard Settings'!$G7,$S12+E$52&gt;'Standard Settings'!$I7),-1,BN12*(($D12+E$52)/($D12+E$52+0.5)))</f>
        <v>1598.07840667632</v>
      </c>
      <c r="BX12" s="35" t="n">
        <f aca="false">IF(OR($S12+F$52&lt;'Standard Settings'!$G7,$S12+F$52&gt;'Standard Settings'!$I7),-1,BO12*(($D12+F$52)/($D12+F$52+0.5)))</f>
        <v>1554.17916867504</v>
      </c>
      <c r="BY12" s="35" t="n">
        <f aca="false">IF(OR($S12+G$52&lt;'Standard Settings'!$G7,$S12+G$52&gt;'Standard Settings'!$I7),-1,BP12*(($D12+G$52)/($D12+G$52+0.5)))</f>
        <v>1512.62980047308</v>
      </c>
      <c r="BZ12" s="35" t="n">
        <f aca="false">IF(OR($S12+H$52&lt;'Standard Settings'!$G7,$S12+H$52&gt;'Standard Settings'!$I7),-1,BQ12*(($D12+H$52)/($D12+H$52+0.5)))</f>
        <v>1473.24637109884</v>
      </c>
      <c r="CA12" s="35" t="n">
        <f aca="false">IF(OR($S12+I$52&lt;'Standard Settings'!$G7,$S12+I$52&gt;'Standard Settings'!$I7),-1,BR12*(($D12+I$52)/($D12+I$52+0.5)))</f>
        <v>1435.86367227989</v>
      </c>
      <c r="CB12" s="35" t="n">
        <f aca="false">IF(OR($S12+J$52&lt;'Standard Settings'!$G7,$S12+J$52&gt;'Standard Settings'!$I7),-1,BS12*(($D12+J$52)/($D12+J$52+0.5)))</f>
        <v>-1</v>
      </c>
      <c r="CC12" s="35" t="n">
        <f aca="false">IF(OR($S12+B$52&lt;'Standard Settings'!$G7,$S12+B$52&gt;'Standard Settings'!$I7),-1,BK12*(($D12+B$52)/($D12+B$52-0.5)))</f>
        <v>1795.24111367552</v>
      </c>
      <c r="CD12" s="35" t="n">
        <f aca="false">IF(OR($S12+C$52&lt;'Standard Settings'!$G7,$S12+C$52&gt;'Standard Settings'!$I7),-1,BL12*(($D12+C$52)/($D12+C$52-0.5)))</f>
        <v>1740.17744776554</v>
      </c>
      <c r="CE12" s="35" t="n">
        <f aca="false">IF(OR($S12+D$52&lt;'Standard Settings'!$G7,$S12+D$52&gt;'Standard Settings'!$I7),-1,BM12*(($D12+D$52)/($D12+D$52-0.5)))</f>
        <v>1688.38711100533</v>
      </c>
      <c r="CF12" s="35" t="n">
        <f aca="false">IF(OR($S12+E$52&lt;'Standard Settings'!$G7,$S12+E$52&gt;'Standard Settings'!$I7),-1,BN12*(($D12+E$52)/($D12+E$52-0.5)))</f>
        <v>1639.58693671986</v>
      </c>
      <c r="CG12" s="35" t="n">
        <f aca="false">IF(OR($S12+F$52&lt;'Standard Settings'!$G7,$S12+F$52&gt;'Standard Settings'!$I7),-1,BO12*(($D12+F$52)/($D12+F$52-0.5)))</f>
        <v>1593.52547674277</v>
      </c>
      <c r="CH12" s="35" t="n">
        <f aca="false">IF(OR($S12+G$52&lt;'Standard Settings'!$G7,$S12+G$52&gt;'Standard Settings'!$I7),-1,BP12*(($D12+G$52)/($D12+G$52-0.5)))</f>
        <v>1549.97868443538</v>
      </c>
      <c r="CI12" s="35" t="n">
        <f aca="false">IF(OR($S12+H$52&lt;'Standard Settings'!$G7,$S12+H$52&gt;'Standard Settings'!$I7),-1,BQ12*(($D12+H$52)/($D12+H$52-0.5)))</f>
        <v>1508.74628365544</v>
      </c>
      <c r="CJ12" s="35" t="n">
        <f aca="false">IF(OR($S12+I$52&lt;'Standard Settings'!$G7,$S12+I$52&gt;'Standard Settings'!$I7),-1,BR12*(($D12+I$52)/($D12+I$52-0.5)))</f>
        <v>1469.64869986294</v>
      </c>
      <c r="CK12" s="35" t="n">
        <f aca="false">IF(OR($S12+J$52&lt;'Standard Settings'!$G7,$S12+J$52&gt;'Standard Settings'!$I7),-1,BS12*(($D12+J$52)/($D12+J$52-0.5)))</f>
        <v>-1</v>
      </c>
      <c r="CL12" s="36"/>
      <c r="CM12" s="36" t="n">
        <f aca="false">IF(OR($S12+B$52&lt;'Standard Settings'!$G7,$S12+B$52&gt;'Standard Settings'!$I7),-1,(EchelleFPAparam!$S$3/('cpmcfgWVLEN_Table.csv'!$S12+B$52))*(SIN('Standard Settings'!$F7)+SIN('Standard Settings'!$F7+EchelleFPAparam!$M$3+EchelleFPAparam!$F$3)))</f>
        <v>1748.83328272656</v>
      </c>
      <c r="CN12" s="36" t="n">
        <f aca="false">IF(OR($S12+C$52&lt;'Standard Settings'!$G7,$S12+C$52&gt;'Standard Settings'!$I7),-1,(EchelleFPAparam!$S$3/('cpmcfgWVLEN_Table.csv'!$S12+C$52))*(SIN('Standard Settings'!$F7)+SIN('Standard Settings'!$F7+EchelleFPAparam!$M$3+EchelleFPAparam!$F$3)))</f>
        <v>1695.83833476515</v>
      </c>
      <c r="CO12" s="36" t="n">
        <f aca="false">IF(OR($S12+D$52&lt;'Standard Settings'!$G7,$S12+D$52&gt;'Standard Settings'!$I7),-1,(EchelleFPAparam!$S$3/('cpmcfgWVLEN_Table.csv'!$S12+D$52))*(SIN('Standard Settings'!$F7)+SIN('Standard Settings'!$F7+EchelleFPAparam!$M$3+EchelleFPAparam!$F$3)))</f>
        <v>1645.96073668382</v>
      </c>
      <c r="CP12" s="36" t="n">
        <f aca="false">IF(OR($S12+E$52&lt;'Standard Settings'!$G7,$S12+E$52&gt;'Standard Settings'!$I7),-1,(EchelleFPAparam!$S$3/('cpmcfgWVLEN_Table.csv'!$S12+E$52))*(SIN('Standard Settings'!$F7)+SIN('Standard Settings'!$F7+EchelleFPAparam!$M$3+EchelleFPAparam!$F$3)))</f>
        <v>1598.93328706428</v>
      </c>
      <c r="CQ12" s="36" t="n">
        <f aca="false">IF(OR($S12+F$52&lt;'Standard Settings'!$G7,$S12+F$52&gt;'Standard Settings'!$I7),-1,(EchelleFPAparam!$S$3/('cpmcfgWVLEN_Table.csv'!$S12+F$52))*(SIN('Standard Settings'!$F7)+SIN('Standard Settings'!$F7+EchelleFPAparam!$M$3+EchelleFPAparam!$F$3)))</f>
        <v>1554.51847353472</v>
      </c>
      <c r="CR12" s="36" t="n">
        <f aca="false">IF(OR($S12+G$52&lt;'Standard Settings'!$G7,$S12+G$52&gt;'Standard Settings'!$I7),-1,(EchelleFPAparam!$S$3/('cpmcfgWVLEN_Table.csv'!$S12+G$52))*(SIN('Standard Settings'!$F7)+SIN('Standard Settings'!$F7+EchelleFPAparam!$M$3+EchelleFPAparam!$F$3)))</f>
        <v>1512.50446073648</v>
      </c>
      <c r="CS12" s="36" t="n">
        <f aca="false">IF(OR($S12+H$52&lt;'Standard Settings'!$G7,$S12+H$52&gt;'Standard Settings'!$I7),-1,(EchelleFPAparam!$S$3/('cpmcfgWVLEN_Table.csv'!$S12+H$52))*(SIN('Standard Settings'!$F7)+SIN('Standard Settings'!$F7+EchelleFPAparam!$M$3+EchelleFPAparam!$F$3)))</f>
        <v>1472.70171176973</v>
      </c>
      <c r="CT12" s="36" t="n">
        <f aca="false">IF(OR($S12+I$52&lt;'Standard Settings'!$G7,$S12+I$52&gt;'Standard Settings'!$I7),-1,(EchelleFPAparam!$S$3/('cpmcfgWVLEN_Table.csv'!$S12+I$52))*(SIN('Standard Settings'!$F7)+SIN('Standard Settings'!$F7+EchelleFPAparam!$M$3+EchelleFPAparam!$F$3)))</f>
        <v>1434.94012941666</v>
      </c>
      <c r="CU12" s="36" t="n">
        <f aca="false">IF(OR($S12+J$52&lt;'Standard Settings'!$G7,$S12+J$52&gt;'Standard Settings'!$I7),-1,(EchelleFPAparam!$S$3/('cpmcfgWVLEN_Table.csv'!$S12+J$52))*(SIN('Standard Settings'!$F7)+SIN('Standard Settings'!$F7+EchelleFPAparam!$M$3+EchelleFPAparam!$F$3)))</f>
        <v>-1</v>
      </c>
      <c r="CV12" s="36"/>
      <c r="CW12" s="36"/>
      <c r="CX12" s="36" t="n">
        <f aca="false">IF(OR($S12+B$52&lt;'Standard Settings'!$G7,$S12+B$52&gt;'Standard Settings'!$I7),-1,(EchelleFPAparam!$S$3/('cpmcfgWVLEN_Table.csv'!$S12+B$52))*(SIN('Standard Settings'!$F7)+SIN('Standard Settings'!$F7+EchelleFPAparam!$M$3+EchelleFPAparam!$G$3)))</f>
        <v>1761.05028550974</v>
      </c>
      <c r="CY12" s="36" t="n">
        <f aca="false">IF(OR($S12+C$52&lt;'Standard Settings'!$G7,$S12+C$52&gt;'Standard Settings'!$I7),-1,(EchelleFPAparam!$S$3/('cpmcfgWVLEN_Table.csv'!$S12+C$52))*(SIN('Standard Settings'!$F7)+SIN('Standard Settings'!$F7+EchelleFPAparam!$M$3+EchelleFPAparam!$G$3)))</f>
        <v>1707.68512534278</v>
      </c>
      <c r="CZ12" s="36" t="n">
        <f aca="false">IF(OR($S12+D$52&lt;'Standard Settings'!$G7,$S12+D$52&gt;'Standard Settings'!$I7),-1,(EchelleFPAparam!$S$3/('cpmcfgWVLEN_Table.csv'!$S12+D$52))*(SIN('Standard Settings'!$F7)+SIN('Standard Settings'!$F7+EchelleFPAparam!$M$3+EchelleFPAparam!$G$3)))</f>
        <v>1657.45909224446</v>
      </c>
      <c r="DA12" s="36" t="n">
        <f aca="false">IF(OR($S12+E$52&lt;'Standard Settings'!$G7,$S12+E$52&gt;'Standard Settings'!$I7),-1,(EchelleFPAparam!$S$3/('cpmcfgWVLEN_Table.csv'!$S12+E$52))*(SIN('Standard Settings'!$F7)+SIN('Standard Settings'!$F7+EchelleFPAparam!$M$3+EchelleFPAparam!$G$3)))</f>
        <v>1610.10311818033</v>
      </c>
      <c r="DB12" s="36" t="n">
        <f aca="false">IF(OR($S12+F$52&lt;'Standard Settings'!$G7,$S12+F$52&gt;'Standard Settings'!$I7),-1,(EchelleFPAparam!$S$3/('cpmcfgWVLEN_Table.csv'!$S12+F$52))*(SIN('Standard Settings'!$F7)+SIN('Standard Settings'!$F7+EchelleFPAparam!$M$3+EchelleFPAparam!$G$3)))</f>
        <v>1565.37803156421</v>
      </c>
      <c r="DC12" s="36" t="n">
        <f aca="false">IF(OR($S12+G$52&lt;'Standard Settings'!$G7,$S12+G$52&gt;'Standard Settings'!$I7),-1,(EchelleFPAparam!$S$3/('cpmcfgWVLEN_Table.csv'!$S12+G$52))*(SIN('Standard Settings'!$F7)+SIN('Standard Settings'!$F7+EchelleFPAparam!$M$3+EchelleFPAparam!$G$3)))</f>
        <v>1523.07051719761</v>
      </c>
      <c r="DD12" s="36" t="n">
        <f aca="false">IF(OR($S12+H$52&lt;'Standard Settings'!$G7,$S12+H$52&gt;'Standard Settings'!$I7),-1,(EchelleFPAparam!$S$3/('cpmcfgWVLEN_Table.csv'!$S12+H$52))*(SIN('Standard Settings'!$F7)+SIN('Standard Settings'!$F7+EchelleFPAparam!$M$3+EchelleFPAparam!$G$3)))</f>
        <v>1482.98971411347</v>
      </c>
      <c r="DE12" s="36" t="n">
        <f aca="false">IF(OR($S12+I$52&lt;'Standard Settings'!$G7,$S12+I$52&gt;'Standard Settings'!$I7),-1,(EchelleFPAparam!$S$3/('cpmcfgWVLEN_Table.csv'!$S12+I$52))*(SIN('Standard Settings'!$F7)+SIN('Standard Settings'!$F7+EchelleFPAparam!$M$3+EchelleFPAparam!$G$3)))</f>
        <v>1444.9643368285</v>
      </c>
      <c r="DF12" s="36" t="n">
        <f aca="false">IF(OR($S12+J$52&lt;'Standard Settings'!$G7,$S12+J$52&gt;'Standard Settings'!$I7),-1,(EchelleFPAparam!$S$3/('cpmcfgWVLEN_Table.csv'!$S12+J$52))*(SIN('Standard Settings'!$F7)+SIN('Standard Settings'!$F7+EchelleFPAparam!$M$3+EchelleFPAparam!$G$3)))</f>
        <v>-1</v>
      </c>
      <c r="DG12" s="36"/>
      <c r="DH12" s="36"/>
      <c r="DI12" s="36" t="n">
        <f aca="false">IF(OR($S12+B$52&lt;'Standard Settings'!$G7,$S12+B$52&gt;'Standard Settings'!$I7),-1,(EchelleFPAparam!$S$3/('cpmcfgWVLEN_Table.csv'!$S12+B$52))*(SIN('Standard Settings'!$F7)+SIN('Standard Settings'!$F7+EchelleFPAparam!$M$3+EchelleFPAparam!$H$3)))</f>
        <v>1761.69782444033</v>
      </c>
      <c r="DJ12" s="36" t="n">
        <f aca="false">IF(OR($S12+C$52&lt;'Standard Settings'!$G7,$S12+C$52&gt;'Standard Settings'!$I7),-1,(EchelleFPAparam!$S$3/('cpmcfgWVLEN_Table.csv'!$S12+C$52))*(SIN('Standard Settings'!$F7)+SIN('Standard Settings'!$F7+EchelleFPAparam!$M$3+EchelleFPAparam!$H$3)))</f>
        <v>1708.31304188153</v>
      </c>
      <c r="DK12" s="36" t="n">
        <f aca="false">IF(OR($S12+D$52&lt;'Standard Settings'!$G7,$S12+D$52&gt;'Standard Settings'!$I7),-1,(EchelleFPAparam!$S$3/('cpmcfgWVLEN_Table.csv'!$S12+D$52))*(SIN('Standard Settings'!$F7)+SIN('Standard Settings'!$F7+EchelleFPAparam!$M$3+EchelleFPAparam!$H$3)))</f>
        <v>1658.06854064972</v>
      </c>
      <c r="DL12" s="36" t="n">
        <f aca="false">IF(OR($S12+E$52&lt;'Standard Settings'!$G7,$S12+E$52&gt;'Standard Settings'!$I7),-1,(EchelleFPAparam!$S$3/('cpmcfgWVLEN_Table.csv'!$S12+E$52))*(SIN('Standard Settings'!$F7)+SIN('Standard Settings'!$F7+EchelleFPAparam!$M$3+EchelleFPAparam!$H$3)))</f>
        <v>1610.69515377402</v>
      </c>
      <c r="DM12" s="36" t="n">
        <f aca="false">IF(OR($S12+F$52&lt;'Standard Settings'!$G7,$S12+F$52&gt;'Standard Settings'!$I7),-1,(EchelleFPAparam!$S$3/('cpmcfgWVLEN_Table.csv'!$S12+F$52))*(SIN('Standard Settings'!$F7)+SIN('Standard Settings'!$F7+EchelleFPAparam!$M$3+EchelleFPAparam!$H$3)))</f>
        <v>1565.95362172474</v>
      </c>
      <c r="DN12" s="36" t="n">
        <f aca="false">IF(OR($S12+G$52&lt;'Standard Settings'!$G7,$S12+G$52&gt;'Standard Settings'!$I7),-1,(EchelleFPAparam!$S$3/('cpmcfgWVLEN_Table.csv'!$S12+G$52))*(SIN('Standard Settings'!$F7)+SIN('Standard Settings'!$F7+EchelleFPAparam!$M$3+EchelleFPAparam!$H$3)))</f>
        <v>1523.63055086731</v>
      </c>
      <c r="DO12" s="36" t="n">
        <f aca="false">IF(OR($S12+H$52&lt;'Standard Settings'!$G7,$S12+H$52&gt;'Standard Settings'!$I7),-1,(EchelleFPAparam!$S$3/('cpmcfgWVLEN_Table.csv'!$S12+H$52))*(SIN('Standard Settings'!$F7)+SIN('Standard Settings'!$F7+EchelleFPAparam!$M$3+EchelleFPAparam!$H$3)))</f>
        <v>1483.53501005502</v>
      </c>
      <c r="DP12" s="36" t="n">
        <f aca="false">IF(OR($S12+I$52&lt;'Standard Settings'!$G7,$S12+I$52&gt;'Standard Settings'!$I7),-1,(EchelleFPAparam!$S$3/('cpmcfgWVLEN_Table.csv'!$S12+I$52))*(SIN('Standard Settings'!$F7)+SIN('Standard Settings'!$F7+EchelleFPAparam!$M$3+EchelleFPAparam!$H$3)))</f>
        <v>1445.49565082284</v>
      </c>
      <c r="DQ12" s="36" t="n">
        <f aca="false">IF(OR($S12+J$52&lt;'Standard Settings'!$G7,$S12+J$52&gt;'Standard Settings'!$I7),-1,(EchelleFPAparam!$S$3/('cpmcfgWVLEN_Table.csv'!$S12+J$52))*(SIN('Standard Settings'!$F7)+SIN('Standard Settings'!$F7+EchelleFPAparam!$M$3+EchelleFPAparam!$H$3)))</f>
        <v>-1</v>
      </c>
      <c r="DR12" s="36"/>
      <c r="DS12" s="36"/>
      <c r="DT12" s="36" t="n">
        <f aca="false">IF(OR($S12+B$52&lt;'Standard Settings'!$G7,$S12+B$52&gt;'Standard Settings'!$I7),-1,(EchelleFPAparam!$S$3/('cpmcfgWVLEN_Table.csv'!$S12+B$52))*(SIN('Standard Settings'!$F7)+SIN('Standard Settings'!$F7+EchelleFPAparam!$M$3+EchelleFPAparam!$I$3)))</f>
        <v>1773.34902407453</v>
      </c>
      <c r="DU12" s="36" t="n">
        <f aca="false">IF(OR($S12+C$52&lt;'Standard Settings'!$G7,$S12+C$52&gt;'Standard Settings'!$I7),-1,(EchelleFPAparam!$S$3/('cpmcfgWVLEN_Table.csv'!$S12+C$52))*(SIN('Standard Settings'!$F7)+SIN('Standard Settings'!$F7+EchelleFPAparam!$M$3+EchelleFPAparam!$I$3)))</f>
        <v>1719.61117486015</v>
      </c>
      <c r="DV12" s="36" t="n">
        <f aca="false">IF(OR($S12+D$52&lt;'Standard Settings'!$G7,$S12+D$52&gt;'Standard Settings'!$I7),-1,(EchelleFPAparam!$S$3/('cpmcfgWVLEN_Table.csv'!$S12+D$52))*(SIN('Standard Settings'!$F7)+SIN('Standard Settings'!$F7+EchelleFPAparam!$M$3+EchelleFPAparam!$I$3)))</f>
        <v>1669.03437559956</v>
      </c>
      <c r="DW12" s="36" t="n">
        <f aca="false">IF(OR($S12+E$52&lt;'Standard Settings'!$G7,$S12+E$52&gt;'Standard Settings'!$I7),-1,(EchelleFPAparam!$S$3/('cpmcfgWVLEN_Table.csv'!$S12+E$52))*(SIN('Standard Settings'!$F7)+SIN('Standard Settings'!$F7+EchelleFPAparam!$M$3+EchelleFPAparam!$I$3)))</f>
        <v>1621.34767915386</v>
      </c>
      <c r="DX12" s="36" t="n">
        <f aca="false">IF(OR($S12+F$52&lt;'Standard Settings'!$G7,$S12+F$52&gt;'Standard Settings'!$I7),-1,(EchelleFPAparam!$S$3/('cpmcfgWVLEN_Table.csv'!$S12+F$52))*(SIN('Standard Settings'!$F7)+SIN('Standard Settings'!$F7+EchelleFPAparam!$M$3+EchelleFPAparam!$I$3)))</f>
        <v>1576.3102436218</v>
      </c>
      <c r="DY12" s="36" t="n">
        <f aca="false">IF(OR($S12+G$52&lt;'Standard Settings'!$G7,$S12+G$52&gt;'Standard Settings'!$I7),-1,(EchelleFPAparam!$S$3/('cpmcfgWVLEN_Table.csv'!$S12+G$52))*(SIN('Standard Settings'!$F7)+SIN('Standard Settings'!$F7+EchelleFPAparam!$M$3+EchelleFPAparam!$I$3)))</f>
        <v>1533.70726406446</v>
      </c>
      <c r="DZ12" s="36" t="n">
        <f aca="false">IF(OR($S12+H$52&lt;'Standard Settings'!$G7,$S12+H$52&gt;'Standard Settings'!$I7),-1,(EchelleFPAparam!$S$3/('cpmcfgWVLEN_Table.csv'!$S12+H$52))*(SIN('Standard Settings'!$F7)+SIN('Standard Settings'!$F7+EchelleFPAparam!$M$3+EchelleFPAparam!$I$3)))</f>
        <v>1493.34654658908</v>
      </c>
      <c r="EA12" s="36" t="n">
        <f aca="false">IF(OR($S12+I$52&lt;'Standard Settings'!$G7,$S12+I$52&gt;'Standard Settings'!$I7),-1,(EchelleFPAparam!$S$3/('cpmcfgWVLEN_Table.csv'!$S12+I$52))*(SIN('Standard Settings'!$F7)+SIN('Standard Settings'!$F7+EchelleFPAparam!$M$3+EchelleFPAparam!$I$3)))</f>
        <v>1455.05560949705</v>
      </c>
      <c r="EB12" s="36" t="n">
        <f aca="false">IF(OR($S12+J$52&lt;'Standard Settings'!$G7,$S12+J$52&gt;'Standard Settings'!$I7),-1,(EchelleFPAparam!$S$3/('cpmcfgWVLEN_Table.csv'!$S12+J$52))*(SIN('Standard Settings'!$F7)+SIN('Standard Settings'!$F7+EchelleFPAparam!$M$3+EchelleFPAparam!$I$3)))</f>
        <v>-1</v>
      </c>
      <c r="EC12" s="36"/>
      <c r="ED12" s="36"/>
      <c r="EE12" s="36" t="n">
        <f aca="false">IF(OR($S12+B$52&lt;'Standard Settings'!$G7,$S12+B$52&gt;'Standard Settings'!$I7),-1,(EchelleFPAparam!$S$3/('cpmcfgWVLEN_Table.csv'!$S12+B$52))*(SIN('Standard Settings'!$F7)+SIN('Standard Settings'!$F7+EchelleFPAparam!$M$3+EchelleFPAparam!$J$3)))</f>
        <v>1773.96564482904</v>
      </c>
      <c r="EF12" s="36" t="n">
        <f aca="false">IF(OR($S12+C$52&lt;'Standard Settings'!$G7,$S12+C$52&gt;'Standard Settings'!$I7),-1,(EchelleFPAparam!$S$3/('cpmcfgWVLEN_Table.csv'!$S12+C$52))*(SIN('Standard Settings'!$F7)+SIN('Standard Settings'!$F7+EchelleFPAparam!$M$3+EchelleFPAparam!$J$3)))</f>
        <v>1720.20911013725</v>
      </c>
      <c r="EG12" s="36" t="n">
        <f aca="false">IF(OR($S12+D$52&lt;'Standard Settings'!$G7,$S12+D$52&gt;'Standard Settings'!$I7),-1,(EchelleFPAparam!$S$3/('cpmcfgWVLEN_Table.csv'!$S12+D$52))*(SIN('Standard Settings'!$F7)+SIN('Standard Settings'!$F7+EchelleFPAparam!$M$3+EchelleFPAparam!$J$3)))</f>
        <v>1669.61472454497</v>
      </c>
      <c r="EH12" s="36" t="n">
        <f aca="false">IF(OR($S12+E$52&lt;'Standard Settings'!$G7,$S12+E$52&gt;'Standard Settings'!$I7),-1,(EchelleFPAparam!$S$3/('cpmcfgWVLEN_Table.csv'!$S12+E$52))*(SIN('Standard Settings'!$F7)+SIN('Standard Settings'!$F7+EchelleFPAparam!$M$3+EchelleFPAparam!$J$3)))</f>
        <v>1621.91144670083</v>
      </c>
      <c r="EI12" s="36" t="n">
        <f aca="false">IF(OR($S12+F$52&lt;'Standard Settings'!$G7,$S12+F$52&gt;'Standard Settings'!$I7),-1,(EchelleFPAparam!$S$3/('cpmcfgWVLEN_Table.csv'!$S12+F$52))*(SIN('Standard Settings'!$F7)+SIN('Standard Settings'!$F7+EchelleFPAparam!$M$3+EchelleFPAparam!$J$3)))</f>
        <v>1576.85835095914</v>
      </c>
      <c r="EJ12" s="36" t="n">
        <f aca="false">IF(OR($S12+G$52&lt;'Standard Settings'!$G7,$S12+G$52&gt;'Standard Settings'!$I7),-1,(EchelleFPAparam!$S$3/('cpmcfgWVLEN_Table.csv'!$S12+G$52))*(SIN('Standard Settings'!$F7)+SIN('Standard Settings'!$F7+EchelleFPAparam!$M$3+EchelleFPAparam!$J$3)))</f>
        <v>1534.24055768998</v>
      </c>
      <c r="EK12" s="36" t="n">
        <f aca="false">IF(OR($S12+H$52&lt;'Standard Settings'!$G7,$S12+H$52&gt;'Standard Settings'!$I7),-1,(EchelleFPAparam!$S$3/('cpmcfgWVLEN_Table.csv'!$S12+H$52))*(SIN('Standard Settings'!$F7)+SIN('Standard Settings'!$F7+EchelleFPAparam!$M$3+EchelleFPAparam!$J$3)))</f>
        <v>1493.86580617182</v>
      </c>
      <c r="EL12" s="36" t="n">
        <f aca="false">IF(OR($S12+I$52&lt;'Standard Settings'!$G7,$S12+I$52&gt;'Standard Settings'!$I7),-1,(EchelleFPAparam!$S$3/('cpmcfgWVLEN_Table.csv'!$S12+I$52))*(SIN('Standard Settings'!$F7)+SIN('Standard Settings'!$F7+EchelleFPAparam!$M$3+EchelleFPAparam!$J$3)))</f>
        <v>1455.56155473152</v>
      </c>
      <c r="EM12" s="36" t="n">
        <f aca="false">IF(OR($S12+J$52&lt;'Standard Settings'!$G7,$S12+J$52&gt;'Standard Settings'!$I7),-1,(EchelleFPAparam!$S$3/('cpmcfgWVLEN_Table.csv'!$S12+J$52))*(SIN('Standard Settings'!$F7)+SIN('Standard Settings'!$F7+EchelleFPAparam!$M$3+EchelleFPAparam!$J$3)))</f>
        <v>-1</v>
      </c>
      <c r="EN12" s="36"/>
      <c r="EO12" s="36"/>
      <c r="EP12" s="36" t="n">
        <f aca="false">IF(OR($S12+B$52&lt;$Q12,$S12+B$52&gt;$R12),-1,(EchelleFPAparam!$S$3/('cpmcfgWVLEN_Table.csv'!$S12+B$52))*(SIN('Standard Settings'!$F7)+SIN('Standard Settings'!$F7+EchelleFPAparam!$M$3+EchelleFPAparam!$K$3)))</f>
        <v>1785.04300758388</v>
      </c>
      <c r="EQ12" s="36" t="n">
        <f aca="false">IF(OR($S12+C$52&lt;$Q12,$S12+C$52&gt;$R12),-1,(EchelleFPAparam!$S$3/('cpmcfgWVLEN_Table.csv'!$S12+C$52))*(SIN('Standard Settings'!$F7)+SIN('Standard Settings'!$F7+EchelleFPAparam!$M$3+EchelleFPAparam!$K$3)))</f>
        <v>1730.95079523285</v>
      </c>
      <c r="ER12" s="36" t="n">
        <f aca="false">IF(OR($S12+D$52&lt;$Q12,$S12+D$52&gt;$R12),-1,(EchelleFPAparam!$S$3/('cpmcfgWVLEN_Table.csv'!$S12+D$52))*(SIN('Standard Settings'!$F7)+SIN('Standard Settings'!$F7+EchelleFPAparam!$M$3+EchelleFPAparam!$K$3)))</f>
        <v>1680.040477726</v>
      </c>
      <c r="ES12" s="36" t="n">
        <f aca="false">IF(OR($S12+E$52&lt;$Q12,$S12+E$52&gt;$R12),-1,(EchelleFPAparam!$S$3/('cpmcfgWVLEN_Table.csv'!$S12+E$52))*(SIN('Standard Settings'!$F7)+SIN('Standard Settings'!$F7+EchelleFPAparam!$M$3+EchelleFPAparam!$K$3)))</f>
        <v>1632.03932121955</v>
      </c>
      <c r="ET12" s="36" t="n">
        <f aca="false">IF(OR($S12+F$52&lt;$Q12,$S12+F$52&gt;$R12),-1,(EchelleFPAparam!$S$3/('cpmcfgWVLEN_Table.csv'!$S12+F$52))*(SIN('Standard Settings'!$F7)+SIN('Standard Settings'!$F7+EchelleFPAparam!$M$3+EchelleFPAparam!$K$3)))</f>
        <v>1586.70489563012</v>
      </c>
      <c r="EU12" s="36" t="n">
        <f aca="false">IF(OR($S12+G$52&lt;$Q12,$S12+G$52&gt;$R12),-1,(EchelleFPAparam!$S$3/('cpmcfgWVLEN_Table.csv'!$S12+G$52))*(SIN('Standard Settings'!$F7)+SIN('Standard Settings'!$F7+EchelleFPAparam!$M$3+EchelleFPAparam!$K$3)))</f>
        <v>1543.820979532</v>
      </c>
      <c r="EV12" s="36" t="n">
        <f aca="false">IF(OR($S12+H$52&lt;$Q12,$S12+H$52&gt;$R12),-1,(EchelleFPAparam!$S$3/('cpmcfgWVLEN_Table.csv'!$S12+H$52))*(SIN('Standard Settings'!$F7)+SIN('Standard Settings'!$F7+EchelleFPAparam!$M$3+EchelleFPAparam!$K$3)))</f>
        <v>1503.19411164958</v>
      </c>
      <c r="EW12" s="36" t="n">
        <f aca="false">IF(OR($S12+I$52&lt;$Q12,$S12+I$52&gt;$R12),-1,(EchelleFPAparam!$S$3/('cpmcfgWVLEN_Table.csv'!$S12+I$52))*(SIN('Standard Settings'!$F7)+SIN('Standard Settings'!$F7+EchelleFPAparam!$M$3+EchelleFPAparam!$K$3)))</f>
        <v>1464.65067288934</v>
      </c>
      <c r="EX12" s="36" t="n">
        <f aca="false">IF(OR($S12+J$52&lt;$Q12,$S12+J$52&gt;$R12),-1,(EchelleFPAparam!$S$3/('cpmcfgWVLEN_Table.csv'!$S12+J$52))*(SIN('Standard Settings'!$F7)+SIN('Standard Settings'!$F7+EchelleFPAparam!$M$3+EchelleFPAparam!$K$3)))</f>
        <v>-1</v>
      </c>
      <c r="EY12" s="36"/>
      <c r="EZ12" s="37"/>
      <c r="FA12" s="37"/>
      <c r="FB12" s="37"/>
      <c r="FC12" s="37"/>
      <c r="FD12" s="37"/>
      <c r="FE12" s="37"/>
      <c r="FF12" s="37"/>
      <c r="FG12" s="37"/>
      <c r="FH12" s="37"/>
      <c r="FI12" s="37"/>
      <c r="FJ12" s="37"/>
      <c r="FK12" s="37"/>
      <c r="FL12" s="37"/>
      <c r="FM12" s="37"/>
      <c r="FN12" s="37"/>
      <c r="FO12" s="37"/>
      <c r="FP12" s="37"/>
      <c r="FQ12" s="37"/>
      <c r="FR12" s="37"/>
      <c r="FS12" s="37"/>
      <c r="FT12" s="37"/>
      <c r="FU12" s="37"/>
      <c r="FV12" s="37"/>
      <c r="FW12" s="37"/>
      <c r="FX12" s="38" t="n">
        <f aca="false">1/(F12*EchelleFPAparam!$Q$3)</f>
        <v>2358.42349369379</v>
      </c>
      <c r="FY12" s="38" t="n">
        <f aca="false">E12*FX12</f>
        <v>11.9264162096337</v>
      </c>
      <c r="FZ12" s="37"/>
      <c r="GA12" s="37"/>
      <c r="GB12" s="37"/>
      <c r="GC12" s="37"/>
      <c r="GD12" s="37"/>
      <c r="GE12" s="37"/>
      <c r="GF12" s="37"/>
      <c r="GG12" s="37"/>
      <c r="GH12" s="37"/>
      <c r="GI12" s="37"/>
      <c r="GJ12" s="37"/>
      <c r="GK12" s="37"/>
      <c r="GL12" s="37"/>
      <c r="GM12" s="37"/>
      <c r="GN12" s="37"/>
      <c r="GO12" s="37"/>
      <c r="GP12" s="37"/>
      <c r="GQ12" s="37"/>
      <c r="GR12" s="37"/>
      <c r="GS12" s="37"/>
      <c r="GT12" s="37"/>
      <c r="GU12" s="37"/>
      <c r="GV12" s="37"/>
      <c r="GW12" s="37"/>
      <c r="GX12" s="37"/>
      <c r="GY12" s="37"/>
      <c r="GZ12" s="37"/>
      <c r="HA12" s="37"/>
      <c r="HB12" s="37"/>
      <c r="HC12" s="37"/>
      <c r="HD12" s="37"/>
      <c r="HE12" s="37"/>
      <c r="HF12" s="37"/>
      <c r="HG12" s="37"/>
      <c r="HH12" s="37"/>
      <c r="HI12" s="37"/>
      <c r="HJ12" s="37"/>
      <c r="HK12" s="37"/>
      <c r="HL12" s="37"/>
      <c r="HM12" s="37"/>
      <c r="HN12" s="37"/>
      <c r="HO12" s="37"/>
      <c r="HP12" s="37"/>
      <c r="HQ12" s="37"/>
      <c r="HR12" s="37"/>
      <c r="HS12" s="37"/>
      <c r="HT12" s="37"/>
      <c r="HU12" s="37"/>
      <c r="HV12" s="37"/>
      <c r="HW12" s="37"/>
      <c r="HX12" s="37"/>
      <c r="HY12" s="37"/>
      <c r="HZ12" s="37"/>
      <c r="IA12" s="37"/>
      <c r="IB12" s="37"/>
      <c r="IC12" s="37"/>
      <c r="ID12" s="37"/>
      <c r="IE12" s="37"/>
      <c r="IF12" s="37"/>
      <c r="IG12" s="37"/>
      <c r="IH12" s="37"/>
      <c r="II12" s="37"/>
      <c r="IJ12" s="37"/>
      <c r="IK12" s="37"/>
      <c r="IL12" s="37"/>
      <c r="IM12" s="37"/>
      <c r="IN12" s="37"/>
      <c r="IO12" s="37"/>
      <c r="IP12" s="37"/>
      <c r="IQ12" s="37"/>
      <c r="IR12" s="37"/>
      <c r="IS12" s="37"/>
      <c r="IT12" s="37"/>
      <c r="IU12" s="37"/>
      <c r="IV12" s="37"/>
      <c r="IW12" s="37"/>
      <c r="IX12" s="37"/>
      <c r="IY12" s="37"/>
      <c r="IZ12" s="37"/>
      <c r="JA12" s="37"/>
      <c r="JB12" s="37"/>
      <c r="JC12" s="37"/>
      <c r="JD12" s="37"/>
      <c r="JE12" s="37"/>
      <c r="JF12" s="37"/>
      <c r="JG12" s="37"/>
      <c r="JH12" s="37"/>
      <c r="JI12" s="37"/>
      <c r="JJ12" s="37"/>
      <c r="JK12" s="37"/>
      <c r="JL12" s="37"/>
      <c r="JM12" s="37"/>
      <c r="JN12" s="37"/>
      <c r="JO12" s="37"/>
      <c r="JP12" s="37"/>
      <c r="JQ12" s="37"/>
      <c r="JR12" s="37"/>
      <c r="JS12" s="37"/>
      <c r="JT12" s="37"/>
      <c r="JU12" s="37"/>
      <c r="JV12" s="37"/>
      <c r="JW12" s="37"/>
      <c r="JX12" s="37"/>
      <c r="JY12" s="37"/>
      <c r="JZ12" s="37"/>
      <c r="KA12" s="37"/>
      <c r="KB12" s="37"/>
      <c r="KC12" s="37"/>
      <c r="KD12" s="37"/>
      <c r="KE12" s="37"/>
    </row>
    <row r="13" customFormat="false" ht="13.75" hidden="false" customHeight="true" outlineLevel="0" collapsed="false">
      <c r="A13" s="24" t="n">
        <v>7</v>
      </c>
      <c r="B13" s="25" t="n">
        <f aca="false">Y13</f>
        <v>1578.00264815166</v>
      </c>
      <c r="C13" s="12" t="str">
        <f aca="false">'Standard Settings'!B8</f>
        <v>H/3/4</v>
      </c>
      <c r="D13" s="12" t="n">
        <f aca="false">'Standard Settings'!H8</f>
        <v>36</v>
      </c>
      <c r="E13" s="26" t="n">
        <f aca="false">(DX13-DM13)/2048</f>
        <v>0.00497455373822753</v>
      </c>
      <c r="F13" s="23" t="n">
        <f aca="false">((EchelleFPAparam!$S$3/('cpmcfgWVLEN_Table.csv'!$S13+E$52))*(SIN('Standard Settings'!$F8+0.0005)+SIN('Standard Settings'!$F8+0.0005+EchelleFPAparam!$M$3))-(EchelleFPAparam!$S$3/('cpmcfgWVLEN_Table.csv'!$S13+E$52))*(SIN('Standard Settings'!$F8-0.0005)+SIN('Standard Settings'!$F8-0.0005+EchelleFPAparam!$M$3)))*1000*EchelleFPAparam!$O$3/180</f>
        <v>13.8870566892315</v>
      </c>
      <c r="G13" s="27" t="str">
        <f aca="false">'Standard Settings'!C8</f>
        <v>H</v>
      </c>
      <c r="H13" s="28"/>
      <c r="I13" s="12" t="str">
        <f aca="false">'Standard Settings'!$D8</f>
        <v>HK</v>
      </c>
      <c r="J13" s="28"/>
      <c r="K13" s="13" t="n">
        <v>0</v>
      </c>
      <c r="L13" s="13" t="n">
        <v>0</v>
      </c>
      <c r="M13" s="12" t="str">
        <f aca="false">'Standard Settings'!$D8</f>
        <v>HK</v>
      </c>
      <c r="N13" s="28"/>
      <c r="O13" s="12" t="n">
        <f aca="false">'Standard Settings'!$E8</f>
        <v>65.5</v>
      </c>
      <c r="P13" s="29"/>
      <c r="Q13" s="30" t="n">
        <f aca="false">'Standard Settings'!$G8</f>
        <v>32</v>
      </c>
      <c r="R13" s="30" t="n">
        <f aca="false">'Standard Settings'!$I8</f>
        <v>39</v>
      </c>
      <c r="S13" s="31" t="n">
        <f aca="false">D13-4</f>
        <v>32</v>
      </c>
      <c r="T13" s="31" t="n">
        <f aca="false">D13+4</f>
        <v>40</v>
      </c>
      <c r="U13" s="32" t="n">
        <f aca="false">IF(OR($S13+B$52&lt;$Q13,$S13+B$52&gt;$R13),-1,(EchelleFPAparam!$S$3/('cpmcfgWVLEN_Table.csv'!$S13+B$52))*(SIN('Standard Settings'!$F8)+SIN('Standard Settings'!$F8+EchelleFPAparam!$M$3)))</f>
        <v>1775.25297917062</v>
      </c>
      <c r="V13" s="32" t="n">
        <f aca="false">IF(OR($S13+C$52&lt;$Q13,$S13+C$52&gt;$R13),-1,(EchelleFPAparam!$S$3/('cpmcfgWVLEN_Table.csv'!$S13+C$52))*(SIN('Standard Settings'!$F8)+SIN('Standard Settings'!$F8+EchelleFPAparam!$M$3)))</f>
        <v>1721.45743434726</v>
      </c>
      <c r="W13" s="32" t="n">
        <f aca="false">IF(OR($S13+D$52&lt;$Q13,$S13+D$52&gt;$R13),-1,(EchelleFPAparam!$S$3/('cpmcfgWVLEN_Table.csv'!$S13+D$52))*(SIN('Standard Settings'!$F8)+SIN('Standard Settings'!$F8+EchelleFPAparam!$M$3)))</f>
        <v>1670.82633333705</v>
      </c>
      <c r="X13" s="32" t="n">
        <f aca="false">IF(OR($S13+E$52&lt;$Q13,$S13+E$52&gt;$R13),-1,(EchelleFPAparam!$S$3/('cpmcfgWVLEN_Table.csv'!$S13+E$52))*(SIN('Standard Settings'!$F8)+SIN('Standard Settings'!$F8+EchelleFPAparam!$M$3)))</f>
        <v>1623.08843809885</v>
      </c>
      <c r="Y13" s="32" t="n">
        <f aca="false">IF(OR($S13+F$52&lt;$Q13,$S13+F$52&gt;$R13),-1,(EchelleFPAparam!$S$3/('cpmcfgWVLEN_Table.csv'!$S13+F$52))*(SIN('Standard Settings'!$F8)+SIN('Standard Settings'!$F8+EchelleFPAparam!$M$3)))</f>
        <v>1578.00264815166</v>
      </c>
      <c r="Z13" s="32" t="n">
        <f aca="false">IF(OR($S13+G$52&lt;$Q13,$S13+G$52&gt;$R13),-1,(EchelleFPAparam!$S$3/('cpmcfgWVLEN_Table.csv'!$S13+G$52))*(SIN('Standard Settings'!$F8)+SIN('Standard Settings'!$F8+EchelleFPAparam!$M$3)))</f>
        <v>1535.35392793134</v>
      </c>
      <c r="AA13" s="32" t="n">
        <f aca="false">IF(OR($S13+H$52&lt;$Q13,$S13+H$52&gt;$R13),-1,(EchelleFPAparam!$S$3/('cpmcfgWVLEN_Table.csv'!$S13+H$52))*(SIN('Standard Settings'!$F8)+SIN('Standard Settings'!$F8+EchelleFPAparam!$M$3)))</f>
        <v>1494.94987719631</v>
      </c>
      <c r="AB13" s="32" t="n">
        <f aca="false">IF(OR($S13+I$52&lt;$Q13,$S13+I$52&gt;$R13),-1,(EchelleFPAparam!$S$3/('cpmcfgWVLEN_Table.csv'!$S13+I$52))*(SIN('Standard Settings'!$F8)+SIN('Standard Settings'!$F8+EchelleFPAparam!$M$3)))</f>
        <v>1456.61782906307</v>
      </c>
      <c r="AC13" s="32" t="n">
        <f aca="false">IF(OR($S13+J$52&lt;$Q13,$S13+J$52&gt;$R13),-1,(EchelleFPAparam!$S$3/('cpmcfgWVLEN_Table.csv'!$S13+J$52))*(SIN('Standard Settings'!$F8)+SIN('Standard Settings'!$F8+EchelleFPAparam!$M$3)))</f>
        <v>-1</v>
      </c>
      <c r="AD13" s="33"/>
      <c r="AE13" s="33" t="n">
        <v>1994.0945859223</v>
      </c>
      <c r="AF13" s="33" t="n">
        <v>1723.67027599362</v>
      </c>
      <c r="AG13" s="33" t="n">
        <v>1436.61298619847</v>
      </c>
      <c r="AH13" s="33" t="n">
        <v>1168.0222016174</v>
      </c>
      <c r="AI13" s="33" t="n">
        <v>915.893466522383</v>
      </c>
      <c r="AJ13" s="33" t="n">
        <v>678.542785839296</v>
      </c>
      <c r="AK13" s="33" t="n">
        <v>454.468576982434</v>
      </c>
      <c r="AL13" s="33" t="n">
        <v>242.388497032926</v>
      </c>
      <c r="AM13" s="33" t="n">
        <v>63.5899165277783</v>
      </c>
      <c r="AN13" s="33"/>
      <c r="AO13" s="33"/>
      <c r="AP13" s="33" t="n">
        <v>2018.0570755656</v>
      </c>
      <c r="AQ13" s="33" t="n">
        <v>1770.04696086048</v>
      </c>
      <c r="AR13" s="33" t="n">
        <v>1480.75171325929</v>
      </c>
      <c r="AS13" s="33" t="n">
        <v>1210.18275026682</v>
      </c>
      <c r="AT13" s="33" t="n">
        <v>956.275380376416</v>
      </c>
      <c r="AU13" s="33" t="n">
        <v>717.273140090128</v>
      </c>
      <c r="AV13" s="33" t="n">
        <v>491.757005671922</v>
      </c>
      <c r="AW13" s="33" t="n">
        <v>278.375234443901</v>
      </c>
      <c r="AX13" s="33" t="n">
        <v>81.0207071683745</v>
      </c>
      <c r="AY13" s="33"/>
      <c r="AZ13" s="33"/>
      <c r="BA13" s="33" t="n">
        <v>2042.01205193017</v>
      </c>
      <c r="BB13" s="33" t="n">
        <v>1817.54130184995</v>
      </c>
      <c r="BC13" s="33" t="n">
        <v>1525.53919533325</v>
      </c>
      <c r="BD13" s="33" t="n">
        <v>1252.7575799307</v>
      </c>
      <c r="BE13" s="33" t="n">
        <v>996.849736034351</v>
      </c>
      <c r="BF13" s="33" t="n">
        <v>756.07335788267</v>
      </c>
      <c r="BG13" s="33" t="n">
        <v>528.877701239506</v>
      </c>
      <c r="BH13" s="33" t="n">
        <v>313.974067695104</v>
      </c>
      <c r="BI13" s="33" t="n">
        <v>109.803628718229</v>
      </c>
      <c r="BJ13" s="33"/>
      <c r="BK13" s="34" t="n">
        <f aca="false">IF(OR($S13+B$52&lt;'Standard Settings'!$G8,$S13+B$52&gt;'Standard Settings'!$I8),-1,(EchelleFPAparam!$S$3/('cpmcfgWVLEN_Table.csv'!$S13+B$52))*(SIN(EchelleFPAparam!$T$3-EchelleFPAparam!$M$3/2)+SIN('Standard Settings'!$F8+EchelleFPAparam!$M$3)))</f>
        <v>1774.35612646979</v>
      </c>
      <c r="BL13" s="34" t="n">
        <f aca="false">IF(OR($S13+C$52&lt;'Standard Settings'!$G8,$S13+C$52&gt;'Standard Settings'!$I8),-1,(EchelleFPAparam!$S$3/('cpmcfgWVLEN_Table.csv'!$S13+C$52))*(SIN(EchelleFPAparam!$T$3-EchelleFPAparam!$M$3/2)+SIN('Standard Settings'!$F8+EchelleFPAparam!$M$3)))</f>
        <v>1720.58775900101</v>
      </c>
      <c r="BM13" s="34" t="n">
        <f aca="false">IF(OR($S13+D$52&lt;'Standard Settings'!$G8,$S13+D$52&gt;'Standard Settings'!$I8),-1,(EchelleFPAparam!$S$3/('cpmcfgWVLEN_Table.csv'!$S13+D$52))*(SIN(EchelleFPAparam!$T$3-EchelleFPAparam!$M$3/2)+SIN('Standard Settings'!$F8+EchelleFPAparam!$M$3)))</f>
        <v>1669.98223667745</v>
      </c>
      <c r="BN13" s="34" t="n">
        <f aca="false">IF(OR($S13+E$52&lt;'Standard Settings'!$G8,$S13+E$52&gt;'Standard Settings'!$I8),-1,(EchelleFPAparam!$S$3/('cpmcfgWVLEN_Table.csv'!$S13+E$52))*(SIN(EchelleFPAparam!$T$3-EchelleFPAparam!$M$3/2)+SIN('Standard Settings'!$F8+EchelleFPAparam!$M$3)))</f>
        <v>1622.26845848667</v>
      </c>
      <c r="BO13" s="34" t="n">
        <f aca="false">IF(OR($S13+F$52&lt;'Standard Settings'!$G8,$S13+F$52&gt;'Standard Settings'!$I8),-1,(EchelleFPAparam!$S$3/('cpmcfgWVLEN_Table.csv'!$S13+F$52))*(SIN(EchelleFPAparam!$T$3-EchelleFPAparam!$M$3/2)+SIN('Standard Settings'!$F8+EchelleFPAparam!$M$3)))</f>
        <v>1577.20544575093</v>
      </c>
      <c r="BP13" s="34" t="n">
        <f aca="false">IF(OR($S13+G$52&lt;'Standard Settings'!$G8,$S13+G$52&gt;'Standard Settings'!$I8),-1,(EchelleFPAparam!$S$3/('cpmcfgWVLEN_Table.csv'!$S13+G$52))*(SIN(EchelleFPAparam!$T$3-EchelleFPAparam!$M$3/2)+SIN('Standard Settings'!$F8+EchelleFPAparam!$M$3)))</f>
        <v>1534.57827154144</v>
      </c>
      <c r="BQ13" s="34" t="n">
        <f aca="false">IF(OR($S13+H$52&lt;'Standard Settings'!$G8,$S13+H$52&gt;'Standard Settings'!$I8),-1,(EchelleFPAparam!$S$3/('cpmcfgWVLEN_Table.csv'!$S13+H$52))*(SIN(EchelleFPAparam!$T$3-EchelleFPAparam!$M$3/2)+SIN('Standard Settings'!$F8+EchelleFPAparam!$M$3)))</f>
        <v>1494.19463281667</v>
      </c>
      <c r="BR13" s="34" t="n">
        <f aca="false">IF(OR($S13+I$52&lt;'Standard Settings'!$G8,$S13+I$52&gt;'Standard Settings'!$I8),-1,(EchelleFPAparam!$S$3/('cpmcfgWVLEN_Table.csv'!$S13+I$52))*(SIN(EchelleFPAparam!$T$3-EchelleFPAparam!$M$3/2)+SIN('Standard Settings'!$F8+EchelleFPAparam!$M$3)))</f>
        <v>1455.88194992393</v>
      </c>
      <c r="BS13" s="34" t="n">
        <f aca="false">IF(OR($S13+J$52&lt;'Standard Settings'!$G8,$S13+J$52&gt;'Standard Settings'!$I8),-1,(EchelleFPAparam!$S$3/('cpmcfgWVLEN_Table.csv'!$S13+J$52))*(SIN(EchelleFPAparam!$T$3-EchelleFPAparam!$M$3/2)+SIN('Standard Settings'!$F8+EchelleFPAparam!$M$3)))</f>
        <v>-1</v>
      </c>
      <c r="BT13" s="35" t="n">
        <f aca="false">IF(OR($S13+B$52&lt;'Standard Settings'!$G8,$S13+B$52&gt;'Standard Settings'!$I8),-1,BK13*(($D13+B$52)/($D13+B$52+0.5)))</f>
        <v>1750.04987816199</v>
      </c>
      <c r="BU13" s="35" t="n">
        <f aca="false">IF(OR($S13+C$52&lt;'Standard Settings'!$G8,$S13+C$52&gt;'Standard Settings'!$I8),-1,BL13*(($D13+C$52)/($D13+C$52+0.5)))</f>
        <v>1697.646588881</v>
      </c>
      <c r="BV13" s="35" t="n">
        <f aca="false">IF(OR($S13+D$52&lt;'Standard Settings'!$G8,$S13+D$52&gt;'Standard Settings'!$I8),-1,BM13*(($D13+D$52)/($D13+D$52+0.5)))</f>
        <v>1648.29415568164</v>
      </c>
      <c r="BW13" s="35" t="n">
        <f aca="false">IF(OR($S13+E$52&lt;'Standard Settings'!$G8,$S13+E$52&gt;'Standard Settings'!$I8),-1,BN13*(($D13+E$52)/($D13+E$52+0.5)))</f>
        <v>1601.73341470836</v>
      </c>
      <c r="BX13" s="35" t="n">
        <f aca="false">IF(OR($S13+F$52&lt;'Standard Settings'!$G8,$S13+F$52&gt;'Standard Settings'!$I8),-1,BO13*(($D13+F$52)/($D13+F$52+0.5)))</f>
        <v>1557.73377358116</v>
      </c>
      <c r="BY13" s="35" t="n">
        <f aca="false">IF(OR($S13+G$52&lt;'Standard Settings'!$G8,$S13+G$52&gt;'Standard Settings'!$I8),-1,BP13*(($D13+G$52)/($D13+G$52+0.5)))</f>
        <v>1516.08937670359</v>
      </c>
      <c r="BZ13" s="35" t="n">
        <f aca="false">IF(OR($S13+H$52&lt;'Standard Settings'!$G8,$S13+H$52&gt;'Standard Settings'!$I8),-1,BQ13*(($D13+H$52)/($D13+H$52+0.5)))</f>
        <v>1476.61587243059</v>
      </c>
      <c r="CA13" s="35" t="n">
        <f aca="false">IF(OR($S13+I$52&lt;'Standard Settings'!$G8,$S13+I$52&gt;'Standard Settings'!$I8),-1,BR13*(($D13+I$52)/($D13+I$52+0.5)))</f>
        <v>1439.14767463745</v>
      </c>
      <c r="CB13" s="35" t="n">
        <f aca="false">IF(OR($S13+J$52&lt;'Standard Settings'!$G8,$S13+J$52&gt;'Standard Settings'!$I8),-1,BS13*(($D13+J$52)/($D13+J$52+0.5)))</f>
        <v>-1</v>
      </c>
      <c r="CC13" s="35" t="n">
        <f aca="false">IF(OR($S13+B$52&lt;'Standard Settings'!$G8,$S13+B$52&gt;'Standard Settings'!$I8),-1,BK13*(($D13+B$52)/($D13+B$52-0.5)))</f>
        <v>1799.34705782852</v>
      </c>
      <c r="CD13" s="35" t="n">
        <f aca="false">IF(OR($S13+C$52&lt;'Standard Settings'!$G8,$S13+C$52&gt;'Standard Settings'!$I8),-1,BL13*(($D13+C$52)/($D13+C$52-0.5)))</f>
        <v>1744.15745432979</v>
      </c>
      <c r="CE13" s="35" t="n">
        <f aca="false">IF(OR($S13+D$52&lt;'Standard Settings'!$G8,$S13+D$52&gt;'Standard Settings'!$I8),-1,BM13*(($D13+D$52)/($D13+D$52-0.5)))</f>
        <v>1692.24866649982</v>
      </c>
      <c r="CF13" s="35" t="n">
        <f aca="false">IF(OR($S13+E$52&lt;'Standard Settings'!$G8,$S13+E$52&gt;'Standard Settings'!$I8),-1,BN13*(($D13+E$52)/($D13+E$52-0.5)))</f>
        <v>1643.33688002546</v>
      </c>
      <c r="CG13" s="35" t="n">
        <f aca="false">IF(OR($S13+F$52&lt;'Standard Settings'!$G8,$S13+F$52&gt;'Standard Settings'!$I8),-1,BO13*(($D13+F$52)/($D13+F$52-0.5)))</f>
        <v>1597.17007164651</v>
      </c>
      <c r="CH13" s="35" t="n">
        <f aca="false">IF(OR($S13+G$52&lt;'Standard Settings'!$G8,$S13+G$52&gt;'Standard Settings'!$I8),-1,BP13*(($D13+G$52)/($D13+G$52-0.5)))</f>
        <v>1553.52368230121</v>
      </c>
      <c r="CI13" s="35" t="n">
        <f aca="false">IF(OR($S13+H$52&lt;'Standard Settings'!$G8,$S13+H$52&gt;'Standard Settings'!$I8),-1,BQ13*(($D13+H$52)/($D13+H$52-0.5)))</f>
        <v>1512.19697779036</v>
      </c>
      <c r="CJ13" s="35" t="n">
        <f aca="false">IF(OR($S13+I$52&lt;'Standard Settings'!$G8,$S13+I$52&gt;'Standard Settings'!$I8),-1,BR13*(($D13+I$52)/($D13+I$52-0.5)))</f>
        <v>1473.00997286421</v>
      </c>
      <c r="CK13" s="35" t="n">
        <f aca="false">IF(OR($S13+J$52&lt;'Standard Settings'!$G8,$S13+J$52&gt;'Standard Settings'!$I8),-1,BS13*(($D13+J$52)/($D13+J$52-0.5)))</f>
        <v>-1</v>
      </c>
      <c r="CL13" s="36"/>
      <c r="CM13" s="36" t="n">
        <f aca="false">IF(OR($S13+B$52&lt;'Standard Settings'!$G8,$S13+B$52&gt;'Standard Settings'!$I8),-1,(EchelleFPAparam!$S$3/('cpmcfgWVLEN_Table.csv'!$S13+B$52))*(SIN('Standard Settings'!$F8)+SIN('Standard Settings'!$F8+EchelleFPAparam!$M$3+EchelleFPAparam!$F$3)))</f>
        <v>1756.78720770673</v>
      </c>
      <c r="CN13" s="36" t="n">
        <f aca="false">IF(OR($S13+C$52&lt;'Standard Settings'!$G8,$S13+C$52&gt;'Standard Settings'!$I8),-1,(EchelleFPAparam!$S$3/('cpmcfgWVLEN_Table.csv'!$S13+C$52))*(SIN('Standard Settings'!$F8)+SIN('Standard Settings'!$F8+EchelleFPAparam!$M$3+EchelleFPAparam!$F$3)))</f>
        <v>1703.55123171562</v>
      </c>
      <c r="CO13" s="36" t="n">
        <f aca="false">IF(OR($S13+D$52&lt;'Standard Settings'!$G8,$S13+D$52&gt;'Standard Settings'!$I8),-1,(EchelleFPAparam!$S$3/('cpmcfgWVLEN_Table.csv'!$S13+D$52))*(SIN('Standard Settings'!$F8)+SIN('Standard Settings'!$F8+EchelleFPAparam!$M$3+EchelleFPAparam!$F$3)))</f>
        <v>1653.44678372399</v>
      </c>
      <c r="CP13" s="36" t="n">
        <f aca="false">IF(OR($S13+E$52&lt;'Standard Settings'!$G8,$S13+E$52&gt;'Standard Settings'!$I8),-1,(EchelleFPAparam!$S$3/('cpmcfgWVLEN_Table.csv'!$S13+E$52))*(SIN('Standard Settings'!$F8)+SIN('Standard Settings'!$F8+EchelleFPAparam!$M$3+EchelleFPAparam!$F$3)))</f>
        <v>1606.20544704616</v>
      </c>
      <c r="CQ13" s="36" t="n">
        <f aca="false">IF(OR($S13+F$52&lt;'Standard Settings'!$G8,$S13+F$52&gt;'Standard Settings'!$I8),-1,(EchelleFPAparam!$S$3/('cpmcfgWVLEN_Table.csv'!$S13+F$52))*(SIN('Standard Settings'!$F8)+SIN('Standard Settings'!$F8+EchelleFPAparam!$M$3+EchelleFPAparam!$F$3)))</f>
        <v>1561.58862907265</v>
      </c>
      <c r="CR13" s="36" t="n">
        <f aca="false">IF(OR($S13+G$52&lt;'Standard Settings'!$G8,$S13+G$52&gt;'Standard Settings'!$I8),-1,(EchelleFPAparam!$S$3/('cpmcfgWVLEN_Table.csv'!$S13+G$52))*(SIN('Standard Settings'!$F8)+SIN('Standard Settings'!$F8+EchelleFPAparam!$M$3+EchelleFPAparam!$F$3)))</f>
        <v>1519.38353098961</v>
      </c>
      <c r="CS13" s="36" t="n">
        <f aca="false">IF(OR($S13+H$52&lt;'Standard Settings'!$G8,$S13+H$52&gt;'Standard Settings'!$I8),-1,(EchelleFPAparam!$S$3/('cpmcfgWVLEN_Table.csv'!$S13+H$52))*(SIN('Standard Settings'!$F8)+SIN('Standard Settings'!$F8+EchelleFPAparam!$M$3+EchelleFPAparam!$F$3)))</f>
        <v>1479.3997538583</v>
      </c>
      <c r="CT13" s="36" t="n">
        <f aca="false">IF(OR($S13+I$52&lt;'Standard Settings'!$G8,$S13+I$52&gt;'Standard Settings'!$I8),-1,(EchelleFPAparam!$S$3/('cpmcfgWVLEN_Table.csv'!$S13+I$52))*(SIN('Standard Settings'!$F8)+SIN('Standard Settings'!$F8+EchelleFPAparam!$M$3+EchelleFPAparam!$F$3)))</f>
        <v>1441.46642683629</v>
      </c>
      <c r="CU13" s="36" t="n">
        <f aca="false">IF(OR($S13+J$52&lt;'Standard Settings'!$G8,$S13+J$52&gt;'Standard Settings'!$I8),-1,(EchelleFPAparam!$S$3/('cpmcfgWVLEN_Table.csv'!$S13+J$52))*(SIN('Standard Settings'!$F8)+SIN('Standard Settings'!$F8+EchelleFPAparam!$M$3+EchelleFPAparam!$F$3)))</f>
        <v>-1</v>
      </c>
      <c r="CV13" s="36"/>
      <c r="CW13" s="36"/>
      <c r="CX13" s="36" t="n">
        <f aca="false">IF(OR($S13+B$52&lt;'Standard Settings'!$G8,$S13+B$52&gt;'Standard Settings'!$I8),-1,(EchelleFPAparam!$S$3/('cpmcfgWVLEN_Table.csv'!$S13+B$52))*(SIN('Standard Settings'!$F8)+SIN('Standard Settings'!$F8+EchelleFPAparam!$M$3+EchelleFPAparam!$G$3)))</f>
        <v>1768.81709603003</v>
      </c>
      <c r="CY13" s="36" t="n">
        <f aca="false">IF(OR($S13+C$52&lt;'Standard Settings'!$G8,$S13+C$52&gt;'Standard Settings'!$I8),-1,(EchelleFPAparam!$S$3/('cpmcfgWVLEN_Table.csv'!$S13+C$52))*(SIN('Standard Settings'!$F8)+SIN('Standard Settings'!$F8+EchelleFPAparam!$M$3+EchelleFPAparam!$G$3)))</f>
        <v>1715.21657796851</v>
      </c>
      <c r="CZ13" s="36" t="n">
        <f aca="false">IF(OR($S13+D$52&lt;'Standard Settings'!$G8,$S13+D$52&gt;'Standard Settings'!$I8),-1,(EchelleFPAparam!$S$3/('cpmcfgWVLEN_Table.csv'!$S13+D$52))*(SIN('Standard Settings'!$F8)+SIN('Standard Settings'!$F8+EchelleFPAparam!$M$3+EchelleFPAparam!$G$3)))</f>
        <v>1664.76903155768</v>
      </c>
      <c r="DA13" s="36" t="n">
        <f aca="false">IF(OR($S13+E$52&lt;'Standard Settings'!$G8,$S13+E$52&gt;'Standard Settings'!$I8),-1,(EchelleFPAparam!$S$3/('cpmcfgWVLEN_Table.csv'!$S13+E$52))*(SIN('Standard Settings'!$F8)+SIN('Standard Settings'!$F8+EchelleFPAparam!$M$3+EchelleFPAparam!$G$3)))</f>
        <v>1617.2042020846</v>
      </c>
      <c r="DB13" s="36" t="n">
        <f aca="false">IF(OR($S13+F$52&lt;'Standard Settings'!$G8,$S13+F$52&gt;'Standard Settings'!$I8),-1,(EchelleFPAparam!$S$3/('cpmcfgWVLEN_Table.csv'!$S13+F$52))*(SIN('Standard Settings'!$F8)+SIN('Standard Settings'!$F8+EchelleFPAparam!$M$3+EchelleFPAparam!$G$3)))</f>
        <v>1572.2818631378</v>
      </c>
      <c r="DC13" s="36" t="n">
        <f aca="false">IF(OR($S13+G$52&lt;'Standard Settings'!$G8,$S13+G$52&gt;'Standard Settings'!$I8),-1,(EchelleFPAparam!$S$3/('cpmcfgWVLEN_Table.csv'!$S13+G$52))*(SIN('Standard Settings'!$F8)+SIN('Standard Settings'!$F8+EchelleFPAparam!$M$3+EchelleFPAparam!$G$3)))</f>
        <v>1529.78775872867</v>
      </c>
      <c r="DD13" s="36" t="n">
        <f aca="false">IF(OR($S13+H$52&lt;'Standard Settings'!$G8,$S13+H$52&gt;'Standard Settings'!$I8),-1,(EchelleFPAparam!$S$3/('cpmcfgWVLEN_Table.csv'!$S13+H$52))*(SIN('Standard Settings'!$F8)+SIN('Standard Settings'!$F8+EchelleFPAparam!$M$3+EchelleFPAparam!$G$3)))</f>
        <v>1489.53018613055</v>
      </c>
      <c r="DE13" s="36" t="n">
        <f aca="false">IF(OR($S13+I$52&lt;'Standard Settings'!$G8,$S13+I$52&gt;'Standard Settings'!$I8),-1,(EchelleFPAparam!$S$3/('cpmcfgWVLEN_Table.csv'!$S13+I$52))*(SIN('Standard Settings'!$F8)+SIN('Standard Settings'!$F8+EchelleFPAparam!$M$3+EchelleFPAparam!$G$3)))</f>
        <v>1451.3371044349</v>
      </c>
      <c r="DF13" s="36" t="n">
        <f aca="false">IF(OR($S13+J$52&lt;'Standard Settings'!$G8,$S13+J$52&gt;'Standard Settings'!$I8),-1,(EchelleFPAparam!$S$3/('cpmcfgWVLEN_Table.csv'!$S13+J$52))*(SIN('Standard Settings'!$F8)+SIN('Standard Settings'!$F8+EchelleFPAparam!$M$3+EchelleFPAparam!$G$3)))</f>
        <v>-1</v>
      </c>
      <c r="DG13" s="36"/>
      <c r="DH13" s="36"/>
      <c r="DI13" s="36" t="n">
        <f aca="false">IF(OR($S13+B$52&lt;'Standard Settings'!$G8,$S13+B$52&gt;'Standard Settings'!$I8),-1,(EchelleFPAparam!$S$3/('cpmcfgWVLEN_Table.csv'!$S13+B$52))*(SIN('Standard Settings'!$F8)+SIN('Standard Settings'!$F8+EchelleFPAparam!$M$3+EchelleFPAparam!$H$3)))</f>
        <v>1769.45440860183</v>
      </c>
      <c r="DJ13" s="36" t="n">
        <f aca="false">IF(OR($S13+C$52&lt;'Standard Settings'!$G8,$S13+C$52&gt;'Standard Settings'!$I8),-1,(EchelleFPAparam!$S$3/('cpmcfgWVLEN_Table.csv'!$S13+C$52))*(SIN('Standard Settings'!$F8)+SIN('Standard Settings'!$F8+EchelleFPAparam!$M$3+EchelleFPAparam!$H$3)))</f>
        <v>1715.83457803814</v>
      </c>
      <c r="DK13" s="36" t="n">
        <f aca="false">IF(OR($S13+D$52&lt;'Standard Settings'!$G8,$S13+D$52&gt;'Standard Settings'!$I8),-1,(EchelleFPAparam!$S$3/('cpmcfgWVLEN_Table.csv'!$S13+D$52))*(SIN('Standard Settings'!$F8)+SIN('Standard Settings'!$F8+EchelleFPAparam!$M$3+EchelleFPAparam!$H$3)))</f>
        <v>1665.36885515466</v>
      </c>
      <c r="DL13" s="36" t="n">
        <f aca="false">IF(OR($S13+E$52&lt;'Standard Settings'!$G8,$S13+E$52&gt;'Standard Settings'!$I8),-1,(EchelleFPAparam!$S$3/('cpmcfgWVLEN_Table.csv'!$S13+E$52))*(SIN('Standard Settings'!$F8)+SIN('Standard Settings'!$F8+EchelleFPAparam!$M$3+EchelleFPAparam!$H$3)))</f>
        <v>1617.78688786453</v>
      </c>
      <c r="DM13" s="36" t="n">
        <f aca="false">IF(OR($S13+F$52&lt;'Standard Settings'!$G8,$S13+F$52&gt;'Standard Settings'!$I8),-1,(EchelleFPAparam!$S$3/('cpmcfgWVLEN_Table.csv'!$S13+F$52))*(SIN('Standard Settings'!$F8)+SIN('Standard Settings'!$F8+EchelleFPAparam!$M$3+EchelleFPAparam!$H$3)))</f>
        <v>1572.84836320163</v>
      </c>
      <c r="DN13" s="36" t="n">
        <f aca="false">IF(OR($S13+G$52&lt;'Standard Settings'!$G8,$S13+G$52&gt;'Standard Settings'!$I8),-1,(EchelleFPAparam!$S$3/('cpmcfgWVLEN_Table.csv'!$S13+G$52))*(SIN('Standard Settings'!$F8)+SIN('Standard Settings'!$F8+EchelleFPAparam!$M$3+EchelleFPAparam!$H$3)))</f>
        <v>1530.33894797996</v>
      </c>
      <c r="DO13" s="36" t="n">
        <f aca="false">IF(OR($S13+H$52&lt;'Standard Settings'!$G8,$S13+H$52&gt;'Standard Settings'!$I8),-1,(EchelleFPAparam!$S$3/('cpmcfgWVLEN_Table.csv'!$S13+H$52))*(SIN('Standard Settings'!$F8)+SIN('Standard Settings'!$F8+EchelleFPAparam!$M$3+EchelleFPAparam!$H$3)))</f>
        <v>1490.06687040154</v>
      </c>
      <c r="DP13" s="36" t="n">
        <f aca="false">IF(OR($S13+I$52&lt;'Standard Settings'!$G8,$S13+I$52&gt;'Standard Settings'!$I8),-1,(EchelleFPAparam!$S$3/('cpmcfgWVLEN_Table.csv'!$S13+I$52))*(SIN('Standard Settings'!$F8)+SIN('Standard Settings'!$F8+EchelleFPAparam!$M$3+EchelleFPAparam!$H$3)))</f>
        <v>1451.86002757073</v>
      </c>
      <c r="DQ13" s="36" t="n">
        <f aca="false">IF(OR($S13+J$52&lt;'Standard Settings'!$G8,$S13+J$52&gt;'Standard Settings'!$I8),-1,(EchelleFPAparam!$S$3/('cpmcfgWVLEN_Table.csv'!$S13+J$52))*(SIN('Standard Settings'!$F8)+SIN('Standard Settings'!$F8+EchelleFPAparam!$M$3+EchelleFPAparam!$H$3)))</f>
        <v>-1</v>
      </c>
      <c r="DR13" s="36"/>
      <c r="DS13" s="36"/>
      <c r="DT13" s="36" t="n">
        <f aca="false">IF(OR($S13+B$52&lt;'Standard Settings'!$G8,$S13+B$52&gt;'Standard Settings'!$I8),-1,(EchelleFPAparam!$S$3/('cpmcfgWVLEN_Table.csv'!$S13+B$52))*(SIN('Standard Settings'!$F8)+SIN('Standard Settings'!$F8+EchelleFPAparam!$M$3+EchelleFPAparam!$I$3)))</f>
        <v>1780.91578041471</v>
      </c>
      <c r="DU13" s="36" t="n">
        <f aca="false">IF(OR($S13+C$52&lt;'Standard Settings'!$G8,$S13+C$52&gt;'Standard Settings'!$I8),-1,(EchelleFPAparam!$S$3/('cpmcfgWVLEN_Table.csv'!$S13+C$52))*(SIN('Standard Settings'!$F8)+SIN('Standard Settings'!$F8+EchelleFPAparam!$M$3+EchelleFPAparam!$I$3)))</f>
        <v>1726.94863555366</v>
      </c>
      <c r="DV13" s="36" t="n">
        <f aca="false">IF(OR($S13+D$52&lt;'Standard Settings'!$G8,$S13+D$52&gt;'Standard Settings'!$I8),-1,(EchelleFPAparam!$S$3/('cpmcfgWVLEN_Table.csv'!$S13+D$52))*(SIN('Standard Settings'!$F8)+SIN('Standard Settings'!$F8+EchelleFPAparam!$M$3+EchelleFPAparam!$I$3)))</f>
        <v>1676.15602862561</v>
      </c>
      <c r="DW13" s="36" t="n">
        <f aca="false">IF(OR($S13+E$52&lt;'Standard Settings'!$G8,$S13+E$52&gt;'Standard Settings'!$I8),-1,(EchelleFPAparam!$S$3/('cpmcfgWVLEN_Table.csv'!$S13+E$52))*(SIN('Standard Settings'!$F8)+SIN('Standard Settings'!$F8+EchelleFPAparam!$M$3+EchelleFPAparam!$I$3)))</f>
        <v>1628.26585637916</v>
      </c>
      <c r="DX13" s="36" t="n">
        <f aca="false">IF(OR($S13+F$52&lt;'Standard Settings'!$G8,$S13+F$52&gt;'Standard Settings'!$I8),-1,(EchelleFPAparam!$S$3/('cpmcfgWVLEN_Table.csv'!$S13+F$52))*(SIN('Standard Settings'!$F8)+SIN('Standard Settings'!$F8+EchelleFPAparam!$M$3+EchelleFPAparam!$I$3)))</f>
        <v>1583.03624925752</v>
      </c>
      <c r="DY13" s="36" t="n">
        <f aca="false">IF(OR($S13+G$52&lt;'Standard Settings'!$G8,$S13+G$52&gt;'Standard Settings'!$I8),-1,(EchelleFPAparam!$S$3/('cpmcfgWVLEN_Table.csv'!$S13+G$52))*(SIN('Standard Settings'!$F8)+SIN('Standard Settings'!$F8+EchelleFPAparam!$M$3+EchelleFPAparam!$I$3)))</f>
        <v>1540.25148576407</v>
      </c>
      <c r="DZ13" s="36" t="n">
        <f aca="false">IF(OR($S13+H$52&lt;'Standard Settings'!$G8,$S13+H$52&gt;'Standard Settings'!$I8),-1,(EchelleFPAparam!$S$3/('cpmcfgWVLEN_Table.csv'!$S13+H$52))*(SIN('Standard Settings'!$F8)+SIN('Standard Settings'!$F8+EchelleFPAparam!$M$3+EchelleFPAparam!$I$3)))</f>
        <v>1499.71855192818</v>
      </c>
      <c r="EA13" s="36" t="n">
        <f aca="false">IF(OR($S13+I$52&lt;'Standard Settings'!$G8,$S13+I$52&gt;'Standard Settings'!$I8),-1,(EchelleFPAparam!$S$3/('cpmcfgWVLEN_Table.csv'!$S13+I$52))*(SIN('Standard Settings'!$F8)+SIN('Standard Settings'!$F8+EchelleFPAparam!$M$3+EchelleFPAparam!$I$3)))</f>
        <v>1461.26423008386</v>
      </c>
      <c r="EB13" s="36" t="n">
        <f aca="false">IF(OR($S13+J$52&lt;'Standard Settings'!$G8,$S13+J$52&gt;'Standard Settings'!$I8),-1,(EchelleFPAparam!$S$3/('cpmcfgWVLEN_Table.csv'!$S13+J$52))*(SIN('Standard Settings'!$F8)+SIN('Standard Settings'!$F8+EchelleFPAparam!$M$3+EchelleFPAparam!$I$3)))</f>
        <v>-1</v>
      </c>
      <c r="EC13" s="36"/>
      <c r="ED13" s="36"/>
      <c r="EE13" s="36" t="n">
        <f aca="false">IF(OR($S13+B$52&lt;'Standard Settings'!$G8,$S13+B$52&gt;'Standard Settings'!$I8),-1,(EchelleFPAparam!$S$3/('cpmcfgWVLEN_Table.csv'!$S13+B$52))*(SIN('Standard Settings'!$F8)+SIN('Standard Settings'!$F8+EchelleFPAparam!$M$3+EchelleFPAparam!$J$3)))</f>
        <v>1781.52203113567</v>
      </c>
      <c r="EF13" s="36" t="n">
        <f aca="false">IF(OR($S13+C$52&lt;'Standard Settings'!$G8,$S13+C$52&gt;'Standard Settings'!$I8),-1,(EchelleFPAparam!$S$3/('cpmcfgWVLEN_Table.csv'!$S13+C$52))*(SIN('Standard Settings'!$F8)+SIN('Standard Settings'!$F8+EchelleFPAparam!$M$3+EchelleFPAparam!$J$3)))</f>
        <v>1727.53651504065</v>
      </c>
      <c r="EG13" s="36" t="n">
        <f aca="false">IF(OR($S13+D$52&lt;'Standard Settings'!$G8,$S13+D$52&gt;'Standard Settings'!$I8),-1,(EchelleFPAparam!$S$3/('cpmcfgWVLEN_Table.csv'!$S13+D$52))*(SIN('Standard Settings'!$F8)+SIN('Standard Settings'!$F8+EchelleFPAparam!$M$3+EchelleFPAparam!$J$3)))</f>
        <v>1676.72661753946</v>
      </c>
      <c r="EH13" s="36" t="n">
        <f aca="false">IF(OR($S13+E$52&lt;'Standard Settings'!$G8,$S13+E$52&gt;'Standard Settings'!$I8),-1,(EchelleFPAparam!$S$3/('cpmcfgWVLEN_Table.csv'!$S13+E$52))*(SIN('Standard Settings'!$F8)+SIN('Standard Settings'!$F8+EchelleFPAparam!$M$3+EchelleFPAparam!$J$3)))</f>
        <v>1628.82014275262</v>
      </c>
      <c r="EI13" s="36" t="n">
        <f aca="false">IF(OR($S13+F$52&lt;'Standard Settings'!$G8,$S13+F$52&gt;'Standard Settings'!$I8),-1,(EchelleFPAparam!$S$3/('cpmcfgWVLEN_Table.csv'!$S13+F$52))*(SIN('Standard Settings'!$F8)+SIN('Standard Settings'!$F8+EchelleFPAparam!$M$3+EchelleFPAparam!$J$3)))</f>
        <v>1583.57513878727</v>
      </c>
      <c r="EJ13" s="36" t="n">
        <f aca="false">IF(OR($S13+G$52&lt;'Standard Settings'!$G8,$S13+G$52&gt;'Standard Settings'!$I8),-1,(EchelleFPAparam!$S$3/('cpmcfgWVLEN_Table.csv'!$S13+G$52))*(SIN('Standard Settings'!$F8)+SIN('Standard Settings'!$F8+EchelleFPAparam!$M$3+EchelleFPAparam!$J$3)))</f>
        <v>1540.77581071193</v>
      </c>
      <c r="EK13" s="36" t="n">
        <f aca="false">IF(OR($S13+H$52&lt;'Standard Settings'!$G8,$S13+H$52&gt;'Standard Settings'!$I8),-1,(EchelleFPAparam!$S$3/('cpmcfgWVLEN_Table.csv'!$S13+H$52))*(SIN('Standard Settings'!$F8)+SIN('Standard Settings'!$F8+EchelleFPAparam!$M$3+EchelleFPAparam!$J$3)))</f>
        <v>1500.22907885109</v>
      </c>
      <c r="EL13" s="36" t="n">
        <f aca="false">IF(OR($S13+I$52&lt;'Standard Settings'!$G8,$S13+I$52&gt;'Standard Settings'!$I8),-1,(EchelleFPAparam!$S$3/('cpmcfgWVLEN_Table.csv'!$S13+I$52))*(SIN('Standard Settings'!$F8)+SIN('Standard Settings'!$F8+EchelleFPAparam!$M$3+EchelleFPAparam!$J$3)))</f>
        <v>1461.76166657286</v>
      </c>
      <c r="EM13" s="36" t="n">
        <f aca="false">IF(OR($S13+J$52&lt;'Standard Settings'!$G8,$S13+J$52&gt;'Standard Settings'!$I8),-1,(EchelleFPAparam!$S$3/('cpmcfgWVLEN_Table.csv'!$S13+J$52))*(SIN('Standard Settings'!$F8)+SIN('Standard Settings'!$F8+EchelleFPAparam!$M$3+EchelleFPAparam!$J$3)))</f>
        <v>-1</v>
      </c>
      <c r="EN13" s="36"/>
      <c r="EO13" s="36"/>
      <c r="EP13" s="36" t="n">
        <f aca="false">IF(OR($S13+B$52&lt;$Q13,$S13+B$52&gt;$R13),-1,(EchelleFPAparam!$S$3/('cpmcfgWVLEN_Table.csv'!$S13+B$52))*(SIN('Standard Settings'!$F8)+SIN('Standard Settings'!$F8+EchelleFPAparam!$M$3+EchelleFPAparam!$K$3)))</f>
        <v>1792.40698359777</v>
      </c>
      <c r="EQ13" s="36" t="n">
        <f aca="false">IF(OR($S13+C$52&lt;$Q13,$S13+C$52&gt;$R13),-1,(EchelleFPAparam!$S$3/('cpmcfgWVLEN_Table.csv'!$S13+C$52))*(SIN('Standard Settings'!$F8)+SIN('Standard Settings'!$F8+EchelleFPAparam!$M$3+EchelleFPAparam!$K$3)))</f>
        <v>1738.09162045844</v>
      </c>
      <c r="ER13" s="36" t="n">
        <f aca="false">IF(OR($S13+D$52&lt;$Q13,$S13+D$52&gt;$R13),-1,(EchelleFPAparam!$S$3/('cpmcfgWVLEN_Table.csv'!$S13+D$52))*(SIN('Standard Settings'!$F8)+SIN('Standard Settings'!$F8+EchelleFPAparam!$M$3+EchelleFPAparam!$K$3)))</f>
        <v>1686.97127868025</v>
      </c>
      <c r="ES13" s="36" t="n">
        <f aca="false">IF(OR($S13+E$52&lt;$Q13,$S13+E$52&gt;$R13),-1,(EchelleFPAparam!$S$3/('cpmcfgWVLEN_Table.csv'!$S13+E$52))*(SIN('Standard Settings'!$F8)+SIN('Standard Settings'!$F8+EchelleFPAparam!$M$3+EchelleFPAparam!$K$3)))</f>
        <v>1638.77209928939</v>
      </c>
      <c r="ET13" s="36" t="n">
        <f aca="false">IF(OR($S13+F$52&lt;$Q13,$S13+F$52&gt;$R13),-1,(EchelleFPAparam!$S$3/('cpmcfgWVLEN_Table.csv'!$S13+F$52))*(SIN('Standard Settings'!$F8)+SIN('Standard Settings'!$F8+EchelleFPAparam!$M$3+EchelleFPAparam!$K$3)))</f>
        <v>1593.25065208691</v>
      </c>
      <c r="EU13" s="36" t="n">
        <f aca="false">IF(OR($S13+G$52&lt;$Q13,$S13+G$52&gt;$R13),-1,(EchelleFPAparam!$S$3/('cpmcfgWVLEN_Table.csv'!$S13+G$52))*(SIN('Standard Settings'!$F8)+SIN('Standard Settings'!$F8+EchelleFPAparam!$M$3+EchelleFPAparam!$K$3)))</f>
        <v>1550.18982365212</v>
      </c>
      <c r="EV13" s="36" t="n">
        <f aca="false">IF(OR($S13+H$52&lt;$Q13,$S13+H$52&gt;$R13),-1,(EchelleFPAparam!$S$3/('cpmcfgWVLEN_Table.csv'!$S13+H$52))*(SIN('Standard Settings'!$F8)+SIN('Standard Settings'!$F8+EchelleFPAparam!$M$3+EchelleFPAparam!$K$3)))</f>
        <v>1509.39535460865</v>
      </c>
      <c r="EW13" s="36" t="n">
        <f aca="false">IF(OR($S13+I$52&lt;$Q13,$S13+I$52&gt;$R13),-1,(EchelleFPAparam!$S$3/('cpmcfgWVLEN_Table.csv'!$S13+I$52))*(SIN('Standard Settings'!$F8)+SIN('Standard Settings'!$F8+EchelleFPAparam!$M$3+EchelleFPAparam!$K$3)))</f>
        <v>1470.69290961868</v>
      </c>
      <c r="EX13" s="36" t="n">
        <f aca="false">IF(OR($S13+J$52&lt;$Q13,$S13+J$52&gt;$R13),-1,(EchelleFPAparam!$S$3/('cpmcfgWVLEN_Table.csv'!$S13+J$52))*(SIN('Standard Settings'!$F8)+SIN('Standard Settings'!$F8+EchelleFPAparam!$M$3+EchelleFPAparam!$K$3)))</f>
        <v>-1</v>
      </c>
      <c r="EY13" s="36"/>
      <c r="EZ13" s="37"/>
      <c r="FA13" s="37"/>
      <c r="FB13" s="37"/>
      <c r="FC13" s="37"/>
      <c r="FD13" s="37"/>
      <c r="FE13" s="37"/>
      <c r="FF13" s="37"/>
      <c r="FG13" s="37"/>
      <c r="FH13" s="37"/>
      <c r="FI13" s="37"/>
      <c r="FJ13" s="37"/>
      <c r="FK13" s="37"/>
      <c r="FL13" s="37"/>
      <c r="FM13" s="37"/>
      <c r="FN13" s="37"/>
      <c r="FO13" s="37"/>
      <c r="FP13" s="37"/>
      <c r="FQ13" s="37"/>
      <c r="FR13" s="37"/>
      <c r="FS13" s="37"/>
      <c r="FT13" s="37"/>
      <c r="FU13" s="37"/>
      <c r="FV13" s="37"/>
      <c r="FW13" s="37"/>
      <c r="FX13" s="38" t="n">
        <f aca="false">1/(F13*EchelleFPAparam!$Q$3)</f>
        <v>2400.31664587221</v>
      </c>
      <c r="FY13" s="38" t="n">
        <f aca="false">E13*FX13</f>
        <v>11.9405041436534</v>
      </c>
      <c r="FZ13" s="37"/>
      <c r="GA13" s="37"/>
      <c r="GB13" s="37"/>
      <c r="GC13" s="37"/>
      <c r="GD13" s="37"/>
      <c r="GE13" s="37"/>
      <c r="GF13" s="37"/>
      <c r="GG13" s="37"/>
      <c r="GH13" s="37"/>
      <c r="GI13" s="37"/>
      <c r="GJ13" s="37"/>
      <c r="GK13" s="37"/>
      <c r="GL13" s="37"/>
      <c r="GM13" s="37"/>
      <c r="GN13" s="37"/>
      <c r="GO13" s="37"/>
      <c r="GP13" s="37"/>
      <c r="GQ13" s="37"/>
      <c r="GR13" s="37"/>
      <c r="GS13" s="37"/>
      <c r="GT13" s="37"/>
      <c r="GU13" s="37"/>
      <c r="GV13" s="37"/>
      <c r="GW13" s="37"/>
      <c r="GX13" s="37"/>
      <c r="GY13" s="37"/>
      <c r="GZ13" s="37"/>
      <c r="HA13" s="37"/>
      <c r="HB13" s="37"/>
      <c r="HC13" s="37"/>
      <c r="HD13" s="37"/>
      <c r="HE13" s="37"/>
      <c r="HF13" s="37"/>
      <c r="HG13" s="37"/>
      <c r="HH13" s="37"/>
      <c r="HI13" s="37"/>
      <c r="HJ13" s="37"/>
      <c r="HK13" s="37"/>
      <c r="HL13" s="37"/>
      <c r="HM13" s="37"/>
      <c r="HN13" s="37"/>
      <c r="HO13" s="37"/>
      <c r="HP13" s="37"/>
      <c r="HQ13" s="37"/>
      <c r="HR13" s="37"/>
      <c r="HS13" s="37"/>
      <c r="HT13" s="37"/>
      <c r="HU13" s="37"/>
      <c r="HV13" s="37"/>
      <c r="HW13" s="37"/>
      <c r="HX13" s="37"/>
      <c r="HY13" s="37"/>
      <c r="HZ13" s="37"/>
      <c r="IA13" s="37"/>
      <c r="IB13" s="37"/>
      <c r="IC13" s="37"/>
      <c r="ID13" s="37"/>
      <c r="IE13" s="37"/>
      <c r="IF13" s="37"/>
      <c r="IG13" s="37"/>
      <c r="IH13" s="37"/>
      <c r="II13" s="37"/>
      <c r="IJ13" s="37"/>
      <c r="IK13" s="37"/>
      <c r="IL13" s="37"/>
      <c r="IM13" s="37"/>
      <c r="IN13" s="37"/>
      <c r="IO13" s="37"/>
      <c r="IP13" s="37"/>
      <c r="IQ13" s="37"/>
      <c r="IR13" s="37"/>
      <c r="IS13" s="37"/>
      <c r="IT13" s="37"/>
      <c r="IU13" s="37"/>
      <c r="IV13" s="37"/>
      <c r="IW13" s="37"/>
      <c r="IX13" s="37"/>
      <c r="IY13" s="37"/>
      <c r="IZ13" s="37"/>
      <c r="JA13" s="37"/>
      <c r="JB13" s="37"/>
      <c r="JC13" s="37"/>
      <c r="JD13" s="37"/>
      <c r="JE13" s="37"/>
      <c r="JF13" s="37"/>
      <c r="JG13" s="37"/>
      <c r="JH13" s="37"/>
      <c r="JI13" s="37"/>
      <c r="JJ13" s="37"/>
      <c r="JK13" s="37"/>
      <c r="JL13" s="37"/>
      <c r="JM13" s="37"/>
      <c r="JN13" s="37"/>
      <c r="JO13" s="37"/>
      <c r="JP13" s="37"/>
      <c r="JQ13" s="37"/>
      <c r="JR13" s="37"/>
      <c r="JS13" s="37"/>
      <c r="JT13" s="37"/>
      <c r="JU13" s="37"/>
      <c r="JV13" s="37"/>
      <c r="JW13" s="37"/>
      <c r="JX13" s="37"/>
      <c r="JY13" s="37"/>
      <c r="JZ13" s="37"/>
      <c r="KA13" s="37"/>
      <c r="KB13" s="37"/>
      <c r="KC13" s="37"/>
      <c r="KD13" s="37"/>
      <c r="KE13" s="37"/>
    </row>
    <row r="14" customFormat="false" ht="13.75" hidden="false" customHeight="true" outlineLevel="0" collapsed="false">
      <c r="A14" s="24" t="n">
        <v>8</v>
      </c>
      <c r="B14" s="25" t="n">
        <f aca="false">Y14</f>
        <v>1584.69312980124</v>
      </c>
      <c r="C14" s="12" t="str">
        <f aca="false">'Standard Settings'!B9</f>
        <v>H/4/4</v>
      </c>
      <c r="D14" s="12" t="n">
        <f aca="false">'Standard Settings'!H9</f>
        <v>36</v>
      </c>
      <c r="E14" s="26" t="n">
        <f aca="false">(DX14-DM14)/2048</f>
        <v>0.00489178435924309</v>
      </c>
      <c r="F14" s="23" t="n">
        <f aca="false">((EchelleFPAparam!$S$3/('cpmcfgWVLEN_Table.csv'!$S14+E$52))*(SIN('Standard Settings'!$F9+0.0005)+SIN('Standard Settings'!$F9+0.0005+EchelleFPAparam!$M$3))-(EchelleFPAparam!$S$3/('cpmcfgWVLEN_Table.csv'!$S14+E$52))*(SIN('Standard Settings'!$F9-0.0005)+SIN('Standard Settings'!$F9-0.0005+EchelleFPAparam!$M$3)))*1000*EchelleFPAparam!$O$3/180</f>
        <v>13.639320547272</v>
      </c>
      <c r="G14" s="27" t="str">
        <f aca="false">'Standard Settings'!C9</f>
        <v>H</v>
      </c>
      <c r="H14" s="28"/>
      <c r="I14" s="12" t="str">
        <f aca="false">'Standard Settings'!$D9</f>
        <v>HK</v>
      </c>
      <c r="J14" s="28"/>
      <c r="K14" s="13" t="n">
        <v>0</v>
      </c>
      <c r="L14" s="13" t="n">
        <v>0</v>
      </c>
      <c r="M14" s="12" t="str">
        <f aca="false">'Standard Settings'!$D9</f>
        <v>HK</v>
      </c>
      <c r="N14" s="28"/>
      <c r="O14" s="12" t="n">
        <f aca="false">'Standard Settings'!$E9</f>
        <v>66</v>
      </c>
      <c r="P14" s="29"/>
      <c r="Q14" s="30" t="n">
        <f aca="false">'Standard Settings'!$G9</f>
        <v>32</v>
      </c>
      <c r="R14" s="30" t="n">
        <f aca="false">'Standard Settings'!$I9</f>
        <v>39</v>
      </c>
      <c r="S14" s="31" t="n">
        <f aca="false">D14-4</f>
        <v>32</v>
      </c>
      <c r="T14" s="31" t="n">
        <f aca="false">D14+4</f>
        <v>40</v>
      </c>
      <c r="U14" s="32" t="n">
        <f aca="false">IF(OR($S14+B$52&lt;$Q14,$S14+B$52&gt;$R14),-1,(EchelleFPAparam!$S$3/('cpmcfgWVLEN_Table.csv'!$S14+B$52))*(SIN('Standard Settings'!$F9)+SIN('Standard Settings'!$F9+EchelleFPAparam!$M$3)))</f>
        <v>1782.7797710264</v>
      </c>
      <c r="V14" s="32" t="n">
        <f aca="false">IF(OR($S14+C$52&lt;$Q14,$S14+C$52&gt;$R14),-1,(EchelleFPAparam!$S$3/('cpmcfgWVLEN_Table.csv'!$S14+C$52))*(SIN('Standard Settings'!$F9)+SIN('Standard Settings'!$F9+EchelleFPAparam!$M$3)))</f>
        <v>1728.75614160136</v>
      </c>
      <c r="W14" s="32" t="n">
        <f aca="false">IF(OR($S14+D$52&lt;$Q14,$S14+D$52&gt;$R14),-1,(EchelleFPAparam!$S$3/('cpmcfgWVLEN_Table.csv'!$S14+D$52))*(SIN('Standard Settings'!$F9)+SIN('Standard Settings'!$F9+EchelleFPAparam!$M$3)))</f>
        <v>1677.91037273073</v>
      </c>
      <c r="X14" s="32" t="n">
        <f aca="false">IF(OR($S14+E$52&lt;$Q14,$S14+E$52&gt;$R14),-1,(EchelleFPAparam!$S$3/('cpmcfgWVLEN_Table.csv'!$S14+E$52))*(SIN('Standard Settings'!$F9)+SIN('Standard Settings'!$F9+EchelleFPAparam!$M$3)))</f>
        <v>1629.97007636699</v>
      </c>
      <c r="Y14" s="32" t="n">
        <f aca="false">IF(OR($S14+F$52&lt;$Q14,$S14+F$52&gt;$R14),-1,(EchelleFPAparam!$S$3/('cpmcfgWVLEN_Table.csv'!$S14+F$52))*(SIN('Standard Settings'!$F9)+SIN('Standard Settings'!$F9+EchelleFPAparam!$M$3)))</f>
        <v>1584.69312980124</v>
      </c>
      <c r="Z14" s="32" t="n">
        <f aca="false">IF(OR($S14+G$52&lt;$Q14,$S14+G$52&gt;$R14),-1,(EchelleFPAparam!$S$3/('cpmcfgWVLEN_Table.csv'!$S14+G$52))*(SIN('Standard Settings'!$F9)+SIN('Standard Settings'!$F9+EchelleFPAparam!$M$3)))</f>
        <v>1541.86358575256</v>
      </c>
      <c r="AA14" s="32" t="n">
        <f aca="false">IF(OR($S14+H$52&lt;$Q14,$S14+H$52&gt;$R14),-1,(EchelleFPAparam!$S$3/('cpmcfgWVLEN_Table.csv'!$S14+H$52))*(SIN('Standard Settings'!$F9)+SIN('Standard Settings'!$F9+EchelleFPAparam!$M$3)))</f>
        <v>1501.28822823276</v>
      </c>
      <c r="AB14" s="32" t="n">
        <f aca="false">IF(OR($S14+I$52&lt;$Q14,$S14+I$52&gt;$R14),-1,(EchelleFPAparam!$S$3/('cpmcfgWVLEN_Table.csv'!$S14+I$52))*(SIN('Standard Settings'!$F9)+SIN('Standard Settings'!$F9+EchelleFPAparam!$M$3)))</f>
        <v>1462.79365827807</v>
      </c>
      <c r="AC14" s="32" t="n">
        <f aca="false">IF(OR($S14+J$52&lt;$Q14,$S14+J$52&gt;$R14),-1,(EchelleFPAparam!$S$3/('cpmcfgWVLEN_Table.csv'!$S14+J$52))*(SIN('Standard Settings'!$F9)+SIN('Standard Settings'!$F9+EchelleFPAparam!$M$3)))</f>
        <v>-1</v>
      </c>
      <c r="AD14" s="33"/>
      <c r="AE14" s="33" t="n">
        <v>2015.57250902839</v>
      </c>
      <c r="AF14" s="33" t="n">
        <v>1765.6603342398</v>
      </c>
      <c r="AG14" s="33" t="n">
        <v>1477.00584734751</v>
      </c>
      <c r="AH14" s="33" t="n">
        <v>1207.05549062078</v>
      </c>
      <c r="AI14" s="33" t="n">
        <v>953.651031006221</v>
      </c>
      <c r="AJ14" s="33" t="n">
        <v>715.150913425572</v>
      </c>
      <c r="AK14" s="33" t="n">
        <v>490.064181148599</v>
      </c>
      <c r="AL14" s="33" t="n">
        <v>277.018482428515</v>
      </c>
      <c r="AM14" s="33" t="n">
        <v>80.4824537845475</v>
      </c>
      <c r="AN14" s="33"/>
      <c r="AO14" s="33"/>
      <c r="AP14" s="33" t="n">
        <v>2038.71350241144</v>
      </c>
      <c r="AQ14" s="33" t="n">
        <v>1811.20626008432</v>
      </c>
      <c r="AR14" s="33" t="n">
        <v>1520.14290071254</v>
      </c>
      <c r="AS14" s="33" t="n">
        <v>1248.19883835033</v>
      </c>
      <c r="AT14" s="33" t="n">
        <v>993.061393887032</v>
      </c>
      <c r="AU14" s="33" t="n">
        <v>752.956230214503</v>
      </c>
      <c r="AV14" s="33" t="n">
        <v>526.393310753268</v>
      </c>
      <c r="AW14" s="33" t="n">
        <v>312.078262568474</v>
      </c>
      <c r="AX14" s="33" t="n">
        <v>108.413717487351</v>
      </c>
      <c r="AY14" s="33"/>
      <c r="AZ14" s="33"/>
      <c r="BA14" s="33" t="n">
        <v>1857.25974788385</v>
      </c>
      <c r="BB14" s="33" t="n">
        <v>1563.97309260494</v>
      </c>
      <c r="BC14" s="33" t="n">
        <v>1289.81773527932</v>
      </c>
      <c r="BD14" s="33" t="n">
        <v>1032.69857984399</v>
      </c>
      <c r="BE14" s="33" t="n">
        <v>790.793954211859</v>
      </c>
      <c r="BF14" s="33" t="n">
        <v>562.58412889418</v>
      </c>
      <c r="BG14" s="33" t="n">
        <v>346.728947452771</v>
      </c>
      <c r="BH14" s="33" t="n">
        <v>141.410709260168</v>
      </c>
      <c r="BI14" s="33"/>
      <c r="BJ14" s="33"/>
      <c r="BK14" s="34" t="n">
        <f aca="false">IF(OR($S14+B$52&lt;'Standard Settings'!$G9,$S14+B$52&gt;'Standard Settings'!$I9),-1,(EchelleFPAparam!$S$3/('cpmcfgWVLEN_Table.csv'!$S14+B$52))*(SIN(EchelleFPAparam!$T$3-EchelleFPAparam!$M$3/2)+SIN('Standard Settings'!$F9+EchelleFPAparam!$M$3)))</f>
        <v>1778.33838170665</v>
      </c>
      <c r="BL14" s="34" t="n">
        <f aca="false">IF(OR($S14+C$52&lt;'Standard Settings'!$G9,$S14+C$52&gt;'Standard Settings'!$I9),-1,(EchelleFPAparam!$S$3/('cpmcfgWVLEN_Table.csv'!$S14+C$52))*(SIN(EchelleFPAparam!$T$3-EchelleFPAparam!$M$3/2)+SIN('Standard Settings'!$F9+EchelleFPAparam!$M$3)))</f>
        <v>1724.44933983675</v>
      </c>
      <c r="BM14" s="34" t="n">
        <f aca="false">IF(OR($S14+D$52&lt;'Standard Settings'!$G9,$S14+D$52&gt;'Standard Settings'!$I9),-1,(EchelleFPAparam!$S$3/('cpmcfgWVLEN_Table.csv'!$S14+D$52))*(SIN(EchelleFPAparam!$T$3-EchelleFPAparam!$M$3/2)+SIN('Standard Settings'!$F9+EchelleFPAparam!$M$3)))</f>
        <v>1673.73024160626</v>
      </c>
      <c r="BN14" s="34" t="n">
        <f aca="false">IF(OR($S14+E$52&lt;'Standard Settings'!$G9,$S14+E$52&gt;'Standard Settings'!$I9),-1,(EchelleFPAparam!$S$3/('cpmcfgWVLEN_Table.csv'!$S14+E$52))*(SIN(EchelleFPAparam!$T$3-EchelleFPAparam!$M$3/2)+SIN('Standard Settings'!$F9+EchelleFPAparam!$M$3)))</f>
        <v>1625.90937756037</v>
      </c>
      <c r="BO14" s="34" t="n">
        <f aca="false">IF(OR($S14+F$52&lt;'Standard Settings'!$G9,$S14+F$52&gt;'Standard Settings'!$I9),-1,(EchelleFPAparam!$S$3/('cpmcfgWVLEN_Table.csv'!$S14+F$52))*(SIN(EchelleFPAparam!$T$3-EchelleFPAparam!$M$3/2)+SIN('Standard Settings'!$F9+EchelleFPAparam!$M$3)))</f>
        <v>1580.74522818369</v>
      </c>
      <c r="BP14" s="34" t="n">
        <f aca="false">IF(OR($S14+G$52&lt;'Standard Settings'!$G9,$S14+G$52&gt;'Standard Settings'!$I9),-1,(EchelleFPAparam!$S$3/('cpmcfgWVLEN_Table.csv'!$S14+G$52))*(SIN(EchelleFPAparam!$T$3-EchelleFPAparam!$M$3/2)+SIN('Standard Settings'!$F9+EchelleFPAparam!$M$3)))</f>
        <v>1538.02238417872</v>
      </c>
      <c r="BQ14" s="34" t="n">
        <f aca="false">IF(OR($S14+H$52&lt;'Standard Settings'!$G9,$S14+H$52&gt;'Standard Settings'!$I9),-1,(EchelleFPAparam!$S$3/('cpmcfgWVLEN_Table.csv'!$S14+H$52))*(SIN(EchelleFPAparam!$T$3-EchelleFPAparam!$M$3/2)+SIN('Standard Settings'!$F9+EchelleFPAparam!$M$3)))</f>
        <v>1497.54811091086</v>
      </c>
      <c r="BR14" s="34" t="n">
        <f aca="false">IF(OR($S14+I$52&lt;'Standard Settings'!$G9,$S14+I$52&gt;'Standard Settings'!$I9),-1,(EchelleFPAparam!$S$3/('cpmcfgWVLEN_Table.csv'!$S14+I$52))*(SIN(EchelleFPAparam!$T$3-EchelleFPAparam!$M$3/2)+SIN('Standard Settings'!$F9+EchelleFPAparam!$M$3)))</f>
        <v>1459.14944140033</v>
      </c>
      <c r="BS14" s="34" t="n">
        <f aca="false">IF(OR($S14+J$52&lt;'Standard Settings'!$G9,$S14+J$52&gt;'Standard Settings'!$I9),-1,(EchelleFPAparam!$S$3/('cpmcfgWVLEN_Table.csv'!$S14+J$52))*(SIN(EchelleFPAparam!$T$3-EchelleFPAparam!$M$3/2)+SIN('Standard Settings'!$F9+EchelleFPAparam!$M$3)))</f>
        <v>-1</v>
      </c>
      <c r="BT14" s="35" t="n">
        <f aca="false">IF(OR($S14+B$52&lt;'Standard Settings'!$G9,$S14+B$52&gt;'Standard Settings'!$I9),-1,BK14*(($D14+B$52)/($D14+B$52+0.5)))</f>
        <v>1753.97758195724</v>
      </c>
      <c r="BU14" s="35" t="n">
        <f aca="false">IF(OR($S14+C$52&lt;'Standard Settings'!$G9,$S14+C$52&gt;'Standard Settings'!$I9),-1,BL14*(($D14+C$52)/($D14+C$52+0.5)))</f>
        <v>1701.45668197226</v>
      </c>
      <c r="BV14" s="35" t="n">
        <f aca="false">IF(OR($S14+D$52&lt;'Standard Settings'!$G9,$S14+D$52&gt;'Standard Settings'!$I9),-1,BM14*(($D14+D$52)/($D14+D$52+0.5)))</f>
        <v>1651.99348522176</v>
      </c>
      <c r="BW14" s="35" t="n">
        <f aca="false">IF(OR($S14+E$52&lt;'Standard Settings'!$G9,$S14+E$52&gt;'Standard Settings'!$I9),-1,BN14*(($D14+E$52)/($D14+E$52+0.5)))</f>
        <v>1605.32824619884</v>
      </c>
      <c r="BX14" s="35" t="n">
        <f aca="false">IF(OR($S14+F$52&lt;'Standard Settings'!$G9,$S14+F$52&gt;'Standard Settings'!$I9),-1,BO14*(($D14+F$52)/($D14+F$52+0.5)))</f>
        <v>1561.22985499624</v>
      </c>
      <c r="BY14" s="35" t="n">
        <f aca="false">IF(OR($S14+G$52&lt;'Standard Settings'!$G9,$S14+G$52&gt;'Standard Settings'!$I9),-1,BP14*(($D14+G$52)/($D14+G$52+0.5)))</f>
        <v>1519.4919940079</v>
      </c>
      <c r="BZ14" s="35" t="n">
        <f aca="false">IF(OR($S14+H$52&lt;'Standard Settings'!$G9,$S14+H$52&gt;'Standard Settings'!$I9),-1,BQ14*(($D14+H$52)/($D14+H$52+0.5)))</f>
        <v>1479.92989784132</v>
      </c>
      <c r="CA14" s="35" t="n">
        <f aca="false">IF(OR($S14+I$52&lt;'Standard Settings'!$G9,$S14+I$52&gt;'Standard Settings'!$I9),-1,BR14*(($D14+I$52)/($D14+I$52+0.5)))</f>
        <v>1442.37760874055</v>
      </c>
      <c r="CB14" s="35" t="n">
        <f aca="false">IF(OR($S14+J$52&lt;'Standard Settings'!$G9,$S14+J$52&gt;'Standard Settings'!$I9),-1,BS14*(($D14+J$52)/($D14+J$52+0.5)))</f>
        <v>-1</v>
      </c>
      <c r="CC14" s="35" t="n">
        <f aca="false">IF(OR($S14+B$52&lt;'Standard Settings'!$G9,$S14+B$52&gt;'Standard Settings'!$I9),-1,BK14*(($D14+B$52)/($D14+B$52-0.5)))</f>
        <v>1803.38540116731</v>
      </c>
      <c r="CD14" s="35" t="n">
        <f aca="false">IF(OR($S14+C$52&lt;'Standard Settings'!$G9,$S14+C$52&gt;'Standard Settings'!$I9),-1,BL14*(($D14+C$52)/($D14+C$52-0.5)))</f>
        <v>1748.07193353315</v>
      </c>
      <c r="CE14" s="35" t="n">
        <f aca="false">IF(OR($S14+D$52&lt;'Standard Settings'!$G9,$S14+D$52&gt;'Standard Settings'!$I9),-1,BM14*(($D14+D$52)/($D14+D$52-0.5)))</f>
        <v>1696.04664482768</v>
      </c>
      <c r="CF14" s="35" t="n">
        <f aca="false">IF(OR($S14+E$52&lt;'Standard Settings'!$G9,$S14+E$52&gt;'Standard Settings'!$I9),-1,BN14*(($D14+E$52)/($D14+E$52-0.5)))</f>
        <v>1647.02508376245</v>
      </c>
      <c r="CG14" s="35" t="n">
        <f aca="false">IF(OR($S14+F$52&lt;'Standard Settings'!$G9,$S14+F$52&gt;'Standard Settings'!$I9),-1,BO14*(($D14+F$52)/($D14+F$52-0.5)))</f>
        <v>1600.75466145184</v>
      </c>
      <c r="CH14" s="35" t="n">
        <f aca="false">IF(OR($S14+G$52&lt;'Standard Settings'!$G9,$S14+G$52&gt;'Standard Settings'!$I9),-1,BP14*(($D14+G$52)/($D14+G$52-0.5)))</f>
        <v>1557.0103148476</v>
      </c>
      <c r="CI14" s="35" t="n">
        <f aca="false">IF(OR($S14+H$52&lt;'Standard Settings'!$G9,$S14+H$52&gt;'Standard Settings'!$I9),-1,BQ14*(($D14+H$52)/($D14+H$52-0.5)))</f>
        <v>1515.59085923509</v>
      </c>
      <c r="CJ14" s="35" t="n">
        <f aca="false">IF(OR($S14+I$52&lt;'Standard Settings'!$G9,$S14+I$52&gt;'Standard Settings'!$I9),-1,BR14*(($D14+I$52)/($D14+I$52-0.5)))</f>
        <v>1476.3159054168</v>
      </c>
      <c r="CK14" s="35" t="n">
        <f aca="false">IF(OR($S14+J$52&lt;'Standard Settings'!$G9,$S14+J$52&gt;'Standard Settings'!$I9),-1,BS14*(($D14+J$52)/($D14+J$52-0.5)))</f>
        <v>-1</v>
      </c>
      <c r="CL14" s="36"/>
      <c r="CM14" s="36" t="n">
        <f aca="false">IF(OR($S14+B$52&lt;'Standard Settings'!$G9,$S14+B$52&gt;'Standard Settings'!$I9),-1,(EchelleFPAparam!$S$3/('cpmcfgWVLEN_Table.csv'!$S14+B$52))*(SIN('Standard Settings'!$F9)+SIN('Standard Settings'!$F9+EchelleFPAparam!$M$3+EchelleFPAparam!$F$3)))</f>
        <v>1764.60734653541</v>
      </c>
      <c r="CN14" s="36" t="n">
        <f aca="false">IF(OR($S14+C$52&lt;'Standard Settings'!$G9,$S14+C$52&gt;'Standard Settings'!$I9),-1,(EchelleFPAparam!$S$3/('cpmcfgWVLEN_Table.csv'!$S14+C$52))*(SIN('Standard Settings'!$F9)+SIN('Standard Settings'!$F9+EchelleFPAparam!$M$3+EchelleFPAparam!$F$3)))</f>
        <v>1711.1343966404</v>
      </c>
      <c r="CO14" s="36" t="n">
        <f aca="false">IF(OR($S14+D$52&lt;'Standard Settings'!$G9,$S14+D$52&gt;'Standard Settings'!$I9),-1,(EchelleFPAparam!$S$3/('cpmcfgWVLEN_Table.csv'!$S14+D$52))*(SIN('Standard Settings'!$F9)+SIN('Standard Settings'!$F9+EchelleFPAparam!$M$3+EchelleFPAparam!$F$3)))</f>
        <v>1660.80691438627</v>
      </c>
      <c r="CP14" s="36" t="n">
        <f aca="false">IF(OR($S14+E$52&lt;'Standard Settings'!$G9,$S14+E$52&gt;'Standard Settings'!$I9),-1,(EchelleFPAparam!$S$3/('cpmcfgWVLEN_Table.csv'!$S14+E$52))*(SIN('Standard Settings'!$F9)+SIN('Standard Settings'!$F9+EchelleFPAparam!$M$3+EchelleFPAparam!$F$3)))</f>
        <v>1613.35528826095</v>
      </c>
      <c r="CQ14" s="36" t="n">
        <f aca="false">IF(OR($S14+F$52&lt;'Standard Settings'!$G9,$S14+F$52&gt;'Standard Settings'!$I9),-1,(EchelleFPAparam!$S$3/('cpmcfgWVLEN_Table.csv'!$S14+F$52))*(SIN('Standard Settings'!$F9)+SIN('Standard Settings'!$F9+EchelleFPAparam!$M$3+EchelleFPAparam!$F$3)))</f>
        <v>1568.53986358704</v>
      </c>
      <c r="CR14" s="36" t="n">
        <f aca="false">IF(OR($S14+G$52&lt;'Standard Settings'!$G9,$S14+G$52&gt;'Standard Settings'!$I9),-1,(EchelleFPAparam!$S$3/('cpmcfgWVLEN_Table.csv'!$S14+G$52))*(SIN('Standard Settings'!$F9)+SIN('Standard Settings'!$F9+EchelleFPAparam!$M$3+EchelleFPAparam!$F$3)))</f>
        <v>1526.1468943009</v>
      </c>
      <c r="CS14" s="36" t="n">
        <f aca="false">IF(OR($S14+H$52&lt;'Standard Settings'!$G9,$S14+H$52&gt;'Standard Settings'!$I9),-1,(EchelleFPAparam!$S$3/('cpmcfgWVLEN_Table.csv'!$S14+H$52))*(SIN('Standard Settings'!$F9)+SIN('Standard Settings'!$F9+EchelleFPAparam!$M$3+EchelleFPAparam!$F$3)))</f>
        <v>1485.98513392456</v>
      </c>
      <c r="CT14" s="36" t="n">
        <f aca="false">IF(OR($S14+I$52&lt;'Standard Settings'!$G9,$S14+I$52&gt;'Standard Settings'!$I9),-1,(EchelleFPAparam!$S$3/('cpmcfgWVLEN_Table.csv'!$S14+I$52))*(SIN('Standard Settings'!$F9)+SIN('Standard Settings'!$F9+EchelleFPAparam!$M$3+EchelleFPAparam!$F$3)))</f>
        <v>1447.88295100342</v>
      </c>
      <c r="CU14" s="36" t="n">
        <f aca="false">IF(OR($S14+J$52&lt;'Standard Settings'!$G9,$S14+J$52&gt;'Standard Settings'!$I9),-1,(EchelleFPAparam!$S$3/('cpmcfgWVLEN_Table.csv'!$S14+J$52))*(SIN('Standard Settings'!$F9)+SIN('Standard Settings'!$F9+EchelleFPAparam!$M$3+EchelleFPAparam!$F$3)))</f>
        <v>-1</v>
      </c>
      <c r="CV14" s="36"/>
      <c r="CW14" s="36"/>
      <c r="CX14" s="36" t="n">
        <f aca="false">IF(OR($S14+B$52&lt;'Standard Settings'!$G9,$S14+B$52&gt;'Standard Settings'!$I9),-1,(EchelleFPAparam!$S$3/('cpmcfgWVLEN_Table.csv'!$S14+B$52))*(SIN('Standard Settings'!$F9)+SIN('Standard Settings'!$F9+EchelleFPAparam!$M$3+EchelleFPAparam!$G$3)))</f>
        <v>1776.44920427622</v>
      </c>
      <c r="CY14" s="36" t="n">
        <f aca="false">IF(OR($S14+C$52&lt;'Standard Settings'!$G9,$S14+C$52&gt;'Standard Settings'!$I9),-1,(EchelleFPAparam!$S$3/('cpmcfgWVLEN_Table.csv'!$S14+C$52))*(SIN('Standard Settings'!$F9)+SIN('Standard Settings'!$F9+EchelleFPAparam!$M$3+EchelleFPAparam!$G$3)))</f>
        <v>1722.61741020725</v>
      </c>
      <c r="CZ14" s="36" t="n">
        <f aca="false">IF(OR($S14+D$52&lt;'Standard Settings'!$G9,$S14+D$52&gt;'Standard Settings'!$I9),-1,(EchelleFPAparam!$S$3/('cpmcfgWVLEN_Table.csv'!$S14+D$52))*(SIN('Standard Settings'!$F9)+SIN('Standard Settings'!$F9+EchelleFPAparam!$M$3+EchelleFPAparam!$G$3)))</f>
        <v>1671.95219225998</v>
      </c>
      <c r="DA14" s="36" t="n">
        <f aca="false">IF(OR($S14+E$52&lt;'Standard Settings'!$G9,$S14+E$52&gt;'Standard Settings'!$I9),-1,(EchelleFPAparam!$S$3/('cpmcfgWVLEN_Table.csv'!$S14+E$52))*(SIN('Standard Settings'!$F9)+SIN('Standard Settings'!$F9+EchelleFPAparam!$M$3+EchelleFPAparam!$G$3)))</f>
        <v>1624.18212962398</v>
      </c>
      <c r="DB14" s="36" t="n">
        <f aca="false">IF(OR($S14+F$52&lt;'Standard Settings'!$G9,$S14+F$52&gt;'Standard Settings'!$I9),-1,(EchelleFPAparam!$S$3/('cpmcfgWVLEN_Table.csv'!$S14+F$52))*(SIN('Standard Settings'!$F9)+SIN('Standard Settings'!$F9+EchelleFPAparam!$M$3+EchelleFPAparam!$G$3)))</f>
        <v>1579.06595935664</v>
      </c>
      <c r="DC14" s="36" t="n">
        <f aca="false">IF(OR($S14+G$52&lt;'Standard Settings'!$G9,$S14+G$52&gt;'Standard Settings'!$I9),-1,(EchelleFPAparam!$S$3/('cpmcfgWVLEN_Table.csv'!$S14+G$52))*(SIN('Standard Settings'!$F9)+SIN('Standard Settings'!$F9+EchelleFPAparam!$M$3+EchelleFPAparam!$G$3)))</f>
        <v>1536.38850099565</v>
      </c>
      <c r="DD14" s="36" t="n">
        <f aca="false">IF(OR($S14+H$52&lt;'Standard Settings'!$G9,$S14+H$52&gt;'Standard Settings'!$I9),-1,(EchelleFPAparam!$S$3/('cpmcfgWVLEN_Table.csv'!$S14+H$52))*(SIN('Standard Settings'!$F9)+SIN('Standard Settings'!$F9+EchelleFPAparam!$M$3+EchelleFPAparam!$G$3)))</f>
        <v>1495.95722465366</v>
      </c>
      <c r="DE14" s="36" t="n">
        <f aca="false">IF(OR($S14+I$52&lt;'Standard Settings'!$G9,$S14+I$52&gt;'Standard Settings'!$I9),-1,(EchelleFPAparam!$S$3/('cpmcfgWVLEN_Table.csv'!$S14+I$52))*(SIN('Standard Settings'!$F9)+SIN('Standard Settings'!$F9+EchelleFPAparam!$M$3+EchelleFPAparam!$G$3)))</f>
        <v>1457.59934709844</v>
      </c>
      <c r="DF14" s="36" t="n">
        <f aca="false">IF(OR($S14+J$52&lt;'Standard Settings'!$G9,$S14+J$52&gt;'Standard Settings'!$I9),-1,(EchelleFPAparam!$S$3/('cpmcfgWVLEN_Table.csv'!$S14+J$52))*(SIN('Standard Settings'!$F9)+SIN('Standard Settings'!$F9+EchelleFPAparam!$M$3+EchelleFPAparam!$G$3)))</f>
        <v>-1</v>
      </c>
      <c r="DG14" s="36"/>
      <c r="DH14" s="36"/>
      <c r="DI14" s="36" t="n">
        <f aca="false">IF(OR($S14+B$52&lt;'Standard Settings'!$G9,$S14+B$52&gt;'Standard Settings'!$I9),-1,(EchelleFPAparam!$S$3/('cpmcfgWVLEN_Table.csv'!$S14+B$52))*(SIN('Standard Settings'!$F9)+SIN('Standard Settings'!$F9+EchelleFPAparam!$M$3+EchelleFPAparam!$H$3)))</f>
        <v>1777.07624195541</v>
      </c>
      <c r="DJ14" s="36" t="n">
        <f aca="false">IF(OR($S14+C$52&lt;'Standard Settings'!$G9,$S14+C$52&gt;'Standard Settings'!$I9),-1,(EchelleFPAparam!$S$3/('cpmcfgWVLEN_Table.csv'!$S14+C$52))*(SIN('Standard Settings'!$F9)+SIN('Standard Settings'!$F9+EchelleFPAparam!$M$3+EchelleFPAparam!$H$3)))</f>
        <v>1723.22544674464</v>
      </c>
      <c r="DK14" s="36" t="n">
        <f aca="false">IF(OR($S14+D$52&lt;'Standard Settings'!$G9,$S14+D$52&gt;'Standard Settings'!$I9),-1,(EchelleFPAparam!$S$3/('cpmcfgWVLEN_Table.csv'!$S14+D$52))*(SIN('Standard Settings'!$F9)+SIN('Standard Settings'!$F9+EchelleFPAparam!$M$3+EchelleFPAparam!$H$3)))</f>
        <v>1672.5423453698</v>
      </c>
      <c r="DL14" s="36" t="n">
        <f aca="false">IF(OR($S14+E$52&lt;'Standard Settings'!$G9,$S14+E$52&gt;'Standard Settings'!$I9),-1,(EchelleFPAparam!$S$3/('cpmcfgWVLEN_Table.csv'!$S14+E$52))*(SIN('Standard Settings'!$F9)+SIN('Standard Settings'!$F9+EchelleFPAparam!$M$3+EchelleFPAparam!$H$3)))</f>
        <v>1624.75542121637</v>
      </c>
      <c r="DM14" s="36" t="n">
        <f aca="false">IF(OR($S14+F$52&lt;'Standard Settings'!$G9,$S14+F$52&gt;'Standard Settings'!$I9),-1,(EchelleFPAparam!$S$3/('cpmcfgWVLEN_Table.csv'!$S14+F$52))*(SIN('Standard Settings'!$F9)+SIN('Standard Settings'!$F9+EchelleFPAparam!$M$3+EchelleFPAparam!$H$3)))</f>
        <v>1579.62332618259</v>
      </c>
      <c r="DN14" s="36" t="n">
        <f aca="false">IF(OR($S14+G$52&lt;'Standard Settings'!$G9,$S14+G$52&gt;'Standard Settings'!$I9),-1,(EchelleFPAparam!$S$3/('cpmcfgWVLEN_Table.csv'!$S14+G$52))*(SIN('Standard Settings'!$F9)+SIN('Standard Settings'!$F9+EchelleFPAparam!$M$3+EchelleFPAparam!$H$3)))</f>
        <v>1536.93080385333</v>
      </c>
      <c r="DO14" s="36" t="n">
        <f aca="false">IF(OR($S14+H$52&lt;'Standard Settings'!$G9,$S14+H$52&gt;'Standard Settings'!$I9),-1,(EchelleFPAparam!$S$3/('cpmcfgWVLEN_Table.csv'!$S14+H$52))*(SIN('Standard Settings'!$F9)+SIN('Standard Settings'!$F9+EchelleFPAparam!$M$3+EchelleFPAparam!$H$3)))</f>
        <v>1496.4852563835</v>
      </c>
      <c r="DP14" s="36" t="n">
        <f aca="false">IF(OR($S14+I$52&lt;'Standard Settings'!$G9,$S14+I$52&gt;'Standard Settings'!$I9),-1,(EchelleFPAparam!$S$3/('cpmcfgWVLEN_Table.csv'!$S14+I$52))*(SIN('Standard Settings'!$F9)+SIN('Standard Settings'!$F9+EchelleFPAparam!$M$3+EchelleFPAparam!$H$3)))</f>
        <v>1458.11383955316</v>
      </c>
      <c r="DQ14" s="36" t="n">
        <f aca="false">IF(OR($S14+J$52&lt;'Standard Settings'!$G9,$S14+J$52&gt;'Standard Settings'!$I9),-1,(EchelleFPAparam!$S$3/('cpmcfgWVLEN_Table.csv'!$S14+J$52))*(SIN('Standard Settings'!$F9)+SIN('Standard Settings'!$F9+EchelleFPAparam!$M$3+EchelleFPAparam!$H$3)))</f>
        <v>-1</v>
      </c>
      <c r="DR14" s="36"/>
      <c r="DS14" s="36"/>
      <c r="DT14" s="36" t="n">
        <f aca="false">IF(OR($S14+B$52&lt;'Standard Settings'!$G9,$S14+B$52&gt;'Standard Settings'!$I9),-1,(EchelleFPAparam!$S$3/('cpmcfgWVLEN_Table.csv'!$S14+B$52))*(SIN('Standard Settings'!$F9)+SIN('Standard Settings'!$F9+EchelleFPAparam!$M$3+EchelleFPAparam!$I$3)))</f>
        <v>1788.3469131191</v>
      </c>
      <c r="DU14" s="36" t="n">
        <f aca="false">IF(OR($S14+C$52&lt;'Standard Settings'!$G9,$S14+C$52&gt;'Standard Settings'!$I9),-1,(EchelleFPAparam!$S$3/('cpmcfgWVLEN_Table.csv'!$S14+C$52))*(SIN('Standard Settings'!$F9)+SIN('Standard Settings'!$F9+EchelleFPAparam!$M$3+EchelleFPAparam!$I$3)))</f>
        <v>1734.15458241853</v>
      </c>
      <c r="DV14" s="36" t="n">
        <f aca="false">IF(OR($S14+D$52&lt;'Standard Settings'!$G9,$S14+D$52&gt;'Standard Settings'!$I9),-1,(EchelleFPAparam!$S$3/('cpmcfgWVLEN_Table.csv'!$S14+D$52))*(SIN('Standard Settings'!$F9)+SIN('Standard Settings'!$F9+EchelleFPAparam!$M$3+EchelleFPAparam!$I$3)))</f>
        <v>1683.1500358768</v>
      </c>
      <c r="DW14" s="36" t="n">
        <f aca="false">IF(OR($S14+E$52&lt;'Standard Settings'!$G9,$S14+E$52&gt;'Standard Settings'!$I9),-1,(EchelleFPAparam!$S$3/('cpmcfgWVLEN_Table.csv'!$S14+E$52))*(SIN('Standard Settings'!$F9)+SIN('Standard Settings'!$F9+EchelleFPAparam!$M$3+EchelleFPAparam!$I$3)))</f>
        <v>1635.06003485175</v>
      </c>
      <c r="DX14" s="36" t="n">
        <f aca="false">IF(OR($S14+F$52&lt;'Standard Settings'!$G9,$S14+F$52&gt;'Standard Settings'!$I9),-1,(EchelleFPAparam!$S$3/('cpmcfgWVLEN_Table.csv'!$S14+F$52))*(SIN('Standard Settings'!$F9)+SIN('Standard Settings'!$F9+EchelleFPAparam!$M$3+EchelleFPAparam!$I$3)))</f>
        <v>1589.64170055032</v>
      </c>
      <c r="DY14" s="36" t="n">
        <f aca="false">IF(OR($S14+G$52&lt;'Standard Settings'!$G9,$S14+G$52&gt;'Standard Settings'!$I9),-1,(EchelleFPAparam!$S$3/('cpmcfgWVLEN_Table.csv'!$S14+G$52))*(SIN('Standard Settings'!$F9)+SIN('Standard Settings'!$F9+EchelleFPAparam!$M$3+EchelleFPAparam!$I$3)))</f>
        <v>1546.67841134625</v>
      </c>
      <c r="DZ14" s="36" t="n">
        <f aca="false">IF(OR($S14+H$52&lt;'Standard Settings'!$G9,$S14+H$52&gt;'Standard Settings'!$I9),-1,(EchelleFPAparam!$S$3/('cpmcfgWVLEN_Table.csv'!$S14+H$52))*(SIN('Standard Settings'!$F9)+SIN('Standard Settings'!$F9+EchelleFPAparam!$M$3+EchelleFPAparam!$I$3)))</f>
        <v>1505.97634788977</v>
      </c>
      <c r="EA14" s="36" t="n">
        <f aca="false">IF(OR($S14+I$52&lt;'Standard Settings'!$G9,$S14+I$52&gt;'Standard Settings'!$I9),-1,(EchelleFPAparam!$S$3/('cpmcfgWVLEN_Table.csv'!$S14+I$52))*(SIN('Standard Settings'!$F9)+SIN('Standard Settings'!$F9+EchelleFPAparam!$M$3+EchelleFPAparam!$I$3)))</f>
        <v>1467.36156973875</v>
      </c>
      <c r="EB14" s="36" t="n">
        <f aca="false">IF(OR($S14+J$52&lt;'Standard Settings'!$G9,$S14+J$52&gt;'Standard Settings'!$I9),-1,(EchelleFPAparam!$S$3/('cpmcfgWVLEN_Table.csv'!$S14+J$52))*(SIN('Standard Settings'!$F9)+SIN('Standard Settings'!$F9+EchelleFPAparam!$M$3+EchelleFPAparam!$I$3)))</f>
        <v>-1</v>
      </c>
      <c r="EC14" s="36"/>
      <c r="ED14" s="36"/>
      <c r="EE14" s="36" t="n">
        <f aca="false">IF(OR($S14+B$52&lt;'Standard Settings'!$G9,$S14+B$52&gt;'Standard Settings'!$I9),-1,(EchelleFPAparam!$S$3/('cpmcfgWVLEN_Table.csv'!$S14+B$52))*(SIN('Standard Settings'!$F9)+SIN('Standard Settings'!$F9+EchelleFPAparam!$M$3+EchelleFPAparam!$J$3)))</f>
        <v>1788.94274763819</v>
      </c>
      <c r="EF14" s="36" t="n">
        <f aca="false">IF(OR($S14+C$52&lt;'Standard Settings'!$G9,$S14+C$52&gt;'Standard Settings'!$I9),-1,(EchelleFPAparam!$S$3/('cpmcfgWVLEN_Table.csv'!$S14+C$52))*(SIN('Standard Settings'!$F9)+SIN('Standard Settings'!$F9+EchelleFPAparam!$M$3+EchelleFPAparam!$J$3)))</f>
        <v>1734.73236134612</v>
      </c>
      <c r="EG14" s="36" t="n">
        <f aca="false">IF(OR($S14+D$52&lt;'Standard Settings'!$G9,$S14+D$52&gt;'Standard Settings'!$I9),-1,(EchelleFPAparam!$S$3/('cpmcfgWVLEN_Table.csv'!$S14+D$52))*(SIN('Standard Settings'!$F9)+SIN('Standard Settings'!$F9+EchelleFPAparam!$M$3+EchelleFPAparam!$J$3)))</f>
        <v>1683.71082130653</v>
      </c>
      <c r="EH14" s="36" t="n">
        <f aca="false">IF(OR($S14+E$52&lt;'Standard Settings'!$G9,$S14+E$52&gt;'Standard Settings'!$I9),-1,(EchelleFPAparam!$S$3/('cpmcfgWVLEN_Table.csv'!$S14+E$52))*(SIN('Standard Settings'!$F9)+SIN('Standard Settings'!$F9+EchelleFPAparam!$M$3+EchelleFPAparam!$J$3)))</f>
        <v>1635.60479784063</v>
      </c>
      <c r="EI14" s="36" t="n">
        <f aca="false">IF(OR($S14+F$52&lt;'Standard Settings'!$G9,$S14+F$52&gt;'Standard Settings'!$I9),-1,(EchelleFPAparam!$S$3/('cpmcfgWVLEN_Table.csv'!$S14+F$52))*(SIN('Standard Settings'!$F9)+SIN('Standard Settings'!$F9+EchelleFPAparam!$M$3+EchelleFPAparam!$J$3)))</f>
        <v>1590.17133123395</v>
      </c>
      <c r="EJ14" s="36" t="n">
        <f aca="false">IF(OR($S14+G$52&lt;'Standard Settings'!$G9,$S14+G$52&gt;'Standard Settings'!$I9),-1,(EchelleFPAparam!$S$3/('cpmcfgWVLEN_Table.csv'!$S14+G$52))*(SIN('Standard Settings'!$F9)+SIN('Standard Settings'!$F9+EchelleFPAparam!$M$3+EchelleFPAparam!$J$3)))</f>
        <v>1547.19372768708</v>
      </c>
      <c r="EK14" s="36" t="n">
        <f aca="false">IF(OR($S14+H$52&lt;'Standard Settings'!$G9,$S14+H$52&gt;'Standard Settings'!$I9),-1,(EchelleFPAparam!$S$3/('cpmcfgWVLEN_Table.csv'!$S14+H$52))*(SIN('Standard Settings'!$F9)+SIN('Standard Settings'!$F9+EchelleFPAparam!$M$3+EchelleFPAparam!$J$3)))</f>
        <v>1506.47810327426</v>
      </c>
      <c r="EL14" s="36" t="n">
        <f aca="false">IF(OR($S14+I$52&lt;'Standard Settings'!$G9,$S14+I$52&gt;'Standard Settings'!$I9),-1,(EchelleFPAparam!$S$3/('cpmcfgWVLEN_Table.csv'!$S14+I$52))*(SIN('Standard Settings'!$F9)+SIN('Standard Settings'!$F9+EchelleFPAparam!$M$3+EchelleFPAparam!$J$3)))</f>
        <v>1467.85045960056</v>
      </c>
      <c r="EM14" s="36" t="n">
        <f aca="false">IF(OR($S14+J$52&lt;'Standard Settings'!$G9,$S14+J$52&gt;'Standard Settings'!$I9),-1,(EchelleFPAparam!$S$3/('cpmcfgWVLEN_Table.csv'!$S14+J$52))*(SIN('Standard Settings'!$F9)+SIN('Standard Settings'!$F9+EchelleFPAparam!$M$3+EchelleFPAparam!$J$3)))</f>
        <v>-1</v>
      </c>
      <c r="EN14" s="36"/>
      <c r="EO14" s="36"/>
      <c r="EP14" s="36" t="n">
        <f aca="false">IF(OR($S14+B$52&lt;$Q14,$S14+B$52&gt;$R14),-1,(EchelleFPAparam!$S$3/('cpmcfgWVLEN_Table.csv'!$S14+B$52))*(SIN('Standard Settings'!$F9)+SIN('Standard Settings'!$F9+EchelleFPAparam!$M$3+EchelleFPAparam!$K$3)))</f>
        <v>1799.63446087624</v>
      </c>
      <c r="EQ14" s="36" t="n">
        <f aca="false">IF(OR($S14+C$52&lt;$Q14,$S14+C$52&gt;$R14),-1,(EchelleFPAparam!$S$3/('cpmcfgWVLEN_Table.csv'!$S14+C$52))*(SIN('Standard Settings'!$F9)+SIN('Standard Settings'!$F9+EchelleFPAparam!$M$3+EchelleFPAparam!$K$3)))</f>
        <v>1745.10008327393</v>
      </c>
      <c r="ER14" s="36" t="n">
        <f aca="false">IF(OR($S14+D$52&lt;$Q14,$S14+D$52&gt;$R14),-1,(EchelleFPAparam!$S$3/('cpmcfgWVLEN_Table.csv'!$S14+D$52))*(SIN('Standard Settings'!$F9)+SIN('Standard Settings'!$F9+EchelleFPAparam!$M$3+EchelleFPAparam!$K$3)))</f>
        <v>1693.77361023646</v>
      </c>
      <c r="ES14" s="36" t="n">
        <f aca="false">IF(OR($S14+E$52&lt;$Q14,$S14+E$52&gt;$R14),-1,(EchelleFPAparam!$S$3/('cpmcfgWVLEN_Table.csv'!$S14+E$52))*(SIN('Standard Settings'!$F9)+SIN('Standard Settings'!$F9+EchelleFPAparam!$M$3+EchelleFPAparam!$K$3)))</f>
        <v>1645.38007851542</v>
      </c>
      <c r="ET14" s="36" t="n">
        <f aca="false">IF(OR($S14+F$52&lt;$Q14,$S14+F$52&gt;$R14),-1,(EchelleFPAparam!$S$3/('cpmcfgWVLEN_Table.csv'!$S14+F$52))*(SIN('Standard Settings'!$F9)+SIN('Standard Settings'!$F9+EchelleFPAparam!$M$3+EchelleFPAparam!$K$3)))</f>
        <v>1599.67507633443</v>
      </c>
      <c r="EU14" s="36" t="n">
        <f aca="false">IF(OR($S14+G$52&lt;$Q14,$S14+G$52&gt;$R14),-1,(EchelleFPAparam!$S$3/('cpmcfgWVLEN_Table.csv'!$S14+G$52))*(SIN('Standard Settings'!$F9)+SIN('Standard Settings'!$F9+EchelleFPAparam!$M$3+EchelleFPAparam!$K$3)))</f>
        <v>1556.44061481188</v>
      </c>
      <c r="EV14" s="36" t="n">
        <f aca="false">IF(OR($S14+H$52&lt;$Q14,$S14+H$52&gt;$R14),-1,(EchelleFPAparam!$S$3/('cpmcfgWVLEN_Table.csv'!$S14+H$52))*(SIN('Standard Settings'!$F9)+SIN('Standard Settings'!$F9+EchelleFPAparam!$M$3+EchelleFPAparam!$K$3)))</f>
        <v>1515.4816512642</v>
      </c>
      <c r="EW14" s="36" t="n">
        <f aca="false">IF(OR($S14+I$52&lt;$Q14,$S14+I$52&gt;$R14),-1,(EchelleFPAparam!$S$3/('cpmcfgWVLEN_Table.csv'!$S14+I$52))*(SIN('Standard Settings'!$F9)+SIN('Standard Settings'!$F9+EchelleFPAparam!$M$3+EchelleFPAparam!$K$3)))</f>
        <v>1476.62314738563</v>
      </c>
      <c r="EX14" s="36" t="n">
        <f aca="false">IF(OR($S14+J$52&lt;$Q14,$S14+J$52&gt;$R14),-1,(EchelleFPAparam!$S$3/('cpmcfgWVLEN_Table.csv'!$S14+J$52))*(SIN('Standard Settings'!$F9)+SIN('Standard Settings'!$F9+EchelleFPAparam!$M$3+EchelleFPAparam!$K$3)))</f>
        <v>-1</v>
      </c>
      <c r="EY14" s="36"/>
      <c r="EZ14" s="37"/>
      <c r="FA14" s="37"/>
      <c r="FB14" s="37"/>
      <c r="FC14" s="37"/>
      <c r="FD14" s="37"/>
      <c r="FE14" s="37"/>
      <c r="FF14" s="37"/>
      <c r="FG14" s="37"/>
      <c r="FH14" s="37"/>
      <c r="FI14" s="37"/>
      <c r="FJ14" s="37"/>
      <c r="FK14" s="37"/>
      <c r="FL14" s="37"/>
      <c r="FM14" s="37"/>
      <c r="FN14" s="37"/>
      <c r="FO14" s="37"/>
      <c r="FP14" s="37"/>
      <c r="FQ14" s="37"/>
      <c r="FR14" s="37"/>
      <c r="FS14" s="37"/>
      <c r="FT14" s="37"/>
      <c r="FU14" s="37"/>
      <c r="FV14" s="37"/>
      <c r="FW14" s="37"/>
      <c r="FX14" s="38" t="n">
        <f aca="false">1/(F14*EchelleFPAparam!$Q$3)</f>
        <v>2443.91450569731</v>
      </c>
      <c r="FY14" s="38" t="n">
        <f aca="false">E14*FX14</f>
        <v>11.9551027542974</v>
      </c>
      <c r="FZ14" s="37"/>
      <c r="GA14" s="37"/>
      <c r="GB14" s="37"/>
      <c r="GC14" s="37"/>
      <c r="GD14" s="37"/>
      <c r="GE14" s="37"/>
      <c r="GF14" s="37"/>
      <c r="GG14" s="37"/>
      <c r="GH14" s="37"/>
      <c r="GI14" s="37"/>
      <c r="GJ14" s="37"/>
      <c r="GK14" s="37"/>
      <c r="GL14" s="37"/>
      <c r="GM14" s="37"/>
      <c r="GN14" s="37"/>
      <c r="GO14" s="37"/>
      <c r="GP14" s="37"/>
      <c r="GQ14" s="37"/>
      <c r="GR14" s="37"/>
      <c r="GS14" s="37"/>
      <c r="GT14" s="37"/>
      <c r="GU14" s="37"/>
      <c r="GV14" s="37"/>
      <c r="GW14" s="37"/>
      <c r="GX14" s="37"/>
      <c r="GY14" s="37"/>
      <c r="GZ14" s="37"/>
      <c r="HA14" s="37"/>
      <c r="HB14" s="37"/>
      <c r="HC14" s="37"/>
      <c r="HD14" s="37"/>
      <c r="HE14" s="37"/>
      <c r="HF14" s="37"/>
      <c r="HG14" s="37"/>
      <c r="HH14" s="37"/>
      <c r="HI14" s="37"/>
      <c r="HJ14" s="37"/>
      <c r="HK14" s="37"/>
      <c r="HL14" s="37"/>
      <c r="HM14" s="37"/>
      <c r="HN14" s="37"/>
      <c r="HO14" s="37"/>
      <c r="HP14" s="37"/>
      <c r="HQ14" s="37"/>
      <c r="HR14" s="37"/>
      <c r="HS14" s="37"/>
      <c r="HT14" s="37"/>
      <c r="HU14" s="37"/>
      <c r="HV14" s="37"/>
      <c r="HW14" s="37"/>
      <c r="HX14" s="37"/>
      <c r="HY14" s="37"/>
      <c r="HZ14" s="37"/>
      <c r="IA14" s="37"/>
      <c r="IB14" s="37"/>
      <c r="IC14" s="37"/>
      <c r="ID14" s="37"/>
      <c r="IE14" s="37"/>
      <c r="IF14" s="37"/>
      <c r="IG14" s="37"/>
      <c r="IH14" s="37"/>
      <c r="II14" s="37"/>
      <c r="IJ14" s="37"/>
      <c r="IK14" s="37"/>
      <c r="IL14" s="37"/>
      <c r="IM14" s="37"/>
      <c r="IN14" s="37"/>
      <c r="IO14" s="37"/>
      <c r="IP14" s="37"/>
      <c r="IQ14" s="37"/>
      <c r="IR14" s="37"/>
      <c r="IS14" s="37"/>
      <c r="IT14" s="37"/>
      <c r="IU14" s="37"/>
      <c r="IV14" s="37"/>
      <c r="IW14" s="37"/>
      <c r="IX14" s="37"/>
      <c r="IY14" s="37"/>
      <c r="IZ14" s="37"/>
      <c r="JA14" s="37"/>
      <c r="JB14" s="37"/>
      <c r="JC14" s="37"/>
      <c r="JD14" s="37"/>
      <c r="JE14" s="37"/>
      <c r="JF14" s="37"/>
      <c r="JG14" s="37"/>
      <c r="JH14" s="37"/>
      <c r="JI14" s="37"/>
      <c r="JJ14" s="37"/>
      <c r="JK14" s="37"/>
      <c r="JL14" s="37"/>
      <c r="JM14" s="37"/>
      <c r="JN14" s="37"/>
      <c r="JO14" s="37"/>
      <c r="JP14" s="37"/>
      <c r="JQ14" s="37"/>
      <c r="JR14" s="37"/>
      <c r="JS14" s="37"/>
      <c r="JT14" s="37"/>
      <c r="JU14" s="37"/>
      <c r="JV14" s="37"/>
      <c r="JW14" s="37"/>
      <c r="JX14" s="37"/>
      <c r="JY14" s="37"/>
      <c r="JZ14" s="37"/>
      <c r="KA14" s="37"/>
      <c r="KB14" s="37"/>
      <c r="KC14" s="37"/>
      <c r="KD14" s="37"/>
      <c r="KE14" s="37"/>
    </row>
    <row r="15" customFormat="false" ht="13.75" hidden="false" customHeight="true" outlineLevel="0" collapsed="false">
      <c r="A15" s="24" t="n">
        <v>9</v>
      </c>
      <c r="B15" s="25" t="n">
        <f aca="false">Y15</f>
        <v>2156.14005349441</v>
      </c>
      <c r="C15" s="12" t="str">
        <f aca="false">'Standard Settings'!B10</f>
        <v>K/1/4</v>
      </c>
      <c r="D15" s="12" t="n">
        <f aca="false">'Standard Settings'!H10</f>
        <v>26</v>
      </c>
      <c r="E15" s="26" t="n">
        <f aca="false">(DX15-DM15)/2048</f>
        <v>0.00722847297855478</v>
      </c>
      <c r="F15" s="23" t="n">
        <f aca="false">((EchelleFPAparam!$S$3/('cpmcfgWVLEN_Table.csv'!$S15+E$52))*(SIN('Standard Settings'!$F10+0.0005)+SIN('Standard Settings'!$F10+0.0005+EchelleFPAparam!$M$3))-(EchelleFPAparam!$S$3/('cpmcfgWVLEN_Table.csv'!$S15+E$52))*(SIN('Standard Settings'!$F10-0.0005)+SIN('Standard Settings'!$F10-0.0005+EchelleFPAparam!$M$3)))*1000*EchelleFPAparam!$O$3/180</f>
        <v>20.4733826303432</v>
      </c>
      <c r="G15" s="27" t="str">
        <f aca="false">'Standard Settings'!C10</f>
        <v>K</v>
      </c>
      <c r="H15" s="28"/>
      <c r="I15" s="12" t="str">
        <f aca="false">'Standard Settings'!$D10</f>
        <v>HK</v>
      </c>
      <c r="J15" s="28"/>
      <c r="K15" s="13" t="n">
        <v>0</v>
      </c>
      <c r="L15" s="13" t="n">
        <v>0</v>
      </c>
      <c r="M15" s="12" t="str">
        <f aca="false">'Standard Settings'!$D10</f>
        <v>HK</v>
      </c>
      <c r="N15" s="28"/>
      <c r="O15" s="12" t="n">
        <f aca="false">'Standard Settings'!$E10</f>
        <v>64</v>
      </c>
      <c r="P15" s="29"/>
      <c r="Q15" s="30" t="n">
        <f aca="false">'Standard Settings'!$G10</f>
        <v>23</v>
      </c>
      <c r="R15" s="30" t="n">
        <f aca="false">'Standard Settings'!$I10</f>
        <v>29</v>
      </c>
      <c r="S15" s="31" t="n">
        <f aca="false">D15-4</f>
        <v>22</v>
      </c>
      <c r="T15" s="31" t="n">
        <f aca="false">D15+4</f>
        <v>30</v>
      </c>
      <c r="U15" s="32" t="n">
        <f aca="false">IF(OR($S15+B$52&lt;$Q15,$S15+B$52&gt;$R15),-1,(EchelleFPAparam!$S$3/('cpmcfgWVLEN_Table.csv'!$S15+B$52))*(SIN('Standard Settings'!$F10)+SIN('Standard Settings'!$F10+EchelleFPAparam!$M$3)))</f>
        <v>-1</v>
      </c>
      <c r="V15" s="32" t="n">
        <f aca="false">IF(OR($S15+C$52&lt;$Q15,$S15+C$52&gt;$R15),-1,(EchelleFPAparam!$S$3/('cpmcfgWVLEN_Table.csv'!$S15+C$52))*(SIN('Standard Settings'!$F10)+SIN('Standard Settings'!$F10+EchelleFPAparam!$M$3)))</f>
        <v>2437.37571264585</v>
      </c>
      <c r="W15" s="32" t="n">
        <f aca="false">IF(OR($S15+D$52&lt;$Q15,$S15+D$52&gt;$R15),-1,(EchelleFPAparam!$S$3/('cpmcfgWVLEN_Table.csv'!$S15+D$52))*(SIN('Standard Settings'!$F10)+SIN('Standard Settings'!$F10+EchelleFPAparam!$M$3)))</f>
        <v>2335.81839128561</v>
      </c>
      <c r="X15" s="32" t="n">
        <f aca="false">IF(OR($S15+E$52&lt;$Q15,$S15+E$52&gt;$R15),-1,(EchelleFPAparam!$S$3/('cpmcfgWVLEN_Table.csv'!$S15+E$52))*(SIN('Standard Settings'!$F10)+SIN('Standard Settings'!$F10+EchelleFPAparam!$M$3)))</f>
        <v>2242.38565563418</v>
      </c>
      <c r="Y15" s="32" t="n">
        <f aca="false">IF(OR($S15+F$52&lt;$Q15,$S15+F$52&gt;$R15),-1,(EchelleFPAparam!$S$3/('cpmcfgWVLEN_Table.csv'!$S15+F$52))*(SIN('Standard Settings'!$F10)+SIN('Standard Settings'!$F10+EchelleFPAparam!$M$3)))</f>
        <v>2156.14005349441</v>
      </c>
      <c r="Z15" s="32" t="n">
        <f aca="false">IF(OR($S15+G$52&lt;$Q15,$S15+G$52&gt;$R15),-1,(EchelleFPAparam!$S$3/('cpmcfgWVLEN_Table.csv'!$S15+G$52))*(SIN('Standard Settings'!$F10)+SIN('Standard Settings'!$F10+EchelleFPAparam!$M$3)))</f>
        <v>2076.2830144761</v>
      </c>
      <c r="AA15" s="32" t="n">
        <f aca="false">IF(OR($S15+H$52&lt;$Q15,$S15+H$52&gt;$R15),-1,(EchelleFPAparam!$S$3/('cpmcfgWVLEN_Table.csv'!$S15+H$52))*(SIN('Standard Settings'!$F10)+SIN('Standard Settings'!$F10+EchelleFPAparam!$M$3)))</f>
        <v>2002.13004967338</v>
      </c>
      <c r="AB15" s="32" t="n">
        <f aca="false">IF(OR($S15+I$52&lt;$Q15,$S15+I$52&gt;$R15),-1,(EchelleFPAparam!$S$3/('cpmcfgWVLEN_Table.csv'!$S15+I$52))*(SIN('Standard Settings'!$F10)+SIN('Standard Settings'!$F10+EchelleFPAparam!$M$3)))</f>
        <v>1933.09108244326</v>
      </c>
      <c r="AC15" s="32" t="n">
        <f aca="false">IF(OR($S15+J$52&lt;$Q15,$S15+J$52&gt;$R15),-1,(EchelleFPAparam!$S$3/('cpmcfgWVLEN_Table.csv'!$S15+J$52))*(SIN('Standard Settings'!$F10)+SIN('Standard Settings'!$F10+EchelleFPAparam!$M$3)))</f>
        <v>-1</v>
      </c>
      <c r="AD15" s="33"/>
      <c r="AE15" s="33" t="n">
        <v>1910.99671961351</v>
      </c>
      <c r="AF15" s="33" t="n">
        <v>1580.17300126286</v>
      </c>
      <c r="AG15" s="33" t="n">
        <v>1278.12126107281</v>
      </c>
      <c r="AH15" s="33" t="n">
        <v>1001.52017941297</v>
      </c>
      <c r="AI15" s="33" t="n">
        <v>746.946113988274</v>
      </c>
      <c r="AJ15" s="33" t="n">
        <v>511.638869909884</v>
      </c>
      <c r="AK15" s="33" t="n">
        <v>293.332845612974</v>
      </c>
      <c r="AL15" s="33" t="n">
        <v>89.762762923448</v>
      </c>
      <c r="AM15" s="33"/>
      <c r="AN15" s="33"/>
      <c r="AO15" s="33"/>
      <c r="AP15" s="33" t="n">
        <v>1946.82391862311</v>
      </c>
      <c r="AQ15" s="33" t="n">
        <v>1614.20579738746</v>
      </c>
      <c r="AR15" s="33" t="n">
        <v>1309.89556480834</v>
      </c>
      <c r="AS15" s="33" t="n">
        <v>1031.28554151885</v>
      </c>
      <c r="AT15" s="33" t="n">
        <v>774.905067981543</v>
      </c>
      <c r="AU15" s="33" t="n">
        <v>538.056295729927</v>
      </c>
      <c r="AV15" s="33" t="n">
        <v>318.296616499159</v>
      </c>
      <c r="AW15" s="33" t="n">
        <v>113.431177358284</v>
      </c>
      <c r="AX15" s="33" t="n">
        <v>4.53868451264693</v>
      </c>
      <c r="AY15" s="33"/>
      <c r="AZ15" s="33"/>
      <c r="BA15" s="33" t="n">
        <v>1971.61958262492</v>
      </c>
      <c r="BB15" s="33" t="n">
        <v>1649.650337326</v>
      </c>
      <c r="BC15" s="33" t="n">
        <v>1342.80064787619</v>
      </c>
      <c r="BD15" s="33" t="n">
        <v>1061.92812286188</v>
      </c>
      <c r="BE15" s="33" t="n">
        <v>803.546502482748</v>
      </c>
      <c r="BF15" s="33" t="n">
        <v>564.925191394138</v>
      </c>
      <c r="BG15" s="33" t="n">
        <v>343.544902292406</v>
      </c>
      <c r="BH15" s="33" t="n">
        <v>137.222539972268</v>
      </c>
      <c r="BI15" s="33" t="n">
        <v>15.6854332263679</v>
      </c>
      <c r="BJ15" s="33"/>
      <c r="BK15" s="34" t="n">
        <f aca="false">IF(OR($S15+B$52&lt;'Standard Settings'!$G10,$S15+B$52&gt;'Standard Settings'!$I10),-1,(EchelleFPAparam!$S$3/('cpmcfgWVLEN_Table.csv'!$S15+B$52))*(SIN(EchelleFPAparam!$T$3-EchelleFPAparam!$M$3/2)+SIN('Standard Settings'!$F10+EchelleFPAparam!$M$3)))</f>
        <v>-1</v>
      </c>
      <c r="BL15" s="34" t="n">
        <f aca="false">IF(OR($S15+C$52&lt;'Standard Settings'!$G10,$S15+C$52&gt;'Standard Settings'!$I10),-1,(EchelleFPAparam!$S$3/('cpmcfgWVLEN_Table.csv'!$S15+C$52))*(SIN(EchelleFPAparam!$T$3-EchelleFPAparam!$M$3/2)+SIN('Standard Settings'!$F10+EchelleFPAparam!$M$3)))</f>
        <v>2451.49304722238</v>
      </c>
      <c r="BM15" s="34" t="n">
        <f aca="false">IF(OR($S15+D$52&lt;'Standard Settings'!$G10,$S15+D$52&gt;'Standard Settings'!$I10),-1,(EchelleFPAparam!$S$3/('cpmcfgWVLEN_Table.csv'!$S15+D$52))*(SIN(EchelleFPAparam!$T$3-EchelleFPAparam!$M$3/2)+SIN('Standard Settings'!$F10+EchelleFPAparam!$M$3)))</f>
        <v>2349.34750358811</v>
      </c>
      <c r="BN15" s="34" t="n">
        <f aca="false">IF(OR($S15+E$52&lt;'Standard Settings'!$G10,$S15+E$52&gt;'Standard Settings'!$I10),-1,(EchelleFPAparam!$S$3/('cpmcfgWVLEN_Table.csv'!$S15+E$52))*(SIN(EchelleFPAparam!$T$3-EchelleFPAparam!$M$3/2)+SIN('Standard Settings'!$F10+EchelleFPAparam!$M$3)))</f>
        <v>2255.37360344459</v>
      </c>
      <c r="BO15" s="34" t="n">
        <f aca="false">IF(OR($S15+F$52&lt;'Standard Settings'!$G10,$S15+F$52&gt;'Standard Settings'!$I10),-1,(EchelleFPAparam!$S$3/('cpmcfgWVLEN_Table.csv'!$S15+F$52))*(SIN(EchelleFPAparam!$T$3-EchelleFPAparam!$M$3/2)+SIN('Standard Settings'!$F10+EchelleFPAparam!$M$3)))</f>
        <v>2168.62846485057</v>
      </c>
      <c r="BP15" s="34" t="n">
        <f aca="false">IF(OR($S15+G$52&lt;'Standard Settings'!$G10,$S15+G$52&gt;'Standard Settings'!$I10),-1,(EchelleFPAparam!$S$3/('cpmcfgWVLEN_Table.csv'!$S15+G$52))*(SIN(EchelleFPAparam!$T$3-EchelleFPAparam!$M$3/2)+SIN('Standard Settings'!$F10+EchelleFPAparam!$M$3)))</f>
        <v>2088.30889207832</v>
      </c>
      <c r="BQ15" s="34" t="n">
        <f aca="false">IF(OR($S15+H$52&lt;'Standard Settings'!$G10,$S15+H$52&gt;'Standard Settings'!$I10),-1,(EchelleFPAparam!$S$3/('cpmcfgWVLEN_Table.csv'!$S15+H$52))*(SIN(EchelleFPAparam!$T$3-EchelleFPAparam!$M$3/2)+SIN('Standard Settings'!$F10+EchelleFPAparam!$M$3)))</f>
        <v>2013.72643164695</v>
      </c>
      <c r="BR15" s="34" t="n">
        <f aca="false">IF(OR($S15+I$52&lt;'Standard Settings'!$G10,$S15+I$52&gt;'Standard Settings'!$I10),-1,(EchelleFPAparam!$S$3/('cpmcfgWVLEN_Table.csv'!$S15+I$52))*(SIN(EchelleFPAparam!$T$3-EchelleFPAparam!$M$3/2)+SIN('Standard Settings'!$F10+EchelleFPAparam!$M$3)))</f>
        <v>1944.28758917637</v>
      </c>
      <c r="BS15" s="34" t="n">
        <f aca="false">IF(OR($S15+J$52&lt;'Standard Settings'!$G10,$S15+J$52&gt;'Standard Settings'!$I10),-1,(EchelleFPAparam!$S$3/('cpmcfgWVLEN_Table.csv'!$S15+J$52))*(SIN(EchelleFPAparam!$T$3-EchelleFPAparam!$M$3/2)+SIN('Standard Settings'!$F10+EchelleFPAparam!$M$3)))</f>
        <v>-1</v>
      </c>
      <c r="BT15" s="35" t="n">
        <f aca="false">IF(OR($S15+B$52&lt;'Standard Settings'!$G10,$S15+B$52&gt;'Standard Settings'!$I10),-1,BK15*(($D15+B$52)/($D15+B$52+0.5)))</f>
        <v>-1</v>
      </c>
      <c r="BU15" s="35" t="n">
        <f aca="false">IF(OR($S15+C$52&lt;'Standard Settings'!$G10,$S15+C$52&gt;'Standard Settings'!$I10),-1,BL15*(($D15+C$52)/($D15+C$52+0.5)))</f>
        <v>2406.92044636379</v>
      </c>
      <c r="BV15" s="35" t="n">
        <f aca="false">IF(OR($S15+D$52&lt;'Standard Settings'!$G10,$S15+D$52&gt;'Standard Settings'!$I10),-1,BM15*(($D15+D$52)/($D15+D$52+0.5)))</f>
        <v>2308.13088071815</v>
      </c>
      <c r="BW15" s="35" t="n">
        <f aca="false">IF(OR($S15+E$52&lt;'Standard Settings'!$G10,$S15+E$52&gt;'Standard Settings'!$I10),-1,BN15*(($D15+E$52)/($D15+E$52+0.5)))</f>
        <v>2217.14693219976</v>
      </c>
      <c r="BX15" s="35" t="n">
        <f aca="false">IF(OR($S15+F$52&lt;'Standard Settings'!$G10,$S15+F$52&gt;'Standard Settings'!$I10),-1,BO15*(($D15+F$52)/($D15+F$52+0.5)))</f>
        <v>2133.07717854154</v>
      </c>
      <c r="BY15" s="35" t="n">
        <f aca="false">IF(OR($S15+G$52&lt;'Standard Settings'!$G10,$S15+G$52&gt;'Standard Settings'!$I10),-1,BP15*(($D15+G$52)/($D15+G$52+0.5)))</f>
        <v>2055.1611318866</v>
      </c>
      <c r="BZ15" s="35" t="n">
        <f aca="false">IF(OR($S15+H$52&lt;'Standard Settings'!$G10,$S15+H$52&gt;'Standard Settings'!$I10),-1,BQ15*(($D15+H$52)/($D15+H$52+0.5)))</f>
        <v>1982.74602500623</v>
      </c>
      <c r="CA15" s="35" t="n">
        <f aca="false">IF(OR($S15+I$52&lt;'Standard Settings'!$G10,$S15+I$52&gt;'Standard Settings'!$I10),-1,BR15*(($D15+I$52)/($D15+I$52+0.5)))</f>
        <v>1915.26837142747</v>
      </c>
      <c r="CB15" s="35" t="n">
        <f aca="false">IF(OR($S15+J$52&lt;'Standard Settings'!$G10,$S15+J$52&gt;'Standard Settings'!$I10),-1,BS15*(($D15+J$52)/($D15+J$52+0.5)))</f>
        <v>-1</v>
      </c>
      <c r="CC15" s="35" t="n">
        <f aca="false">IF(OR($S15+B$52&lt;'Standard Settings'!$G10,$S15+B$52&gt;'Standard Settings'!$I10),-1,BK15*(($D15+B$52)/($D15+B$52-0.5)))</f>
        <v>-1</v>
      </c>
      <c r="CD15" s="35" t="n">
        <f aca="false">IF(OR($S15+C$52&lt;'Standard Settings'!$G10,$S15+C$52&gt;'Standard Settings'!$I10),-1,BL15*(($D15+C$52)/($D15+C$52-0.5)))</f>
        <v>2497.74763301903</v>
      </c>
      <c r="CE15" s="35" t="n">
        <f aca="false">IF(OR($S15+D$52&lt;'Standard Settings'!$G10,$S15+D$52&gt;'Standard Settings'!$I10),-1,BM15*(($D15+D$52)/($D15+D$52-0.5)))</f>
        <v>2392.06291274426</v>
      </c>
      <c r="CF15" s="35" t="n">
        <f aca="false">IF(OR($S15+E$52&lt;'Standard Settings'!$G10,$S15+E$52&gt;'Standard Settings'!$I10),-1,BN15*(($D15+E$52)/($D15+E$52-0.5)))</f>
        <v>2294.94156139976</v>
      </c>
      <c r="CG15" s="35" t="n">
        <f aca="false">IF(OR($S15+F$52&lt;'Standard Settings'!$G10,$S15+F$52&gt;'Standard Settings'!$I10),-1,BO15*(($D15+F$52)/($D15+F$52-0.5)))</f>
        <v>2205.38487950905</v>
      </c>
      <c r="CH15" s="35" t="n">
        <f aca="false">IF(OR($S15+G$52&lt;'Standard Settings'!$G10,$S15+G$52&gt;'Standard Settings'!$I10),-1,BP15*(($D15+G$52)/($D15+G$52-0.5)))</f>
        <v>2122.54346407961</v>
      </c>
      <c r="CI15" s="35" t="n">
        <f aca="false">IF(OR($S15+H$52&lt;'Standard Settings'!$G10,$S15+H$52&gt;'Standard Settings'!$I10),-1,BQ15*(($D15+H$52)/($D15+H$52-0.5)))</f>
        <v>2045.6903432604</v>
      </c>
      <c r="CJ15" s="35" t="n">
        <f aca="false">IF(OR($S15+I$52&lt;'Standard Settings'!$G10,$S15+I$52&gt;'Standard Settings'!$I10),-1,BR15*(($D15+I$52)/($D15+I$52-0.5)))</f>
        <v>1974.19970593293</v>
      </c>
      <c r="CK15" s="35" t="n">
        <f aca="false">IF(OR($S15+J$52&lt;'Standard Settings'!$G10,$S15+J$52&gt;'Standard Settings'!$I10),-1,BS15*(($D15+J$52)/($D15+J$52-0.5)))</f>
        <v>-1</v>
      </c>
      <c r="CL15" s="36"/>
      <c r="CM15" s="36" t="n">
        <f aca="false">IF(OR($S15+B$52&lt;'Standard Settings'!$G10,$S15+B$52&gt;'Standard Settings'!$I10),-1,(EchelleFPAparam!$S$3/('cpmcfgWVLEN_Table.csv'!$S15+B$52))*(SIN('Standard Settings'!$F10)+SIN('Standard Settings'!$F10+EchelleFPAparam!$M$3+EchelleFPAparam!$F$3)))</f>
        <v>-1</v>
      </c>
      <c r="CN15" s="36" t="n">
        <f aca="false">IF(OR($S15+C$52&lt;'Standard Settings'!$G10,$S15+C$52&gt;'Standard Settings'!$I10),-1,(EchelleFPAparam!$S$3/('cpmcfgWVLEN_Table.csv'!$S15+C$52))*(SIN('Standard Settings'!$F10)+SIN('Standard Settings'!$F10+EchelleFPAparam!$M$3+EchelleFPAparam!$F$3)))</f>
        <v>2410.47166238986</v>
      </c>
      <c r="CO15" s="36" t="n">
        <f aca="false">IF(OR($S15+D$52&lt;'Standard Settings'!$G10,$S15+D$52&gt;'Standard Settings'!$I10),-1,(EchelleFPAparam!$S$3/('cpmcfgWVLEN_Table.csv'!$S15+D$52))*(SIN('Standard Settings'!$F10)+SIN('Standard Settings'!$F10+EchelleFPAparam!$M$3+EchelleFPAparam!$F$3)))</f>
        <v>2310.03534312362</v>
      </c>
      <c r="CP15" s="36" t="n">
        <f aca="false">IF(OR($S15+E$52&lt;'Standard Settings'!$G10,$S15+E$52&gt;'Standard Settings'!$I10),-1,(EchelleFPAparam!$S$3/('cpmcfgWVLEN_Table.csv'!$S15+E$52))*(SIN('Standard Settings'!$F10)+SIN('Standard Settings'!$F10+EchelleFPAparam!$M$3+EchelleFPAparam!$F$3)))</f>
        <v>2217.63392939867</v>
      </c>
      <c r="CQ15" s="36" t="n">
        <f aca="false">IF(OR($S15+F$52&lt;'Standard Settings'!$G10,$S15+F$52&gt;'Standard Settings'!$I10),-1,(EchelleFPAparam!$S$3/('cpmcfgWVLEN_Table.csv'!$S15+F$52))*(SIN('Standard Settings'!$F10)+SIN('Standard Settings'!$F10+EchelleFPAparam!$M$3+EchelleFPAparam!$F$3)))</f>
        <v>2132.34031672949</v>
      </c>
      <c r="CR15" s="36" t="n">
        <f aca="false">IF(OR($S15+G$52&lt;'Standard Settings'!$G10,$S15+G$52&gt;'Standard Settings'!$I10),-1,(EchelleFPAparam!$S$3/('cpmcfgWVLEN_Table.csv'!$S15+G$52))*(SIN('Standard Settings'!$F10)+SIN('Standard Settings'!$F10+EchelleFPAparam!$M$3+EchelleFPAparam!$F$3)))</f>
        <v>2053.36474944322</v>
      </c>
      <c r="CS15" s="36" t="n">
        <f aca="false">IF(OR($S15+H$52&lt;'Standard Settings'!$G10,$S15+H$52&gt;'Standard Settings'!$I10),-1,(EchelleFPAparam!$S$3/('cpmcfgWVLEN_Table.csv'!$S15+H$52))*(SIN('Standard Settings'!$F10)+SIN('Standard Settings'!$F10+EchelleFPAparam!$M$3+EchelleFPAparam!$F$3)))</f>
        <v>1980.03029410596</v>
      </c>
      <c r="CT15" s="36" t="n">
        <f aca="false">IF(OR($S15+I$52&lt;'Standard Settings'!$G10,$S15+I$52&gt;'Standard Settings'!$I10),-1,(EchelleFPAparam!$S$3/('cpmcfgWVLEN_Table.csv'!$S15+I$52))*(SIN('Standard Settings'!$F10)+SIN('Standard Settings'!$F10+EchelleFPAparam!$M$3+EchelleFPAparam!$F$3)))</f>
        <v>1911.75338741265</v>
      </c>
      <c r="CU15" s="36" t="n">
        <f aca="false">IF(OR($S15+J$52&lt;'Standard Settings'!$G10,$S15+J$52&gt;'Standard Settings'!$I10),-1,(EchelleFPAparam!$S$3/('cpmcfgWVLEN_Table.csv'!$S15+J$52))*(SIN('Standard Settings'!$F10)+SIN('Standard Settings'!$F10+EchelleFPAparam!$M$3+EchelleFPAparam!$F$3)))</f>
        <v>-1</v>
      </c>
      <c r="CV15" s="36"/>
      <c r="CW15" s="36"/>
      <c r="CX15" s="36" t="n">
        <f aca="false">IF(OR($S15+B$52&lt;'Standard Settings'!$G10,$S15+B$52&gt;'Standard Settings'!$I10),-1,(EchelleFPAparam!$S$3/('cpmcfgWVLEN_Table.csv'!$S15+B$52))*(SIN('Standard Settings'!$F10)+SIN('Standard Settings'!$F10+EchelleFPAparam!$M$3+EchelleFPAparam!$G$3)))</f>
        <v>-1</v>
      </c>
      <c r="CY15" s="36" t="n">
        <f aca="false">IF(OR($S15+C$52&lt;'Standard Settings'!$G10,$S15+C$52&gt;'Standard Settings'!$I10),-1,(EchelleFPAparam!$S$3/('cpmcfgWVLEN_Table.csv'!$S15+C$52))*(SIN('Standard Settings'!$F10)+SIN('Standard Settings'!$F10+EchelleFPAparam!$M$3+EchelleFPAparam!$G$3)))</f>
        <v>2427.98599478367</v>
      </c>
      <c r="CZ15" s="36" t="n">
        <f aca="false">IF(OR($S15+D$52&lt;'Standard Settings'!$G10,$S15+D$52&gt;'Standard Settings'!$I10),-1,(EchelleFPAparam!$S$3/('cpmcfgWVLEN_Table.csv'!$S15+D$52))*(SIN('Standard Settings'!$F10)+SIN('Standard Settings'!$F10+EchelleFPAparam!$M$3+EchelleFPAparam!$G$3)))</f>
        <v>2326.81991166769</v>
      </c>
      <c r="DA15" s="36" t="n">
        <f aca="false">IF(OR($S15+E$52&lt;'Standard Settings'!$G10,$S15+E$52&gt;'Standard Settings'!$I10),-1,(EchelleFPAparam!$S$3/('cpmcfgWVLEN_Table.csv'!$S15+E$52))*(SIN('Standard Settings'!$F10)+SIN('Standard Settings'!$F10+EchelleFPAparam!$M$3+EchelleFPAparam!$G$3)))</f>
        <v>2233.74711520098</v>
      </c>
      <c r="DB15" s="36" t="n">
        <f aca="false">IF(OR($S15+F$52&lt;'Standard Settings'!$G10,$S15+F$52&gt;'Standard Settings'!$I10),-1,(EchelleFPAparam!$S$3/('cpmcfgWVLEN_Table.csv'!$S15+F$52))*(SIN('Standard Settings'!$F10)+SIN('Standard Settings'!$F10+EchelleFPAparam!$M$3+EchelleFPAparam!$G$3)))</f>
        <v>2147.83376461632</v>
      </c>
      <c r="DC15" s="36" t="n">
        <f aca="false">IF(OR($S15+G$52&lt;'Standard Settings'!$G10,$S15+G$52&gt;'Standard Settings'!$I10),-1,(EchelleFPAparam!$S$3/('cpmcfgWVLEN_Table.csv'!$S15+G$52))*(SIN('Standard Settings'!$F10)+SIN('Standard Settings'!$F10+EchelleFPAparam!$M$3+EchelleFPAparam!$G$3)))</f>
        <v>2068.28436592683</v>
      </c>
      <c r="DD15" s="36" t="n">
        <f aca="false">IF(OR($S15+H$52&lt;'Standard Settings'!$G10,$S15+H$52&gt;'Standard Settings'!$I10),-1,(EchelleFPAparam!$S$3/('cpmcfgWVLEN_Table.csv'!$S15+H$52))*(SIN('Standard Settings'!$F10)+SIN('Standard Settings'!$F10+EchelleFPAparam!$M$3+EchelleFPAparam!$G$3)))</f>
        <v>1994.41706714373</v>
      </c>
      <c r="DE15" s="36" t="n">
        <f aca="false">IF(OR($S15+I$52&lt;'Standard Settings'!$G10,$S15+I$52&gt;'Standard Settings'!$I10),-1,(EchelleFPAparam!$S$3/('cpmcfgWVLEN_Table.csv'!$S15+I$52))*(SIN('Standard Settings'!$F10)+SIN('Standard Settings'!$F10+EchelleFPAparam!$M$3+EchelleFPAparam!$G$3)))</f>
        <v>1925.64406482843</v>
      </c>
      <c r="DF15" s="36" t="n">
        <f aca="false">IF(OR($S15+J$52&lt;'Standard Settings'!$G10,$S15+J$52&gt;'Standard Settings'!$I10),-1,(EchelleFPAparam!$S$3/('cpmcfgWVLEN_Table.csv'!$S15+J$52))*(SIN('Standard Settings'!$F10)+SIN('Standard Settings'!$F10+EchelleFPAparam!$M$3+EchelleFPAparam!$G$3)))</f>
        <v>-1</v>
      </c>
      <c r="DG15" s="36"/>
      <c r="DH15" s="36"/>
      <c r="DI15" s="36" t="n">
        <f aca="false">IF(OR($S15+B$52&lt;'Standard Settings'!$G10,$S15+B$52&gt;'Standard Settings'!$I10),-1,(EchelleFPAparam!$S$3/('cpmcfgWVLEN_Table.csv'!$S15+B$52))*(SIN('Standard Settings'!$F10)+SIN('Standard Settings'!$F10+EchelleFPAparam!$M$3+EchelleFPAparam!$H$3)))</f>
        <v>-1</v>
      </c>
      <c r="DJ15" s="36" t="n">
        <f aca="false">IF(OR($S15+C$52&lt;'Standard Settings'!$G10,$S15+C$52&gt;'Standard Settings'!$I10),-1,(EchelleFPAparam!$S$3/('cpmcfgWVLEN_Table.csv'!$S15+C$52))*(SIN('Standard Settings'!$F10)+SIN('Standard Settings'!$F10+EchelleFPAparam!$M$3+EchelleFPAparam!$H$3)))</f>
        <v>2428.91516756331</v>
      </c>
      <c r="DK15" s="36" t="n">
        <f aca="false">IF(OR($S15+D$52&lt;'Standard Settings'!$G10,$S15+D$52&gt;'Standard Settings'!$I10),-1,(EchelleFPAparam!$S$3/('cpmcfgWVLEN_Table.csv'!$S15+D$52))*(SIN('Standard Settings'!$F10)+SIN('Standard Settings'!$F10+EchelleFPAparam!$M$3+EchelleFPAparam!$H$3)))</f>
        <v>2327.71036891484</v>
      </c>
      <c r="DL15" s="36" t="n">
        <f aca="false">IF(OR($S15+E$52&lt;'Standard Settings'!$G10,$S15+E$52&gt;'Standard Settings'!$I10),-1,(EchelleFPAparam!$S$3/('cpmcfgWVLEN_Table.csv'!$S15+E$52))*(SIN('Standard Settings'!$F10)+SIN('Standard Settings'!$F10+EchelleFPAparam!$M$3+EchelleFPAparam!$H$3)))</f>
        <v>2234.60195415824</v>
      </c>
      <c r="DM15" s="36" t="n">
        <f aca="false">IF(OR($S15+F$52&lt;'Standard Settings'!$G10,$S15+F$52&gt;'Standard Settings'!$I10),-1,(EchelleFPAparam!$S$3/('cpmcfgWVLEN_Table.csv'!$S15+F$52))*(SIN('Standard Settings'!$F10)+SIN('Standard Settings'!$F10+EchelleFPAparam!$M$3+EchelleFPAparam!$H$3)))</f>
        <v>2148.65572515216</v>
      </c>
      <c r="DN15" s="36" t="n">
        <f aca="false">IF(OR($S15+G$52&lt;'Standard Settings'!$G10,$S15+G$52&gt;'Standard Settings'!$I10),-1,(EchelleFPAparam!$S$3/('cpmcfgWVLEN_Table.csv'!$S15+G$52))*(SIN('Standard Settings'!$F10)+SIN('Standard Settings'!$F10+EchelleFPAparam!$M$3+EchelleFPAparam!$H$3)))</f>
        <v>2069.07588347985</v>
      </c>
      <c r="DO15" s="36" t="n">
        <f aca="false">IF(OR($S15+H$52&lt;'Standard Settings'!$G10,$S15+H$52&gt;'Standard Settings'!$I10),-1,(EchelleFPAparam!$S$3/('cpmcfgWVLEN_Table.csv'!$S15+H$52))*(SIN('Standard Settings'!$F10)+SIN('Standard Settings'!$F10+EchelleFPAparam!$M$3+EchelleFPAparam!$H$3)))</f>
        <v>1995.18031621272</v>
      </c>
      <c r="DP15" s="36" t="n">
        <f aca="false">IF(OR($S15+I$52&lt;'Standard Settings'!$G10,$S15+I$52&gt;'Standard Settings'!$I10),-1,(EchelleFPAparam!$S$3/('cpmcfgWVLEN_Table.csv'!$S15+I$52))*(SIN('Standard Settings'!$F10)+SIN('Standard Settings'!$F10+EchelleFPAparam!$M$3+EchelleFPAparam!$H$3)))</f>
        <v>1926.380994964</v>
      </c>
      <c r="DQ15" s="36" t="n">
        <f aca="false">IF(OR($S15+J$52&lt;'Standard Settings'!$G10,$S15+J$52&gt;'Standard Settings'!$I10),-1,(EchelleFPAparam!$S$3/('cpmcfgWVLEN_Table.csv'!$S15+J$52))*(SIN('Standard Settings'!$F10)+SIN('Standard Settings'!$F10+EchelleFPAparam!$M$3+EchelleFPAparam!$H$3)))</f>
        <v>-1</v>
      </c>
      <c r="DR15" s="36"/>
      <c r="DS15" s="36"/>
      <c r="DT15" s="36" t="n">
        <f aca="false">IF(OR($S15+B$52&lt;'Standard Settings'!$G10,$S15+B$52&gt;'Standard Settings'!$I10),-1,(EchelleFPAparam!$S$3/('cpmcfgWVLEN_Table.csv'!$S15+B$52))*(SIN('Standard Settings'!$F10)+SIN('Standard Settings'!$F10+EchelleFPAparam!$M$3+EchelleFPAparam!$I$3)))</f>
        <v>-1</v>
      </c>
      <c r="DU15" s="36" t="n">
        <f aca="false">IF(OR($S15+C$52&lt;'Standard Settings'!$G10,$S15+C$52&gt;'Standard Settings'!$I10),-1,(EchelleFPAparam!$S$3/('cpmcfgWVLEN_Table.csv'!$S15+C$52))*(SIN('Standard Settings'!$F10)+SIN('Standard Settings'!$F10+EchelleFPAparam!$M$3+EchelleFPAparam!$I$3)))</f>
        <v>2445.65002535297</v>
      </c>
      <c r="DV15" s="36" t="n">
        <f aca="false">IF(OR($S15+D$52&lt;'Standard Settings'!$G10,$S15+D$52&gt;'Standard Settings'!$I10),-1,(EchelleFPAparam!$S$3/('cpmcfgWVLEN_Table.csv'!$S15+D$52))*(SIN('Standard Settings'!$F10)+SIN('Standard Settings'!$F10+EchelleFPAparam!$M$3+EchelleFPAparam!$I$3)))</f>
        <v>2343.74794096326</v>
      </c>
      <c r="DW15" s="36" t="n">
        <f aca="false">IF(OR($S15+E$52&lt;'Standard Settings'!$G10,$S15+E$52&gt;'Standard Settings'!$I10),-1,(EchelleFPAparam!$S$3/('cpmcfgWVLEN_Table.csv'!$S15+E$52))*(SIN('Standard Settings'!$F10)+SIN('Standard Settings'!$F10+EchelleFPAparam!$M$3+EchelleFPAparam!$I$3)))</f>
        <v>2249.99802332473</v>
      </c>
      <c r="DX15" s="36" t="n">
        <f aca="false">IF(OR($S15+F$52&lt;'Standard Settings'!$G10,$S15+F$52&gt;'Standard Settings'!$I10),-1,(EchelleFPAparam!$S$3/('cpmcfgWVLEN_Table.csv'!$S15+F$52))*(SIN('Standard Settings'!$F10)+SIN('Standard Settings'!$F10+EchelleFPAparam!$M$3+EchelleFPAparam!$I$3)))</f>
        <v>2163.45963781224</v>
      </c>
      <c r="DY15" s="36" t="n">
        <f aca="false">IF(OR($S15+G$52&lt;'Standard Settings'!$G10,$S15+G$52&gt;'Standard Settings'!$I10),-1,(EchelleFPAparam!$S$3/('cpmcfgWVLEN_Table.csv'!$S15+G$52))*(SIN('Standard Settings'!$F10)+SIN('Standard Settings'!$F10+EchelleFPAparam!$M$3+EchelleFPAparam!$I$3)))</f>
        <v>2083.33150307845</v>
      </c>
      <c r="DZ15" s="36" t="n">
        <f aca="false">IF(OR($S15+H$52&lt;'Standard Settings'!$G10,$S15+H$52&gt;'Standard Settings'!$I10),-1,(EchelleFPAparam!$S$3/('cpmcfgWVLEN_Table.csv'!$S15+H$52))*(SIN('Standard Settings'!$F10)+SIN('Standard Settings'!$F10+EchelleFPAparam!$M$3+EchelleFPAparam!$I$3)))</f>
        <v>2008.92680653994</v>
      </c>
      <c r="EA15" s="36" t="n">
        <f aca="false">IF(OR($S15+I$52&lt;'Standard Settings'!$G10,$S15+I$52&gt;'Standard Settings'!$I10),-1,(EchelleFPAparam!$S$3/('cpmcfgWVLEN_Table.csv'!$S15+I$52))*(SIN('Standard Settings'!$F10)+SIN('Standard Settings'!$F10+EchelleFPAparam!$M$3+EchelleFPAparam!$I$3)))</f>
        <v>1939.65346838339</v>
      </c>
      <c r="EB15" s="36" t="n">
        <f aca="false">IF(OR($S15+J$52&lt;'Standard Settings'!$G10,$S15+J$52&gt;'Standard Settings'!$I10),-1,(EchelleFPAparam!$S$3/('cpmcfgWVLEN_Table.csv'!$S15+J$52))*(SIN('Standard Settings'!$F10)+SIN('Standard Settings'!$F10+EchelleFPAparam!$M$3+EchelleFPAparam!$I$3)))</f>
        <v>-1</v>
      </c>
      <c r="EC15" s="36"/>
      <c r="ED15" s="36"/>
      <c r="EE15" s="36" t="n">
        <f aca="false">IF(OR($S15+B$52&lt;'Standard Settings'!$G10,$S15+B$52&gt;'Standard Settings'!$I10),-1,(EchelleFPAparam!$S$3/('cpmcfgWVLEN_Table.csv'!$S15+B$52))*(SIN('Standard Settings'!$F10)+SIN('Standard Settings'!$F10+EchelleFPAparam!$M$3+EchelleFPAparam!$J$3)))</f>
        <v>-1</v>
      </c>
      <c r="EF15" s="36" t="n">
        <f aca="false">IF(OR($S15+C$52&lt;'Standard Settings'!$G10,$S15+C$52&gt;'Standard Settings'!$I10),-1,(EchelleFPAparam!$S$3/('cpmcfgWVLEN_Table.csv'!$S15+C$52))*(SIN('Standard Settings'!$F10)+SIN('Standard Settings'!$F10+EchelleFPAparam!$M$3+EchelleFPAparam!$J$3)))</f>
        <v>2446.53659114255</v>
      </c>
      <c r="EG15" s="36" t="n">
        <f aca="false">IF(OR($S15+D$52&lt;'Standard Settings'!$G10,$S15+D$52&gt;'Standard Settings'!$I10),-1,(EchelleFPAparam!$S$3/('cpmcfgWVLEN_Table.csv'!$S15+D$52))*(SIN('Standard Settings'!$F10)+SIN('Standard Settings'!$F10+EchelleFPAparam!$M$3+EchelleFPAparam!$J$3)))</f>
        <v>2344.59756651161</v>
      </c>
      <c r="EH15" s="36" t="n">
        <f aca="false">IF(OR($S15+E$52&lt;'Standard Settings'!$G10,$S15+E$52&gt;'Standard Settings'!$I10),-1,(EchelleFPAparam!$S$3/('cpmcfgWVLEN_Table.csv'!$S15+E$52))*(SIN('Standard Settings'!$F10)+SIN('Standard Settings'!$F10+EchelleFPAparam!$M$3+EchelleFPAparam!$J$3)))</f>
        <v>2250.81366385115</v>
      </c>
      <c r="EI15" s="36" t="n">
        <f aca="false">IF(OR($S15+F$52&lt;'Standard Settings'!$G10,$S15+F$52&gt;'Standard Settings'!$I10),-1,(EchelleFPAparam!$S$3/('cpmcfgWVLEN_Table.csv'!$S15+F$52))*(SIN('Standard Settings'!$F10)+SIN('Standard Settings'!$F10+EchelleFPAparam!$M$3+EchelleFPAparam!$J$3)))</f>
        <v>2164.24390754918</v>
      </c>
      <c r="EJ15" s="36" t="n">
        <f aca="false">IF(OR($S15+G$52&lt;'Standard Settings'!$G10,$S15+G$52&gt;'Standard Settings'!$I10),-1,(EchelleFPAparam!$S$3/('cpmcfgWVLEN_Table.csv'!$S15+G$52))*(SIN('Standard Settings'!$F10)+SIN('Standard Settings'!$F10+EchelleFPAparam!$M$3+EchelleFPAparam!$J$3)))</f>
        <v>2084.0867257881</v>
      </c>
      <c r="EK15" s="36" t="n">
        <f aca="false">IF(OR($S15+H$52&lt;'Standard Settings'!$G10,$S15+H$52&gt;'Standard Settings'!$I10),-1,(EchelleFPAparam!$S$3/('cpmcfgWVLEN_Table.csv'!$S15+H$52))*(SIN('Standard Settings'!$F10)+SIN('Standard Settings'!$F10+EchelleFPAparam!$M$3+EchelleFPAparam!$J$3)))</f>
        <v>2009.65505700996</v>
      </c>
      <c r="EL15" s="36" t="n">
        <f aca="false">IF(OR($S15+I$52&lt;'Standard Settings'!$G10,$S15+I$52&gt;'Standard Settings'!$I10),-1,(EchelleFPAparam!$S$3/('cpmcfgWVLEN_Table.csv'!$S15+I$52))*(SIN('Standard Settings'!$F10)+SIN('Standard Settings'!$F10+EchelleFPAparam!$M$3+EchelleFPAparam!$J$3)))</f>
        <v>1940.35660676823</v>
      </c>
      <c r="EM15" s="36" t="n">
        <f aca="false">IF(OR($S15+J$52&lt;'Standard Settings'!$G10,$S15+J$52&gt;'Standard Settings'!$I10),-1,(EchelleFPAparam!$S$3/('cpmcfgWVLEN_Table.csv'!$S15+J$52))*(SIN('Standard Settings'!$F10)+SIN('Standard Settings'!$F10+EchelleFPAparam!$M$3+EchelleFPAparam!$J$3)))</f>
        <v>-1</v>
      </c>
      <c r="EN15" s="36"/>
      <c r="EO15" s="36"/>
      <c r="EP15" s="36" t="n">
        <f aca="false">IF(OR($S15+B$52&lt;$Q15,$S15+B$52&gt;$R15),-1,(EchelleFPAparam!$S$3/('cpmcfgWVLEN_Table.csv'!$S15+B$52))*(SIN('Standard Settings'!$F10)+SIN('Standard Settings'!$F10+EchelleFPAparam!$M$3+EchelleFPAparam!$K$3)))</f>
        <v>-1</v>
      </c>
      <c r="EQ15" s="36" t="n">
        <f aca="false">IF(OR($S15+C$52&lt;$Q15,$S15+C$52&gt;$R15),-1,(EchelleFPAparam!$S$3/('cpmcfgWVLEN_Table.csv'!$S15+C$52))*(SIN('Standard Settings'!$F10)+SIN('Standard Settings'!$F10+EchelleFPAparam!$M$3+EchelleFPAparam!$K$3)))</f>
        <v>2462.48043531582</v>
      </c>
      <c r="ER15" s="36" t="n">
        <f aca="false">IF(OR($S15+D$52&lt;$Q15,$S15+D$52&gt;$R15),-1,(EchelleFPAparam!$S$3/('cpmcfgWVLEN_Table.csv'!$S15+D$52))*(SIN('Standard Settings'!$F10)+SIN('Standard Settings'!$F10+EchelleFPAparam!$M$3+EchelleFPAparam!$K$3)))</f>
        <v>2359.87708384433</v>
      </c>
      <c r="ES15" s="36" t="n">
        <f aca="false">IF(OR($S15+E$52&lt;$Q15,$S15+E$52&gt;$R15),-1,(EchelleFPAparam!$S$3/('cpmcfgWVLEN_Table.csv'!$S15+E$52))*(SIN('Standard Settings'!$F10)+SIN('Standard Settings'!$F10+EchelleFPAparam!$M$3+EchelleFPAparam!$K$3)))</f>
        <v>2265.48200049056</v>
      </c>
      <c r="ET15" s="36" t="n">
        <f aca="false">IF(OR($S15+F$52&lt;$Q15,$S15+F$52&gt;$R15),-1,(EchelleFPAparam!$S$3/('cpmcfgWVLEN_Table.csv'!$S15+F$52))*(SIN('Standard Settings'!$F10)+SIN('Standard Settings'!$F10+EchelleFPAparam!$M$3+EchelleFPAparam!$K$3)))</f>
        <v>2178.34807739477</v>
      </c>
      <c r="EU15" s="36" t="n">
        <f aca="false">IF(OR($S15+G$52&lt;$Q15,$S15+G$52&gt;$R15),-1,(EchelleFPAparam!$S$3/('cpmcfgWVLEN_Table.csv'!$S15+G$52))*(SIN('Standard Settings'!$F10)+SIN('Standard Settings'!$F10+EchelleFPAparam!$M$3+EchelleFPAparam!$K$3)))</f>
        <v>2097.66851897274</v>
      </c>
      <c r="EV15" s="36" t="n">
        <f aca="false">IF(OR($S15+H$52&lt;$Q15,$S15+H$52&gt;$R15),-1,(EchelleFPAparam!$S$3/('cpmcfgWVLEN_Table.csv'!$S15+H$52))*(SIN('Standard Settings'!$F10)+SIN('Standard Settings'!$F10+EchelleFPAparam!$M$3+EchelleFPAparam!$K$3)))</f>
        <v>2022.75178615228</v>
      </c>
      <c r="EW15" s="36" t="n">
        <f aca="false">IF(OR($S15+I$52&lt;$Q15,$S15+I$52&gt;$R15),-1,(EchelleFPAparam!$S$3/('cpmcfgWVLEN_Table.csv'!$S15+I$52))*(SIN('Standard Settings'!$F10)+SIN('Standard Settings'!$F10+EchelleFPAparam!$M$3+EchelleFPAparam!$K$3)))</f>
        <v>1953.00172456082</v>
      </c>
      <c r="EX15" s="36" t="n">
        <f aca="false">IF(OR($S15+J$52&lt;$Q15,$S15+J$52&gt;$R15),-1,(EchelleFPAparam!$S$3/('cpmcfgWVLEN_Table.csv'!$S15+J$52))*(SIN('Standard Settings'!$F10)+SIN('Standard Settings'!$F10+EchelleFPAparam!$M$3+EchelleFPAparam!$K$3)))</f>
        <v>-1</v>
      </c>
      <c r="EY15" s="36"/>
      <c r="EZ15" s="37"/>
      <c r="FA15" s="37"/>
      <c r="FB15" s="37"/>
      <c r="FC15" s="37"/>
      <c r="FD15" s="37"/>
      <c r="FE15" s="37"/>
      <c r="FF15" s="37"/>
      <c r="FG15" s="37"/>
      <c r="FH15" s="37"/>
      <c r="FI15" s="37"/>
      <c r="FJ15" s="37"/>
      <c r="FK15" s="37"/>
      <c r="FL15" s="37"/>
      <c r="FM15" s="37"/>
      <c r="FN15" s="37"/>
      <c r="FO15" s="37"/>
      <c r="FP15" s="37"/>
      <c r="FQ15" s="37"/>
      <c r="FR15" s="37"/>
      <c r="FS15" s="37"/>
      <c r="FT15" s="37"/>
      <c r="FU15" s="37"/>
      <c r="FV15" s="37"/>
      <c r="FW15" s="37"/>
      <c r="FX15" s="38" t="n">
        <f aca="false">1/(F15*EchelleFPAparam!$Q$3)</f>
        <v>1628.13023793785</v>
      </c>
      <c r="FY15" s="38" t="n">
        <f aca="false">E15*FX15</f>
        <v>11.7688954305017</v>
      </c>
      <c r="FZ15" s="37"/>
      <c r="GA15" s="37"/>
      <c r="GB15" s="37"/>
      <c r="GC15" s="37"/>
      <c r="GD15" s="37"/>
      <c r="GE15" s="37"/>
      <c r="GF15" s="37"/>
      <c r="GG15" s="37"/>
      <c r="GH15" s="37"/>
      <c r="GI15" s="37"/>
      <c r="GJ15" s="37"/>
      <c r="GK15" s="37"/>
      <c r="GL15" s="37"/>
      <c r="GM15" s="37"/>
      <c r="GN15" s="37"/>
      <c r="GO15" s="37"/>
      <c r="GP15" s="37"/>
      <c r="GQ15" s="37"/>
      <c r="GR15" s="37"/>
      <c r="GS15" s="37"/>
      <c r="GT15" s="37"/>
      <c r="GU15" s="37"/>
      <c r="GV15" s="37"/>
      <c r="GW15" s="37"/>
      <c r="GX15" s="37"/>
      <c r="GY15" s="37"/>
      <c r="GZ15" s="37"/>
      <c r="HA15" s="37"/>
      <c r="HB15" s="37"/>
      <c r="HC15" s="37"/>
      <c r="HD15" s="37"/>
      <c r="HE15" s="37"/>
      <c r="HF15" s="37"/>
      <c r="HG15" s="37"/>
      <c r="HH15" s="37"/>
      <c r="HI15" s="37"/>
      <c r="HJ15" s="37"/>
      <c r="HK15" s="37"/>
      <c r="HL15" s="37"/>
      <c r="HM15" s="37"/>
      <c r="HN15" s="37"/>
      <c r="HO15" s="37"/>
      <c r="HP15" s="37"/>
      <c r="HQ15" s="37"/>
      <c r="HR15" s="37"/>
      <c r="HS15" s="37"/>
      <c r="HT15" s="37"/>
      <c r="HU15" s="37"/>
      <c r="HV15" s="37"/>
      <c r="HW15" s="37"/>
      <c r="HX15" s="37"/>
      <c r="HY15" s="37"/>
      <c r="HZ15" s="37"/>
      <c r="IA15" s="37"/>
      <c r="IB15" s="37"/>
      <c r="IC15" s="37"/>
      <c r="ID15" s="37"/>
      <c r="IE15" s="37"/>
      <c r="IF15" s="37"/>
      <c r="IG15" s="37"/>
      <c r="IH15" s="37"/>
      <c r="II15" s="37"/>
      <c r="IJ15" s="37"/>
      <c r="IK15" s="37"/>
      <c r="IL15" s="37"/>
      <c r="IM15" s="37"/>
      <c r="IN15" s="37"/>
      <c r="IO15" s="37"/>
      <c r="IP15" s="37"/>
      <c r="IQ15" s="37"/>
      <c r="IR15" s="37"/>
      <c r="IS15" s="37"/>
      <c r="IT15" s="37"/>
      <c r="IU15" s="37"/>
      <c r="IV15" s="37"/>
      <c r="IW15" s="37"/>
      <c r="IX15" s="37"/>
      <c r="IY15" s="37"/>
      <c r="IZ15" s="37"/>
      <c r="JA15" s="37"/>
      <c r="JB15" s="37"/>
      <c r="JC15" s="37"/>
      <c r="JD15" s="37"/>
      <c r="JE15" s="37"/>
      <c r="JF15" s="37"/>
      <c r="JG15" s="37"/>
      <c r="JH15" s="37"/>
      <c r="JI15" s="37"/>
      <c r="JJ15" s="37"/>
      <c r="JK15" s="37"/>
      <c r="JL15" s="37"/>
      <c r="JM15" s="37"/>
      <c r="JN15" s="37"/>
      <c r="JO15" s="37"/>
      <c r="JP15" s="37"/>
      <c r="JQ15" s="37"/>
      <c r="JR15" s="37"/>
      <c r="JS15" s="37"/>
      <c r="JT15" s="37"/>
      <c r="JU15" s="37"/>
      <c r="JV15" s="37"/>
      <c r="JW15" s="37"/>
      <c r="JX15" s="37"/>
      <c r="JY15" s="37"/>
      <c r="JZ15" s="37"/>
      <c r="KA15" s="37"/>
      <c r="KB15" s="37"/>
      <c r="KC15" s="37"/>
      <c r="KD15" s="37"/>
      <c r="KE15" s="37"/>
    </row>
    <row r="16" customFormat="false" ht="13.75" hidden="false" customHeight="true" outlineLevel="0" collapsed="false">
      <c r="A16" s="24" t="n">
        <v>10</v>
      </c>
      <c r="B16" s="25" t="n">
        <f aca="false">Y16</f>
        <v>2165.90080218368</v>
      </c>
      <c r="C16" s="12" t="str">
        <f aca="false">'Standard Settings'!B11</f>
        <v>K/2/4</v>
      </c>
      <c r="D16" s="12" t="n">
        <f aca="false">'Standard Settings'!H11</f>
        <v>26</v>
      </c>
      <c r="E16" s="26" t="n">
        <f aca="false">(DX16-DM16)/2048</f>
        <v>0.00711546885308612</v>
      </c>
      <c r="F16" s="23" t="n">
        <f aca="false">((EchelleFPAparam!$S$3/('cpmcfgWVLEN_Table.csv'!$S16+E$52))*(SIN('Standard Settings'!$F11+0.0005)+SIN('Standard Settings'!$F11+0.0005+EchelleFPAparam!$M$3))-(EchelleFPAparam!$S$3/('cpmcfgWVLEN_Table.csv'!$S16+E$52))*(SIN('Standard Settings'!$F11-0.0005)+SIN('Standard Settings'!$F11-0.0005+EchelleFPAparam!$M$3)))*1000*EchelleFPAparam!$O$3/180</f>
        <v>20.1310725393639</v>
      </c>
      <c r="G16" s="27" t="str">
        <f aca="false">'Standard Settings'!C11</f>
        <v>K</v>
      </c>
      <c r="H16" s="28"/>
      <c r="I16" s="12" t="str">
        <f aca="false">'Standard Settings'!$D11</f>
        <v>HK</v>
      </c>
      <c r="J16" s="28"/>
      <c r="K16" s="13" t="n">
        <v>0</v>
      </c>
      <c r="L16" s="13" t="n">
        <v>0</v>
      </c>
      <c r="M16" s="12" t="str">
        <f aca="false">'Standard Settings'!$D11</f>
        <v>HK</v>
      </c>
      <c r="N16" s="28"/>
      <c r="O16" s="12" t="n">
        <f aca="false">'Standard Settings'!$E11</f>
        <v>64.5</v>
      </c>
      <c r="P16" s="29"/>
      <c r="Q16" s="30" t="n">
        <f aca="false">'Standard Settings'!$G11</f>
        <v>23</v>
      </c>
      <c r="R16" s="30" t="n">
        <f aca="false">'Standard Settings'!$I11</f>
        <v>29</v>
      </c>
      <c r="S16" s="31" t="n">
        <f aca="false">D16-4</f>
        <v>22</v>
      </c>
      <c r="T16" s="31" t="n">
        <f aca="false">D16+4</f>
        <v>30</v>
      </c>
      <c r="U16" s="32" t="n">
        <f aca="false">IF(OR($S16+B$52&lt;$Q16,$S16+B$52&gt;$R16),-1,(EchelleFPAparam!$S$3/('cpmcfgWVLEN_Table.csv'!$S16+B$52))*(SIN('Standard Settings'!$F11)+SIN('Standard Settings'!$F11+EchelleFPAparam!$M$3)))</f>
        <v>-1</v>
      </c>
      <c r="V16" s="32" t="n">
        <f aca="false">IF(OR($S16+C$52&lt;$Q16,$S16+C$52&gt;$R16),-1,(EchelleFPAparam!$S$3/('cpmcfgWVLEN_Table.csv'!$S16+C$52))*(SIN('Standard Settings'!$F11)+SIN('Standard Settings'!$F11+EchelleFPAparam!$M$3)))</f>
        <v>2448.40960246851</v>
      </c>
      <c r="W16" s="32" t="n">
        <f aca="false">IF(OR($S16+D$52&lt;$Q16,$S16+D$52&gt;$R16),-1,(EchelleFPAparam!$S$3/('cpmcfgWVLEN_Table.csv'!$S16+D$52))*(SIN('Standard Settings'!$F11)+SIN('Standard Settings'!$F11+EchelleFPAparam!$M$3)))</f>
        <v>2346.39253569899</v>
      </c>
      <c r="X16" s="32" t="n">
        <f aca="false">IF(OR($S16+E$52&lt;$Q16,$S16+E$52&gt;$R16),-1,(EchelleFPAparam!$S$3/('cpmcfgWVLEN_Table.csv'!$S16+E$52))*(SIN('Standard Settings'!$F11)+SIN('Standard Settings'!$F11+EchelleFPAparam!$M$3)))</f>
        <v>2252.53683427103</v>
      </c>
      <c r="Y16" s="32" t="n">
        <f aca="false">IF(OR($S16+F$52&lt;$Q16,$S16+F$52&gt;$R16),-1,(EchelleFPAparam!$S$3/('cpmcfgWVLEN_Table.csv'!$S16+F$52))*(SIN('Standard Settings'!$F11)+SIN('Standard Settings'!$F11+EchelleFPAparam!$M$3)))</f>
        <v>2165.90080218368</v>
      </c>
      <c r="Z16" s="32" t="n">
        <f aca="false">IF(OR($S16+G$52&lt;$Q16,$S16+G$52&gt;$R16),-1,(EchelleFPAparam!$S$3/('cpmcfgWVLEN_Table.csv'!$S16+G$52))*(SIN('Standard Settings'!$F11)+SIN('Standard Settings'!$F11+EchelleFPAparam!$M$3)))</f>
        <v>2085.68225395466</v>
      </c>
      <c r="AA16" s="32" t="n">
        <f aca="false">IF(OR($S16+H$52&lt;$Q16,$S16+H$52&gt;$R16),-1,(EchelleFPAparam!$S$3/('cpmcfgWVLEN_Table.csv'!$S16+H$52))*(SIN('Standard Settings'!$F11)+SIN('Standard Settings'!$F11+EchelleFPAparam!$M$3)))</f>
        <v>2011.19360202771</v>
      </c>
      <c r="AB16" s="32" t="n">
        <f aca="false">IF(OR($S16+I$52&lt;$Q16,$S16+I$52&gt;$R16),-1,(EchelleFPAparam!$S$3/('cpmcfgWVLEN_Table.csv'!$S16+I$52))*(SIN('Standard Settings'!$F11)+SIN('Standard Settings'!$F11+EchelleFPAparam!$M$3)))</f>
        <v>1941.84209850951</v>
      </c>
      <c r="AC16" s="32" t="n">
        <f aca="false">IF(OR($S16+J$52&lt;$Q16,$S16+J$52&gt;$R16),-1,(EchelleFPAparam!$S$3/('cpmcfgWVLEN_Table.csv'!$S16+J$52))*(SIN('Standard Settings'!$F11)+SIN('Standard Settings'!$F11+EchelleFPAparam!$M$3)))</f>
        <v>-1</v>
      </c>
      <c r="AD16" s="33"/>
      <c r="AE16" s="33" t="n">
        <v>1946.4302937249</v>
      </c>
      <c r="AF16" s="33" t="n">
        <v>1614.39112154833</v>
      </c>
      <c r="AG16" s="33" t="n">
        <v>1310.72625224546</v>
      </c>
      <c r="AH16" s="33" t="n">
        <v>1032.7270059259</v>
      </c>
      <c r="AI16" s="33" t="n">
        <v>776.876428075666</v>
      </c>
      <c r="AJ16" s="33" t="n">
        <v>540.467250125025</v>
      </c>
      <c r="AK16" s="33" t="n">
        <v>321.130749928852</v>
      </c>
      <c r="AL16" s="33" t="n">
        <v>116.734165121037</v>
      </c>
      <c r="AM16" s="33" t="n">
        <v>6.30294706303272</v>
      </c>
      <c r="AN16" s="33"/>
      <c r="AO16" s="33"/>
      <c r="AP16" s="33" t="n">
        <v>1970.17869652354</v>
      </c>
      <c r="AQ16" s="33" t="n">
        <v>1647.64413300806</v>
      </c>
      <c r="AR16" s="33" t="n">
        <v>1341.7103844529</v>
      </c>
      <c r="AS16" s="33" t="n">
        <v>1061.71604600182</v>
      </c>
      <c r="AT16" s="33" t="n">
        <v>804.097437575907</v>
      </c>
      <c r="AU16" s="33" t="n">
        <v>566.122422568226</v>
      </c>
      <c r="AV16" s="33" t="n">
        <v>345.397162876144</v>
      </c>
      <c r="AW16" s="33" t="n">
        <v>139.673380531343</v>
      </c>
      <c r="AX16" s="33" t="n">
        <v>17.0967002922758</v>
      </c>
      <c r="AY16" s="33"/>
      <c r="AZ16" s="33"/>
      <c r="BA16" s="33" t="n">
        <v>1988.52906909307</v>
      </c>
      <c r="BB16" s="33" t="n">
        <v>1682.26814992541</v>
      </c>
      <c r="BC16" s="33" t="n">
        <v>1373.8669070626</v>
      </c>
      <c r="BD16" s="33" t="n">
        <v>1091.63688643952</v>
      </c>
      <c r="BE16" s="33" t="n">
        <v>832.091926798957</v>
      </c>
      <c r="BF16" s="33" t="n">
        <v>592.33419862943</v>
      </c>
      <c r="BG16" s="33" t="n">
        <v>369.984581394745</v>
      </c>
      <c r="BH16" s="33" t="n">
        <v>162.76250224313</v>
      </c>
      <c r="BI16" s="33" t="n">
        <v>28.0003434748064</v>
      </c>
      <c r="BJ16" s="33"/>
      <c r="BK16" s="34" t="n">
        <f aca="false">IF(OR($S16+B$52&lt;'Standard Settings'!$G11,$S16+B$52&gt;'Standard Settings'!$I11),-1,(EchelleFPAparam!$S$3/('cpmcfgWVLEN_Table.csv'!$S16+B$52))*(SIN(EchelleFPAparam!$T$3-EchelleFPAparam!$M$3/2)+SIN('Standard Settings'!$F11+EchelleFPAparam!$M$3)))</f>
        <v>-1</v>
      </c>
      <c r="BL16" s="34" t="n">
        <f aca="false">IF(OR($S16+C$52&lt;'Standard Settings'!$G11,$S16+C$52&gt;'Standard Settings'!$I11),-1,(EchelleFPAparam!$S$3/('cpmcfgWVLEN_Table.csv'!$S16+C$52))*(SIN(EchelleFPAparam!$T$3-EchelleFPAparam!$M$3/2)+SIN('Standard Settings'!$F11+EchelleFPAparam!$M$3)))</f>
        <v>2457.31052326225</v>
      </c>
      <c r="BM16" s="34" t="n">
        <f aca="false">IF(OR($S16+D$52&lt;'Standard Settings'!$G11,$S16+D$52&gt;'Standard Settings'!$I11),-1,(EchelleFPAparam!$S$3/('cpmcfgWVLEN_Table.csv'!$S16+D$52))*(SIN(EchelleFPAparam!$T$3-EchelleFPAparam!$M$3/2)+SIN('Standard Settings'!$F11+EchelleFPAparam!$M$3)))</f>
        <v>2354.92258479299</v>
      </c>
      <c r="BN16" s="34" t="n">
        <f aca="false">IF(OR($S16+E$52&lt;'Standard Settings'!$G11,$S16+E$52&gt;'Standard Settings'!$I11),-1,(EchelleFPAparam!$S$3/('cpmcfgWVLEN_Table.csv'!$S16+E$52))*(SIN(EchelleFPAparam!$T$3-EchelleFPAparam!$M$3/2)+SIN('Standard Settings'!$F11+EchelleFPAparam!$M$3)))</f>
        <v>2260.72568140127</v>
      </c>
      <c r="BO16" s="34" t="n">
        <f aca="false">IF(OR($S16+F$52&lt;'Standard Settings'!$G11,$S16+F$52&gt;'Standard Settings'!$I11),-1,(EchelleFPAparam!$S$3/('cpmcfgWVLEN_Table.csv'!$S16+F$52))*(SIN(EchelleFPAparam!$T$3-EchelleFPAparam!$M$3/2)+SIN('Standard Settings'!$F11+EchelleFPAparam!$M$3)))</f>
        <v>2173.77469365507</v>
      </c>
      <c r="BP16" s="34" t="n">
        <f aca="false">IF(OR($S16+G$52&lt;'Standard Settings'!$G11,$S16+G$52&gt;'Standard Settings'!$I11),-1,(EchelleFPAparam!$S$3/('cpmcfgWVLEN_Table.csv'!$S16+G$52))*(SIN(EchelleFPAparam!$T$3-EchelleFPAparam!$M$3/2)+SIN('Standard Settings'!$F11+EchelleFPAparam!$M$3)))</f>
        <v>2093.26451981599</v>
      </c>
      <c r="BQ16" s="34" t="n">
        <f aca="false">IF(OR($S16+H$52&lt;'Standard Settings'!$G11,$S16+H$52&gt;'Standard Settings'!$I11),-1,(EchelleFPAparam!$S$3/('cpmcfgWVLEN_Table.csv'!$S16+H$52))*(SIN(EchelleFPAparam!$T$3-EchelleFPAparam!$M$3/2)+SIN('Standard Settings'!$F11+EchelleFPAparam!$M$3)))</f>
        <v>2018.50507267971</v>
      </c>
      <c r="BR16" s="34" t="n">
        <f aca="false">IF(OR($S16+I$52&lt;'Standard Settings'!$G11,$S16+I$52&gt;'Standard Settings'!$I11),-1,(EchelleFPAparam!$S$3/('cpmcfgWVLEN_Table.csv'!$S16+I$52))*(SIN(EchelleFPAparam!$T$3-EchelleFPAparam!$M$3/2)+SIN('Standard Settings'!$F11+EchelleFPAparam!$M$3)))</f>
        <v>1948.90144948386</v>
      </c>
      <c r="BS16" s="34" t="n">
        <f aca="false">IF(OR($S16+J$52&lt;'Standard Settings'!$G11,$S16+J$52&gt;'Standard Settings'!$I11),-1,(EchelleFPAparam!$S$3/('cpmcfgWVLEN_Table.csv'!$S16+J$52))*(SIN(EchelleFPAparam!$T$3-EchelleFPAparam!$M$3/2)+SIN('Standard Settings'!$F11+EchelleFPAparam!$M$3)))</f>
        <v>-1</v>
      </c>
      <c r="BT16" s="35" t="n">
        <f aca="false">IF(OR($S16+B$52&lt;'Standard Settings'!$G11,$S16+B$52&gt;'Standard Settings'!$I11),-1,BK16*(($D16+B$52)/($D16+B$52+0.5)))</f>
        <v>-1</v>
      </c>
      <c r="BU16" s="35" t="n">
        <f aca="false">IF(OR($S16+C$52&lt;'Standard Settings'!$G11,$S16+C$52&gt;'Standard Settings'!$I11),-1,BL16*(($D16+C$52)/($D16+C$52+0.5)))</f>
        <v>2412.63215011203</v>
      </c>
      <c r="BV16" s="35" t="n">
        <f aca="false">IF(OR($S16+D$52&lt;'Standard Settings'!$G11,$S16+D$52&gt;'Standard Settings'!$I11),-1,BM16*(($D16+D$52)/($D16+D$52+0.5)))</f>
        <v>2313.60815348083</v>
      </c>
      <c r="BW16" s="35" t="n">
        <f aca="false">IF(OR($S16+E$52&lt;'Standard Settings'!$G11,$S16+E$52&gt;'Standard Settings'!$I11),-1,BN16*(($D16+E$52)/($D16+E$52+0.5)))</f>
        <v>2222.40829697074</v>
      </c>
      <c r="BX16" s="35" t="n">
        <f aca="false">IF(OR($S16+F$52&lt;'Standard Settings'!$G11,$S16+F$52&gt;'Standard Settings'!$I11),-1,BO16*(($D16+F$52)/($D16+F$52+0.5)))</f>
        <v>2138.13904293941</v>
      </c>
      <c r="BY16" s="35" t="n">
        <f aca="false">IF(OR($S16+G$52&lt;'Standard Settings'!$G11,$S16+G$52&gt;'Standard Settings'!$I11),-1,BP16*(($D16+G$52)/($D16+G$52+0.5)))</f>
        <v>2060.03809886653</v>
      </c>
      <c r="BZ16" s="35" t="n">
        <f aca="false">IF(OR($S16+H$52&lt;'Standard Settings'!$G11,$S16+H$52&gt;'Standard Settings'!$I11),-1,BQ16*(($D16+H$52)/($D16+H$52+0.5)))</f>
        <v>1987.45114848464</v>
      </c>
      <c r="CA16" s="35" t="n">
        <f aca="false">IF(OR($S16+I$52&lt;'Standard Settings'!$G11,$S16+I$52&gt;'Standard Settings'!$I11),-1,BR16*(($D16+I$52)/($D16+I$52+0.5)))</f>
        <v>1919.81336814828</v>
      </c>
      <c r="CB16" s="35" t="n">
        <f aca="false">IF(OR($S16+J$52&lt;'Standard Settings'!$G11,$S16+J$52&gt;'Standard Settings'!$I11),-1,BS16*(($D16+J$52)/($D16+J$52+0.5)))</f>
        <v>-1</v>
      </c>
      <c r="CC16" s="35" t="n">
        <f aca="false">IF(OR($S16+B$52&lt;'Standard Settings'!$G11,$S16+B$52&gt;'Standard Settings'!$I11),-1,BK16*(($D16+B$52)/($D16+B$52-0.5)))</f>
        <v>-1</v>
      </c>
      <c r="CD16" s="35" t="n">
        <f aca="false">IF(OR($S16+C$52&lt;'Standard Settings'!$G11,$S16+C$52&gt;'Standard Settings'!$I11),-1,BL16*(($D16+C$52)/($D16+C$52-0.5)))</f>
        <v>2503.67487275777</v>
      </c>
      <c r="CE16" s="35" t="n">
        <f aca="false">IF(OR($S16+D$52&lt;'Standard Settings'!$G11,$S16+D$52&gt;'Standard Settings'!$I11),-1,BM16*(($D16+D$52)/($D16+D$52-0.5)))</f>
        <v>2397.73935906196</v>
      </c>
      <c r="CF16" s="35" t="n">
        <f aca="false">IF(OR($S16+E$52&lt;'Standard Settings'!$G11,$S16+E$52&gt;'Standard Settings'!$I11),-1,BN16*(($D16+E$52)/($D16+E$52-0.5)))</f>
        <v>2300.38753546094</v>
      </c>
      <c r="CG16" s="35" t="n">
        <f aca="false">IF(OR($S16+F$52&lt;'Standard Settings'!$G11,$S16+F$52&gt;'Standard Settings'!$I11),-1,BO16*(($D16+F$52)/($D16+F$52-0.5)))</f>
        <v>2210.61833253058</v>
      </c>
      <c r="CH16" s="35" t="n">
        <f aca="false">IF(OR($S16+G$52&lt;'Standard Settings'!$G11,$S16+G$52&gt;'Standard Settings'!$I11),-1,BP16*(($D16+G$52)/($D16+G$52-0.5)))</f>
        <v>2127.58033161625</v>
      </c>
      <c r="CI16" s="35" t="n">
        <f aca="false">IF(OR($S16+H$52&lt;'Standard Settings'!$G11,$S16+H$52&gt;'Standard Settings'!$I11),-1,BQ16*(($D16+H$52)/($D16+H$52-0.5)))</f>
        <v>2050.54483573812</v>
      </c>
      <c r="CJ16" s="35" t="n">
        <f aca="false">IF(OR($S16+I$52&lt;'Standard Settings'!$G11,$S16+I$52&gt;'Standard Settings'!$I11),-1,BR16*(($D16+I$52)/($D16+I$52-0.5)))</f>
        <v>1978.88454870668</v>
      </c>
      <c r="CK16" s="35" t="n">
        <f aca="false">IF(OR($S16+J$52&lt;'Standard Settings'!$G11,$S16+J$52&gt;'Standard Settings'!$I11),-1,BS16*(($D16+J$52)/($D16+J$52-0.5)))</f>
        <v>-1</v>
      </c>
      <c r="CL16" s="36"/>
      <c r="CM16" s="36" t="n">
        <f aca="false">IF(OR($S16+B$52&lt;'Standard Settings'!$G11,$S16+B$52&gt;'Standard Settings'!$I11),-1,(EchelleFPAparam!$S$3/('cpmcfgWVLEN_Table.csv'!$S16+B$52))*(SIN('Standard Settings'!$F11)+SIN('Standard Settings'!$F11+EchelleFPAparam!$M$3+EchelleFPAparam!$F$3)))</f>
        <v>-1</v>
      </c>
      <c r="CN16" s="36" t="n">
        <f aca="false">IF(OR($S16+C$52&lt;'Standard Settings'!$G11,$S16+C$52&gt;'Standard Settings'!$I11),-1,(EchelleFPAparam!$S$3/('cpmcfgWVLEN_Table.csv'!$S16+C$52))*(SIN('Standard Settings'!$F11)+SIN('Standard Settings'!$F11+EchelleFPAparam!$M$3+EchelleFPAparam!$F$3)))</f>
        <v>2421.90772496289</v>
      </c>
      <c r="CO16" s="36" t="n">
        <f aca="false">IF(OR($S16+D$52&lt;'Standard Settings'!$G11,$S16+D$52&gt;'Standard Settings'!$I11),-1,(EchelleFPAparam!$S$3/('cpmcfgWVLEN_Table.csv'!$S16+D$52))*(SIN('Standard Settings'!$F11)+SIN('Standard Settings'!$F11+EchelleFPAparam!$M$3+EchelleFPAparam!$F$3)))</f>
        <v>2320.99490308944</v>
      </c>
      <c r="CP16" s="36" t="n">
        <f aca="false">IF(OR($S16+E$52&lt;'Standard Settings'!$G11,$S16+E$52&gt;'Standard Settings'!$I11),-1,(EchelleFPAparam!$S$3/('cpmcfgWVLEN_Table.csv'!$S16+E$52))*(SIN('Standard Settings'!$F11)+SIN('Standard Settings'!$F11+EchelleFPAparam!$M$3+EchelleFPAparam!$F$3)))</f>
        <v>2228.15510696586</v>
      </c>
      <c r="CQ16" s="36" t="n">
        <f aca="false">IF(OR($S16+F$52&lt;'Standard Settings'!$G11,$S16+F$52&gt;'Standard Settings'!$I11),-1,(EchelleFPAparam!$S$3/('cpmcfgWVLEN_Table.csv'!$S16+F$52))*(SIN('Standard Settings'!$F11)+SIN('Standard Settings'!$F11+EchelleFPAparam!$M$3+EchelleFPAparam!$F$3)))</f>
        <v>2142.45683362102</v>
      </c>
      <c r="CR16" s="36" t="n">
        <f aca="false">IF(OR($S16+G$52&lt;'Standard Settings'!$G11,$S16+G$52&gt;'Standard Settings'!$I11),-1,(EchelleFPAparam!$S$3/('cpmcfgWVLEN_Table.csv'!$S16+G$52))*(SIN('Standard Settings'!$F11)+SIN('Standard Settings'!$F11+EchelleFPAparam!$M$3+EchelleFPAparam!$F$3)))</f>
        <v>2063.10658052395</v>
      </c>
      <c r="CS16" s="36" t="n">
        <f aca="false">IF(OR($S16+H$52&lt;'Standard Settings'!$G11,$S16+H$52&gt;'Standard Settings'!$I11),-1,(EchelleFPAparam!$S$3/('cpmcfgWVLEN_Table.csv'!$S16+H$52))*(SIN('Standard Settings'!$F11)+SIN('Standard Settings'!$F11+EchelleFPAparam!$M$3+EchelleFPAparam!$F$3)))</f>
        <v>1989.42420264809</v>
      </c>
      <c r="CT16" s="36" t="n">
        <f aca="false">IF(OR($S16+I$52&lt;'Standard Settings'!$G11,$S16+I$52&gt;'Standard Settings'!$I11),-1,(EchelleFPAparam!$S$3/('cpmcfgWVLEN_Table.csv'!$S16+I$52))*(SIN('Standard Settings'!$F11)+SIN('Standard Settings'!$F11+EchelleFPAparam!$M$3+EchelleFPAparam!$F$3)))</f>
        <v>1920.82336807402</v>
      </c>
      <c r="CU16" s="36" t="n">
        <f aca="false">IF(OR($S16+J$52&lt;'Standard Settings'!$G11,$S16+J$52&gt;'Standard Settings'!$I11),-1,(EchelleFPAparam!$S$3/('cpmcfgWVLEN_Table.csv'!$S16+J$52))*(SIN('Standard Settings'!$F11)+SIN('Standard Settings'!$F11+EchelleFPAparam!$M$3+EchelleFPAparam!$F$3)))</f>
        <v>-1</v>
      </c>
      <c r="CV16" s="36"/>
      <c r="CW16" s="36"/>
      <c r="CX16" s="36" t="n">
        <f aca="false">IF(OR($S16+B$52&lt;'Standard Settings'!$G11,$S16+B$52&gt;'Standard Settings'!$I11),-1,(EchelleFPAparam!$S$3/('cpmcfgWVLEN_Table.csv'!$S16+B$52))*(SIN('Standard Settings'!$F11)+SIN('Standard Settings'!$F11+EchelleFPAparam!$M$3+EchelleFPAparam!$G$3)))</f>
        <v>-1</v>
      </c>
      <c r="CY16" s="36" t="n">
        <f aca="false">IF(OR($S16+C$52&lt;'Standard Settings'!$G11,$S16+C$52&gt;'Standard Settings'!$I11),-1,(EchelleFPAparam!$S$3/('cpmcfgWVLEN_Table.csv'!$S16+C$52))*(SIN('Standard Settings'!$F11)+SIN('Standard Settings'!$F11+EchelleFPAparam!$M$3+EchelleFPAparam!$G$3)))</f>
        <v>2439.16433278339</v>
      </c>
      <c r="CZ16" s="36" t="n">
        <f aca="false">IF(OR($S16+D$52&lt;'Standard Settings'!$G11,$S16+D$52&gt;'Standard Settings'!$I11),-1,(EchelleFPAparam!$S$3/('cpmcfgWVLEN_Table.csv'!$S16+D$52))*(SIN('Standard Settings'!$F11)+SIN('Standard Settings'!$F11+EchelleFPAparam!$M$3+EchelleFPAparam!$G$3)))</f>
        <v>2337.53248558408</v>
      </c>
      <c r="DA16" s="36" t="n">
        <f aca="false">IF(OR($S16+E$52&lt;'Standard Settings'!$G11,$S16+E$52&gt;'Standard Settings'!$I11),-1,(EchelleFPAparam!$S$3/('cpmcfgWVLEN_Table.csv'!$S16+E$52))*(SIN('Standard Settings'!$F11)+SIN('Standard Settings'!$F11+EchelleFPAparam!$M$3+EchelleFPAparam!$G$3)))</f>
        <v>2244.03118616072</v>
      </c>
      <c r="DB16" s="36" t="n">
        <f aca="false">IF(OR($S16+F$52&lt;'Standard Settings'!$G11,$S16+F$52&gt;'Standard Settings'!$I11),-1,(EchelleFPAparam!$S$3/('cpmcfgWVLEN_Table.csv'!$S16+F$52))*(SIN('Standard Settings'!$F11)+SIN('Standard Settings'!$F11+EchelleFPAparam!$M$3+EchelleFPAparam!$G$3)))</f>
        <v>2157.72229438531</v>
      </c>
      <c r="DC16" s="36" t="n">
        <f aca="false">IF(OR($S16+G$52&lt;'Standard Settings'!$G11,$S16+G$52&gt;'Standard Settings'!$I11),-1,(EchelleFPAparam!$S$3/('cpmcfgWVLEN_Table.csv'!$S16+G$52))*(SIN('Standard Settings'!$F11)+SIN('Standard Settings'!$F11+EchelleFPAparam!$M$3+EchelleFPAparam!$G$3)))</f>
        <v>2077.80665385252</v>
      </c>
      <c r="DD16" s="36" t="n">
        <f aca="false">IF(OR($S16+H$52&lt;'Standard Settings'!$G11,$S16+H$52&gt;'Standard Settings'!$I11),-1,(EchelleFPAparam!$S$3/('cpmcfgWVLEN_Table.csv'!$S16+H$52))*(SIN('Standard Settings'!$F11)+SIN('Standard Settings'!$F11+EchelleFPAparam!$M$3+EchelleFPAparam!$G$3)))</f>
        <v>2003.59927335779</v>
      </c>
      <c r="DE16" s="36" t="n">
        <f aca="false">IF(OR($S16+I$52&lt;'Standard Settings'!$G11,$S16+I$52&gt;'Standard Settings'!$I11),-1,(EchelleFPAparam!$S$3/('cpmcfgWVLEN_Table.csv'!$S16+I$52))*(SIN('Standard Settings'!$F11)+SIN('Standard Settings'!$F11+EchelleFPAparam!$M$3+EchelleFPAparam!$G$3)))</f>
        <v>1934.509643242</v>
      </c>
      <c r="DF16" s="36" t="n">
        <f aca="false">IF(OR($S16+J$52&lt;'Standard Settings'!$G11,$S16+J$52&gt;'Standard Settings'!$I11),-1,(EchelleFPAparam!$S$3/('cpmcfgWVLEN_Table.csv'!$S16+J$52))*(SIN('Standard Settings'!$F11)+SIN('Standard Settings'!$F11+EchelleFPAparam!$M$3+EchelleFPAparam!$G$3)))</f>
        <v>-1</v>
      </c>
      <c r="DG16" s="36"/>
      <c r="DH16" s="36"/>
      <c r="DI16" s="36" t="n">
        <f aca="false">IF(OR($S16+B$52&lt;'Standard Settings'!$G11,$S16+B$52&gt;'Standard Settings'!$I11),-1,(EchelleFPAparam!$S$3/('cpmcfgWVLEN_Table.csv'!$S16+B$52))*(SIN('Standard Settings'!$F11)+SIN('Standard Settings'!$F11+EchelleFPAparam!$M$3+EchelleFPAparam!$H$3)))</f>
        <v>-1</v>
      </c>
      <c r="DJ16" s="36" t="n">
        <f aca="false">IF(OR($S16+C$52&lt;'Standard Settings'!$G11,$S16+C$52&gt;'Standard Settings'!$I11),-1,(EchelleFPAparam!$S$3/('cpmcfgWVLEN_Table.csv'!$S16+C$52))*(SIN('Standard Settings'!$F11)+SIN('Standard Settings'!$F11+EchelleFPAparam!$M$3+EchelleFPAparam!$H$3)))</f>
        <v>2440.07941588153</v>
      </c>
      <c r="DK16" s="36" t="n">
        <f aca="false">IF(OR($S16+D$52&lt;'Standard Settings'!$G11,$S16+D$52&gt;'Standard Settings'!$I11),-1,(EchelleFPAparam!$S$3/('cpmcfgWVLEN_Table.csv'!$S16+D$52))*(SIN('Standard Settings'!$F11)+SIN('Standard Settings'!$F11+EchelleFPAparam!$M$3+EchelleFPAparam!$H$3)))</f>
        <v>2338.4094402198</v>
      </c>
      <c r="DL16" s="36" t="n">
        <f aca="false">IF(OR($S16+E$52&lt;'Standard Settings'!$G11,$S16+E$52&gt;'Standard Settings'!$I11),-1,(EchelleFPAparam!$S$3/('cpmcfgWVLEN_Table.csv'!$S16+E$52))*(SIN('Standard Settings'!$F11)+SIN('Standard Settings'!$F11+EchelleFPAparam!$M$3+EchelleFPAparam!$H$3)))</f>
        <v>2244.87306261101</v>
      </c>
      <c r="DM16" s="36" t="n">
        <f aca="false">IF(OR($S16+F$52&lt;'Standard Settings'!$G11,$S16+F$52&gt;'Standard Settings'!$I11),-1,(EchelleFPAparam!$S$3/('cpmcfgWVLEN_Table.csv'!$S16+F$52))*(SIN('Standard Settings'!$F11)+SIN('Standard Settings'!$F11+EchelleFPAparam!$M$3+EchelleFPAparam!$H$3)))</f>
        <v>2158.53179097212</v>
      </c>
      <c r="DN16" s="36" t="n">
        <f aca="false">IF(OR($S16+G$52&lt;'Standard Settings'!$G11,$S16+G$52&gt;'Standard Settings'!$I11),-1,(EchelleFPAparam!$S$3/('cpmcfgWVLEN_Table.csv'!$S16+G$52))*(SIN('Standard Settings'!$F11)+SIN('Standard Settings'!$F11+EchelleFPAparam!$M$3+EchelleFPAparam!$H$3)))</f>
        <v>2078.58616908427</v>
      </c>
      <c r="DO16" s="36" t="n">
        <f aca="false">IF(OR($S16+H$52&lt;'Standard Settings'!$G11,$S16+H$52&gt;'Standard Settings'!$I11),-1,(EchelleFPAparam!$S$3/('cpmcfgWVLEN_Table.csv'!$S16+H$52))*(SIN('Standard Settings'!$F11)+SIN('Standard Settings'!$F11+EchelleFPAparam!$M$3+EchelleFPAparam!$H$3)))</f>
        <v>2004.35094875983</v>
      </c>
      <c r="DP16" s="36" t="n">
        <f aca="false">IF(OR($S16+I$52&lt;'Standard Settings'!$G11,$S16+I$52&gt;'Standard Settings'!$I11),-1,(EchelleFPAparam!$S$3/('cpmcfgWVLEN_Table.csv'!$S16+I$52))*(SIN('Standard Settings'!$F11)+SIN('Standard Settings'!$F11+EchelleFPAparam!$M$3+EchelleFPAparam!$H$3)))</f>
        <v>1935.23539880259</v>
      </c>
      <c r="DQ16" s="36" t="n">
        <f aca="false">IF(OR($S16+J$52&lt;'Standard Settings'!$G11,$S16+J$52&gt;'Standard Settings'!$I11),-1,(EchelleFPAparam!$S$3/('cpmcfgWVLEN_Table.csv'!$S16+J$52))*(SIN('Standard Settings'!$F11)+SIN('Standard Settings'!$F11+EchelleFPAparam!$M$3+EchelleFPAparam!$H$3)))</f>
        <v>-1</v>
      </c>
      <c r="DR16" s="36"/>
      <c r="DS16" s="36"/>
      <c r="DT16" s="36" t="n">
        <f aca="false">IF(OR($S16+B$52&lt;'Standard Settings'!$G11,$S16+B$52&gt;'Standard Settings'!$I11),-1,(EchelleFPAparam!$S$3/('cpmcfgWVLEN_Table.csv'!$S16+B$52))*(SIN('Standard Settings'!$F11)+SIN('Standard Settings'!$F11+EchelleFPAparam!$M$3+EchelleFPAparam!$I$3)))</f>
        <v>-1</v>
      </c>
      <c r="DU16" s="36" t="n">
        <f aca="false">IF(OR($S16+C$52&lt;'Standard Settings'!$G11,$S16+C$52&gt;'Standard Settings'!$I11),-1,(EchelleFPAparam!$S$3/('cpmcfgWVLEN_Table.csv'!$S16+C$52))*(SIN('Standard Settings'!$F11)+SIN('Standard Settings'!$F11+EchelleFPAparam!$M$3+EchelleFPAparam!$I$3)))</f>
        <v>2456.55265438105</v>
      </c>
      <c r="DV16" s="36" t="n">
        <f aca="false">IF(OR($S16+D$52&lt;'Standard Settings'!$G11,$S16+D$52&gt;'Standard Settings'!$I11),-1,(EchelleFPAparam!$S$3/('cpmcfgWVLEN_Table.csv'!$S16+D$52))*(SIN('Standard Settings'!$F11)+SIN('Standard Settings'!$F11+EchelleFPAparam!$M$3+EchelleFPAparam!$I$3)))</f>
        <v>2354.19629378184</v>
      </c>
      <c r="DW16" s="36" t="n">
        <f aca="false">IF(OR($S16+E$52&lt;'Standard Settings'!$G11,$S16+E$52&gt;'Standard Settings'!$I11),-1,(EchelleFPAparam!$S$3/('cpmcfgWVLEN_Table.csv'!$S16+E$52))*(SIN('Standard Settings'!$F11)+SIN('Standard Settings'!$F11+EchelleFPAparam!$M$3+EchelleFPAparam!$I$3)))</f>
        <v>2260.02844203056</v>
      </c>
      <c r="DX16" s="36" t="n">
        <f aca="false">IF(OR($S16+F$52&lt;'Standard Settings'!$G11,$S16+F$52&gt;'Standard Settings'!$I11),-1,(EchelleFPAparam!$S$3/('cpmcfgWVLEN_Table.csv'!$S16+F$52))*(SIN('Standard Settings'!$F11)+SIN('Standard Settings'!$F11+EchelleFPAparam!$M$3+EchelleFPAparam!$I$3)))</f>
        <v>2173.10427118324</v>
      </c>
      <c r="DY16" s="36" t="n">
        <f aca="false">IF(OR($S16+G$52&lt;'Standard Settings'!$G11,$S16+G$52&gt;'Standard Settings'!$I11),-1,(EchelleFPAparam!$S$3/('cpmcfgWVLEN_Table.csv'!$S16+G$52))*(SIN('Standard Settings'!$F11)+SIN('Standard Settings'!$F11+EchelleFPAparam!$M$3+EchelleFPAparam!$I$3)))</f>
        <v>2092.61892780608</v>
      </c>
      <c r="DZ16" s="36" t="n">
        <f aca="false">IF(OR($S16+H$52&lt;'Standard Settings'!$G11,$S16+H$52&gt;'Standard Settings'!$I11),-1,(EchelleFPAparam!$S$3/('cpmcfgWVLEN_Table.csv'!$S16+H$52))*(SIN('Standard Settings'!$F11)+SIN('Standard Settings'!$F11+EchelleFPAparam!$M$3+EchelleFPAparam!$I$3)))</f>
        <v>2017.88253752729</v>
      </c>
      <c r="EA16" s="36" t="n">
        <f aca="false">IF(OR($S16+I$52&lt;'Standard Settings'!$G11,$S16+I$52&gt;'Standard Settings'!$I11),-1,(EchelleFPAparam!$S$3/('cpmcfgWVLEN_Table.csv'!$S16+I$52))*(SIN('Standard Settings'!$F11)+SIN('Standard Settings'!$F11+EchelleFPAparam!$M$3+EchelleFPAparam!$I$3)))</f>
        <v>1948.30038106083</v>
      </c>
      <c r="EB16" s="36" t="n">
        <f aca="false">IF(OR($S16+J$52&lt;'Standard Settings'!$G11,$S16+J$52&gt;'Standard Settings'!$I11),-1,(EchelleFPAparam!$S$3/('cpmcfgWVLEN_Table.csv'!$S16+J$52))*(SIN('Standard Settings'!$F11)+SIN('Standard Settings'!$F11+EchelleFPAparam!$M$3+EchelleFPAparam!$I$3)))</f>
        <v>-1</v>
      </c>
      <c r="EC16" s="36"/>
      <c r="ED16" s="36"/>
      <c r="EE16" s="36" t="n">
        <f aca="false">IF(OR($S16+B$52&lt;'Standard Settings'!$G11,$S16+B$52&gt;'Standard Settings'!$I11),-1,(EchelleFPAparam!$S$3/('cpmcfgWVLEN_Table.csv'!$S16+B$52))*(SIN('Standard Settings'!$F11)+SIN('Standard Settings'!$F11+EchelleFPAparam!$M$3+EchelleFPAparam!$J$3)))</f>
        <v>-1</v>
      </c>
      <c r="EF16" s="36" t="n">
        <f aca="false">IF(OR($S16+C$52&lt;'Standard Settings'!$G11,$S16+C$52&gt;'Standard Settings'!$I11),-1,(EchelleFPAparam!$S$3/('cpmcfgWVLEN_Table.csv'!$S16+C$52))*(SIN('Standard Settings'!$F11)+SIN('Standard Settings'!$F11+EchelleFPAparam!$M$3+EchelleFPAparam!$J$3)))</f>
        <v>2457.42492405755</v>
      </c>
      <c r="EG16" s="36" t="n">
        <f aca="false">IF(OR($S16+D$52&lt;'Standard Settings'!$G11,$S16+D$52&gt;'Standard Settings'!$I11),-1,(EchelleFPAparam!$S$3/('cpmcfgWVLEN_Table.csv'!$S16+D$52))*(SIN('Standard Settings'!$F11)+SIN('Standard Settings'!$F11+EchelleFPAparam!$M$3+EchelleFPAparam!$J$3)))</f>
        <v>2355.03221888849</v>
      </c>
      <c r="EH16" s="36" t="n">
        <f aca="false">IF(OR($S16+E$52&lt;'Standard Settings'!$G11,$S16+E$52&gt;'Standard Settings'!$I11),-1,(EchelleFPAparam!$S$3/('cpmcfgWVLEN_Table.csv'!$S16+E$52))*(SIN('Standard Settings'!$F11)+SIN('Standard Settings'!$F11+EchelleFPAparam!$M$3+EchelleFPAparam!$J$3)))</f>
        <v>2260.83093013295</v>
      </c>
      <c r="EI16" s="36" t="n">
        <f aca="false">IF(OR($S16+F$52&lt;'Standard Settings'!$G11,$S16+F$52&gt;'Standard Settings'!$I11),-1,(EchelleFPAparam!$S$3/('cpmcfgWVLEN_Table.csv'!$S16+F$52))*(SIN('Standard Settings'!$F11)+SIN('Standard Settings'!$F11+EchelleFPAparam!$M$3+EchelleFPAparam!$J$3)))</f>
        <v>2173.8758943586</v>
      </c>
      <c r="EJ16" s="36" t="n">
        <f aca="false">IF(OR($S16+G$52&lt;'Standard Settings'!$G11,$S16+G$52&gt;'Standard Settings'!$I11),-1,(EchelleFPAparam!$S$3/('cpmcfgWVLEN_Table.csv'!$S16+G$52))*(SIN('Standard Settings'!$F11)+SIN('Standard Settings'!$F11+EchelleFPAparam!$M$3+EchelleFPAparam!$J$3)))</f>
        <v>2093.36197234532</v>
      </c>
      <c r="EK16" s="36" t="n">
        <f aca="false">IF(OR($S16+H$52&lt;'Standard Settings'!$G11,$S16+H$52&gt;'Standard Settings'!$I11),-1,(EchelleFPAparam!$S$3/('cpmcfgWVLEN_Table.csv'!$S16+H$52))*(SIN('Standard Settings'!$F11)+SIN('Standard Settings'!$F11+EchelleFPAparam!$M$3+EchelleFPAparam!$J$3)))</f>
        <v>2018.59904476156</v>
      </c>
      <c r="EL16" s="36" t="n">
        <f aca="false">IF(OR($S16+I$52&lt;'Standard Settings'!$G11,$S16+I$52&gt;'Standard Settings'!$I11),-1,(EchelleFPAparam!$S$3/('cpmcfgWVLEN_Table.csv'!$S16+I$52))*(SIN('Standard Settings'!$F11)+SIN('Standard Settings'!$F11+EchelleFPAparam!$M$3+EchelleFPAparam!$J$3)))</f>
        <v>1948.99218114909</v>
      </c>
      <c r="EM16" s="36" t="n">
        <f aca="false">IF(OR($S16+J$52&lt;'Standard Settings'!$G11,$S16+J$52&gt;'Standard Settings'!$I11),-1,(EchelleFPAparam!$S$3/('cpmcfgWVLEN_Table.csv'!$S16+J$52))*(SIN('Standard Settings'!$F11)+SIN('Standard Settings'!$F11+EchelleFPAparam!$M$3+EchelleFPAparam!$J$3)))</f>
        <v>-1</v>
      </c>
      <c r="EN16" s="36"/>
      <c r="EO16" s="36"/>
      <c r="EP16" s="36" t="n">
        <f aca="false">IF(OR($S16+B$52&lt;$Q16,$S16+B$52&gt;$R16),-1,(EchelleFPAparam!$S$3/('cpmcfgWVLEN_Table.csv'!$S16+B$52))*(SIN('Standard Settings'!$F11)+SIN('Standard Settings'!$F11+EchelleFPAparam!$M$3+EchelleFPAparam!$K$3)))</f>
        <v>-1</v>
      </c>
      <c r="EQ16" s="36" t="n">
        <f aca="false">IF(OR($S16+C$52&lt;$Q16,$S16+C$52&gt;$R16),-1,(EchelleFPAparam!$S$3/('cpmcfgWVLEN_Table.csv'!$S16+C$52))*(SIN('Standard Settings'!$F11)+SIN('Standard Settings'!$F11+EchelleFPAparam!$M$3+EchelleFPAparam!$K$3)))</f>
        <v>2473.10343461547</v>
      </c>
      <c r="ER16" s="36" t="n">
        <f aca="false">IF(OR($S16+D$52&lt;$Q16,$S16+D$52&gt;$R16),-1,(EchelleFPAparam!$S$3/('cpmcfgWVLEN_Table.csv'!$S16+D$52))*(SIN('Standard Settings'!$F11)+SIN('Standard Settings'!$F11+EchelleFPAparam!$M$3+EchelleFPAparam!$K$3)))</f>
        <v>2370.05745817316</v>
      </c>
      <c r="ES16" s="36" t="n">
        <f aca="false">IF(OR($S16+E$52&lt;$Q16,$S16+E$52&gt;$R16),-1,(EchelleFPAparam!$S$3/('cpmcfgWVLEN_Table.csv'!$S16+E$52))*(SIN('Standard Settings'!$F11)+SIN('Standard Settings'!$F11+EchelleFPAparam!$M$3+EchelleFPAparam!$K$3)))</f>
        <v>2275.25515984624</v>
      </c>
      <c r="ET16" s="36" t="n">
        <f aca="false">IF(OR($S16+F$52&lt;$Q16,$S16+F$52&gt;$R16),-1,(EchelleFPAparam!$S$3/('cpmcfgWVLEN_Table.csv'!$S16+F$52))*(SIN('Standard Settings'!$F11)+SIN('Standard Settings'!$F11+EchelleFPAparam!$M$3+EchelleFPAparam!$K$3)))</f>
        <v>2187.745346006</v>
      </c>
      <c r="EU16" s="36" t="n">
        <f aca="false">IF(OR($S16+G$52&lt;$Q16,$S16+G$52&gt;$R16),-1,(EchelleFPAparam!$S$3/('cpmcfgWVLEN_Table.csv'!$S16+G$52))*(SIN('Standard Settings'!$F11)+SIN('Standard Settings'!$F11+EchelleFPAparam!$M$3+EchelleFPAparam!$K$3)))</f>
        <v>2106.71774059837</v>
      </c>
      <c r="EV16" s="36" t="n">
        <f aca="false">IF(OR($S16+H$52&lt;$Q16,$S16+H$52&gt;$R16),-1,(EchelleFPAparam!$S$3/('cpmcfgWVLEN_Table.csv'!$S16+H$52))*(SIN('Standard Settings'!$F11)+SIN('Standard Settings'!$F11+EchelleFPAparam!$M$3+EchelleFPAparam!$K$3)))</f>
        <v>2031.47782129128</v>
      </c>
      <c r="EW16" s="36" t="n">
        <f aca="false">IF(OR($S16+I$52&lt;$Q16,$S16+I$52&gt;$R16),-1,(EchelleFPAparam!$S$3/('cpmcfgWVLEN_Table.csv'!$S16+I$52))*(SIN('Standard Settings'!$F11)+SIN('Standard Settings'!$F11+EchelleFPAparam!$M$3+EchelleFPAparam!$K$3)))</f>
        <v>1961.42686193641</v>
      </c>
      <c r="EX16" s="36" t="n">
        <f aca="false">IF(OR($S16+J$52&lt;$Q16,$S16+J$52&gt;$R16),-1,(EchelleFPAparam!$S$3/('cpmcfgWVLEN_Table.csv'!$S16+J$52))*(SIN('Standard Settings'!$F11)+SIN('Standard Settings'!$F11+EchelleFPAparam!$M$3+EchelleFPAparam!$K$3)))</f>
        <v>-1</v>
      </c>
      <c r="EY16" s="36"/>
      <c r="EZ16" s="37"/>
      <c r="FA16" s="37"/>
      <c r="FB16" s="37"/>
      <c r="FC16" s="37"/>
      <c r="FD16" s="37"/>
      <c r="FE16" s="37"/>
      <c r="FF16" s="37"/>
      <c r="FG16" s="37"/>
      <c r="FH16" s="37"/>
      <c r="FI16" s="37"/>
      <c r="FJ16" s="37"/>
      <c r="FK16" s="37"/>
      <c r="FL16" s="37"/>
      <c r="FM16" s="37"/>
      <c r="FN16" s="37"/>
      <c r="FO16" s="37"/>
      <c r="FP16" s="37"/>
      <c r="FQ16" s="37"/>
      <c r="FR16" s="37"/>
      <c r="FS16" s="37"/>
      <c r="FT16" s="37"/>
      <c r="FU16" s="37"/>
      <c r="FV16" s="37"/>
      <c r="FW16" s="37"/>
      <c r="FX16" s="38" t="n">
        <f aca="false">1/(F16*EchelleFPAparam!$Q$3)</f>
        <v>1655.81507235414</v>
      </c>
      <c r="FY16" s="38" t="n">
        <f aca="false">E16*FX16</f>
        <v>11.7819005738064</v>
      </c>
      <c r="FZ16" s="37"/>
      <c r="GA16" s="37"/>
      <c r="GB16" s="37"/>
      <c r="GC16" s="37"/>
      <c r="GD16" s="37"/>
      <c r="GE16" s="37"/>
      <c r="GF16" s="37"/>
      <c r="GG16" s="37"/>
      <c r="GH16" s="37"/>
      <c r="GI16" s="37"/>
      <c r="GJ16" s="37"/>
      <c r="GK16" s="37"/>
      <c r="GL16" s="37"/>
      <c r="GM16" s="37"/>
      <c r="GN16" s="37"/>
      <c r="GO16" s="37"/>
      <c r="GP16" s="37"/>
      <c r="GQ16" s="37"/>
      <c r="GR16" s="37"/>
      <c r="GS16" s="37"/>
      <c r="GT16" s="37"/>
      <c r="GU16" s="37"/>
      <c r="GV16" s="37"/>
      <c r="GW16" s="37"/>
      <c r="GX16" s="37"/>
      <c r="GY16" s="37"/>
      <c r="GZ16" s="37"/>
      <c r="HA16" s="37"/>
      <c r="HB16" s="37"/>
      <c r="HC16" s="37"/>
      <c r="HD16" s="37"/>
      <c r="HE16" s="37"/>
      <c r="HF16" s="37"/>
      <c r="HG16" s="37"/>
      <c r="HH16" s="37"/>
      <c r="HI16" s="37"/>
      <c r="HJ16" s="37"/>
      <c r="HK16" s="37"/>
      <c r="HL16" s="37"/>
      <c r="HM16" s="37"/>
      <c r="HN16" s="37"/>
      <c r="HO16" s="37"/>
      <c r="HP16" s="37"/>
      <c r="HQ16" s="37"/>
      <c r="HR16" s="37"/>
      <c r="HS16" s="37"/>
      <c r="HT16" s="37"/>
      <c r="HU16" s="37"/>
      <c r="HV16" s="37"/>
      <c r="HW16" s="37"/>
      <c r="HX16" s="37"/>
      <c r="HY16" s="37"/>
      <c r="HZ16" s="37"/>
      <c r="IA16" s="37"/>
      <c r="IB16" s="37"/>
      <c r="IC16" s="37"/>
      <c r="ID16" s="37"/>
      <c r="IE16" s="37"/>
      <c r="IF16" s="37"/>
      <c r="IG16" s="37"/>
      <c r="IH16" s="37"/>
      <c r="II16" s="37"/>
      <c r="IJ16" s="37"/>
      <c r="IK16" s="37"/>
      <c r="IL16" s="37"/>
      <c r="IM16" s="37"/>
      <c r="IN16" s="37"/>
      <c r="IO16" s="37"/>
      <c r="IP16" s="37"/>
      <c r="IQ16" s="37"/>
      <c r="IR16" s="37"/>
      <c r="IS16" s="37"/>
      <c r="IT16" s="37"/>
      <c r="IU16" s="37"/>
      <c r="IV16" s="37"/>
      <c r="IW16" s="37"/>
      <c r="IX16" s="37"/>
      <c r="IY16" s="37"/>
      <c r="IZ16" s="37"/>
      <c r="JA16" s="37"/>
      <c r="JB16" s="37"/>
      <c r="JC16" s="37"/>
      <c r="JD16" s="37"/>
      <c r="JE16" s="37"/>
      <c r="JF16" s="37"/>
      <c r="JG16" s="37"/>
      <c r="JH16" s="37"/>
      <c r="JI16" s="37"/>
      <c r="JJ16" s="37"/>
      <c r="JK16" s="37"/>
      <c r="JL16" s="37"/>
      <c r="JM16" s="37"/>
      <c r="JN16" s="37"/>
      <c r="JO16" s="37"/>
      <c r="JP16" s="37"/>
      <c r="JQ16" s="37"/>
      <c r="JR16" s="37"/>
      <c r="JS16" s="37"/>
      <c r="JT16" s="37"/>
      <c r="JU16" s="37"/>
      <c r="JV16" s="37"/>
      <c r="JW16" s="37"/>
      <c r="JX16" s="37"/>
      <c r="JY16" s="37"/>
      <c r="JZ16" s="37"/>
      <c r="KA16" s="37"/>
      <c r="KB16" s="37"/>
      <c r="KC16" s="37"/>
      <c r="KD16" s="37"/>
      <c r="KE16" s="37"/>
    </row>
    <row r="17" customFormat="false" ht="13.75" hidden="false" customHeight="true" outlineLevel="0" collapsed="false">
      <c r="A17" s="24" t="n">
        <v>11</v>
      </c>
      <c r="B17" s="25" t="n">
        <f aca="false">Y17</f>
        <v>2203.2871351339</v>
      </c>
      <c r="C17" s="12" t="str">
        <f aca="false">'Standard Settings'!B12</f>
        <v>K/3/4</v>
      </c>
      <c r="D17" s="12" t="n">
        <f aca="false">'Standard Settings'!H12</f>
        <v>26</v>
      </c>
      <c r="E17" s="26" t="n">
        <f aca="false">(DX17-DM17)/2048</f>
        <v>0.0066581203180518</v>
      </c>
      <c r="F17" s="23" t="n">
        <f aca="false">((EchelleFPAparam!$S$3/('cpmcfgWVLEN_Table.csv'!$S17+E$52))*(SIN('Standard Settings'!$F12+0.0005)+SIN('Standard Settings'!$F12+0.0005+EchelleFPAparam!$M$3))-(EchelleFPAparam!$S$3/('cpmcfgWVLEN_Table.csv'!$S17+E$52))*(SIN('Standard Settings'!$F12-0.0005)+SIN('Standard Settings'!$F12-0.0005+EchelleFPAparam!$M$3)))*1000*EchelleFPAparam!$O$3/180</f>
        <v>18.7467640055188</v>
      </c>
      <c r="G17" s="27" t="str">
        <f aca="false">'Standard Settings'!C12</f>
        <v>K</v>
      </c>
      <c r="H17" s="28"/>
      <c r="I17" s="12" t="str">
        <f aca="false">'Standard Settings'!$D12</f>
        <v>HK</v>
      </c>
      <c r="J17" s="28"/>
      <c r="K17" s="13" t="n">
        <v>0</v>
      </c>
      <c r="L17" s="13" t="n">
        <v>0</v>
      </c>
      <c r="M17" s="12" t="str">
        <f aca="false">'Standard Settings'!$D12</f>
        <v>HK</v>
      </c>
      <c r="N17" s="28"/>
      <c r="O17" s="12" t="n">
        <f aca="false">'Standard Settings'!$E12</f>
        <v>66.5</v>
      </c>
      <c r="P17" s="29"/>
      <c r="Q17" s="30" t="n">
        <f aca="false">'Standard Settings'!$G12</f>
        <v>23</v>
      </c>
      <c r="R17" s="30" t="n">
        <f aca="false">'Standard Settings'!$I12</f>
        <v>29</v>
      </c>
      <c r="S17" s="31" t="n">
        <f aca="false">D17-4</f>
        <v>22</v>
      </c>
      <c r="T17" s="31" t="n">
        <f aca="false">D17+4</f>
        <v>30</v>
      </c>
      <c r="U17" s="32" t="n">
        <f aca="false">IF(OR($S17+B$52&lt;$Q17,$S17+B$52&gt;$R17),-1,(EchelleFPAparam!$S$3/('cpmcfgWVLEN_Table.csv'!$S17+B$52))*(SIN('Standard Settings'!$F12)+SIN('Standard Settings'!$F12+EchelleFPAparam!$M$3)))</f>
        <v>-1</v>
      </c>
      <c r="V17" s="32" t="n">
        <f aca="false">IF(OR($S17+C$52&lt;$Q17,$S17+C$52&gt;$R17),-1,(EchelleFPAparam!$S$3/('cpmcfgWVLEN_Table.csv'!$S17+C$52))*(SIN('Standard Settings'!$F12)+SIN('Standard Settings'!$F12+EchelleFPAparam!$M$3)))</f>
        <v>2490.67241362963</v>
      </c>
      <c r="W17" s="32" t="n">
        <f aca="false">IF(OR($S17+D$52&lt;$Q17,$S17+D$52&gt;$R17),-1,(EchelleFPAparam!$S$3/('cpmcfgWVLEN_Table.csv'!$S17+D$52))*(SIN('Standard Settings'!$F12)+SIN('Standard Settings'!$F12+EchelleFPAparam!$M$3)))</f>
        <v>2386.89439639506</v>
      </c>
      <c r="X17" s="32" t="n">
        <f aca="false">IF(OR($S17+E$52&lt;$Q17,$S17+E$52&gt;$R17),-1,(EchelleFPAparam!$S$3/('cpmcfgWVLEN_Table.csv'!$S17+E$52))*(SIN('Standard Settings'!$F12)+SIN('Standard Settings'!$F12+EchelleFPAparam!$M$3)))</f>
        <v>2291.41862053926</v>
      </c>
      <c r="Y17" s="32" t="n">
        <f aca="false">IF(OR($S17+F$52&lt;$Q17,$S17+F$52&gt;$R17),-1,(EchelleFPAparam!$S$3/('cpmcfgWVLEN_Table.csv'!$S17+F$52))*(SIN('Standard Settings'!$F12)+SIN('Standard Settings'!$F12+EchelleFPAparam!$M$3)))</f>
        <v>2203.2871351339</v>
      </c>
      <c r="Z17" s="32" t="n">
        <f aca="false">IF(OR($S17+G$52&lt;$Q17,$S17+G$52&gt;$R17),-1,(EchelleFPAparam!$S$3/('cpmcfgWVLEN_Table.csv'!$S17+G$52))*(SIN('Standard Settings'!$F12)+SIN('Standard Settings'!$F12+EchelleFPAparam!$M$3)))</f>
        <v>2121.68390790672</v>
      </c>
      <c r="AA17" s="32" t="n">
        <f aca="false">IF(OR($S17+H$52&lt;$Q17,$S17+H$52&gt;$R17),-1,(EchelleFPAparam!$S$3/('cpmcfgWVLEN_Table.csv'!$S17+H$52))*(SIN('Standard Settings'!$F12)+SIN('Standard Settings'!$F12+EchelleFPAparam!$M$3)))</f>
        <v>2045.90948262434</v>
      </c>
      <c r="AB17" s="32" t="n">
        <f aca="false">IF(OR($S17+I$52&lt;$Q17,$S17+I$52&gt;$R17),-1,(EchelleFPAparam!$S$3/('cpmcfgWVLEN_Table.csv'!$S17+I$52))*(SIN('Standard Settings'!$F12)+SIN('Standard Settings'!$F12+EchelleFPAparam!$M$3)))</f>
        <v>1975.36087977522</v>
      </c>
      <c r="AC17" s="32" t="n">
        <f aca="false">IF(OR($S17+J$52&lt;$Q17,$S17+J$52&gt;$R17),-1,(EchelleFPAparam!$S$3/('cpmcfgWVLEN_Table.csv'!$S17+J$52))*(SIN('Standard Settings'!$F12)+SIN('Standard Settings'!$F12+EchelleFPAparam!$M$3)))</f>
        <v>-1</v>
      </c>
      <c r="AD17" s="33"/>
      <c r="AE17" s="33" t="n">
        <v>2020.53068637277</v>
      </c>
      <c r="AF17" s="33" t="n">
        <v>1745.82245950762</v>
      </c>
      <c r="AG17" s="33" t="n">
        <v>1435.96757176584</v>
      </c>
      <c r="AH17" s="33" t="n">
        <v>1152.4254569703</v>
      </c>
      <c r="AI17" s="33" t="n">
        <v>891.703975536617</v>
      </c>
      <c r="AJ17" s="33" t="n">
        <v>650.907796711186</v>
      </c>
      <c r="AK17" s="33" t="n">
        <v>427.593944422379</v>
      </c>
      <c r="AL17" s="33" t="n">
        <v>219.637894843828</v>
      </c>
      <c r="AM17" s="33" t="n">
        <v>55.7852214289411</v>
      </c>
      <c r="AN17" s="33"/>
      <c r="AO17" s="33"/>
      <c r="AP17" s="33" t="n">
        <v>2035.97250870231</v>
      </c>
      <c r="AQ17" s="33" t="n">
        <v>1775.87961592166</v>
      </c>
      <c r="AR17" s="33" t="n">
        <v>1463.82922832322</v>
      </c>
      <c r="AS17" s="33" t="n">
        <v>1178.38469189686</v>
      </c>
      <c r="AT17" s="33" t="n">
        <v>915.987737274265</v>
      </c>
      <c r="AU17" s="33" t="n">
        <v>673.664687466225</v>
      </c>
      <c r="AV17" s="33" t="n">
        <v>449.015842121603</v>
      </c>
      <c r="AW17" s="33" t="n">
        <v>239.870208359669</v>
      </c>
      <c r="AX17" s="33" t="n">
        <v>65.4832652896797</v>
      </c>
      <c r="AY17" s="33"/>
      <c r="AZ17" s="33"/>
      <c r="BA17" s="33" t="n">
        <v>1807.48655860346</v>
      </c>
      <c r="BB17" s="33" t="n">
        <v>1492.9135607461</v>
      </c>
      <c r="BC17" s="33" t="n">
        <v>1205.35482627035</v>
      </c>
      <c r="BD17" s="33" t="n">
        <v>941.061853245938</v>
      </c>
      <c r="BE17" s="33" t="n">
        <v>697.045719337731</v>
      </c>
      <c r="BF17" s="33" t="n">
        <v>470.825297059178</v>
      </c>
      <c r="BG17" s="33" t="n">
        <v>260.257311000236</v>
      </c>
      <c r="BH17" s="33" t="n">
        <v>75.344364400545</v>
      </c>
      <c r="BI17" s="33"/>
      <c r="BJ17" s="33"/>
      <c r="BK17" s="34" t="n">
        <f aca="false">IF(OR($S17+B$52&lt;'Standard Settings'!$G12,$S17+B$52&gt;'Standard Settings'!$I12),-1,(EchelleFPAparam!$S$3/('cpmcfgWVLEN_Table.csv'!$S17+B$52))*(SIN(EchelleFPAparam!$T$3-EchelleFPAparam!$M$3/2)+SIN('Standard Settings'!$F12+EchelleFPAparam!$M$3)))</f>
        <v>-1</v>
      </c>
      <c r="BL17" s="34" t="n">
        <f aca="false">IF(OR($S17+C$52&lt;'Standard Settings'!$G12,$S17+C$52&gt;'Standard Settings'!$I12),-1,(EchelleFPAparam!$S$3/('cpmcfgWVLEN_Table.csv'!$S17+C$52))*(SIN(EchelleFPAparam!$T$3-EchelleFPAparam!$M$3/2)+SIN('Standard Settings'!$F12+EchelleFPAparam!$M$3)))</f>
        <v>2479.6572824561</v>
      </c>
      <c r="BM17" s="34" t="n">
        <f aca="false">IF(OR($S17+D$52&lt;'Standard Settings'!$G12,$S17+D$52&gt;'Standard Settings'!$I12),-1,(EchelleFPAparam!$S$3/('cpmcfgWVLEN_Table.csv'!$S17+D$52))*(SIN(EchelleFPAparam!$T$3-EchelleFPAparam!$M$3/2)+SIN('Standard Settings'!$F12+EchelleFPAparam!$M$3)))</f>
        <v>2376.33822902043</v>
      </c>
      <c r="BN17" s="34" t="n">
        <f aca="false">IF(OR($S17+E$52&lt;'Standard Settings'!$G12,$S17+E$52&gt;'Standard Settings'!$I12),-1,(EchelleFPAparam!$S$3/('cpmcfgWVLEN_Table.csv'!$S17+E$52))*(SIN(EchelleFPAparam!$T$3-EchelleFPAparam!$M$3/2)+SIN('Standard Settings'!$F12+EchelleFPAparam!$M$3)))</f>
        <v>2281.28469985961</v>
      </c>
      <c r="BO17" s="34" t="n">
        <f aca="false">IF(OR($S17+F$52&lt;'Standard Settings'!$G12,$S17+F$52&gt;'Standard Settings'!$I12),-1,(EchelleFPAparam!$S$3/('cpmcfgWVLEN_Table.csv'!$S17+F$52))*(SIN(EchelleFPAparam!$T$3-EchelleFPAparam!$M$3/2)+SIN('Standard Settings'!$F12+EchelleFPAparam!$M$3)))</f>
        <v>2193.54298063424</v>
      </c>
      <c r="BP17" s="34" t="n">
        <f aca="false">IF(OR($S17+G$52&lt;'Standard Settings'!$G12,$S17+G$52&gt;'Standard Settings'!$I12),-1,(EchelleFPAparam!$S$3/('cpmcfgWVLEN_Table.csv'!$S17+G$52))*(SIN(EchelleFPAparam!$T$3-EchelleFPAparam!$M$3/2)+SIN('Standard Settings'!$F12+EchelleFPAparam!$M$3)))</f>
        <v>2112.30064801816</v>
      </c>
      <c r="BQ17" s="34" t="n">
        <f aca="false">IF(OR($S17+H$52&lt;'Standard Settings'!$G12,$S17+H$52&gt;'Standard Settings'!$I12),-1,(EchelleFPAparam!$S$3/('cpmcfgWVLEN_Table.csv'!$S17+H$52))*(SIN(EchelleFPAparam!$T$3-EchelleFPAparam!$M$3/2)+SIN('Standard Settings'!$F12+EchelleFPAparam!$M$3)))</f>
        <v>2036.86133916037</v>
      </c>
      <c r="BR17" s="34" t="n">
        <f aca="false">IF(OR($S17+I$52&lt;'Standard Settings'!$G12,$S17+I$52&gt;'Standard Settings'!$I12),-1,(EchelleFPAparam!$S$3/('cpmcfgWVLEN_Table.csv'!$S17+I$52))*(SIN(EchelleFPAparam!$T$3-EchelleFPAparam!$M$3/2)+SIN('Standard Settings'!$F12+EchelleFPAparam!$M$3)))</f>
        <v>1966.62474125829</v>
      </c>
      <c r="BS17" s="34" t="n">
        <f aca="false">IF(OR($S17+J$52&lt;'Standard Settings'!$G12,$S17+J$52&gt;'Standard Settings'!$I12),-1,(EchelleFPAparam!$S$3/('cpmcfgWVLEN_Table.csv'!$S17+J$52))*(SIN(EchelleFPAparam!$T$3-EchelleFPAparam!$M$3/2)+SIN('Standard Settings'!$F12+EchelleFPAparam!$M$3)))</f>
        <v>-1</v>
      </c>
      <c r="BT17" s="35" t="n">
        <f aca="false">IF(OR($S17+B$52&lt;'Standard Settings'!$G12,$S17+B$52&gt;'Standard Settings'!$I12),-1,BK17*(($D17+B$52)/($D17+B$52+0.5)))</f>
        <v>-1</v>
      </c>
      <c r="BU17" s="35" t="n">
        <f aca="false">IF(OR($S17+C$52&lt;'Standard Settings'!$G12,$S17+C$52&gt;'Standard Settings'!$I12),-1,BL17*(($D17+C$52)/($D17+C$52+0.5)))</f>
        <v>2434.57260459326</v>
      </c>
      <c r="BV17" s="35" t="n">
        <f aca="false">IF(OR($S17+D$52&lt;'Standard Settings'!$G12,$S17+D$52&gt;'Standard Settings'!$I12),-1,BM17*(($D17+D$52)/($D17+D$52+0.5)))</f>
        <v>2334.64808465165</v>
      </c>
      <c r="BW17" s="35" t="n">
        <f aca="false">IF(OR($S17+E$52&lt;'Standard Settings'!$G12,$S17+E$52&gt;'Standard Settings'!$I12),-1,BN17*(($D17+E$52)/($D17+E$52+0.5)))</f>
        <v>2242.61885748911</v>
      </c>
      <c r="BX17" s="35" t="n">
        <f aca="false">IF(OR($S17+F$52&lt;'Standard Settings'!$G12,$S17+F$52&gt;'Standard Settings'!$I12),-1,BO17*(($D17+F$52)/($D17+F$52+0.5)))</f>
        <v>2157.58325964024</v>
      </c>
      <c r="BY17" s="35" t="n">
        <f aca="false">IF(OR($S17+G$52&lt;'Standard Settings'!$G12,$S17+G$52&gt;'Standard Settings'!$I12),-1,BP17*(($D17+G$52)/($D17+G$52+0.5)))</f>
        <v>2078.77206630359</v>
      </c>
      <c r="BZ17" s="35" t="n">
        <f aca="false">IF(OR($S17+H$52&lt;'Standard Settings'!$G12,$S17+H$52&gt;'Standard Settings'!$I12),-1,BQ17*(($D17+H$52)/($D17+H$52+0.5)))</f>
        <v>2005.52501086559</v>
      </c>
      <c r="CA17" s="35" t="n">
        <f aca="false">IF(OR($S17+I$52&lt;'Standard Settings'!$G12,$S17+I$52&gt;'Standard Settings'!$I12),-1,BR17*(($D17+I$52)/($D17+I$52+0.5)))</f>
        <v>1937.2721331798</v>
      </c>
      <c r="CB17" s="35" t="n">
        <f aca="false">IF(OR($S17+J$52&lt;'Standard Settings'!$G12,$S17+J$52&gt;'Standard Settings'!$I12),-1,BS17*(($D17+J$52)/($D17+J$52+0.5)))</f>
        <v>-1</v>
      </c>
      <c r="CC17" s="35" t="n">
        <f aca="false">IF(OR($S17+B$52&lt;'Standard Settings'!$G12,$S17+B$52&gt;'Standard Settings'!$I12),-1,BK17*(($D17+B$52)/($D17+B$52-0.5)))</f>
        <v>-1</v>
      </c>
      <c r="CD17" s="35" t="n">
        <f aca="false">IF(OR($S17+C$52&lt;'Standard Settings'!$G12,$S17+C$52&gt;'Standard Settings'!$I12),-1,BL17*(($D17+C$52)/($D17+C$52-0.5)))</f>
        <v>2526.44326891753</v>
      </c>
      <c r="CE17" s="35" t="n">
        <f aca="false">IF(OR($S17+D$52&lt;'Standard Settings'!$G12,$S17+D$52&gt;'Standard Settings'!$I12),-1,BM17*(($D17+D$52)/($D17+D$52-0.5)))</f>
        <v>2419.54437863898</v>
      </c>
      <c r="CF17" s="35" t="n">
        <f aca="false">IF(OR($S17+E$52&lt;'Standard Settings'!$G12,$S17+E$52&gt;'Standard Settings'!$I12),-1,BN17*(($D17+E$52)/($D17+E$52-0.5)))</f>
        <v>2321.30723845364</v>
      </c>
      <c r="CG17" s="35" t="n">
        <f aca="false">IF(OR($S17+F$52&lt;'Standard Settings'!$G12,$S17+F$52&gt;'Standard Settings'!$I12),-1,BO17*(($D17+F$52)/($D17+F$52-0.5)))</f>
        <v>2230.72167522126</v>
      </c>
      <c r="CH17" s="35" t="n">
        <f aca="false">IF(OR($S17+G$52&lt;'Standard Settings'!$G12,$S17+G$52&gt;'Standard Settings'!$I12),-1,BP17*(($D17+G$52)/($D17+G$52-0.5)))</f>
        <v>2146.92852749387</v>
      </c>
      <c r="CI17" s="35" t="n">
        <f aca="false">IF(OR($S17+H$52&lt;'Standard Settings'!$G12,$S17+H$52&gt;'Standard Settings'!$I12),-1,BQ17*(($D17+H$52)/($D17+H$52-0.5)))</f>
        <v>2069.19247152799</v>
      </c>
      <c r="CJ17" s="35" t="n">
        <f aca="false">IF(OR($S17+I$52&lt;'Standard Settings'!$G12,$S17+I$52&gt;'Standard Settings'!$I12),-1,BR17*(($D17+I$52)/($D17+I$52-0.5)))</f>
        <v>1996.88050650841</v>
      </c>
      <c r="CK17" s="35" t="n">
        <f aca="false">IF(OR($S17+J$52&lt;'Standard Settings'!$G12,$S17+J$52&gt;'Standard Settings'!$I12),-1,BS17*(($D17+J$52)/($D17+J$52-0.5)))</f>
        <v>-1</v>
      </c>
      <c r="CL17" s="36"/>
      <c r="CM17" s="36" t="n">
        <f aca="false">IF(OR($S17+B$52&lt;'Standard Settings'!$G12,$S17+B$52&gt;'Standard Settings'!$I12),-1,(EchelleFPAparam!$S$3/('cpmcfgWVLEN_Table.csv'!$S17+B$52))*(SIN('Standard Settings'!$F12)+SIN('Standard Settings'!$F12+EchelleFPAparam!$M$3+EchelleFPAparam!$F$3)))</f>
        <v>-1</v>
      </c>
      <c r="CN17" s="36" t="n">
        <f aca="false">IF(OR($S17+C$52&lt;'Standard Settings'!$G12,$S17+C$52&gt;'Standard Settings'!$I12),-1,(EchelleFPAparam!$S$3/('cpmcfgWVLEN_Table.csv'!$S17+C$52))*(SIN('Standard Settings'!$F12)+SIN('Standard Settings'!$F12+EchelleFPAparam!$M$3+EchelleFPAparam!$F$3)))</f>
        <v>2465.79910077041</v>
      </c>
      <c r="CO17" s="36" t="n">
        <f aca="false">IF(OR($S17+D$52&lt;'Standard Settings'!$G12,$S17+D$52&gt;'Standard Settings'!$I12),-1,(EchelleFPAparam!$S$3/('cpmcfgWVLEN_Table.csv'!$S17+D$52))*(SIN('Standard Settings'!$F12)+SIN('Standard Settings'!$F12+EchelleFPAparam!$M$3+EchelleFPAparam!$F$3)))</f>
        <v>2363.05747157164</v>
      </c>
      <c r="CP17" s="36" t="n">
        <f aca="false">IF(OR($S17+E$52&lt;'Standard Settings'!$G12,$S17+E$52&gt;'Standard Settings'!$I12),-1,(EchelleFPAparam!$S$3/('cpmcfgWVLEN_Table.csv'!$S17+E$52))*(SIN('Standard Settings'!$F12)+SIN('Standard Settings'!$F12+EchelleFPAparam!$M$3+EchelleFPAparam!$F$3)))</f>
        <v>2268.53517270877</v>
      </c>
      <c r="CQ17" s="36" t="n">
        <f aca="false">IF(OR($S17+F$52&lt;'Standard Settings'!$G12,$S17+F$52&gt;'Standard Settings'!$I12),-1,(EchelleFPAparam!$S$3/('cpmcfgWVLEN_Table.csv'!$S17+F$52))*(SIN('Standard Settings'!$F12)+SIN('Standard Settings'!$F12+EchelleFPAparam!$M$3+EchelleFPAparam!$F$3)))</f>
        <v>2181.28381991228</v>
      </c>
      <c r="CR17" s="36" t="n">
        <f aca="false">IF(OR($S17+G$52&lt;'Standard Settings'!$G12,$S17+G$52&gt;'Standard Settings'!$I12),-1,(EchelleFPAparam!$S$3/('cpmcfgWVLEN_Table.csv'!$S17+G$52))*(SIN('Standard Settings'!$F12)+SIN('Standard Settings'!$F12+EchelleFPAparam!$M$3+EchelleFPAparam!$F$3)))</f>
        <v>2100.4955302859</v>
      </c>
      <c r="CS17" s="36" t="n">
        <f aca="false">IF(OR($S17+H$52&lt;'Standard Settings'!$G12,$S17+H$52&gt;'Standard Settings'!$I12),-1,(EchelleFPAparam!$S$3/('cpmcfgWVLEN_Table.csv'!$S17+H$52))*(SIN('Standard Settings'!$F12)+SIN('Standard Settings'!$F12+EchelleFPAparam!$M$3+EchelleFPAparam!$F$3)))</f>
        <v>2025.47783277569</v>
      </c>
      <c r="CT17" s="36" t="n">
        <f aca="false">IF(OR($S17+I$52&lt;'Standard Settings'!$G12,$S17+I$52&gt;'Standard Settings'!$I12),-1,(EchelleFPAparam!$S$3/('cpmcfgWVLEN_Table.csv'!$S17+I$52))*(SIN('Standard Settings'!$F12)+SIN('Standard Settings'!$F12+EchelleFPAparam!$M$3+EchelleFPAparam!$F$3)))</f>
        <v>1955.63376957653</v>
      </c>
      <c r="CU17" s="36" t="n">
        <f aca="false">IF(OR($S17+J$52&lt;'Standard Settings'!$G12,$S17+J$52&gt;'Standard Settings'!$I12),-1,(EchelleFPAparam!$S$3/('cpmcfgWVLEN_Table.csv'!$S17+J$52))*(SIN('Standard Settings'!$F12)+SIN('Standard Settings'!$F12+EchelleFPAparam!$M$3+EchelleFPAparam!$F$3)))</f>
        <v>-1</v>
      </c>
      <c r="CV17" s="36"/>
      <c r="CW17" s="36"/>
      <c r="CX17" s="36" t="n">
        <f aca="false">IF(OR($S17+B$52&lt;'Standard Settings'!$G12,$S17+B$52&gt;'Standard Settings'!$I12),-1,(EchelleFPAparam!$S$3/('cpmcfgWVLEN_Table.csv'!$S17+B$52))*(SIN('Standard Settings'!$F12)+SIN('Standard Settings'!$F12+EchelleFPAparam!$M$3+EchelleFPAparam!$G$3)))</f>
        <v>-1</v>
      </c>
      <c r="CY17" s="36" t="n">
        <f aca="false">IF(OR($S17+C$52&lt;'Standard Settings'!$G12,$S17+C$52&gt;'Standard Settings'!$I12),-1,(EchelleFPAparam!$S$3/('cpmcfgWVLEN_Table.csv'!$S17+C$52))*(SIN('Standard Settings'!$F12)+SIN('Standard Settings'!$F12+EchelleFPAparam!$M$3+EchelleFPAparam!$G$3)))</f>
        <v>2482.01186648169</v>
      </c>
      <c r="CZ17" s="36" t="n">
        <f aca="false">IF(OR($S17+D$52&lt;'Standard Settings'!$G12,$S17+D$52&gt;'Standard Settings'!$I12),-1,(EchelleFPAparam!$S$3/('cpmcfgWVLEN_Table.csv'!$S17+D$52))*(SIN('Standard Settings'!$F12)+SIN('Standard Settings'!$F12+EchelleFPAparam!$M$3+EchelleFPAparam!$G$3)))</f>
        <v>2378.59470537828</v>
      </c>
      <c r="DA17" s="36" t="n">
        <f aca="false">IF(OR($S17+E$52&lt;'Standard Settings'!$G12,$S17+E$52&gt;'Standard Settings'!$I12),-1,(EchelleFPAparam!$S$3/('cpmcfgWVLEN_Table.csv'!$S17+E$52))*(SIN('Standard Settings'!$F12)+SIN('Standard Settings'!$F12+EchelleFPAparam!$M$3+EchelleFPAparam!$G$3)))</f>
        <v>2283.45091716315</v>
      </c>
      <c r="DB17" s="36" t="n">
        <f aca="false">IF(OR($S17+F$52&lt;'Standard Settings'!$G12,$S17+F$52&gt;'Standard Settings'!$I12),-1,(EchelleFPAparam!$S$3/('cpmcfgWVLEN_Table.csv'!$S17+F$52))*(SIN('Standard Settings'!$F12)+SIN('Standard Settings'!$F12+EchelleFPAparam!$M$3+EchelleFPAparam!$G$3)))</f>
        <v>2195.62588188765</v>
      </c>
      <c r="DC17" s="36" t="n">
        <f aca="false">IF(OR($S17+G$52&lt;'Standard Settings'!$G12,$S17+G$52&gt;'Standard Settings'!$I12),-1,(EchelleFPAparam!$S$3/('cpmcfgWVLEN_Table.csv'!$S17+G$52))*(SIN('Standard Settings'!$F12)+SIN('Standard Settings'!$F12+EchelleFPAparam!$M$3+EchelleFPAparam!$G$3)))</f>
        <v>2114.3064047807</v>
      </c>
      <c r="DD17" s="36" t="n">
        <f aca="false">IF(OR($S17+H$52&lt;'Standard Settings'!$G12,$S17+H$52&gt;'Standard Settings'!$I12),-1,(EchelleFPAparam!$S$3/('cpmcfgWVLEN_Table.csv'!$S17+H$52))*(SIN('Standard Settings'!$F12)+SIN('Standard Settings'!$F12+EchelleFPAparam!$M$3+EchelleFPAparam!$G$3)))</f>
        <v>2038.79546175281</v>
      </c>
      <c r="DE17" s="36" t="n">
        <f aca="false">IF(OR($S17+I$52&lt;'Standard Settings'!$G12,$S17+I$52&gt;'Standard Settings'!$I12),-1,(EchelleFPAparam!$S$3/('cpmcfgWVLEN_Table.csv'!$S17+I$52))*(SIN('Standard Settings'!$F12)+SIN('Standard Settings'!$F12+EchelleFPAparam!$M$3+EchelleFPAparam!$G$3)))</f>
        <v>1968.49216996823</v>
      </c>
      <c r="DF17" s="36" t="n">
        <f aca="false">IF(OR($S17+J$52&lt;'Standard Settings'!$G12,$S17+J$52&gt;'Standard Settings'!$I12),-1,(EchelleFPAparam!$S$3/('cpmcfgWVLEN_Table.csv'!$S17+J$52))*(SIN('Standard Settings'!$F12)+SIN('Standard Settings'!$F12+EchelleFPAparam!$M$3+EchelleFPAparam!$G$3)))</f>
        <v>-1</v>
      </c>
      <c r="DG17" s="36"/>
      <c r="DH17" s="36"/>
      <c r="DI17" s="36" t="n">
        <f aca="false">IF(OR($S17+B$52&lt;'Standard Settings'!$G12,$S17+B$52&gt;'Standard Settings'!$I12),-1,(EchelleFPAparam!$S$3/('cpmcfgWVLEN_Table.csv'!$S17+B$52))*(SIN('Standard Settings'!$F12)+SIN('Standard Settings'!$F12+EchelleFPAparam!$M$3+EchelleFPAparam!$H$3)))</f>
        <v>-1</v>
      </c>
      <c r="DJ17" s="36" t="n">
        <f aca="false">IF(OR($S17+C$52&lt;'Standard Settings'!$G12,$S17+C$52&gt;'Standard Settings'!$I12),-1,(EchelleFPAparam!$S$3/('cpmcfgWVLEN_Table.csv'!$S17+C$52))*(SIN('Standard Settings'!$F12)+SIN('Standard Settings'!$F12+EchelleFPAparam!$M$3+EchelleFPAparam!$H$3)))</f>
        <v>2482.86990479156</v>
      </c>
      <c r="DK17" s="36" t="n">
        <f aca="false">IF(OR($S17+D$52&lt;'Standard Settings'!$G12,$S17+D$52&gt;'Standard Settings'!$I12),-1,(EchelleFPAparam!$S$3/('cpmcfgWVLEN_Table.csv'!$S17+D$52))*(SIN('Standard Settings'!$F12)+SIN('Standard Settings'!$F12+EchelleFPAparam!$M$3+EchelleFPAparam!$H$3)))</f>
        <v>2379.41699209191</v>
      </c>
      <c r="DL17" s="36" t="n">
        <f aca="false">IF(OR($S17+E$52&lt;'Standard Settings'!$G12,$S17+E$52&gt;'Standard Settings'!$I12),-1,(EchelleFPAparam!$S$3/('cpmcfgWVLEN_Table.csv'!$S17+E$52))*(SIN('Standard Settings'!$F12)+SIN('Standard Settings'!$F12+EchelleFPAparam!$M$3+EchelleFPAparam!$H$3)))</f>
        <v>2284.24031240824</v>
      </c>
      <c r="DM17" s="36" t="n">
        <f aca="false">IF(OR($S17+F$52&lt;'Standard Settings'!$G12,$S17+F$52&gt;'Standard Settings'!$I12),-1,(EchelleFPAparam!$S$3/('cpmcfgWVLEN_Table.csv'!$S17+F$52))*(SIN('Standard Settings'!$F12)+SIN('Standard Settings'!$F12+EchelleFPAparam!$M$3+EchelleFPAparam!$H$3)))</f>
        <v>2196.38491577715</v>
      </c>
      <c r="DN17" s="36" t="n">
        <f aca="false">IF(OR($S17+G$52&lt;'Standard Settings'!$G12,$S17+G$52&gt;'Standard Settings'!$I12),-1,(EchelleFPAparam!$S$3/('cpmcfgWVLEN_Table.csv'!$S17+G$52))*(SIN('Standard Settings'!$F12)+SIN('Standard Settings'!$F12+EchelleFPAparam!$M$3+EchelleFPAparam!$H$3)))</f>
        <v>2115.03732630392</v>
      </c>
      <c r="DO17" s="36" t="n">
        <f aca="false">IF(OR($S17+H$52&lt;'Standard Settings'!$G12,$S17+H$52&gt;'Standard Settings'!$I12),-1,(EchelleFPAparam!$S$3/('cpmcfgWVLEN_Table.csv'!$S17+H$52))*(SIN('Standard Settings'!$F12)+SIN('Standard Settings'!$F12+EchelleFPAparam!$M$3+EchelleFPAparam!$H$3)))</f>
        <v>2039.50027893592</v>
      </c>
      <c r="DP17" s="36" t="n">
        <f aca="false">IF(OR($S17+I$52&lt;'Standard Settings'!$G12,$S17+I$52&gt;'Standard Settings'!$I12),-1,(EchelleFPAparam!$S$3/('cpmcfgWVLEN_Table.csv'!$S17+I$52))*(SIN('Standard Settings'!$F12)+SIN('Standard Settings'!$F12+EchelleFPAparam!$M$3+EchelleFPAparam!$H$3)))</f>
        <v>1969.17268311055</v>
      </c>
      <c r="DQ17" s="36" t="n">
        <f aca="false">IF(OR($S17+J$52&lt;'Standard Settings'!$G12,$S17+J$52&gt;'Standard Settings'!$I12),-1,(EchelleFPAparam!$S$3/('cpmcfgWVLEN_Table.csv'!$S17+J$52))*(SIN('Standard Settings'!$F12)+SIN('Standard Settings'!$F12+EchelleFPAparam!$M$3+EchelleFPAparam!$H$3)))</f>
        <v>-1</v>
      </c>
      <c r="DR17" s="36"/>
      <c r="DS17" s="36"/>
      <c r="DT17" s="36" t="n">
        <f aca="false">IF(OR($S17+B$52&lt;'Standard Settings'!$G12,$S17+B$52&gt;'Standard Settings'!$I12),-1,(EchelleFPAparam!$S$3/('cpmcfgWVLEN_Table.csv'!$S17+B$52))*(SIN('Standard Settings'!$F12)+SIN('Standard Settings'!$F12+EchelleFPAparam!$M$3+EchelleFPAparam!$I$3)))</f>
        <v>-1</v>
      </c>
      <c r="DU17" s="36" t="n">
        <f aca="false">IF(OR($S17+C$52&lt;'Standard Settings'!$G12,$S17+C$52&gt;'Standard Settings'!$I12),-1,(EchelleFPAparam!$S$3/('cpmcfgWVLEN_Table.csv'!$S17+C$52))*(SIN('Standard Settings'!$F12)+SIN('Standard Settings'!$F12+EchelleFPAparam!$M$3+EchelleFPAparam!$I$3)))</f>
        <v>2498.28432177833</v>
      </c>
      <c r="DV17" s="36" t="n">
        <f aca="false">IF(OR($S17+D$52&lt;'Standard Settings'!$G12,$S17+D$52&gt;'Standard Settings'!$I12),-1,(EchelleFPAparam!$S$3/('cpmcfgWVLEN_Table.csv'!$S17+D$52))*(SIN('Standard Settings'!$F12)+SIN('Standard Settings'!$F12+EchelleFPAparam!$M$3+EchelleFPAparam!$I$3)))</f>
        <v>2394.18914170423</v>
      </c>
      <c r="DW17" s="36" t="n">
        <f aca="false">IF(OR($S17+E$52&lt;'Standard Settings'!$G12,$S17+E$52&gt;'Standard Settings'!$I12),-1,(EchelleFPAparam!$S$3/('cpmcfgWVLEN_Table.csv'!$S17+E$52))*(SIN('Standard Settings'!$F12)+SIN('Standard Settings'!$F12+EchelleFPAparam!$M$3+EchelleFPAparam!$I$3)))</f>
        <v>2298.42157603607</v>
      </c>
      <c r="DX17" s="36" t="n">
        <f aca="false">IF(OR($S17+F$52&lt;'Standard Settings'!$G12,$S17+F$52&gt;'Standard Settings'!$I12),-1,(EchelleFPAparam!$S$3/('cpmcfgWVLEN_Table.csv'!$S17+F$52))*(SIN('Standard Settings'!$F12)+SIN('Standard Settings'!$F12+EchelleFPAparam!$M$3+EchelleFPAparam!$I$3)))</f>
        <v>2210.02074618852</v>
      </c>
      <c r="DY17" s="36" t="n">
        <f aca="false">IF(OR($S17+G$52&lt;'Standard Settings'!$G12,$S17+G$52&gt;'Standard Settings'!$I12),-1,(EchelleFPAparam!$S$3/('cpmcfgWVLEN_Table.csv'!$S17+G$52))*(SIN('Standard Settings'!$F12)+SIN('Standard Settings'!$F12+EchelleFPAparam!$M$3+EchelleFPAparam!$I$3)))</f>
        <v>2128.16812595932</v>
      </c>
      <c r="DZ17" s="36" t="n">
        <f aca="false">IF(OR($S17+H$52&lt;'Standard Settings'!$G12,$S17+H$52&gt;'Standard Settings'!$I12),-1,(EchelleFPAparam!$S$3/('cpmcfgWVLEN_Table.csv'!$S17+H$52))*(SIN('Standard Settings'!$F12)+SIN('Standard Settings'!$F12+EchelleFPAparam!$M$3+EchelleFPAparam!$I$3)))</f>
        <v>2052.16212146077</v>
      </c>
      <c r="EA17" s="36" t="n">
        <f aca="false">IF(OR($S17+I$52&lt;'Standard Settings'!$G12,$S17+I$52&gt;'Standard Settings'!$I12),-1,(EchelleFPAparam!$S$3/('cpmcfgWVLEN_Table.csv'!$S17+I$52))*(SIN('Standard Settings'!$F12)+SIN('Standard Settings'!$F12+EchelleFPAparam!$M$3+EchelleFPAparam!$I$3)))</f>
        <v>1981.39791037592</v>
      </c>
      <c r="EB17" s="36" t="n">
        <f aca="false">IF(OR($S17+J$52&lt;'Standard Settings'!$G12,$S17+J$52&gt;'Standard Settings'!$I12),-1,(EchelleFPAparam!$S$3/('cpmcfgWVLEN_Table.csv'!$S17+J$52))*(SIN('Standard Settings'!$F12)+SIN('Standard Settings'!$F12+EchelleFPAparam!$M$3+EchelleFPAparam!$I$3)))</f>
        <v>-1</v>
      </c>
      <c r="EC17" s="36"/>
      <c r="ED17" s="36"/>
      <c r="EE17" s="36" t="n">
        <f aca="false">IF(OR($S17+B$52&lt;'Standard Settings'!$G12,$S17+B$52&gt;'Standard Settings'!$I12),-1,(EchelleFPAparam!$S$3/('cpmcfgWVLEN_Table.csv'!$S17+B$52))*(SIN('Standard Settings'!$F12)+SIN('Standard Settings'!$F12+EchelleFPAparam!$M$3+EchelleFPAparam!$J$3)))</f>
        <v>-1</v>
      </c>
      <c r="EF17" s="36" t="n">
        <f aca="false">IF(OR($S17+C$52&lt;'Standard Settings'!$G12,$S17+C$52&gt;'Standard Settings'!$I12),-1,(EchelleFPAparam!$S$3/('cpmcfgWVLEN_Table.csv'!$S17+C$52))*(SIN('Standard Settings'!$F12)+SIN('Standard Settings'!$F12+EchelleFPAparam!$M$3+EchelleFPAparam!$J$3)))</f>
        <v>2499.09875369777</v>
      </c>
      <c r="EG17" s="36" t="n">
        <f aca="false">IF(OR($S17+D$52&lt;'Standard Settings'!$G12,$S17+D$52&gt;'Standard Settings'!$I12),-1,(EchelleFPAparam!$S$3/('cpmcfgWVLEN_Table.csv'!$S17+D$52))*(SIN('Standard Settings'!$F12)+SIN('Standard Settings'!$F12+EchelleFPAparam!$M$3+EchelleFPAparam!$J$3)))</f>
        <v>2394.96963896036</v>
      </c>
      <c r="EH17" s="36" t="n">
        <f aca="false">IF(OR($S17+E$52&lt;'Standard Settings'!$G12,$S17+E$52&gt;'Standard Settings'!$I12),-1,(EchelleFPAparam!$S$3/('cpmcfgWVLEN_Table.csv'!$S17+E$52))*(SIN('Standard Settings'!$F12)+SIN('Standard Settings'!$F12+EchelleFPAparam!$M$3+EchelleFPAparam!$J$3)))</f>
        <v>2299.17085340195</v>
      </c>
      <c r="EI17" s="36" t="n">
        <f aca="false">IF(OR($S17+F$52&lt;'Standard Settings'!$G12,$S17+F$52&gt;'Standard Settings'!$I12),-1,(EchelleFPAparam!$S$3/('cpmcfgWVLEN_Table.csv'!$S17+F$52))*(SIN('Standard Settings'!$F12)+SIN('Standard Settings'!$F12+EchelleFPAparam!$M$3+EchelleFPAparam!$J$3)))</f>
        <v>2210.74120519418</v>
      </c>
      <c r="EJ17" s="36" t="n">
        <f aca="false">IF(OR($S17+G$52&lt;'Standard Settings'!$G12,$S17+G$52&gt;'Standard Settings'!$I12),-1,(EchelleFPAparam!$S$3/('cpmcfgWVLEN_Table.csv'!$S17+G$52))*(SIN('Standard Settings'!$F12)+SIN('Standard Settings'!$F12+EchelleFPAparam!$M$3+EchelleFPAparam!$J$3)))</f>
        <v>2128.8619012981</v>
      </c>
      <c r="EK17" s="36" t="n">
        <f aca="false">IF(OR($S17+H$52&lt;'Standard Settings'!$G12,$S17+H$52&gt;'Standard Settings'!$I12),-1,(EchelleFPAparam!$S$3/('cpmcfgWVLEN_Table.csv'!$S17+H$52))*(SIN('Standard Settings'!$F12)+SIN('Standard Settings'!$F12+EchelleFPAparam!$M$3+EchelleFPAparam!$J$3)))</f>
        <v>2052.83111910888</v>
      </c>
      <c r="EL17" s="36" t="n">
        <f aca="false">IF(OR($S17+I$52&lt;'Standard Settings'!$G12,$S17+I$52&gt;'Standard Settings'!$I12),-1,(EchelleFPAparam!$S$3/('cpmcfgWVLEN_Table.csv'!$S17+I$52))*(SIN('Standard Settings'!$F12)+SIN('Standard Settings'!$F12+EchelleFPAparam!$M$3+EchelleFPAparam!$J$3)))</f>
        <v>1982.04383913961</v>
      </c>
      <c r="EM17" s="36" t="n">
        <f aca="false">IF(OR($S17+J$52&lt;'Standard Settings'!$G12,$S17+J$52&gt;'Standard Settings'!$I12),-1,(EchelleFPAparam!$S$3/('cpmcfgWVLEN_Table.csv'!$S17+J$52))*(SIN('Standard Settings'!$F12)+SIN('Standard Settings'!$F12+EchelleFPAparam!$M$3+EchelleFPAparam!$J$3)))</f>
        <v>-1</v>
      </c>
      <c r="EN17" s="36"/>
      <c r="EO17" s="36"/>
      <c r="EP17" s="36" t="n">
        <f aca="false">IF(OR($S17+B$52&lt;$Q17,$S17+B$52&gt;$R17),-1,(EchelleFPAparam!$S$3/('cpmcfgWVLEN_Table.csv'!$S17+B$52))*(SIN('Standard Settings'!$F12)+SIN('Standard Settings'!$F12+EchelleFPAparam!$M$3+EchelleFPAparam!$K$3)))</f>
        <v>-1</v>
      </c>
      <c r="EQ17" s="36" t="n">
        <f aca="false">IF(OR($S17+C$52&lt;$Q17,$S17+C$52&gt;$R17),-1,(EchelleFPAparam!$S$3/('cpmcfgWVLEN_Table.csv'!$S17+C$52))*(SIN('Standard Settings'!$F12)+SIN('Standard Settings'!$F12+EchelleFPAparam!$M$3+EchelleFPAparam!$K$3)))</f>
        <v>2513.70419341759</v>
      </c>
      <c r="ER17" s="36" t="n">
        <f aca="false">IF(OR($S17+D$52&lt;$Q17,$S17+D$52&gt;$R17),-1,(EchelleFPAparam!$S$3/('cpmcfgWVLEN_Table.csv'!$S17+D$52))*(SIN('Standard Settings'!$F12)+SIN('Standard Settings'!$F12+EchelleFPAparam!$M$3+EchelleFPAparam!$K$3)))</f>
        <v>2408.96651869186</v>
      </c>
      <c r="ES17" s="36" t="n">
        <f aca="false">IF(OR($S17+E$52&lt;$Q17,$S17+E$52&gt;$R17),-1,(EchelleFPAparam!$S$3/('cpmcfgWVLEN_Table.csv'!$S17+E$52))*(SIN('Standard Settings'!$F12)+SIN('Standard Settings'!$F12+EchelleFPAparam!$M$3+EchelleFPAparam!$K$3)))</f>
        <v>2312.60785794418</v>
      </c>
      <c r="ET17" s="36" t="n">
        <f aca="false">IF(OR($S17+F$52&lt;$Q17,$S17+F$52&gt;$R17),-1,(EchelleFPAparam!$S$3/('cpmcfgWVLEN_Table.csv'!$S17+F$52))*(SIN('Standard Settings'!$F12)+SIN('Standard Settings'!$F12+EchelleFPAparam!$M$3+EchelleFPAparam!$K$3)))</f>
        <v>2223.66140186941</v>
      </c>
      <c r="EU17" s="36" t="n">
        <f aca="false">IF(OR($S17+G$52&lt;$Q17,$S17+G$52&gt;$R17),-1,(EchelleFPAparam!$S$3/('cpmcfgWVLEN_Table.csv'!$S17+G$52))*(SIN('Standard Settings'!$F12)+SIN('Standard Settings'!$F12+EchelleFPAparam!$M$3+EchelleFPAparam!$K$3)))</f>
        <v>2141.30357217054</v>
      </c>
      <c r="EV17" s="36" t="n">
        <f aca="false">IF(OR($S17+H$52&lt;$Q17,$S17+H$52&gt;$R17),-1,(EchelleFPAparam!$S$3/('cpmcfgWVLEN_Table.csv'!$S17+H$52))*(SIN('Standard Settings'!$F12)+SIN('Standard Settings'!$F12+EchelleFPAparam!$M$3+EchelleFPAparam!$K$3)))</f>
        <v>2064.82844459302</v>
      </c>
      <c r="EW17" s="36" t="n">
        <f aca="false">IF(OR($S17+I$52&lt;$Q17,$S17+I$52&gt;$R17),-1,(EchelleFPAparam!$S$3/('cpmcfgWVLEN_Table.csv'!$S17+I$52))*(SIN('Standard Settings'!$F12)+SIN('Standard Settings'!$F12+EchelleFPAparam!$M$3+EchelleFPAparam!$K$3)))</f>
        <v>1993.62746374499</v>
      </c>
      <c r="EX17" s="36" t="n">
        <f aca="false">IF(OR($S17+J$52&lt;$Q17,$S17+J$52&gt;$R17),-1,(EchelleFPAparam!$S$3/('cpmcfgWVLEN_Table.csv'!$S17+J$52))*(SIN('Standard Settings'!$F12)+SIN('Standard Settings'!$F12+EchelleFPAparam!$M$3+EchelleFPAparam!$K$3)))</f>
        <v>-1</v>
      </c>
      <c r="EY17" s="36"/>
      <c r="EZ17" s="37"/>
      <c r="FA17" s="37"/>
      <c r="FB17" s="37"/>
      <c r="FC17" s="37"/>
      <c r="FD17" s="37"/>
      <c r="FE17" s="37"/>
      <c r="FF17" s="37"/>
      <c r="FG17" s="37"/>
      <c r="FH17" s="37"/>
      <c r="FI17" s="37"/>
      <c r="FJ17" s="37"/>
      <c r="FK17" s="37"/>
      <c r="FL17" s="37"/>
      <c r="FM17" s="37"/>
      <c r="FN17" s="37"/>
      <c r="FO17" s="37"/>
      <c r="FP17" s="37"/>
      <c r="FQ17" s="37"/>
      <c r="FR17" s="37"/>
      <c r="FS17" s="37"/>
      <c r="FT17" s="37"/>
      <c r="FU17" s="37"/>
      <c r="FV17" s="37"/>
      <c r="FW17" s="37"/>
      <c r="FX17" s="38" t="n">
        <f aca="false">1/(F17*EchelleFPAparam!$Q$3)</f>
        <v>1778.08465095738</v>
      </c>
      <c r="FY17" s="38" t="n">
        <f aca="false">E17*FX17</f>
        <v>11.8387015417554</v>
      </c>
      <c r="FZ17" s="37"/>
      <c r="GA17" s="37"/>
      <c r="GB17" s="37"/>
      <c r="GC17" s="37"/>
      <c r="GD17" s="37"/>
      <c r="GE17" s="37"/>
      <c r="GF17" s="37"/>
      <c r="GG17" s="37"/>
      <c r="GH17" s="37"/>
      <c r="GI17" s="37"/>
      <c r="GJ17" s="37"/>
      <c r="GK17" s="37"/>
      <c r="GL17" s="37"/>
      <c r="GM17" s="37"/>
      <c r="GN17" s="37"/>
      <c r="GO17" s="37"/>
      <c r="GP17" s="37"/>
      <c r="GQ17" s="37"/>
      <c r="GR17" s="37"/>
      <c r="GS17" s="37"/>
      <c r="GT17" s="37"/>
      <c r="GU17" s="37"/>
      <c r="GV17" s="37"/>
      <c r="GW17" s="37"/>
      <c r="GX17" s="37"/>
      <c r="GY17" s="37"/>
      <c r="GZ17" s="37"/>
      <c r="HA17" s="37"/>
      <c r="HB17" s="37"/>
      <c r="HC17" s="37"/>
      <c r="HD17" s="37"/>
      <c r="HE17" s="37"/>
      <c r="HF17" s="37"/>
      <c r="HG17" s="37"/>
      <c r="HH17" s="37"/>
      <c r="HI17" s="37"/>
      <c r="HJ17" s="37"/>
      <c r="HK17" s="37"/>
      <c r="HL17" s="37"/>
      <c r="HM17" s="37"/>
      <c r="HN17" s="37"/>
      <c r="HO17" s="37"/>
      <c r="HP17" s="37"/>
      <c r="HQ17" s="37"/>
      <c r="HR17" s="37"/>
      <c r="HS17" s="37"/>
      <c r="HT17" s="37"/>
      <c r="HU17" s="37"/>
      <c r="HV17" s="37"/>
      <c r="HW17" s="37"/>
      <c r="HX17" s="37"/>
      <c r="HY17" s="37"/>
      <c r="HZ17" s="37"/>
      <c r="IA17" s="37"/>
      <c r="IB17" s="37"/>
      <c r="IC17" s="37"/>
      <c r="ID17" s="37"/>
      <c r="IE17" s="37"/>
      <c r="IF17" s="37"/>
      <c r="IG17" s="37"/>
      <c r="IH17" s="37"/>
      <c r="II17" s="37"/>
      <c r="IJ17" s="37"/>
      <c r="IK17" s="37"/>
      <c r="IL17" s="37"/>
      <c r="IM17" s="37"/>
      <c r="IN17" s="37"/>
      <c r="IO17" s="37"/>
      <c r="IP17" s="37"/>
      <c r="IQ17" s="37"/>
      <c r="IR17" s="37"/>
      <c r="IS17" s="37"/>
      <c r="IT17" s="37"/>
      <c r="IU17" s="37"/>
      <c r="IV17" s="37"/>
      <c r="IW17" s="37"/>
      <c r="IX17" s="37"/>
      <c r="IY17" s="37"/>
      <c r="IZ17" s="37"/>
      <c r="JA17" s="37"/>
      <c r="JB17" s="37"/>
      <c r="JC17" s="37"/>
      <c r="JD17" s="37"/>
      <c r="JE17" s="37"/>
      <c r="JF17" s="37"/>
      <c r="JG17" s="37"/>
      <c r="JH17" s="37"/>
      <c r="JI17" s="37"/>
      <c r="JJ17" s="37"/>
      <c r="JK17" s="37"/>
      <c r="JL17" s="37"/>
      <c r="JM17" s="37"/>
      <c r="JN17" s="37"/>
      <c r="JO17" s="37"/>
      <c r="JP17" s="37"/>
      <c r="JQ17" s="37"/>
      <c r="JR17" s="37"/>
      <c r="JS17" s="37"/>
      <c r="JT17" s="37"/>
      <c r="JU17" s="37"/>
      <c r="JV17" s="37"/>
      <c r="JW17" s="37"/>
      <c r="JX17" s="37"/>
      <c r="JY17" s="37"/>
      <c r="JZ17" s="37"/>
      <c r="KA17" s="37"/>
      <c r="KB17" s="37"/>
      <c r="KC17" s="37"/>
      <c r="KD17" s="37"/>
      <c r="KE17" s="37"/>
    </row>
    <row r="18" customFormat="false" ht="13.75" hidden="false" customHeight="true" outlineLevel="0" collapsed="false">
      <c r="A18" s="24" t="n">
        <v>12</v>
      </c>
      <c r="B18" s="25" t="n">
        <f aca="false">Y18</f>
        <v>2212.21599400003</v>
      </c>
      <c r="C18" s="12" t="str">
        <f aca="false">'Standard Settings'!B13</f>
        <v>K/4/4</v>
      </c>
      <c r="D18" s="12" t="n">
        <f aca="false">'Standard Settings'!H13</f>
        <v>26</v>
      </c>
      <c r="E18" s="26" t="n">
        <f aca="false">(DX18-DM18)/2048</f>
        <v>0.00654249371242188</v>
      </c>
      <c r="F18" s="23" t="n">
        <f aca="false">((EchelleFPAparam!$S$3/('cpmcfgWVLEN_Table.csv'!$S18+E$52))*(SIN('Standard Settings'!$F13+0.0005)+SIN('Standard Settings'!$F13+0.0005+EchelleFPAparam!$M$3))-(EchelleFPAparam!$S$3/('cpmcfgWVLEN_Table.csv'!$S18+E$52))*(SIN('Standard Settings'!$F13-0.0005)+SIN('Standard Settings'!$F13-0.0005+EchelleFPAparam!$M$3)))*1000*EchelleFPAparam!$O$3/180</f>
        <v>18.397051606134</v>
      </c>
      <c r="G18" s="27" t="str">
        <f aca="false">'Standard Settings'!C13</f>
        <v>K</v>
      </c>
      <c r="H18" s="28"/>
      <c r="I18" s="12" t="str">
        <f aca="false">'Standard Settings'!$D13</f>
        <v>HK</v>
      </c>
      <c r="J18" s="28"/>
      <c r="K18" s="13" t="n">
        <v>0</v>
      </c>
      <c r="L18" s="13" t="n">
        <v>0</v>
      </c>
      <c r="M18" s="12" t="str">
        <f aca="false">'Standard Settings'!$D13</f>
        <v>HK</v>
      </c>
      <c r="N18" s="28"/>
      <c r="O18" s="12" t="n">
        <f aca="false">'Standard Settings'!$E13</f>
        <v>67</v>
      </c>
      <c r="P18" s="29"/>
      <c r="Q18" s="30" t="n">
        <f aca="false">'Standard Settings'!$G13</f>
        <v>23</v>
      </c>
      <c r="R18" s="30" t="n">
        <f aca="false">'Standard Settings'!$I13</f>
        <v>29</v>
      </c>
      <c r="S18" s="31" t="n">
        <f aca="false">D18-4</f>
        <v>22</v>
      </c>
      <c r="T18" s="31" t="n">
        <f aca="false">D18+4</f>
        <v>30</v>
      </c>
      <c r="U18" s="32" t="n">
        <f aca="false">IF(OR($S18+B$52&lt;$Q18,$S18+B$52&gt;$R18),-1,(EchelleFPAparam!$S$3/('cpmcfgWVLEN_Table.csv'!$S18+B$52))*(SIN('Standard Settings'!$F13)+SIN('Standard Settings'!$F13+EchelleFPAparam!$M$3)))</f>
        <v>-1</v>
      </c>
      <c r="V18" s="32" t="n">
        <f aca="false">IF(OR($S18+C$52&lt;$Q18,$S18+C$52&gt;$R18),-1,(EchelleFPAparam!$S$3/('cpmcfgWVLEN_Table.csv'!$S18+C$52))*(SIN('Standard Settings'!$F13)+SIN('Standard Settings'!$F13+EchelleFPAparam!$M$3)))</f>
        <v>2500.7659062609</v>
      </c>
      <c r="W18" s="32" t="n">
        <f aca="false">IF(OR($S18+D$52&lt;$Q18,$S18+D$52&gt;$R18),-1,(EchelleFPAparam!$S$3/('cpmcfgWVLEN_Table.csv'!$S18+D$52))*(SIN('Standard Settings'!$F13)+SIN('Standard Settings'!$F13+EchelleFPAparam!$M$3)))</f>
        <v>2396.56732683336</v>
      </c>
      <c r="X18" s="32" t="n">
        <f aca="false">IF(OR($S18+E$52&lt;$Q18,$S18+E$52&gt;$R18),-1,(EchelleFPAparam!$S$3/('cpmcfgWVLEN_Table.csv'!$S18+E$52))*(SIN('Standard Settings'!$F13)+SIN('Standard Settings'!$F13+EchelleFPAparam!$M$3)))</f>
        <v>2300.70463376003</v>
      </c>
      <c r="Y18" s="32" t="n">
        <f aca="false">IF(OR($S18+F$52&lt;$Q18,$S18+F$52&gt;$R18),-1,(EchelleFPAparam!$S$3/('cpmcfgWVLEN_Table.csv'!$S18+F$52))*(SIN('Standard Settings'!$F13)+SIN('Standard Settings'!$F13+EchelleFPAparam!$M$3)))</f>
        <v>2212.21599400003</v>
      </c>
      <c r="Z18" s="32" t="n">
        <f aca="false">IF(OR($S18+G$52&lt;$Q18,$S18+G$52&gt;$R18),-1,(EchelleFPAparam!$S$3/('cpmcfgWVLEN_Table.csv'!$S18+G$52))*(SIN('Standard Settings'!$F13)+SIN('Standard Settings'!$F13+EchelleFPAparam!$M$3)))</f>
        <v>2130.28206829632</v>
      </c>
      <c r="AA18" s="32" t="n">
        <f aca="false">IF(OR($S18+H$52&lt;$Q18,$S18+H$52&gt;$R18),-1,(EchelleFPAparam!$S$3/('cpmcfgWVLEN_Table.csv'!$S18+H$52))*(SIN('Standard Settings'!$F13)+SIN('Standard Settings'!$F13+EchelleFPAparam!$M$3)))</f>
        <v>2054.20056585717</v>
      </c>
      <c r="AB18" s="32" t="n">
        <f aca="false">IF(OR($S18+I$52&lt;$Q18,$S18+I$52&gt;$R18),-1,(EchelleFPAparam!$S$3/('cpmcfgWVLEN_Table.csv'!$S18+I$52))*(SIN('Standard Settings'!$F13)+SIN('Standard Settings'!$F13+EchelleFPAparam!$M$3)))</f>
        <v>1983.36606358623</v>
      </c>
      <c r="AC18" s="32" t="n">
        <f aca="false">IF(OR($S18+J$52&lt;$Q18,$S18+J$52&gt;$R18),-1,(EchelleFPAparam!$S$3/('cpmcfgWVLEN_Table.csv'!$S18+J$52))*(SIN('Standard Settings'!$F13)+SIN('Standard Settings'!$F13+EchelleFPAparam!$M$3)))</f>
        <v>-1</v>
      </c>
      <c r="AD18" s="33"/>
      <c r="AE18" s="33" t="n">
        <v>2036.5527471009</v>
      </c>
      <c r="AF18" s="33" t="n">
        <v>1777.40103192014</v>
      </c>
      <c r="AG18" s="33" t="n">
        <v>1465.95228838193</v>
      </c>
      <c r="AH18" s="33" t="n">
        <v>1181.07119297446</v>
      </c>
      <c r="AI18" s="33" t="n">
        <v>919.148914578647</v>
      </c>
      <c r="AJ18" s="33" t="n">
        <v>677.282910628844</v>
      </c>
      <c r="AK18" s="33" t="n">
        <v>452.999675546659</v>
      </c>
      <c r="AL18" s="33" t="n">
        <v>244.223397912577</v>
      </c>
      <c r="AM18" s="33" t="n">
        <v>67.6990419614431</v>
      </c>
      <c r="AN18" s="33"/>
      <c r="AO18" s="33"/>
      <c r="AP18" s="33" t="n">
        <v>1806.65150934023</v>
      </c>
      <c r="AQ18" s="33" t="n">
        <v>1492.99521985239</v>
      </c>
      <c r="AR18" s="33" t="n">
        <v>1206.29102455224</v>
      </c>
      <c r="AS18" s="33" t="n">
        <v>942.682096700637</v>
      </c>
      <c r="AT18" s="33" t="n">
        <v>699.313160526755</v>
      </c>
      <c r="AU18" s="33" t="n">
        <v>473.689099888091</v>
      </c>
      <c r="AV18" s="33" t="n">
        <v>263.699452023909</v>
      </c>
      <c r="AW18" s="33" t="n">
        <v>77.0570875301261</v>
      </c>
      <c r="AX18" s="33"/>
      <c r="AY18" s="33"/>
      <c r="AZ18" s="33"/>
      <c r="BA18" s="33" t="n">
        <v>1837.14489225096</v>
      </c>
      <c r="BB18" s="33" t="n">
        <v>1521.34358639464</v>
      </c>
      <c r="BC18" s="33" t="n">
        <v>1232.50732669416</v>
      </c>
      <c r="BD18" s="33" t="n">
        <v>967.054130859423</v>
      </c>
      <c r="BE18" s="33" t="n">
        <v>722.013273291229</v>
      </c>
      <c r="BF18" s="33" t="n">
        <v>494.843154792955</v>
      </c>
      <c r="BG18" s="33" t="n">
        <v>283.42699592915</v>
      </c>
      <c r="BH18" s="33" t="n">
        <v>86.8795247158519</v>
      </c>
      <c r="BI18" s="33"/>
      <c r="BJ18" s="33"/>
      <c r="BK18" s="34" t="n">
        <f aca="false">IF(OR($S18+B$52&lt;'Standard Settings'!$G13,$S18+B$52&gt;'Standard Settings'!$I13),-1,(EchelleFPAparam!$S$3/('cpmcfgWVLEN_Table.csv'!$S18+B$52))*(SIN(EchelleFPAparam!$T$3-EchelleFPAparam!$M$3/2)+SIN('Standard Settings'!$F13+EchelleFPAparam!$M$3)))</f>
        <v>-1</v>
      </c>
      <c r="BL18" s="34" t="n">
        <f aca="false">IF(OR($S18+C$52&lt;'Standard Settings'!$G13,$S18+C$52&gt;'Standard Settings'!$I13),-1,(EchelleFPAparam!$S$3/('cpmcfgWVLEN_Table.csv'!$S18+C$52))*(SIN(EchelleFPAparam!$T$3-EchelleFPAparam!$M$3/2)+SIN('Standard Settings'!$F13+EchelleFPAparam!$M$3)))</f>
        <v>2485.0110587566</v>
      </c>
      <c r="BM18" s="34" t="n">
        <f aca="false">IF(OR($S18+D$52&lt;'Standard Settings'!$G13,$S18+D$52&gt;'Standard Settings'!$I13),-1,(EchelleFPAparam!$S$3/('cpmcfgWVLEN_Table.csv'!$S18+D$52))*(SIN(EchelleFPAparam!$T$3-EchelleFPAparam!$M$3/2)+SIN('Standard Settings'!$F13+EchelleFPAparam!$M$3)))</f>
        <v>2381.4689313084</v>
      </c>
      <c r="BN18" s="34" t="n">
        <f aca="false">IF(OR($S18+E$52&lt;'Standard Settings'!$G13,$S18+E$52&gt;'Standard Settings'!$I13),-1,(EchelleFPAparam!$S$3/('cpmcfgWVLEN_Table.csv'!$S18+E$52))*(SIN(EchelleFPAparam!$T$3-EchelleFPAparam!$M$3/2)+SIN('Standard Settings'!$F13+EchelleFPAparam!$M$3)))</f>
        <v>2286.21017405607</v>
      </c>
      <c r="BO18" s="34" t="n">
        <f aca="false">IF(OR($S18+F$52&lt;'Standard Settings'!$G13,$S18+F$52&gt;'Standard Settings'!$I13),-1,(EchelleFPAparam!$S$3/('cpmcfgWVLEN_Table.csv'!$S18+F$52))*(SIN(EchelleFPAparam!$T$3-EchelleFPAparam!$M$3/2)+SIN('Standard Settings'!$F13+EchelleFPAparam!$M$3)))</f>
        <v>2198.27901351545</v>
      </c>
      <c r="BP18" s="34" t="n">
        <f aca="false">IF(OR($S18+G$52&lt;'Standard Settings'!$G13,$S18+G$52&gt;'Standard Settings'!$I13),-1,(EchelleFPAparam!$S$3/('cpmcfgWVLEN_Table.csv'!$S18+G$52))*(SIN(EchelleFPAparam!$T$3-EchelleFPAparam!$M$3/2)+SIN('Standard Settings'!$F13+EchelleFPAparam!$M$3)))</f>
        <v>2116.86127227414</v>
      </c>
      <c r="BQ18" s="34" t="n">
        <f aca="false">IF(OR($S18+H$52&lt;'Standard Settings'!$G13,$S18+H$52&gt;'Standard Settings'!$I13),-1,(EchelleFPAparam!$S$3/('cpmcfgWVLEN_Table.csv'!$S18+H$52))*(SIN(EchelleFPAparam!$T$3-EchelleFPAparam!$M$3/2)+SIN('Standard Settings'!$F13+EchelleFPAparam!$M$3)))</f>
        <v>2041.25908397863</v>
      </c>
      <c r="BR18" s="34" t="n">
        <f aca="false">IF(OR($S18+I$52&lt;'Standard Settings'!$G13,$S18+I$52&gt;'Standard Settings'!$I13),-1,(EchelleFPAparam!$S$3/('cpmcfgWVLEN_Table.csv'!$S18+I$52))*(SIN(EchelleFPAparam!$T$3-EchelleFPAparam!$M$3/2)+SIN('Standard Settings'!$F13+EchelleFPAparam!$M$3)))</f>
        <v>1970.87083970351</v>
      </c>
      <c r="BS18" s="34" t="n">
        <f aca="false">IF(OR($S18+J$52&lt;'Standard Settings'!$G13,$S18+J$52&gt;'Standard Settings'!$I13),-1,(EchelleFPAparam!$S$3/('cpmcfgWVLEN_Table.csv'!$S18+J$52))*(SIN(EchelleFPAparam!$T$3-EchelleFPAparam!$M$3/2)+SIN('Standard Settings'!$F13+EchelleFPAparam!$M$3)))</f>
        <v>-1</v>
      </c>
      <c r="BT18" s="35" t="n">
        <f aca="false">IF(OR($S18+B$52&lt;'Standard Settings'!$G13,$S18+B$52&gt;'Standard Settings'!$I13),-1,BK18*(($D18+B$52)/($D18+B$52+0.5)))</f>
        <v>-1</v>
      </c>
      <c r="BU18" s="35" t="n">
        <f aca="false">IF(OR($S18+C$52&lt;'Standard Settings'!$G13,$S18+C$52&gt;'Standard Settings'!$I13),-1,BL18*(($D18+C$52)/($D18+C$52+0.5)))</f>
        <v>2439.82903950648</v>
      </c>
      <c r="BV18" s="35" t="n">
        <f aca="false">IF(OR($S18+D$52&lt;'Standard Settings'!$G13,$S18+D$52&gt;'Standard Settings'!$I13),-1,BM18*(($D18+D$52)/($D18+D$52+0.5)))</f>
        <v>2339.68877461878</v>
      </c>
      <c r="BW18" s="35" t="n">
        <f aca="false">IF(OR($S18+E$52&lt;'Standard Settings'!$G13,$S18+E$52&gt;'Standard Settings'!$I13),-1,BN18*(($D18+E$52)/($D18+E$52+0.5)))</f>
        <v>2247.46084907207</v>
      </c>
      <c r="BX18" s="35" t="n">
        <f aca="false">IF(OR($S18+F$52&lt;'Standard Settings'!$G13,$S18+F$52&gt;'Standard Settings'!$I13),-1,BO18*(($D18+F$52)/($D18+F$52+0.5)))</f>
        <v>2162.24165263815</v>
      </c>
      <c r="BY18" s="35" t="n">
        <f aca="false">IF(OR($S18+G$52&lt;'Standard Settings'!$G13,$S18+G$52&gt;'Standard Settings'!$I13),-1,BP18*(($D18+G$52)/($D18+G$52+0.5)))</f>
        <v>2083.26029969836</v>
      </c>
      <c r="BZ18" s="35" t="n">
        <f aca="false">IF(OR($S18+H$52&lt;'Standard Settings'!$G13,$S18+H$52&gt;'Standard Settings'!$I13),-1,BQ18*(($D18+H$52)/($D18+H$52+0.5)))</f>
        <v>2009.85509807127</v>
      </c>
      <c r="CA18" s="35" t="n">
        <f aca="false">IF(OR($S18+I$52&lt;'Standard Settings'!$G13,$S18+I$52&gt;'Standard Settings'!$I13),-1,BR18*(($D18+I$52)/($D18+I$52+0.5)))</f>
        <v>1941.45485702137</v>
      </c>
      <c r="CB18" s="35" t="n">
        <f aca="false">IF(OR($S18+J$52&lt;'Standard Settings'!$G13,$S18+J$52&gt;'Standard Settings'!$I13),-1,BS18*(($D18+J$52)/($D18+J$52+0.5)))</f>
        <v>-1</v>
      </c>
      <c r="CC18" s="35" t="n">
        <f aca="false">IF(OR($S18+B$52&lt;'Standard Settings'!$G13,$S18+B$52&gt;'Standard Settings'!$I13),-1,BK18*(($D18+B$52)/($D18+B$52-0.5)))</f>
        <v>-1</v>
      </c>
      <c r="CD18" s="35" t="n">
        <f aca="false">IF(OR($S18+C$52&lt;'Standard Settings'!$G13,$S18+C$52&gt;'Standard Settings'!$I13),-1,BL18*(($D18+C$52)/($D18+C$52-0.5)))</f>
        <v>2531.89805986521</v>
      </c>
      <c r="CE18" s="35" t="n">
        <f aca="false">IF(OR($S18+D$52&lt;'Standard Settings'!$G13,$S18+D$52&gt;'Standard Settings'!$I13),-1,BM18*(($D18+D$52)/($D18+D$52-0.5)))</f>
        <v>2424.7683664231</v>
      </c>
      <c r="CF18" s="35" t="n">
        <f aca="false">IF(OR($S18+E$52&lt;'Standard Settings'!$G13,$S18+E$52&gt;'Standard Settings'!$I13),-1,BN18*(($D18+E$52)/($D18+E$52-0.5)))</f>
        <v>2326.3191244781</v>
      </c>
      <c r="CG18" s="35" t="n">
        <f aca="false">IF(OR($S18+F$52&lt;'Standard Settings'!$G13,$S18+F$52&gt;'Standard Settings'!$I13),-1,BO18*(($D18+F$52)/($D18+F$52-0.5)))</f>
        <v>2235.53797984622</v>
      </c>
      <c r="CH18" s="35" t="n">
        <f aca="false">IF(OR($S18+G$52&lt;'Standard Settings'!$G13,$S18+G$52&gt;'Standard Settings'!$I13),-1,BP18*(($D18+G$52)/($D18+G$52-0.5)))</f>
        <v>2151.56391608191</v>
      </c>
      <c r="CI18" s="35" t="n">
        <f aca="false">IF(OR($S18+H$52&lt;'Standard Settings'!$G13,$S18+H$52&gt;'Standard Settings'!$I13),-1,BQ18*(($D18+H$52)/($D18+H$52-0.5)))</f>
        <v>2073.66002181956</v>
      </c>
      <c r="CJ18" s="35" t="n">
        <f aca="false">IF(OR($S18+I$52&lt;'Standard Settings'!$G13,$S18+I$52&gt;'Standard Settings'!$I13),-1,BR18*(($D18+I$52)/($D18+I$52-0.5)))</f>
        <v>2001.1919295451</v>
      </c>
      <c r="CK18" s="35" t="n">
        <f aca="false">IF(OR($S18+J$52&lt;'Standard Settings'!$G13,$S18+J$52&gt;'Standard Settings'!$I13),-1,BS18*(($D18+J$52)/($D18+J$52-0.5)))</f>
        <v>-1</v>
      </c>
      <c r="CL18" s="36"/>
      <c r="CM18" s="36" t="n">
        <f aca="false">IF(OR($S18+B$52&lt;'Standard Settings'!$G13,$S18+B$52&gt;'Standard Settings'!$I13),-1,(EchelleFPAparam!$S$3/('cpmcfgWVLEN_Table.csv'!$S18+B$52))*(SIN('Standard Settings'!$F13)+SIN('Standard Settings'!$F13+EchelleFPAparam!$M$3+EchelleFPAparam!$F$3)))</f>
        <v>-1</v>
      </c>
      <c r="CN18" s="36" t="n">
        <f aca="false">IF(OR($S18+C$52&lt;'Standard Settings'!$G13,$S18+C$52&gt;'Standard Settings'!$I13),-1,(EchelleFPAparam!$S$3/('cpmcfgWVLEN_Table.csv'!$S18+C$52))*(SIN('Standard Settings'!$F13)+SIN('Standard Settings'!$F13+EchelleFPAparam!$M$3+EchelleFPAparam!$F$3)))</f>
        <v>2476.30454794644</v>
      </c>
      <c r="CO18" s="36" t="n">
        <f aca="false">IF(OR($S18+D$52&lt;'Standard Settings'!$G13,$S18+D$52&gt;'Standard Settings'!$I13),-1,(EchelleFPAparam!$S$3/('cpmcfgWVLEN_Table.csv'!$S18+D$52))*(SIN('Standard Settings'!$F13)+SIN('Standard Settings'!$F13+EchelleFPAparam!$M$3+EchelleFPAparam!$F$3)))</f>
        <v>2373.125191782</v>
      </c>
      <c r="CP18" s="36" t="n">
        <f aca="false">IF(OR($S18+E$52&lt;'Standard Settings'!$G13,$S18+E$52&gt;'Standard Settings'!$I13),-1,(EchelleFPAparam!$S$3/('cpmcfgWVLEN_Table.csv'!$S18+E$52))*(SIN('Standard Settings'!$F13)+SIN('Standard Settings'!$F13+EchelleFPAparam!$M$3+EchelleFPAparam!$F$3)))</f>
        <v>2278.20018411072</v>
      </c>
      <c r="CQ18" s="36" t="n">
        <f aca="false">IF(OR($S18+F$52&lt;'Standard Settings'!$G13,$S18+F$52&gt;'Standard Settings'!$I13),-1,(EchelleFPAparam!$S$3/('cpmcfgWVLEN_Table.csv'!$S18+F$52))*(SIN('Standard Settings'!$F13)+SIN('Standard Settings'!$F13+EchelleFPAparam!$M$3+EchelleFPAparam!$F$3)))</f>
        <v>2190.57710010646</v>
      </c>
      <c r="CR18" s="36" t="n">
        <f aca="false">IF(OR($S18+G$52&lt;'Standard Settings'!$G13,$S18+G$52&gt;'Standard Settings'!$I13),-1,(EchelleFPAparam!$S$3/('cpmcfgWVLEN_Table.csv'!$S18+G$52))*(SIN('Standard Settings'!$F13)+SIN('Standard Settings'!$F13+EchelleFPAparam!$M$3+EchelleFPAparam!$F$3)))</f>
        <v>2109.44461491734</v>
      </c>
      <c r="CS18" s="36" t="n">
        <f aca="false">IF(OR($S18+H$52&lt;'Standard Settings'!$G13,$S18+H$52&gt;'Standard Settings'!$I13),-1,(EchelleFPAparam!$S$3/('cpmcfgWVLEN_Table.csv'!$S18+H$52))*(SIN('Standard Settings'!$F13)+SIN('Standard Settings'!$F13+EchelleFPAparam!$M$3+EchelleFPAparam!$F$3)))</f>
        <v>2034.10730724172</v>
      </c>
      <c r="CT18" s="36" t="n">
        <f aca="false">IF(OR($S18+I$52&lt;'Standard Settings'!$G13,$S18+I$52&gt;'Standard Settings'!$I13),-1,(EchelleFPAparam!$S$3/('cpmcfgWVLEN_Table.csv'!$S18+I$52))*(SIN('Standard Settings'!$F13)+SIN('Standard Settings'!$F13+EchelleFPAparam!$M$3+EchelleFPAparam!$F$3)))</f>
        <v>1963.96567595752</v>
      </c>
      <c r="CU18" s="36" t="n">
        <f aca="false">IF(OR($S18+J$52&lt;'Standard Settings'!$G13,$S18+J$52&gt;'Standard Settings'!$I13),-1,(EchelleFPAparam!$S$3/('cpmcfgWVLEN_Table.csv'!$S18+J$52))*(SIN('Standard Settings'!$F13)+SIN('Standard Settings'!$F13+EchelleFPAparam!$M$3+EchelleFPAparam!$F$3)))</f>
        <v>-1</v>
      </c>
      <c r="CV18" s="36"/>
      <c r="CW18" s="36"/>
      <c r="CX18" s="36" t="n">
        <f aca="false">IF(OR($S18+B$52&lt;'Standard Settings'!$G13,$S18+B$52&gt;'Standard Settings'!$I13),-1,(EchelleFPAparam!$S$3/('cpmcfgWVLEN_Table.csv'!$S18+B$52))*(SIN('Standard Settings'!$F13)+SIN('Standard Settings'!$F13+EchelleFPAparam!$M$3+EchelleFPAparam!$G$3)))</f>
        <v>-1</v>
      </c>
      <c r="CY18" s="36" t="n">
        <f aca="false">IF(OR($S18+C$52&lt;'Standard Settings'!$G13,$S18+C$52&gt;'Standard Settings'!$I13),-1,(EchelleFPAparam!$S$3/('cpmcfgWVLEN_Table.csv'!$S18+C$52))*(SIN('Standard Settings'!$F13)+SIN('Standard Settings'!$F13+EchelleFPAparam!$M$3+EchelleFPAparam!$G$3)))</f>
        <v>2492.25321654295</v>
      </c>
      <c r="CZ18" s="36" t="n">
        <f aca="false">IF(OR($S18+D$52&lt;'Standard Settings'!$G13,$S18+D$52&gt;'Standard Settings'!$I13),-1,(EchelleFPAparam!$S$3/('cpmcfgWVLEN_Table.csv'!$S18+D$52))*(SIN('Standard Settings'!$F13)+SIN('Standard Settings'!$F13+EchelleFPAparam!$M$3+EchelleFPAparam!$G$3)))</f>
        <v>2388.40933252033</v>
      </c>
      <c r="DA18" s="36" t="n">
        <f aca="false">IF(OR($S18+E$52&lt;'Standard Settings'!$G13,$S18+E$52&gt;'Standard Settings'!$I13),-1,(EchelleFPAparam!$S$3/('cpmcfgWVLEN_Table.csv'!$S18+E$52))*(SIN('Standard Settings'!$F13)+SIN('Standard Settings'!$F13+EchelleFPAparam!$M$3+EchelleFPAparam!$G$3)))</f>
        <v>2292.87295921952</v>
      </c>
      <c r="DB18" s="36" t="n">
        <f aca="false">IF(OR($S18+F$52&lt;'Standard Settings'!$G13,$S18+F$52&gt;'Standard Settings'!$I13),-1,(EchelleFPAparam!$S$3/('cpmcfgWVLEN_Table.csv'!$S18+F$52))*(SIN('Standard Settings'!$F13)+SIN('Standard Settings'!$F13+EchelleFPAparam!$M$3+EchelleFPAparam!$G$3)))</f>
        <v>2204.68553771107</v>
      </c>
      <c r="DC18" s="36" t="n">
        <f aca="false">IF(OR($S18+G$52&lt;'Standard Settings'!$G13,$S18+G$52&gt;'Standard Settings'!$I13),-1,(EchelleFPAparam!$S$3/('cpmcfgWVLEN_Table.csv'!$S18+G$52))*(SIN('Standard Settings'!$F13)+SIN('Standard Settings'!$F13+EchelleFPAparam!$M$3+EchelleFPAparam!$G$3)))</f>
        <v>2123.03051779585</v>
      </c>
      <c r="DD18" s="36" t="n">
        <f aca="false">IF(OR($S18+H$52&lt;'Standard Settings'!$G13,$S18+H$52&gt;'Standard Settings'!$I13),-1,(EchelleFPAparam!$S$3/('cpmcfgWVLEN_Table.csv'!$S18+H$52))*(SIN('Standard Settings'!$F13)+SIN('Standard Settings'!$F13+EchelleFPAparam!$M$3+EchelleFPAparam!$G$3)))</f>
        <v>2047.20799930314</v>
      </c>
      <c r="DE18" s="36" t="n">
        <f aca="false">IF(OR($S18+I$52&lt;'Standard Settings'!$G13,$S18+I$52&gt;'Standard Settings'!$I13),-1,(EchelleFPAparam!$S$3/('cpmcfgWVLEN_Table.csv'!$S18+I$52))*(SIN('Standard Settings'!$F13)+SIN('Standard Settings'!$F13+EchelleFPAparam!$M$3+EchelleFPAparam!$G$3)))</f>
        <v>1976.61462001683</v>
      </c>
      <c r="DF18" s="36" t="n">
        <f aca="false">IF(OR($S18+J$52&lt;'Standard Settings'!$G13,$S18+J$52&gt;'Standard Settings'!$I13),-1,(EchelleFPAparam!$S$3/('cpmcfgWVLEN_Table.csv'!$S18+J$52))*(SIN('Standard Settings'!$F13)+SIN('Standard Settings'!$F13+EchelleFPAparam!$M$3+EchelleFPAparam!$G$3)))</f>
        <v>-1</v>
      </c>
      <c r="DG18" s="36"/>
      <c r="DH18" s="36"/>
      <c r="DI18" s="36" t="n">
        <f aca="false">IF(OR($S18+B$52&lt;'Standard Settings'!$G13,$S18+B$52&gt;'Standard Settings'!$I13),-1,(EchelleFPAparam!$S$3/('cpmcfgWVLEN_Table.csv'!$S18+B$52))*(SIN('Standard Settings'!$F13)+SIN('Standard Settings'!$F13+EchelleFPAparam!$M$3+EchelleFPAparam!$H$3)))</f>
        <v>-1</v>
      </c>
      <c r="DJ18" s="36" t="n">
        <f aca="false">IF(OR($S18+C$52&lt;'Standard Settings'!$G13,$S18+C$52&gt;'Standard Settings'!$I13),-1,(EchelleFPAparam!$S$3/('cpmcfgWVLEN_Table.csv'!$S18+C$52))*(SIN('Standard Settings'!$F13)+SIN('Standard Settings'!$F13+EchelleFPAparam!$M$3+EchelleFPAparam!$H$3)))</f>
        <v>2493.09682757046</v>
      </c>
      <c r="DK18" s="36" t="n">
        <f aca="false">IF(OR($S18+D$52&lt;'Standard Settings'!$G13,$S18+D$52&gt;'Standard Settings'!$I13),-1,(EchelleFPAparam!$S$3/('cpmcfgWVLEN_Table.csv'!$S18+D$52))*(SIN('Standard Settings'!$F13)+SIN('Standard Settings'!$F13+EchelleFPAparam!$M$3+EchelleFPAparam!$H$3)))</f>
        <v>2389.21779308836</v>
      </c>
      <c r="DL18" s="36" t="n">
        <f aca="false">IF(OR($S18+E$52&lt;'Standard Settings'!$G13,$S18+E$52&gt;'Standard Settings'!$I13),-1,(EchelleFPAparam!$S$3/('cpmcfgWVLEN_Table.csv'!$S18+E$52))*(SIN('Standard Settings'!$F13)+SIN('Standard Settings'!$F13+EchelleFPAparam!$M$3+EchelleFPAparam!$H$3)))</f>
        <v>2293.64908136482</v>
      </c>
      <c r="DM18" s="36" t="n">
        <f aca="false">IF(OR($S18+F$52&lt;'Standard Settings'!$G13,$S18+F$52&gt;'Standard Settings'!$I13),-1,(EchelleFPAparam!$S$3/('cpmcfgWVLEN_Table.csv'!$S18+F$52))*(SIN('Standard Settings'!$F13)+SIN('Standard Settings'!$F13+EchelleFPAparam!$M$3+EchelleFPAparam!$H$3)))</f>
        <v>2205.43180900464</v>
      </c>
      <c r="DN18" s="36" t="n">
        <f aca="false">IF(OR($S18+G$52&lt;'Standard Settings'!$G13,$S18+G$52&gt;'Standard Settings'!$I13),-1,(EchelleFPAparam!$S$3/('cpmcfgWVLEN_Table.csv'!$S18+G$52))*(SIN('Standard Settings'!$F13)+SIN('Standard Settings'!$F13+EchelleFPAparam!$M$3+EchelleFPAparam!$H$3)))</f>
        <v>2123.74914941187</v>
      </c>
      <c r="DO18" s="36" t="n">
        <f aca="false">IF(OR($S18+H$52&lt;'Standard Settings'!$G13,$S18+H$52&gt;'Standard Settings'!$I13),-1,(EchelleFPAparam!$S$3/('cpmcfgWVLEN_Table.csv'!$S18+H$52))*(SIN('Standard Settings'!$F13)+SIN('Standard Settings'!$F13+EchelleFPAparam!$M$3+EchelleFPAparam!$H$3)))</f>
        <v>2047.90096550431</v>
      </c>
      <c r="DP18" s="36" t="n">
        <f aca="false">IF(OR($S18+I$52&lt;'Standard Settings'!$G13,$S18+I$52&gt;'Standard Settings'!$I13),-1,(EchelleFPAparam!$S$3/('cpmcfgWVLEN_Table.csv'!$S18+I$52))*(SIN('Standard Settings'!$F13)+SIN('Standard Settings'!$F13+EchelleFPAparam!$M$3+EchelleFPAparam!$H$3)))</f>
        <v>1977.28369083174</v>
      </c>
      <c r="DQ18" s="36" t="n">
        <f aca="false">IF(OR($S18+J$52&lt;'Standard Settings'!$G13,$S18+J$52&gt;'Standard Settings'!$I13),-1,(EchelleFPAparam!$S$3/('cpmcfgWVLEN_Table.csv'!$S18+J$52))*(SIN('Standard Settings'!$F13)+SIN('Standard Settings'!$F13+EchelleFPAparam!$M$3+EchelleFPAparam!$H$3)))</f>
        <v>-1</v>
      </c>
      <c r="DR18" s="36"/>
      <c r="DS18" s="36"/>
      <c r="DT18" s="36" t="n">
        <f aca="false">IF(OR($S18+B$52&lt;'Standard Settings'!$G13,$S18+B$52&gt;'Standard Settings'!$I13),-1,(EchelleFPAparam!$S$3/('cpmcfgWVLEN_Table.csv'!$S18+B$52))*(SIN('Standard Settings'!$F13)+SIN('Standard Settings'!$F13+EchelleFPAparam!$M$3+EchelleFPAparam!$I$3)))</f>
        <v>-1</v>
      </c>
      <c r="DU18" s="36" t="n">
        <f aca="false">IF(OR($S18+C$52&lt;'Standard Settings'!$G13,$S18+C$52&gt;'Standard Settings'!$I13),-1,(EchelleFPAparam!$S$3/('cpmcfgWVLEN_Table.csv'!$S18+C$52))*(SIN('Standard Settings'!$F13)+SIN('Standard Settings'!$F13+EchelleFPAparam!$M$3+EchelleFPAparam!$I$3)))</f>
        <v>2508.24355388347</v>
      </c>
      <c r="DV18" s="36" t="n">
        <f aca="false">IF(OR($S18+D$52&lt;'Standard Settings'!$G13,$S18+D$52&gt;'Standard Settings'!$I13),-1,(EchelleFPAparam!$S$3/('cpmcfgWVLEN_Table.csv'!$S18+D$52))*(SIN('Standard Settings'!$F13)+SIN('Standard Settings'!$F13+EchelleFPAparam!$M$3+EchelleFPAparam!$I$3)))</f>
        <v>2403.73340580499</v>
      </c>
      <c r="DW18" s="36" t="n">
        <f aca="false">IF(OR($S18+E$52&lt;'Standard Settings'!$G13,$S18+E$52&gt;'Standard Settings'!$I13),-1,(EchelleFPAparam!$S$3/('cpmcfgWVLEN_Table.csv'!$S18+E$52))*(SIN('Standard Settings'!$F13)+SIN('Standard Settings'!$F13+EchelleFPAparam!$M$3+EchelleFPAparam!$I$3)))</f>
        <v>2307.58406957279</v>
      </c>
      <c r="DX18" s="36" t="n">
        <f aca="false">IF(OR($S18+F$52&lt;'Standard Settings'!$G13,$S18+F$52&gt;'Standard Settings'!$I13),-1,(EchelleFPAparam!$S$3/('cpmcfgWVLEN_Table.csv'!$S18+F$52))*(SIN('Standard Settings'!$F13)+SIN('Standard Settings'!$F13+EchelleFPAparam!$M$3+EchelleFPAparam!$I$3)))</f>
        <v>2218.83083612768</v>
      </c>
      <c r="DY18" s="36" t="n">
        <f aca="false">IF(OR($S18+G$52&lt;'Standard Settings'!$G13,$S18+G$52&gt;'Standard Settings'!$I13),-1,(EchelleFPAparam!$S$3/('cpmcfgWVLEN_Table.csv'!$S18+G$52))*(SIN('Standard Settings'!$F13)+SIN('Standard Settings'!$F13+EchelleFPAparam!$M$3+EchelleFPAparam!$I$3)))</f>
        <v>2136.6519162711</v>
      </c>
      <c r="DZ18" s="36" t="n">
        <f aca="false">IF(OR($S18+H$52&lt;'Standard Settings'!$G13,$S18+H$52&gt;'Standard Settings'!$I13),-1,(EchelleFPAparam!$S$3/('cpmcfgWVLEN_Table.csv'!$S18+H$52))*(SIN('Standard Settings'!$F13)+SIN('Standard Settings'!$F13+EchelleFPAparam!$M$3+EchelleFPAparam!$I$3)))</f>
        <v>2060.34291926142</v>
      </c>
      <c r="EA18" s="36" t="n">
        <f aca="false">IF(OR($S18+I$52&lt;'Standard Settings'!$G13,$S18+I$52&gt;'Standard Settings'!$I13),-1,(EchelleFPAparam!$S$3/('cpmcfgWVLEN_Table.csv'!$S18+I$52))*(SIN('Standard Settings'!$F13)+SIN('Standard Settings'!$F13+EchelleFPAparam!$M$3+EchelleFPAparam!$I$3)))</f>
        <v>1989.29661170068</v>
      </c>
      <c r="EB18" s="36" t="n">
        <f aca="false">IF(OR($S18+J$52&lt;'Standard Settings'!$G13,$S18+J$52&gt;'Standard Settings'!$I13),-1,(EchelleFPAparam!$S$3/('cpmcfgWVLEN_Table.csv'!$S18+J$52))*(SIN('Standard Settings'!$F13)+SIN('Standard Settings'!$F13+EchelleFPAparam!$M$3+EchelleFPAparam!$I$3)))</f>
        <v>-1</v>
      </c>
      <c r="EC18" s="36"/>
      <c r="ED18" s="36"/>
      <c r="EE18" s="36" t="n">
        <f aca="false">IF(OR($S18+B$52&lt;'Standard Settings'!$G13,$S18+B$52&gt;'Standard Settings'!$I13),-1,(EchelleFPAparam!$S$3/('cpmcfgWVLEN_Table.csv'!$S18+B$52))*(SIN('Standard Settings'!$F13)+SIN('Standard Settings'!$F13+EchelleFPAparam!$M$3+EchelleFPAparam!$J$3)))</f>
        <v>-1</v>
      </c>
      <c r="EF18" s="36" t="n">
        <f aca="false">IF(OR($S18+C$52&lt;'Standard Settings'!$G13,$S18+C$52&gt;'Standard Settings'!$I13),-1,(EchelleFPAparam!$S$3/('cpmcfgWVLEN_Table.csv'!$S18+C$52))*(SIN('Standard Settings'!$F13)+SIN('Standard Settings'!$F13+EchelleFPAparam!$M$3+EchelleFPAparam!$J$3)))</f>
        <v>2509.04336854321</v>
      </c>
      <c r="EG18" s="36" t="n">
        <f aca="false">IF(OR($S18+D$52&lt;'Standard Settings'!$G13,$S18+D$52&gt;'Standard Settings'!$I13),-1,(EchelleFPAparam!$S$3/('cpmcfgWVLEN_Table.csv'!$S18+D$52))*(SIN('Standard Settings'!$F13)+SIN('Standard Settings'!$F13+EchelleFPAparam!$M$3+EchelleFPAparam!$J$3)))</f>
        <v>2404.49989485391</v>
      </c>
      <c r="EH18" s="36" t="n">
        <f aca="false">IF(OR($S18+E$52&lt;'Standard Settings'!$G13,$S18+E$52&gt;'Standard Settings'!$I13),-1,(EchelleFPAparam!$S$3/('cpmcfgWVLEN_Table.csv'!$S18+E$52))*(SIN('Standard Settings'!$F13)+SIN('Standard Settings'!$F13+EchelleFPAparam!$M$3+EchelleFPAparam!$J$3)))</f>
        <v>2308.31989905975</v>
      </c>
      <c r="EI18" s="36" t="n">
        <f aca="false">IF(OR($S18+F$52&lt;'Standard Settings'!$G13,$S18+F$52&gt;'Standard Settings'!$I13),-1,(EchelleFPAparam!$S$3/('cpmcfgWVLEN_Table.csv'!$S18+F$52))*(SIN('Standard Settings'!$F13)+SIN('Standard Settings'!$F13+EchelleFPAparam!$M$3+EchelleFPAparam!$J$3)))</f>
        <v>2219.53836448053</v>
      </c>
      <c r="EJ18" s="36" t="n">
        <f aca="false">IF(OR($S18+G$52&lt;'Standard Settings'!$G13,$S18+G$52&gt;'Standard Settings'!$I13),-1,(EchelleFPAparam!$S$3/('cpmcfgWVLEN_Table.csv'!$S18+G$52))*(SIN('Standard Settings'!$F13)+SIN('Standard Settings'!$F13+EchelleFPAparam!$M$3+EchelleFPAparam!$J$3)))</f>
        <v>2137.33323987014</v>
      </c>
      <c r="EK18" s="36" t="n">
        <f aca="false">IF(OR($S18+H$52&lt;'Standard Settings'!$G13,$S18+H$52&gt;'Standard Settings'!$I13),-1,(EchelleFPAparam!$S$3/('cpmcfgWVLEN_Table.csv'!$S18+H$52))*(SIN('Standard Settings'!$F13)+SIN('Standard Settings'!$F13+EchelleFPAparam!$M$3+EchelleFPAparam!$J$3)))</f>
        <v>2060.99990987478</v>
      </c>
      <c r="EL18" s="36" t="n">
        <f aca="false">IF(OR($S18+I$52&lt;'Standard Settings'!$G13,$S18+I$52&gt;'Standard Settings'!$I13),-1,(EchelleFPAparam!$S$3/('cpmcfgWVLEN_Table.csv'!$S18+I$52))*(SIN('Standard Settings'!$F13)+SIN('Standard Settings'!$F13+EchelleFPAparam!$M$3+EchelleFPAparam!$J$3)))</f>
        <v>1989.93094746531</v>
      </c>
      <c r="EM18" s="36" t="n">
        <f aca="false">IF(OR($S18+J$52&lt;'Standard Settings'!$G13,$S18+J$52&gt;'Standard Settings'!$I13),-1,(EchelleFPAparam!$S$3/('cpmcfgWVLEN_Table.csv'!$S18+J$52))*(SIN('Standard Settings'!$F13)+SIN('Standard Settings'!$F13+EchelleFPAparam!$M$3+EchelleFPAparam!$J$3)))</f>
        <v>-1</v>
      </c>
      <c r="EN18" s="36"/>
      <c r="EO18" s="36"/>
      <c r="EP18" s="36" t="n">
        <f aca="false">IF(OR($S18+B$52&lt;$Q18,$S18+B$52&gt;$R18),-1,(EchelleFPAparam!$S$3/('cpmcfgWVLEN_Table.csv'!$S18+B$52))*(SIN('Standard Settings'!$F13)+SIN('Standard Settings'!$F13+EchelleFPAparam!$M$3+EchelleFPAparam!$K$3)))</f>
        <v>-1</v>
      </c>
      <c r="EQ18" s="36" t="n">
        <f aca="false">IF(OR($S18+C$52&lt;$Q18,$S18+C$52&gt;$R18),-1,(EchelleFPAparam!$S$3/('cpmcfgWVLEN_Table.csv'!$S18+C$52))*(SIN('Standard Settings'!$F13)+SIN('Standard Settings'!$F13+EchelleFPAparam!$M$3+EchelleFPAparam!$K$3)))</f>
        <v>2523.37770860823</v>
      </c>
      <c r="ER18" s="36" t="n">
        <f aca="false">IF(OR($S18+D$52&lt;$Q18,$S18+D$52&gt;$R18),-1,(EchelleFPAparam!$S$3/('cpmcfgWVLEN_Table.csv'!$S18+D$52))*(SIN('Standard Settings'!$F13)+SIN('Standard Settings'!$F13+EchelleFPAparam!$M$3+EchelleFPAparam!$K$3)))</f>
        <v>2418.23697074955</v>
      </c>
      <c r="ES18" s="36" t="n">
        <f aca="false">IF(OR($S18+E$52&lt;$Q18,$S18+E$52&gt;$R18),-1,(EchelleFPAparam!$S$3/('cpmcfgWVLEN_Table.csv'!$S18+E$52))*(SIN('Standard Settings'!$F13)+SIN('Standard Settings'!$F13+EchelleFPAparam!$M$3+EchelleFPAparam!$K$3)))</f>
        <v>2321.50749191957</v>
      </c>
      <c r="ET18" s="36" t="n">
        <f aca="false">IF(OR($S18+F$52&lt;$Q18,$S18+F$52&gt;$R18),-1,(EchelleFPAparam!$S$3/('cpmcfgWVLEN_Table.csv'!$S18+F$52))*(SIN('Standard Settings'!$F13)+SIN('Standard Settings'!$F13+EchelleFPAparam!$M$3+EchelleFPAparam!$K$3)))</f>
        <v>2232.21874223036</v>
      </c>
      <c r="EU18" s="36" t="n">
        <f aca="false">IF(OR($S18+G$52&lt;$Q18,$S18+G$52&gt;$R18),-1,(EchelleFPAparam!$S$3/('cpmcfgWVLEN_Table.csv'!$S18+G$52))*(SIN('Standard Settings'!$F13)+SIN('Standard Settings'!$F13+EchelleFPAparam!$M$3+EchelleFPAparam!$K$3)))</f>
        <v>2149.5439739996</v>
      </c>
      <c r="EV18" s="36" t="n">
        <f aca="false">IF(OR($S18+H$52&lt;$Q18,$S18+H$52&gt;$R18),-1,(EchelleFPAparam!$S$3/('cpmcfgWVLEN_Table.csv'!$S18+H$52))*(SIN('Standard Settings'!$F13)+SIN('Standard Settings'!$F13+EchelleFPAparam!$M$3+EchelleFPAparam!$K$3)))</f>
        <v>2072.77454635676</v>
      </c>
      <c r="EW18" s="36" t="n">
        <f aca="false">IF(OR($S18+I$52&lt;$Q18,$S18+I$52&gt;$R18),-1,(EchelleFPAparam!$S$3/('cpmcfgWVLEN_Table.csv'!$S18+I$52))*(SIN('Standard Settings'!$F13)+SIN('Standard Settings'!$F13+EchelleFPAparam!$M$3+EchelleFPAparam!$K$3)))</f>
        <v>2001.29956199963</v>
      </c>
      <c r="EX18" s="36" t="n">
        <f aca="false">IF(OR($S18+J$52&lt;$Q18,$S18+J$52&gt;$R18),-1,(EchelleFPAparam!$S$3/('cpmcfgWVLEN_Table.csv'!$S18+J$52))*(SIN('Standard Settings'!$F13)+SIN('Standard Settings'!$F13+EchelleFPAparam!$M$3+EchelleFPAparam!$K$3)))</f>
        <v>-1</v>
      </c>
      <c r="EY18" s="36"/>
      <c r="EZ18" s="37"/>
      <c r="FA18" s="37"/>
      <c r="FB18" s="37"/>
      <c r="FC18" s="37"/>
      <c r="FD18" s="37"/>
      <c r="FE18" s="37"/>
      <c r="FF18" s="37"/>
      <c r="FG18" s="37"/>
      <c r="FH18" s="37"/>
      <c r="FI18" s="37"/>
      <c r="FJ18" s="37"/>
      <c r="FK18" s="37"/>
      <c r="FL18" s="37"/>
      <c r="FM18" s="37"/>
      <c r="FN18" s="37"/>
      <c r="FO18" s="37"/>
      <c r="FP18" s="37"/>
      <c r="FQ18" s="37"/>
      <c r="FR18" s="37"/>
      <c r="FS18" s="37"/>
      <c r="FT18" s="37"/>
      <c r="FU18" s="37"/>
      <c r="FV18" s="37"/>
      <c r="FW18" s="37"/>
      <c r="FX18" s="38" t="n">
        <f aca="false">1/(F18*EchelleFPAparam!$Q$3)</f>
        <v>1811.8845370972</v>
      </c>
      <c r="FY18" s="38" t="n">
        <f aca="false">E18*FX18</f>
        <v>11.8542431915929</v>
      </c>
      <c r="FZ18" s="37"/>
      <c r="GA18" s="37"/>
      <c r="GB18" s="37"/>
      <c r="GC18" s="37"/>
      <c r="GD18" s="37"/>
      <c r="GE18" s="37"/>
      <c r="GF18" s="37"/>
      <c r="GG18" s="37"/>
      <c r="GH18" s="37"/>
      <c r="GI18" s="37"/>
      <c r="GJ18" s="37"/>
      <c r="GK18" s="37"/>
      <c r="GL18" s="37"/>
      <c r="GM18" s="37"/>
      <c r="GN18" s="37"/>
      <c r="GO18" s="37"/>
      <c r="GP18" s="37"/>
      <c r="GQ18" s="37"/>
      <c r="GR18" s="37"/>
      <c r="GS18" s="37"/>
      <c r="GT18" s="37"/>
      <c r="GU18" s="37"/>
      <c r="GV18" s="37"/>
      <c r="GW18" s="37"/>
      <c r="GX18" s="37"/>
      <c r="GY18" s="37"/>
      <c r="GZ18" s="37"/>
      <c r="HA18" s="37"/>
      <c r="HB18" s="37"/>
      <c r="HC18" s="37"/>
      <c r="HD18" s="37"/>
      <c r="HE18" s="37"/>
      <c r="HF18" s="37"/>
      <c r="HG18" s="37"/>
      <c r="HH18" s="37"/>
      <c r="HI18" s="37"/>
      <c r="HJ18" s="37"/>
      <c r="HK18" s="37"/>
      <c r="HL18" s="37"/>
      <c r="HM18" s="37"/>
      <c r="HN18" s="37"/>
      <c r="HO18" s="37"/>
      <c r="HP18" s="37"/>
      <c r="HQ18" s="37"/>
      <c r="HR18" s="37"/>
      <c r="HS18" s="37"/>
      <c r="HT18" s="37"/>
      <c r="HU18" s="37"/>
      <c r="HV18" s="37"/>
      <c r="HW18" s="37"/>
      <c r="HX18" s="37"/>
      <c r="HY18" s="37"/>
      <c r="HZ18" s="37"/>
      <c r="IA18" s="37"/>
      <c r="IB18" s="37"/>
      <c r="IC18" s="37"/>
      <c r="ID18" s="37"/>
      <c r="IE18" s="37"/>
      <c r="IF18" s="37"/>
      <c r="IG18" s="37"/>
      <c r="IH18" s="37"/>
      <c r="II18" s="37"/>
      <c r="IJ18" s="37"/>
      <c r="IK18" s="37"/>
      <c r="IL18" s="37"/>
      <c r="IM18" s="37"/>
      <c r="IN18" s="37"/>
      <c r="IO18" s="37"/>
      <c r="IP18" s="37"/>
      <c r="IQ18" s="37"/>
      <c r="IR18" s="37"/>
      <c r="IS18" s="37"/>
      <c r="IT18" s="37"/>
      <c r="IU18" s="37"/>
      <c r="IV18" s="37"/>
      <c r="IW18" s="37"/>
      <c r="IX18" s="37"/>
      <c r="IY18" s="37"/>
      <c r="IZ18" s="37"/>
      <c r="JA18" s="37"/>
      <c r="JB18" s="37"/>
      <c r="JC18" s="37"/>
      <c r="JD18" s="37"/>
      <c r="JE18" s="37"/>
      <c r="JF18" s="37"/>
      <c r="JG18" s="37"/>
      <c r="JH18" s="37"/>
      <c r="JI18" s="37"/>
      <c r="JJ18" s="37"/>
      <c r="JK18" s="37"/>
      <c r="JL18" s="37"/>
      <c r="JM18" s="37"/>
      <c r="JN18" s="37"/>
      <c r="JO18" s="37"/>
      <c r="JP18" s="37"/>
      <c r="JQ18" s="37"/>
      <c r="JR18" s="37"/>
      <c r="JS18" s="37"/>
      <c r="JT18" s="37"/>
      <c r="JU18" s="37"/>
      <c r="JV18" s="37"/>
      <c r="JW18" s="37"/>
      <c r="JX18" s="37"/>
      <c r="JY18" s="37"/>
      <c r="JZ18" s="37"/>
      <c r="KA18" s="37"/>
      <c r="KB18" s="37"/>
      <c r="KC18" s="37"/>
      <c r="KD18" s="37"/>
      <c r="KE18" s="37"/>
    </row>
    <row r="19" customFormat="false" ht="13.75" hidden="false" customHeight="true" outlineLevel="0" collapsed="false">
      <c r="A19" s="24" t="n">
        <v>13</v>
      </c>
      <c r="B19" s="25" t="n">
        <f aca="false">Y19</f>
        <v>3267.01733140173</v>
      </c>
      <c r="C19" s="12" t="str">
        <f aca="false">'Standard Settings'!B14</f>
        <v>L/1/7</v>
      </c>
      <c r="D19" s="12" t="n">
        <f aca="false">'Standard Settings'!H14</f>
        <v>17</v>
      </c>
      <c r="E19" s="26" t="n">
        <f aca="false">(DX19-DM19)/2048</f>
        <v>0.0113984324802148</v>
      </c>
      <c r="F19" s="23" t="n">
        <f aca="false">((EchelleFPAparam!$S$3/('cpmcfgWVLEN_Table.csv'!$S19+E$52))*(SIN('Standard Settings'!$F14+0.0005)+SIN('Standard Settings'!$F14+0.0005+EchelleFPAparam!$M$3))-(EchelleFPAparam!$S$3/('cpmcfgWVLEN_Table.csv'!$S19+E$52))*(SIN('Standard Settings'!$F14-0.0005)+SIN('Standard Settings'!$F14-0.0005+EchelleFPAparam!$M$3)))*1000*EchelleFPAparam!$O$3/180</f>
        <v>33.0520304384157</v>
      </c>
      <c r="G19" s="27" t="str">
        <f aca="false">'Standard Settings'!C14</f>
        <v>L</v>
      </c>
      <c r="H19" s="28"/>
      <c r="I19" s="12" t="str">
        <f aca="false">'Standard Settings'!$D14</f>
        <v>LM</v>
      </c>
      <c r="J19" s="28"/>
      <c r="K19" s="13" t="n">
        <v>0</v>
      </c>
      <c r="L19" s="13" t="n">
        <v>0</v>
      </c>
      <c r="M19" s="14" t="s">
        <v>319</v>
      </c>
      <c r="N19" s="14" t="s">
        <v>319</v>
      </c>
      <c r="O19" s="12" t="n">
        <f aca="false">'Standard Settings'!$E14</f>
        <v>63</v>
      </c>
      <c r="P19" s="29"/>
      <c r="Q19" s="30" t="n">
        <f aca="false">'Standard Settings'!$G14</f>
        <v>14</v>
      </c>
      <c r="R19" s="30" t="n">
        <f aca="false">'Standard Settings'!$I14</f>
        <v>20</v>
      </c>
      <c r="S19" s="31" t="n">
        <f aca="false">D19-4</f>
        <v>13</v>
      </c>
      <c r="T19" s="31" t="n">
        <f aca="false">D19+4</f>
        <v>21</v>
      </c>
      <c r="U19" s="32" t="n">
        <f aca="false">IF(OR($S19+B$52&lt;$Q19,$S19+B$52&gt;$R19),-1,(EchelleFPAparam!$S$3/('cpmcfgWVLEN_Table.csv'!$S19+B$52))*(SIN('Standard Settings'!$F14)+SIN('Standard Settings'!$F14+EchelleFPAparam!$M$3)))</f>
        <v>-1</v>
      </c>
      <c r="V19" s="32" t="n">
        <f aca="false">IF(OR($S19+C$52&lt;$Q19,$S19+C$52&gt;$R19),-1,(EchelleFPAparam!$S$3/('cpmcfgWVLEN_Table.csv'!$S19+C$52))*(SIN('Standard Settings'!$F14)+SIN('Standard Settings'!$F14+EchelleFPAparam!$M$3)))</f>
        <v>3967.09247384495</v>
      </c>
      <c r="W19" s="32" t="n">
        <f aca="false">IF(OR($S19+D$52&lt;$Q19,$S19+D$52&gt;$R19),-1,(EchelleFPAparam!$S$3/('cpmcfgWVLEN_Table.csv'!$S19+D$52))*(SIN('Standard Settings'!$F14)+SIN('Standard Settings'!$F14+EchelleFPAparam!$M$3)))</f>
        <v>3702.61964225529</v>
      </c>
      <c r="X19" s="32" t="n">
        <f aca="false">IF(OR($S19+E$52&lt;$Q19,$S19+E$52&gt;$R19),-1,(EchelleFPAparam!$S$3/('cpmcfgWVLEN_Table.csv'!$S19+E$52))*(SIN('Standard Settings'!$F14)+SIN('Standard Settings'!$F14+EchelleFPAparam!$M$3)))</f>
        <v>3471.20591461434</v>
      </c>
      <c r="Y19" s="32" t="n">
        <f aca="false">IF(OR($S19+F$52&lt;$Q19,$S19+F$52&gt;$R19),-1,(EchelleFPAparam!$S$3/('cpmcfgWVLEN_Table.csv'!$S19+F$52))*(SIN('Standard Settings'!$F14)+SIN('Standard Settings'!$F14+EchelleFPAparam!$M$3)))</f>
        <v>3267.01733140173</v>
      </c>
      <c r="Z19" s="32" t="n">
        <f aca="false">IF(OR($S19+G$52&lt;$Q19,$S19+G$52&gt;$R19),-1,(EchelleFPAparam!$S$3/('cpmcfgWVLEN_Table.csv'!$S19+G$52))*(SIN('Standard Settings'!$F14)+SIN('Standard Settings'!$F14+EchelleFPAparam!$M$3)))</f>
        <v>3085.51636854608</v>
      </c>
      <c r="AA19" s="32" t="n">
        <f aca="false">IF(OR($S19+H$52&lt;$Q19,$S19+H$52&gt;$R19),-1,(EchelleFPAparam!$S$3/('cpmcfgWVLEN_Table.csv'!$S19+H$52))*(SIN('Standard Settings'!$F14)+SIN('Standard Settings'!$F14+EchelleFPAparam!$M$3)))</f>
        <v>2923.12077020155</v>
      </c>
      <c r="AB19" s="32" t="n">
        <f aca="false">IF(OR($S19+I$52&lt;$Q19,$S19+I$52&gt;$R19),-1,(EchelleFPAparam!$S$3/('cpmcfgWVLEN_Table.csv'!$S19+I$52))*(SIN('Standard Settings'!$F14)+SIN('Standard Settings'!$F14+EchelleFPAparam!$M$3)))</f>
        <v>2776.96473169147</v>
      </c>
      <c r="AC19" s="32" t="n">
        <f aca="false">IF(OR($S19+J$52&lt;$Q19,$S19+J$52&gt;$R19),-1,(EchelleFPAparam!$S$3/('cpmcfgWVLEN_Table.csv'!$S19+J$52))*(SIN('Standard Settings'!$F14)+SIN('Standard Settings'!$F14+EchelleFPAparam!$M$3)))</f>
        <v>-1</v>
      </c>
      <c r="AD19" s="33"/>
      <c r="AE19" s="33" t="n">
        <v>1977.00190902961</v>
      </c>
      <c r="AF19" s="33" t="n">
        <v>1583.240129397</v>
      </c>
      <c r="AG19" s="33" t="n">
        <v>1225.57369641534</v>
      </c>
      <c r="AH19" s="33" t="n">
        <v>913.120018748382</v>
      </c>
      <c r="AI19" s="33" t="n">
        <v>637.725980268003</v>
      </c>
      <c r="AJ19" s="33" t="n">
        <v>392.798985864434</v>
      </c>
      <c r="AK19" s="33" t="n">
        <v>173.459470865139</v>
      </c>
      <c r="AL19" s="33" t="n">
        <v>31.8129000954038</v>
      </c>
      <c r="AM19" s="33"/>
      <c r="AN19" s="33"/>
      <c r="AO19" s="33"/>
      <c r="AP19" s="33" t="n">
        <v>1988.99952818012</v>
      </c>
      <c r="AQ19" s="33" t="n">
        <v>1604.82120559726</v>
      </c>
      <c r="AR19" s="33" t="n">
        <v>1244.58422192189</v>
      </c>
      <c r="AS19" s="33" t="n">
        <v>929.980866594126</v>
      </c>
      <c r="AT19" s="33" t="n">
        <v>652.631364096511</v>
      </c>
      <c r="AU19" s="33" t="n">
        <v>406.144865258526</v>
      </c>
      <c r="AV19" s="33" t="n">
        <v>185.232177825225</v>
      </c>
      <c r="AW19" s="33" t="n">
        <v>36.6045317359385</v>
      </c>
      <c r="AX19" s="33"/>
      <c r="AY19" s="33"/>
      <c r="AZ19" s="33"/>
      <c r="BA19" s="33" t="n">
        <v>2001.9978694205</v>
      </c>
      <c r="BB19" s="33" t="n">
        <v>1628.3248436364</v>
      </c>
      <c r="BC19" s="33" t="n">
        <v>1265.31014443826</v>
      </c>
      <c r="BD19" s="33" t="n">
        <v>948.183241523791</v>
      </c>
      <c r="BE19" s="33" t="n">
        <v>668.783402863776</v>
      </c>
      <c r="BF19" s="33" t="n">
        <v>420.378939566709</v>
      </c>
      <c r="BG19" s="33" t="n">
        <v>197.907162161054</v>
      </c>
      <c r="BH19" s="33" t="n">
        <v>42.156616447602</v>
      </c>
      <c r="BI19" s="33"/>
      <c r="BJ19" s="33"/>
      <c r="BK19" s="34" t="n">
        <f aca="false">IF(OR($S19+B$52&lt;'Standard Settings'!$G14,$S19+B$52&gt;'Standard Settings'!$I14),-1,(EchelleFPAparam!$S$3/('cpmcfgWVLEN_Table.csv'!$S19+B$52))*(SIN(EchelleFPAparam!$T$3-EchelleFPAparam!$M$3/2)+SIN('Standard Settings'!$F14+EchelleFPAparam!$M$3)))</f>
        <v>-1</v>
      </c>
      <c r="BL19" s="34" t="n">
        <f aca="false">IF(OR($S19+C$52&lt;'Standard Settings'!$G14,$S19+C$52&gt;'Standard Settings'!$I14),-1,(EchelleFPAparam!$S$3/('cpmcfgWVLEN_Table.csv'!$S19+C$52))*(SIN(EchelleFPAparam!$T$3-EchelleFPAparam!$M$3/2)+SIN('Standard Settings'!$F14+EchelleFPAparam!$M$3)))</f>
        <v>4007.88837495398</v>
      </c>
      <c r="BM19" s="34" t="n">
        <f aca="false">IF(OR($S19+D$52&lt;'Standard Settings'!$G14,$S19+D$52&gt;'Standard Settings'!$I14),-1,(EchelleFPAparam!$S$3/('cpmcfgWVLEN_Table.csv'!$S19+D$52))*(SIN(EchelleFPAparam!$T$3-EchelleFPAparam!$M$3/2)+SIN('Standard Settings'!$F14+EchelleFPAparam!$M$3)))</f>
        <v>3740.69581662371</v>
      </c>
      <c r="BN19" s="34" t="n">
        <f aca="false">IF(OR($S19+E$52&lt;'Standard Settings'!$G14,$S19+E$52&gt;'Standard Settings'!$I14),-1,(EchelleFPAparam!$S$3/('cpmcfgWVLEN_Table.csv'!$S19+E$52))*(SIN(EchelleFPAparam!$T$3-EchelleFPAparam!$M$3/2)+SIN('Standard Settings'!$F14+EchelleFPAparam!$M$3)))</f>
        <v>3506.90232808473</v>
      </c>
      <c r="BO19" s="34" t="n">
        <f aca="false">IF(OR($S19+F$52&lt;'Standard Settings'!$G14,$S19+F$52&gt;'Standard Settings'!$I14),-1,(EchelleFPAparam!$S$3/('cpmcfgWVLEN_Table.csv'!$S19+F$52))*(SIN(EchelleFPAparam!$T$3-EchelleFPAparam!$M$3/2)+SIN('Standard Settings'!$F14+EchelleFPAparam!$M$3)))</f>
        <v>3300.61395584445</v>
      </c>
      <c r="BP19" s="34" t="n">
        <f aca="false">IF(OR($S19+G$52&lt;'Standard Settings'!$G14,$S19+G$52&gt;'Standard Settings'!$I14),-1,(EchelleFPAparam!$S$3/('cpmcfgWVLEN_Table.csv'!$S19+G$52))*(SIN(EchelleFPAparam!$T$3-EchelleFPAparam!$M$3/2)+SIN('Standard Settings'!$F14+EchelleFPAparam!$M$3)))</f>
        <v>3117.24651385309</v>
      </c>
      <c r="BQ19" s="34" t="n">
        <f aca="false">IF(OR($S19+H$52&lt;'Standard Settings'!$G14,$S19+H$52&gt;'Standard Settings'!$I14),-1,(EchelleFPAparam!$S$3/('cpmcfgWVLEN_Table.csv'!$S19+H$52))*(SIN(EchelleFPAparam!$T$3-EchelleFPAparam!$M$3/2)+SIN('Standard Settings'!$F14+EchelleFPAparam!$M$3)))</f>
        <v>2953.18090786082</v>
      </c>
      <c r="BR19" s="34" t="n">
        <f aca="false">IF(OR($S19+I$52&lt;'Standard Settings'!$G14,$S19+I$52&gt;'Standard Settings'!$I14),-1,(EchelleFPAparam!$S$3/('cpmcfgWVLEN_Table.csv'!$S19+I$52))*(SIN(EchelleFPAparam!$T$3-EchelleFPAparam!$M$3/2)+SIN('Standard Settings'!$F14+EchelleFPAparam!$M$3)))</f>
        <v>2805.52186246778</v>
      </c>
      <c r="BS19" s="34" t="n">
        <f aca="false">IF(OR($S19+J$52&lt;'Standard Settings'!$G14,$S19+J$52&gt;'Standard Settings'!$I14),-1,(EchelleFPAparam!$S$3/('cpmcfgWVLEN_Table.csv'!$S19+J$52))*(SIN(EchelleFPAparam!$T$3-EchelleFPAparam!$M$3/2)+SIN('Standard Settings'!$F14+EchelleFPAparam!$M$3)))</f>
        <v>-1</v>
      </c>
      <c r="BT19" s="35" t="n">
        <f aca="false">IF(OR($S19+B$52&lt;'Standard Settings'!$G14,$S19+B$52&gt;'Standard Settings'!$I14),-1,BK19*(($D19+B$52)/($D19+B$52+0.5)))</f>
        <v>-1</v>
      </c>
      <c r="BU19" s="35" t="n">
        <f aca="false">IF(OR($S19+C$52&lt;'Standard Settings'!$G14,$S19+C$52&gt;'Standard Settings'!$I14),-1,BL19*(($D19+C$52)/($D19+C$52+0.5)))</f>
        <v>3899.56706752279</v>
      </c>
      <c r="BV19" s="35" t="n">
        <f aca="false">IF(OR($S19+D$52&lt;'Standard Settings'!$G14,$S19+D$52&gt;'Standard Settings'!$I14),-1,BM19*(($D19+D$52)/($D19+D$52+0.5)))</f>
        <v>3644.78053927438</v>
      </c>
      <c r="BW19" s="35" t="n">
        <f aca="false">IF(OR($S19+E$52&lt;'Standard Settings'!$G14,$S19+E$52&gt;'Standard Settings'!$I14),-1,BN19*(($D19+E$52)/($D19+E$52+0.5)))</f>
        <v>3421.36812496071</v>
      </c>
      <c r="BX19" s="35" t="n">
        <f aca="false">IF(OR($S19+F$52&lt;'Standard Settings'!$G14,$S19+F$52&gt;'Standard Settings'!$I14),-1,BO19*(($D19+F$52)/($D19+F$52+0.5)))</f>
        <v>3223.85549175504</v>
      </c>
      <c r="BY19" s="35" t="n">
        <f aca="false">IF(OR($S19+G$52&lt;'Standard Settings'!$G14,$S19+G$52&gt;'Standard Settings'!$I14),-1,BP19*(($D19+G$52)/($D19+G$52+0.5)))</f>
        <v>3047.9743691008</v>
      </c>
      <c r="BZ19" s="35" t="n">
        <f aca="false">IF(OR($S19+H$52&lt;'Standard Settings'!$G14,$S19+H$52&gt;'Standard Settings'!$I14),-1,BQ19*(($D19+H$52)/($D19+H$52+0.5)))</f>
        <v>2890.34727152336</v>
      </c>
      <c r="CA19" s="35" t="n">
        <f aca="false">IF(OR($S19+I$52&lt;'Standard Settings'!$G14,$S19+I$52&gt;'Standard Settings'!$I14),-1,BR19*(($D19+I$52)/($D19+I$52+0.5)))</f>
        <v>2748.26631425415</v>
      </c>
      <c r="CB19" s="35" t="n">
        <f aca="false">IF(OR($S19+J$52&lt;'Standard Settings'!$G14,$S19+J$52&gt;'Standard Settings'!$I14),-1,BS19*(($D19+J$52)/($D19+J$52+0.5)))</f>
        <v>-1</v>
      </c>
      <c r="CC19" s="35" t="n">
        <f aca="false">IF(OR($S19+B$52&lt;'Standard Settings'!$G14,$S19+B$52&gt;'Standard Settings'!$I14),-1,BK19*(($D19+B$52)/($D19+B$52-0.5)))</f>
        <v>-1</v>
      </c>
      <c r="CD19" s="35" t="n">
        <f aca="false">IF(OR($S19+C$52&lt;'Standard Settings'!$G14,$S19+C$52&gt;'Standard Settings'!$I14),-1,BL19*(($D19+C$52)/($D19+C$52-0.5)))</f>
        <v>4122.39947138123</v>
      </c>
      <c r="CE19" s="35" t="n">
        <f aca="false">IF(OR($S19+D$52&lt;'Standard Settings'!$G14,$S19+D$52&gt;'Standard Settings'!$I14),-1,BM19*(($D19+D$52)/($D19+D$52-0.5)))</f>
        <v>3841.79570355949</v>
      </c>
      <c r="CF19" s="35" t="n">
        <f aca="false">IF(OR($S19+E$52&lt;'Standard Settings'!$G14,$S19+E$52&gt;'Standard Settings'!$I14),-1,BN19*(($D19+E$52)/($D19+E$52-0.5)))</f>
        <v>3596.82290059972</v>
      </c>
      <c r="CG19" s="35" t="n">
        <f aca="false">IF(OR($S19+F$52&lt;'Standard Settings'!$G14,$S19+F$52&gt;'Standard Settings'!$I14),-1,BO19*(($D19+F$52)/($D19+F$52-0.5)))</f>
        <v>3381.11673525529</v>
      </c>
      <c r="CH19" s="35" t="n">
        <f aca="false">IF(OR($S19+G$52&lt;'Standard Settings'!$G14,$S19+G$52&gt;'Standard Settings'!$I14),-1,BP19*(($D19+G$52)/($D19+G$52-0.5)))</f>
        <v>3189.74061882642</v>
      </c>
      <c r="CI19" s="35" t="n">
        <f aca="false">IF(OR($S19+H$52&lt;'Standard Settings'!$G14,$S19+H$52&gt;'Standard Settings'!$I14),-1,BQ19*(($D19+H$52)/($D19+H$52-0.5)))</f>
        <v>3018.80715025773</v>
      </c>
      <c r="CJ19" s="35" t="n">
        <f aca="false">IF(OR($S19+I$52&lt;'Standard Settings'!$G14,$S19+I$52&gt;'Standard Settings'!$I14),-1,BR19*(($D19+I$52)/($D19+I$52-0.5)))</f>
        <v>2865.21381698837</v>
      </c>
      <c r="CK19" s="35" t="n">
        <f aca="false">IF(OR($S19+J$52&lt;'Standard Settings'!$G14,$S19+J$52&gt;'Standard Settings'!$I14),-1,BS19*(($D19+J$52)/($D19+J$52-0.5)))</f>
        <v>-1</v>
      </c>
      <c r="CL19" s="36"/>
      <c r="CM19" s="36" t="n">
        <f aca="false">IF(OR($S19+B$52&lt;'Standard Settings'!$G14,$S19+B$52&gt;'Standard Settings'!$I14),-1,(EchelleFPAparam!$S$3/('cpmcfgWVLEN_Table.csv'!$S19+B$52))*(SIN('Standard Settings'!$F14)+SIN('Standard Settings'!$F14+EchelleFPAparam!$M$3+EchelleFPAparam!$F$3)))</f>
        <v>-1</v>
      </c>
      <c r="CN19" s="36" t="n">
        <f aca="false">IF(OR($S19+C$52&lt;'Standard Settings'!$G14,$S19+C$52&gt;'Standard Settings'!$I14),-1,(EchelleFPAparam!$S$3/('cpmcfgWVLEN_Table.csv'!$S19+C$52))*(SIN('Standard Settings'!$F14)+SIN('Standard Settings'!$F14+EchelleFPAparam!$M$3+EchelleFPAparam!$F$3)))</f>
        <v>3921.58168591035</v>
      </c>
      <c r="CO19" s="36" t="n">
        <f aca="false">IF(OR($S19+D$52&lt;'Standard Settings'!$G14,$S19+D$52&gt;'Standard Settings'!$I14),-1,(EchelleFPAparam!$S$3/('cpmcfgWVLEN_Table.csv'!$S19+D$52))*(SIN('Standard Settings'!$F14)+SIN('Standard Settings'!$F14+EchelleFPAparam!$M$3+EchelleFPAparam!$F$3)))</f>
        <v>3660.14290684966</v>
      </c>
      <c r="CP19" s="36" t="n">
        <f aca="false">IF(OR($S19+E$52&lt;'Standard Settings'!$G14,$S19+E$52&gt;'Standard Settings'!$I14),-1,(EchelleFPAparam!$S$3/('cpmcfgWVLEN_Table.csv'!$S19+E$52))*(SIN('Standard Settings'!$F14)+SIN('Standard Settings'!$F14+EchelleFPAparam!$M$3+EchelleFPAparam!$F$3)))</f>
        <v>3431.38397517156</v>
      </c>
      <c r="CQ19" s="36" t="n">
        <f aca="false">IF(OR($S19+F$52&lt;'Standard Settings'!$G14,$S19+F$52&gt;'Standard Settings'!$I14),-1,(EchelleFPAparam!$S$3/('cpmcfgWVLEN_Table.csv'!$S19+F$52))*(SIN('Standard Settings'!$F14)+SIN('Standard Settings'!$F14+EchelleFPAparam!$M$3+EchelleFPAparam!$F$3)))</f>
        <v>3229.537858985</v>
      </c>
      <c r="CR19" s="36" t="n">
        <f aca="false">IF(OR($S19+G$52&lt;'Standard Settings'!$G14,$S19+G$52&gt;'Standard Settings'!$I14),-1,(EchelleFPAparam!$S$3/('cpmcfgWVLEN_Table.csv'!$S19+G$52))*(SIN('Standard Settings'!$F14)+SIN('Standard Settings'!$F14+EchelleFPAparam!$M$3+EchelleFPAparam!$F$3)))</f>
        <v>3050.11908904138</v>
      </c>
      <c r="CS19" s="36" t="n">
        <f aca="false">IF(OR($S19+H$52&lt;'Standard Settings'!$G14,$S19+H$52&gt;'Standard Settings'!$I14),-1,(EchelleFPAparam!$S$3/('cpmcfgWVLEN_Table.csv'!$S19+H$52))*(SIN('Standard Settings'!$F14)+SIN('Standard Settings'!$F14+EchelleFPAparam!$M$3+EchelleFPAparam!$F$3)))</f>
        <v>2889.58650540763</v>
      </c>
      <c r="CT19" s="36" t="n">
        <f aca="false">IF(OR($S19+I$52&lt;'Standard Settings'!$G14,$S19+I$52&gt;'Standard Settings'!$I14),-1,(EchelleFPAparam!$S$3/('cpmcfgWVLEN_Table.csv'!$S19+I$52))*(SIN('Standard Settings'!$F14)+SIN('Standard Settings'!$F14+EchelleFPAparam!$M$3+EchelleFPAparam!$F$3)))</f>
        <v>2745.10718013725</v>
      </c>
      <c r="CU19" s="36" t="n">
        <f aca="false">IF(OR($S19+J$52&lt;'Standard Settings'!$G14,$S19+J$52&gt;'Standard Settings'!$I14),-1,(EchelleFPAparam!$S$3/('cpmcfgWVLEN_Table.csv'!$S19+J$52))*(SIN('Standard Settings'!$F14)+SIN('Standard Settings'!$F14+EchelleFPAparam!$M$3+EchelleFPAparam!$F$3)))</f>
        <v>-1</v>
      </c>
      <c r="CV19" s="36"/>
      <c r="CW19" s="36"/>
      <c r="CX19" s="36" t="n">
        <f aca="false">IF(OR($S19+B$52&lt;'Standard Settings'!$G14,$S19+B$52&gt;'Standard Settings'!$I14),-1,(EchelleFPAparam!$S$3/('cpmcfgWVLEN_Table.csv'!$S19+B$52))*(SIN('Standard Settings'!$F14)+SIN('Standard Settings'!$F14+EchelleFPAparam!$M$3+EchelleFPAparam!$G$3)))</f>
        <v>-1</v>
      </c>
      <c r="CY19" s="36" t="n">
        <f aca="false">IF(OR($S19+C$52&lt;'Standard Settings'!$G14,$S19+C$52&gt;'Standard Settings'!$I14),-1,(EchelleFPAparam!$S$3/('cpmcfgWVLEN_Table.csv'!$S19+C$52))*(SIN('Standard Settings'!$F14)+SIN('Standard Settings'!$F14+EchelleFPAparam!$M$3+EchelleFPAparam!$G$3)))</f>
        <v>3951.19543557018</v>
      </c>
      <c r="CZ19" s="36" t="n">
        <f aca="false">IF(OR($S19+D$52&lt;'Standard Settings'!$G14,$S19+D$52&gt;'Standard Settings'!$I14),-1,(EchelleFPAparam!$S$3/('cpmcfgWVLEN_Table.csv'!$S19+D$52))*(SIN('Standard Settings'!$F14)+SIN('Standard Settings'!$F14+EchelleFPAparam!$M$3+EchelleFPAparam!$G$3)))</f>
        <v>3687.78240653217</v>
      </c>
      <c r="DA19" s="36" t="n">
        <f aca="false">IF(OR($S19+E$52&lt;'Standard Settings'!$G14,$S19+E$52&gt;'Standard Settings'!$I14),-1,(EchelleFPAparam!$S$3/('cpmcfgWVLEN_Table.csv'!$S19+E$52))*(SIN('Standard Settings'!$F14)+SIN('Standard Settings'!$F14+EchelleFPAparam!$M$3+EchelleFPAparam!$G$3)))</f>
        <v>3457.29600612391</v>
      </c>
      <c r="DB19" s="36" t="n">
        <f aca="false">IF(OR($S19+F$52&lt;'Standard Settings'!$G14,$S19+F$52&gt;'Standard Settings'!$I14),-1,(EchelleFPAparam!$S$3/('cpmcfgWVLEN_Table.csv'!$S19+F$52))*(SIN('Standard Settings'!$F14)+SIN('Standard Settings'!$F14+EchelleFPAparam!$M$3+EchelleFPAparam!$G$3)))</f>
        <v>3253.9256528225</v>
      </c>
      <c r="DC19" s="36" t="n">
        <f aca="false">IF(OR($S19+G$52&lt;'Standard Settings'!$G14,$S19+G$52&gt;'Standard Settings'!$I14),-1,(EchelleFPAparam!$S$3/('cpmcfgWVLEN_Table.csv'!$S19+G$52))*(SIN('Standard Settings'!$F14)+SIN('Standard Settings'!$F14+EchelleFPAparam!$M$3+EchelleFPAparam!$G$3)))</f>
        <v>3073.15200544347</v>
      </c>
      <c r="DD19" s="36" t="n">
        <f aca="false">IF(OR($S19+H$52&lt;'Standard Settings'!$G14,$S19+H$52&gt;'Standard Settings'!$I14),-1,(EchelleFPAparam!$S$3/('cpmcfgWVLEN_Table.csv'!$S19+H$52))*(SIN('Standard Settings'!$F14)+SIN('Standard Settings'!$F14+EchelleFPAparam!$M$3+EchelleFPAparam!$G$3)))</f>
        <v>2911.40716305171</v>
      </c>
      <c r="DE19" s="36" t="n">
        <f aca="false">IF(OR($S19+I$52&lt;'Standard Settings'!$G14,$S19+I$52&gt;'Standard Settings'!$I14),-1,(EchelleFPAparam!$S$3/('cpmcfgWVLEN_Table.csv'!$S19+I$52))*(SIN('Standard Settings'!$F14)+SIN('Standard Settings'!$F14+EchelleFPAparam!$M$3+EchelleFPAparam!$G$3)))</f>
        <v>2765.83680489913</v>
      </c>
      <c r="DF19" s="36" t="n">
        <f aca="false">IF(OR($S19+J$52&lt;'Standard Settings'!$G14,$S19+J$52&gt;'Standard Settings'!$I14),-1,(EchelleFPAparam!$S$3/('cpmcfgWVLEN_Table.csv'!$S19+J$52))*(SIN('Standard Settings'!$F14)+SIN('Standard Settings'!$F14+EchelleFPAparam!$M$3+EchelleFPAparam!$G$3)))</f>
        <v>-1</v>
      </c>
      <c r="DG19" s="36"/>
      <c r="DH19" s="36"/>
      <c r="DI19" s="36" t="n">
        <f aca="false">IF(OR($S19+B$52&lt;'Standard Settings'!$G14,$S19+B$52&gt;'Standard Settings'!$I14),-1,(EchelleFPAparam!$S$3/('cpmcfgWVLEN_Table.csv'!$S19+B$52))*(SIN('Standard Settings'!$F14)+SIN('Standard Settings'!$F14+EchelleFPAparam!$M$3+EchelleFPAparam!$H$3)))</f>
        <v>-1</v>
      </c>
      <c r="DJ19" s="36" t="n">
        <f aca="false">IF(OR($S19+C$52&lt;'Standard Settings'!$G14,$S19+C$52&gt;'Standard Settings'!$I14),-1,(EchelleFPAparam!$S$3/('cpmcfgWVLEN_Table.csv'!$S19+C$52))*(SIN('Standard Settings'!$F14)+SIN('Standard Settings'!$F14+EchelleFPAparam!$M$3+EchelleFPAparam!$H$3)))</f>
        <v>3952.76787787578</v>
      </c>
      <c r="DK19" s="36" t="n">
        <f aca="false">IF(OR($S19+D$52&lt;'Standard Settings'!$G14,$S19+D$52&gt;'Standard Settings'!$I14),-1,(EchelleFPAparam!$S$3/('cpmcfgWVLEN_Table.csv'!$S19+D$52))*(SIN('Standard Settings'!$F14)+SIN('Standard Settings'!$F14+EchelleFPAparam!$M$3+EchelleFPAparam!$H$3)))</f>
        <v>3689.25001935073</v>
      </c>
      <c r="DL19" s="36" t="n">
        <f aca="false">IF(OR($S19+E$52&lt;'Standard Settings'!$G14,$S19+E$52&gt;'Standard Settings'!$I14),-1,(EchelleFPAparam!$S$3/('cpmcfgWVLEN_Table.csv'!$S19+E$52))*(SIN('Standard Settings'!$F14)+SIN('Standard Settings'!$F14+EchelleFPAparam!$M$3+EchelleFPAparam!$H$3)))</f>
        <v>3458.67189314131</v>
      </c>
      <c r="DM19" s="36" t="n">
        <f aca="false">IF(OR($S19+F$52&lt;'Standard Settings'!$G14,$S19+F$52&gt;'Standard Settings'!$I14),-1,(EchelleFPAparam!$S$3/('cpmcfgWVLEN_Table.csv'!$S19+F$52))*(SIN('Standard Settings'!$F14)+SIN('Standard Settings'!$F14+EchelleFPAparam!$M$3+EchelleFPAparam!$H$3)))</f>
        <v>3255.22060530947</v>
      </c>
      <c r="DN19" s="36" t="n">
        <f aca="false">IF(OR($S19+G$52&lt;'Standard Settings'!$G14,$S19+G$52&gt;'Standard Settings'!$I14),-1,(EchelleFPAparam!$S$3/('cpmcfgWVLEN_Table.csv'!$S19+G$52))*(SIN('Standard Settings'!$F14)+SIN('Standard Settings'!$F14+EchelleFPAparam!$M$3+EchelleFPAparam!$H$3)))</f>
        <v>3074.37501612561</v>
      </c>
      <c r="DO19" s="36" t="n">
        <f aca="false">IF(OR($S19+H$52&lt;'Standard Settings'!$G14,$S19+H$52&gt;'Standard Settings'!$I14),-1,(EchelleFPAparam!$S$3/('cpmcfgWVLEN_Table.csv'!$S19+H$52))*(SIN('Standard Settings'!$F14)+SIN('Standard Settings'!$F14+EchelleFPAparam!$M$3+EchelleFPAparam!$H$3)))</f>
        <v>2912.56580475057</v>
      </c>
      <c r="DP19" s="36" t="n">
        <f aca="false">IF(OR($S19+I$52&lt;'Standard Settings'!$G14,$S19+I$52&gt;'Standard Settings'!$I14),-1,(EchelleFPAparam!$S$3/('cpmcfgWVLEN_Table.csv'!$S19+I$52))*(SIN('Standard Settings'!$F14)+SIN('Standard Settings'!$F14+EchelleFPAparam!$M$3+EchelleFPAparam!$H$3)))</f>
        <v>2766.93751451305</v>
      </c>
      <c r="DQ19" s="36" t="n">
        <f aca="false">IF(OR($S19+J$52&lt;'Standard Settings'!$G14,$S19+J$52&gt;'Standard Settings'!$I14),-1,(EchelleFPAparam!$S$3/('cpmcfgWVLEN_Table.csv'!$S19+J$52))*(SIN('Standard Settings'!$F14)+SIN('Standard Settings'!$F14+EchelleFPAparam!$M$3+EchelleFPAparam!$H$3)))</f>
        <v>-1</v>
      </c>
      <c r="DR19" s="36"/>
      <c r="DS19" s="36"/>
      <c r="DT19" s="36" t="n">
        <f aca="false">IF(OR($S19+B$52&lt;'Standard Settings'!$G14,$S19+B$52&gt;'Standard Settings'!$I14),-1,(EchelleFPAparam!$S$3/('cpmcfgWVLEN_Table.csv'!$S19+B$52))*(SIN('Standard Settings'!$F14)+SIN('Standard Settings'!$F14+EchelleFPAparam!$M$3+EchelleFPAparam!$I$3)))</f>
        <v>-1</v>
      </c>
      <c r="DU19" s="36" t="n">
        <f aca="false">IF(OR($S19+C$52&lt;'Standard Settings'!$G14,$S19+C$52&gt;'Standard Settings'!$I14),-1,(EchelleFPAparam!$S$3/('cpmcfgWVLEN_Table.csv'!$S19+C$52))*(SIN('Standard Settings'!$F14)+SIN('Standard Settings'!$F14+EchelleFPAparam!$M$3+EchelleFPAparam!$I$3)))</f>
        <v>3981.11415110658</v>
      </c>
      <c r="DV19" s="36" t="n">
        <f aca="false">IF(OR($S19+D$52&lt;'Standard Settings'!$G14,$S19+D$52&gt;'Standard Settings'!$I14),-1,(EchelleFPAparam!$S$3/('cpmcfgWVLEN_Table.csv'!$S19+D$52))*(SIN('Standard Settings'!$F14)+SIN('Standard Settings'!$F14+EchelleFPAparam!$M$3+EchelleFPAparam!$I$3)))</f>
        <v>3715.70654103281</v>
      </c>
      <c r="DW19" s="36" t="n">
        <f aca="false">IF(OR($S19+E$52&lt;'Standard Settings'!$G14,$S19+E$52&gt;'Standard Settings'!$I14),-1,(EchelleFPAparam!$S$3/('cpmcfgWVLEN_Table.csv'!$S19+E$52))*(SIN('Standard Settings'!$F14)+SIN('Standard Settings'!$F14+EchelleFPAparam!$M$3+EchelleFPAparam!$I$3)))</f>
        <v>3483.47488221826</v>
      </c>
      <c r="DX19" s="36" t="n">
        <f aca="false">IF(OR($S19+F$52&lt;'Standard Settings'!$G14,$S19+F$52&gt;'Standard Settings'!$I14),-1,(EchelleFPAparam!$S$3/('cpmcfgWVLEN_Table.csv'!$S19+F$52))*(SIN('Standard Settings'!$F14)+SIN('Standard Settings'!$F14+EchelleFPAparam!$M$3+EchelleFPAparam!$I$3)))</f>
        <v>3278.56459502895</v>
      </c>
      <c r="DY19" s="36" t="n">
        <f aca="false">IF(OR($S19+G$52&lt;'Standard Settings'!$G14,$S19+G$52&gt;'Standard Settings'!$I14),-1,(EchelleFPAparam!$S$3/('cpmcfgWVLEN_Table.csv'!$S19+G$52))*(SIN('Standard Settings'!$F14)+SIN('Standard Settings'!$F14+EchelleFPAparam!$M$3+EchelleFPAparam!$I$3)))</f>
        <v>3096.42211752734</v>
      </c>
      <c r="DZ19" s="36" t="n">
        <f aca="false">IF(OR($S19+H$52&lt;'Standard Settings'!$G14,$S19+H$52&gt;'Standard Settings'!$I14),-1,(EchelleFPAparam!$S$3/('cpmcfgWVLEN_Table.csv'!$S19+H$52))*(SIN('Standard Settings'!$F14)+SIN('Standard Settings'!$F14+EchelleFPAparam!$M$3+EchelleFPAparam!$I$3)))</f>
        <v>2933.45253239432</v>
      </c>
      <c r="EA19" s="36" t="n">
        <f aca="false">IF(OR($S19+I$52&lt;'Standard Settings'!$G14,$S19+I$52&gt;'Standard Settings'!$I14),-1,(EchelleFPAparam!$S$3/('cpmcfgWVLEN_Table.csv'!$S19+I$52))*(SIN('Standard Settings'!$F14)+SIN('Standard Settings'!$F14+EchelleFPAparam!$M$3+EchelleFPAparam!$I$3)))</f>
        <v>2786.77990577461</v>
      </c>
      <c r="EB19" s="36" t="n">
        <f aca="false">IF(OR($S19+J$52&lt;'Standard Settings'!$G14,$S19+J$52&gt;'Standard Settings'!$I14),-1,(EchelleFPAparam!$S$3/('cpmcfgWVLEN_Table.csv'!$S19+J$52))*(SIN('Standard Settings'!$F14)+SIN('Standard Settings'!$F14+EchelleFPAparam!$M$3+EchelleFPAparam!$I$3)))</f>
        <v>-1</v>
      </c>
      <c r="EC19" s="36"/>
      <c r="ED19" s="36"/>
      <c r="EE19" s="36" t="n">
        <f aca="false">IF(OR($S19+B$52&lt;'Standard Settings'!$G14,$S19+B$52&gt;'Standard Settings'!$I14),-1,(EchelleFPAparam!$S$3/('cpmcfgWVLEN_Table.csv'!$S19+B$52))*(SIN('Standard Settings'!$F14)+SIN('Standard Settings'!$F14+EchelleFPAparam!$M$3+EchelleFPAparam!$J$3)))</f>
        <v>-1</v>
      </c>
      <c r="EF19" s="36" t="n">
        <f aca="false">IF(OR($S19+C$52&lt;'Standard Settings'!$G14,$S19+C$52&gt;'Standard Settings'!$I14),-1,(EchelleFPAparam!$S$3/('cpmcfgWVLEN_Table.csv'!$S19+C$52))*(SIN('Standard Settings'!$F14)+SIN('Standard Settings'!$F14+EchelleFPAparam!$M$3+EchelleFPAparam!$J$3)))</f>
        <v>3982.61729045491</v>
      </c>
      <c r="EG19" s="36" t="n">
        <f aca="false">IF(OR($S19+D$52&lt;'Standard Settings'!$G14,$S19+D$52&gt;'Standard Settings'!$I14),-1,(EchelleFPAparam!$S$3/('cpmcfgWVLEN_Table.csv'!$S19+D$52))*(SIN('Standard Settings'!$F14)+SIN('Standard Settings'!$F14+EchelleFPAparam!$M$3+EchelleFPAparam!$J$3)))</f>
        <v>3717.10947109125</v>
      </c>
      <c r="EH19" s="36" t="n">
        <f aca="false">IF(OR($S19+E$52&lt;'Standard Settings'!$G14,$S19+E$52&gt;'Standard Settings'!$I14),-1,(EchelleFPAparam!$S$3/('cpmcfgWVLEN_Table.csv'!$S19+E$52))*(SIN('Standard Settings'!$F14)+SIN('Standard Settings'!$F14+EchelleFPAparam!$M$3+EchelleFPAparam!$J$3)))</f>
        <v>3484.79012914804</v>
      </c>
      <c r="EI19" s="36" t="n">
        <f aca="false">IF(OR($S19+F$52&lt;'Standard Settings'!$G14,$S19+F$52&gt;'Standard Settings'!$I14),-1,(EchelleFPAparam!$S$3/('cpmcfgWVLEN_Table.csv'!$S19+F$52))*(SIN('Standard Settings'!$F14)+SIN('Standard Settings'!$F14+EchelleFPAparam!$M$3+EchelleFPAparam!$J$3)))</f>
        <v>3279.80247449228</v>
      </c>
      <c r="EJ19" s="36" t="n">
        <f aca="false">IF(OR($S19+G$52&lt;'Standard Settings'!$G14,$S19+G$52&gt;'Standard Settings'!$I14),-1,(EchelleFPAparam!$S$3/('cpmcfgWVLEN_Table.csv'!$S19+G$52))*(SIN('Standard Settings'!$F14)+SIN('Standard Settings'!$F14+EchelleFPAparam!$M$3+EchelleFPAparam!$J$3)))</f>
        <v>3097.59122590937</v>
      </c>
      <c r="EK19" s="36" t="n">
        <f aca="false">IF(OR($S19+H$52&lt;'Standard Settings'!$G14,$S19+H$52&gt;'Standard Settings'!$I14),-1,(EchelleFPAparam!$S$3/('cpmcfgWVLEN_Table.csv'!$S19+H$52))*(SIN('Standard Settings'!$F14)+SIN('Standard Settings'!$F14+EchelleFPAparam!$M$3+EchelleFPAparam!$J$3)))</f>
        <v>2934.56010875625</v>
      </c>
      <c r="EL19" s="36" t="n">
        <f aca="false">IF(OR($S19+I$52&lt;'Standard Settings'!$G14,$S19+I$52&gt;'Standard Settings'!$I14),-1,(EchelleFPAparam!$S$3/('cpmcfgWVLEN_Table.csv'!$S19+I$52))*(SIN('Standard Settings'!$F14)+SIN('Standard Settings'!$F14+EchelleFPAparam!$M$3+EchelleFPAparam!$J$3)))</f>
        <v>2787.83210331843</v>
      </c>
      <c r="EM19" s="36" t="n">
        <f aca="false">IF(OR($S19+J$52&lt;'Standard Settings'!$G14,$S19+J$52&gt;'Standard Settings'!$I14),-1,(EchelleFPAparam!$S$3/('cpmcfgWVLEN_Table.csv'!$S19+J$52))*(SIN('Standard Settings'!$F14)+SIN('Standard Settings'!$F14+EchelleFPAparam!$M$3+EchelleFPAparam!$J$3)))</f>
        <v>-1</v>
      </c>
      <c r="EN19" s="36"/>
      <c r="EO19" s="36"/>
      <c r="EP19" s="36" t="n">
        <f aca="false">IF(OR($S19+B$52&lt;$Q19,$S19+B$52&gt;$R19),-1,(EchelleFPAparam!$S$3/('cpmcfgWVLEN_Table.csv'!$S19+B$52))*(SIN('Standard Settings'!$F14)+SIN('Standard Settings'!$F14+EchelleFPAparam!$M$3+EchelleFPAparam!$K$3)))</f>
        <v>-1</v>
      </c>
      <c r="EQ19" s="36" t="n">
        <f aca="false">IF(OR($S19+C$52&lt;$Q19,$S19+C$52&gt;$R19),-1,(EchelleFPAparam!$S$3/('cpmcfgWVLEN_Table.csv'!$S19+C$52))*(SIN('Standard Settings'!$F14)+SIN('Standard Settings'!$F14+EchelleFPAparam!$M$3+EchelleFPAparam!$K$3)))</f>
        <v>4009.67654194606</v>
      </c>
      <c r="ER19" s="36" t="n">
        <f aca="false">IF(OR($S19+D$52&lt;$Q19,$S19+D$52&gt;$R19),-1,(EchelleFPAparam!$S$3/('cpmcfgWVLEN_Table.csv'!$S19+D$52))*(SIN('Standard Settings'!$F14)+SIN('Standard Settings'!$F14+EchelleFPAparam!$M$3+EchelleFPAparam!$K$3)))</f>
        <v>3742.36477248298</v>
      </c>
      <c r="ES19" s="36" t="n">
        <f aca="false">IF(OR($S19+E$52&lt;$Q19,$S19+E$52&gt;$R19),-1,(EchelleFPAparam!$S$3/('cpmcfgWVLEN_Table.csv'!$S19+E$52))*(SIN('Standard Settings'!$F14)+SIN('Standard Settings'!$F14+EchelleFPAparam!$M$3+EchelleFPAparam!$K$3)))</f>
        <v>3508.4669742028</v>
      </c>
      <c r="ET19" s="36" t="n">
        <f aca="false">IF(OR($S19+F$52&lt;$Q19,$S19+F$52&gt;$R19),-1,(EchelleFPAparam!$S$3/('cpmcfgWVLEN_Table.csv'!$S19+F$52))*(SIN('Standard Settings'!$F14)+SIN('Standard Settings'!$F14+EchelleFPAparam!$M$3+EchelleFPAparam!$K$3)))</f>
        <v>3302.08656395558</v>
      </c>
      <c r="EU19" s="36" t="n">
        <f aca="false">IF(OR($S19+G$52&lt;$Q19,$S19+G$52&gt;$R19),-1,(EchelleFPAparam!$S$3/('cpmcfgWVLEN_Table.csv'!$S19+G$52))*(SIN('Standard Settings'!$F14)+SIN('Standard Settings'!$F14+EchelleFPAparam!$M$3+EchelleFPAparam!$K$3)))</f>
        <v>3118.63731040249</v>
      </c>
      <c r="EV19" s="36" t="n">
        <f aca="false">IF(OR($S19+H$52&lt;$Q19,$S19+H$52&gt;$R19),-1,(EchelleFPAparam!$S$3/('cpmcfgWVLEN_Table.csv'!$S19+H$52))*(SIN('Standard Settings'!$F14)+SIN('Standard Settings'!$F14+EchelleFPAparam!$M$3+EchelleFPAparam!$K$3)))</f>
        <v>2954.49850459183</v>
      </c>
      <c r="EW19" s="36" t="n">
        <f aca="false">IF(OR($S19+I$52&lt;$Q19,$S19+I$52&gt;$R19),-1,(EchelleFPAparam!$S$3/('cpmcfgWVLEN_Table.csv'!$S19+I$52))*(SIN('Standard Settings'!$F14)+SIN('Standard Settings'!$F14+EchelleFPAparam!$M$3+EchelleFPAparam!$K$3)))</f>
        <v>2806.77357936224</v>
      </c>
      <c r="EX19" s="36" t="n">
        <f aca="false">IF(OR($S19+J$52&lt;$Q19,$S19+J$52&gt;$R19),-1,(EchelleFPAparam!$S$3/('cpmcfgWVLEN_Table.csv'!$S19+J$52))*(SIN('Standard Settings'!$F14)+SIN('Standard Settings'!$F14+EchelleFPAparam!$M$3+EchelleFPAparam!$K$3)))</f>
        <v>-1</v>
      </c>
      <c r="EY19" s="36"/>
      <c r="EZ19" s="37"/>
      <c r="FA19" s="37"/>
      <c r="FB19" s="37"/>
      <c r="FC19" s="37"/>
      <c r="FD19" s="37"/>
      <c r="FE19" s="37"/>
      <c r="FF19" s="37"/>
      <c r="FG19" s="37"/>
      <c r="FH19" s="37"/>
      <c r="FI19" s="37"/>
      <c r="FJ19" s="37"/>
      <c r="FK19" s="37"/>
      <c r="FL19" s="37"/>
      <c r="FM19" s="37"/>
      <c r="FN19" s="37"/>
      <c r="FO19" s="37"/>
      <c r="FP19" s="37"/>
      <c r="FQ19" s="37"/>
      <c r="FR19" s="37"/>
      <c r="FS19" s="37"/>
      <c r="FT19" s="37"/>
      <c r="FU19" s="37"/>
      <c r="FV19" s="37"/>
      <c r="FW19" s="37"/>
      <c r="FX19" s="38" t="n">
        <f aca="false">1/(F19*EchelleFPAparam!$Q$3)</f>
        <v>1008.51091116601</v>
      </c>
      <c r="FY19" s="38" t="n">
        <f aca="false">E19*FX19</f>
        <v>11.4954435264856</v>
      </c>
      <c r="FZ19" s="37"/>
      <c r="GA19" s="37"/>
      <c r="GB19" s="37"/>
      <c r="GC19" s="37"/>
      <c r="GD19" s="37"/>
      <c r="GE19" s="37"/>
      <c r="GF19" s="37"/>
      <c r="GG19" s="37"/>
      <c r="GH19" s="37"/>
      <c r="GI19" s="37"/>
      <c r="GJ19" s="37"/>
      <c r="GK19" s="37"/>
      <c r="GL19" s="37"/>
      <c r="GM19" s="37"/>
      <c r="GN19" s="37"/>
      <c r="GO19" s="37"/>
      <c r="GP19" s="37"/>
      <c r="GQ19" s="37"/>
      <c r="GR19" s="37"/>
      <c r="GS19" s="37"/>
      <c r="GT19" s="37"/>
      <c r="GU19" s="37"/>
      <c r="GV19" s="37"/>
      <c r="GW19" s="37"/>
      <c r="GX19" s="37"/>
      <c r="GY19" s="37"/>
      <c r="GZ19" s="37"/>
      <c r="HA19" s="37"/>
      <c r="HB19" s="37"/>
      <c r="HC19" s="37"/>
      <c r="HD19" s="37"/>
      <c r="HE19" s="37"/>
      <c r="HF19" s="37"/>
      <c r="HG19" s="37"/>
      <c r="HH19" s="37"/>
      <c r="HI19" s="37"/>
      <c r="HJ19" s="37"/>
      <c r="HK19" s="37"/>
      <c r="HL19" s="37"/>
      <c r="HM19" s="37"/>
      <c r="HN19" s="37"/>
      <c r="HO19" s="37"/>
      <c r="HP19" s="37"/>
      <c r="HQ19" s="37"/>
      <c r="HR19" s="37"/>
      <c r="HS19" s="37"/>
      <c r="HT19" s="37"/>
      <c r="HU19" s="37"/>
      <c r="HV19" s="37"/>
      <c r="HW19" s="37"/>
      <c r="HX19" s="37"/>
      <c r="HY19" s="37"/>
      <c r="HZ19" s="37"/>
      <c r="IA19" s="37"/>
      <c r="IB19" s="37"/>
      <c r="IC19" s="37"/>
      <c r="ID19" s="37"/>
      <c r="IE19" s="37"/>
      <c r="IF19" s="37"/>
      <c r="IG19" s="37"/>
      <c r="IH19" s="37"/>
      <c r="II19" s="37"/>
      <c r="IJ19" s="37"/>
      <c r="IK19" s="37"/>
      <c r="IL19" s="37"/>
      <c r="IM19" s="37"/>
      <c r="IN19" s="37"/>
      <c r="IO19" s="37"/>
      <c r="IP19" s="37"/>
      <c r="IQ19" s="37"/>
      <c r="IR19" s="37"/>
      <c r="IS19" s="37"/>
      <c r="IT19" s="37"/>
      <c r="IU19" s="37"/>
      <c r="IV19" s="37"/>
      <c r="IW19" s="37"/>
      <c r="IX19" s="37"/>
      <c r="IY19" s="37"/>
      <c r="IZ19" s="37"/>
      <c r="JA19" s="37"/>
      <c r="JB19" s="37"/>
      <c r="JC19" s="37"/>
      <c r="JD19" s="37"/>
      <c r="JE19" s="37"/>
      <c r="JF19" s="37"/>
      <c r="JG19" s="37"/>
      <c r="JH19" s="37"/>
      <c r="JI19" s="37"/>
      <c r="JJ19" s="37"/>
      <c r="JK19" s="37"/>
      <c r="JL19" s="37"/>
      <c r="JM19" s="37"/>
      <c r="JN19" s="37"/>
      <c r="JO19" s="37"/>
      <c r="JP19" s="37"/>
      <c r="JQ19" s="37"/>
      <c r="JR19" s="37"/>
      <c r="JS19" s="37"/>
      <c r="JT19" s="37"/>
      <c r="JU19" s="37"/>
      <c r="JV19" s="37"/>
      <c r="JW19" s="37"/>
      <c r="JX19" s="37"/>
      <c r="JY19" s="37"/>
      <c r="JZ19" s="37"/>
      <c r="KA19" s="37"/>
      <c r="KB19" s="37"/>
      <c r="KC19" s="37"/>
      <c r="KD19" s="37"/>
      <c r="KE19" s="37"/>
    </row>
    <row r="20" customFormat="false" ht="13.75" hidden="false" customHeight="true" outlineLevel="0" collapsed="false">
      <c r="A20" s="24" t="n">
        <v>14</v>
      </c>
      <c r="B20" s="25" t="n">
        <f aca="false">Y20</f>
        <v>3282.44663329833</v>
      </c>
      <c r="C20" s="12" t="str">
        <f aca="false">'Standard Settings'!B15</f>
        <v>L/2/7</v>
      </c>
      <c r="D20" s="12" t="n">
        <f aca="false">'Standard Settings'!H15</f>
        <v>17</v>
      </c>
      <c r="E20" s="26" t="n">
        <f aca="false">(DX20-DM20)/2048</f>
        <v>0.0112272995484179</v>
      </c>
      <c r="F20" s="23" t="n">
        <f aca="false">((EchelleFPAparam!$S$3/('cpmcfgWVLEN_Table.csv'!$S20+E$52))*(SIN('Standard Settings'!$F15+0.0005)+SIN('Standard Settings'!$F15+0.0005+EchelleFPAparam!$M$3))-(EchelleFPAparam!$S$3/('cpmcfgWVLEN_Table.csv'!$S20+E$52))*(SIN('Standard Settings'!$F15-0.0005)+SIN('Standard Settings'!$F15-0.0005+EchelleFPAparam!$M$3)))*1000*EchelleFPAparam!$O$3/180</f>
        <v>32.5220837404975</v>
      </c>
      <c r="G20" s="27" t="str">
        <f aca="false">'Standard Settings'!C15</f>
        <v>L</v>
      </c>
      <c r="H20" s="28"/>
      <c r="I20" s="12" t="str">
        <f aca="false">'Standard Settings'!$D15</f>
        <v>LM</v>
      </c>
      <c r="J20" s="28"/>
      <c r="K20" s="13" t="n">
        <v>0</v>
      </c>
      <c r="L20" s="13" t="n">
        <v>0</v>
      </c>
      <c r="M20" s="14" t="s">
        <v>319</v>
      </c>
      <c r="N20" s="14" t="s">
        <v>319</v>
      </c>
      <c r="O20" s="12" t="n">
        <f aca="false">'Standard Settings'!$E15</f>
        <v>63.5</v>
      </c>
      <c r="P20" s="29"/>
      <c r="Q20" s="30" t="n">
        <f aca="false">'Standard Settings'!$G15</f>
        <v>14</v>
      </c>
      <c r="R20" s="30" t="n">
        <f aca="false">'Standard Settings'!$I15</f>
        <v>20</v>
      </c>
      <c r="S20" s="31" t="n">
        <f aca="false">D20-4</f>
        <v>13</v>
      </c>
      <c r="T20" s="31" t="n">
        <f aca="false">D20+4</f>
        <v>21</v>
      </c>
      <c r="U20" s="32" t="n">
        <f aca="false">IF(OR($S20+B$52&lt;$Q20,$S20+B$52&gt;$R20),-1,(EchelleFPAparam!$S$3/('cpmcfgWVLEN_Table.csv'!$S20+B$52))*(SIN('Standard Settings'!$F15)+SIN('Standard Settings'!$F15+EchelleFPAparam!$M$3)))</f>
        <v>-1</v>
      </c>
      <c r="V20" s="32" t="n">
        <f aca="false">IF(OR($S20+C$52&lt;$Q20,$S20+C$52&gt;$R20),-1,(EchelleFPAparam!$S$3/('cpmcfgWVLEN_Table.csv'!$S20+C$52))*(SIN('Standard Settings'!$F15)+SIN('Standard Settings'!$F15+EchelleFPAparam!$M$3)))</f>
        <v>3985.8280547194</v>
      </c>
      <c r="W20" s="32" t="n">
        <f aca="false">IF(OR($S20+D$52&lt;$Q20,$S20+D$52&gt;$R20),-1,(EchelleFPAparam!$S$3/('cpmcfgWVLEN_Table.csv'!$S20+D$52))*(SIN('Standard Settings'!$F15)+SIN('Standard Settings'!$F15+EchelleFPAparam!$M$3)))</f>
        <v>3720.10618440478</v>
      </c>
      <c r="X20" s="32" t="n">
        <f aca="false">IF(OR($S20+E$52&lt;$Q20,$S20+E$52&gt;$R20),-1,(EchelleFPAparam!$S$3/('cpmcfgWVLEN_Table.csv'!$S20+E$52))*(SIN('Standard Settings'!$F15)+SIN('Standard Settings'!$F15+EchelleFPAparam!$M$3)))</f>
        <v>3487.59954787948</v>
      </c>
      <c r="Y20" s="32" t="n">
        <f aca="false">IF(OR($S20+F$52&lt;$Q20,$S20+F$52&gt;$R20),-1,(EchelleFPAparam!$S$3/('cpmcfgWVLEN_Table.csv'!$S20+F$52))*(SIN('Standard Settings'!$F15)+SIN('Standard Settings'!$F15+EchelleFPAparam!$M$3)))</f>
        <v>3282.44663329833</v>
      </c>
      <c r="Z20" s="32" t="n">
        <f aca="false">IF(OR($S20+G$52&lt;$Q20,$S20+G$52&gt;$R20),-1,(EchelleFPAparam!$S$3/('cpmcfgWVLEN_Table.csv'!$S20+G$52))*(SIN('Standard Settings'!$F15)+SIN('Standard Settings'!$F15+EchelleFPAparam!$M$3)))</f>
        <v>3100.08848700398</v>
      </c>
      <c r="AA20" s="32" t="n">
        <f aca="false">IF(OR($S20+H$52&lt;$Q20,$S20+H$52&gt;$R20),-1,(EchelleFPAparam!$S$3/('cpmcfgWVLEN_Table.csv'!$S20+H$52))*(SIN('Standard Settings'!$F15)+SIN('Standard Settings'!$F15+EchelleFPAparam!$M$3)))</f>
        <v>2936.9259350564</v>
      </c>
      <c r="AB20" s="32" t="n">
        <f aca="false">IF(OR($S20+I$52&lt;$Q20,$S20+I$52&gt;$R20),-1,(EchelleFPAparam!$S$3/('cpmcfgWVLEN_Table.csv'!$S20+I$52))*(SIN('Standard Settings'!$F15)+SIN('Standard Settings'!$F15+EchelleFPAparam!$M$3)))</f>
        <v>2790.07963830358</v>
      </c>
      <c r="AC20" s="32" t="n">
        <f aca="false">IF(OR($S20+J$52&lt;$Q20,$S20+J$52&gt;$R20),-1,(EchelleFPAparam!$S$3/('cpmcfgWVLEN_Table.csv'!$S20+J$52))*(SIN('Standard Settings'!$F15)+SIN('Standard Settings'!$F15+EchelleFPAparam!$M$3)))</f>
        <v>-1</v>
      </c>
      <c r="AD20" s="33"/>
      <c r="AE20" s="33" t="n">
        <v>1991.00088740504</v>
      </c>
      <c r="AF20" s="33" t="n">
        <v>1609.57160620931</v>
      </c>
      <c r="AG20" s="33" t="n">
        <v>1250.08791167797</v>
      </c>
      <c r="AH20" s="33" t="n">
        <v>936.123347552971</v>
      </c>
      <c r="AI20" s="33" t="n">
        <v>659.37796887423</v>
      </c>
      <c r="AJ20" s="33" t="n">
        <v>413.298104229692</v>
      </c>
      <c r="AK20" s="33" t="n">
        <v>192.87006331333</v>
      </c>
      <c r="AL20" s="33" t="n">
        <v>40.6986092962951</v>
      </c>
      <c r="AM20" s="33"/>
      <c r="AN20" s="33"/>
      <c r="AO20" s="33"/>
      <c r="AP20" s="33" t="n">
        <v>2002.60079485393</v>
      </c>
      <c r="AQ20" s="33" t="n">
        <v>1630.54610337596</v>
      </c>
      <c r="AR20" s="33" t="n">
        <v>1268.5332128194</v>
      </c>
      <c r="AS20" s="33" t="n">
        <v>952.382395738652</v>
      </c>
      <c r="AT20" s="33" t="n">
        <v>673.776775412471</v>
      </c>
      <c r="AU20" s="33" t="n">
        <v>426.123370260827</v>
      </c>
      <c r="AV20" s="33" t="n">
        <v>204.267951512958</v>
      </c>
      <c r="AW20" s="33" t="n">
        <v>45.5414912910996</v>
      </c>
      <c r="AX20" s="33"/>
      <c r="AY20" s="33"/>
      <c r="AZ20" s="33"/>
      <c r="BA20" s="33" t="n">
        <v>2015.13048102056</v>
      </c>
      <c r="BB20" s="33" t="n">
        <v>1653.50584683974</v>
      </c>
      <c r="BC20" s="33" t="n">
        <v>1288.70171012516</v>
      </c>
      <c r="BD20" s="33" t="n">
        <v>970.098093925061</v>
      </c>
      <c r="BE20" s="33" t="n">
        <v>689.406481664126</v>
      </c>
      <c r="BF20" s="33" t="n">
        <v>439.90361650158</v>
      </c>
      <c r="BG20" s="33" t="n">
        <v>216.482342110354</v>
      </c>
      <c r="BH20" s="33" t="n">
        <v>50.9222893571035</v>
      </c>
      <c r="BI20" s="33"/>
      <c r="BJ20" s="33"/>
      <c r="BK20" s="34" t="n">
        <f aca="false">IF(OR($S20+B$52&lt;'Standard Settings'!$G15,$S20+B$52&gt;'Standard Settings'!$I15),-1,(EchelleFPAparam!$S$3/('cpmcfgWVLEN_Table.csv'!$S20+B$52))*(SIN(EchelleFPAparam!$T$3-EchelleFPAparam!$M$3/2)+SIN('Standard Settings'!$F15+EchelleFPAparam!$M$3)))</f>
        <v>-1</v>
      </c>
      <c r="BL20" s="34" t="n">
        <f aca="false">IF(OR($S20+C$52&lt;'Standard Settings'!$G15,$S20+C$52&gt;'Standard Settings'!$I15),-1,(EchelleFPAparam!$S$3/('cpmcfgWVLEN_Table.csv'!$S20+C$52))*(SIN(EchelleFPAparam!$T$3-EchelleFPAparam!$M$3/2)+SIN('Standard Settings'!$F15+EchelleFPAparam!$M$3)))</f>
        <v>4017.74536007077</v>
      </c>
      <c r="BM20" s="34" t="n">
        <f aca="false">IF(OR($S20+D$52&lt;'Standard Settings'!$G15,$S20+D$52&gt;'Standard Settings'!$I15),-1,(EchelleFPAparam!$S$3/('cpmcfgWVLEN_Table.csv'!$S20+D$52))*(SIN(EchelleFPAparam!$T$3-EchelleFPAparam!$M$3/2)+SIN('Standard Settings'!$F15+EchelleFPAparam!$M$3)))</f>
        <v>3749.89566939938</v>
      </c>
      <c r="BN20" s="34" t="n">
        <f aca="false">IF(OR($S20+E$52&lt;'Standard Settings'!$G15,$S20+E$52&gt;'Standard Settings'!$I15),-1,(EchelleFPAparam!$S$3/('cpmcfgWVLEN_Table.csv'!$S20+E$52))*(SIN(EchelleFPAparam!$T$3-EchelleFPAparam!$M$3/2)+SIN('Standard Settings'!$F15+EchelleFPAparam!$M$3)))</f>
        <v>3515.52719006192</v>
      </c>
      <c r="BO20" s="34" t="n">
        <f aca="false">IF(OR($S20+F$52&lt;'Standard Settings'!$G15,$S20+F$52&gt;'Standard Settings'!$I15),-1,(EchelleFPAparam!$S$3/('cpmcfgWVLEN_Table.csv'!$S20+F$52))*(SIN(EchelleFPAparam!$T$3-EchelleFPAparam!$M$3/2)+SIN('Standard Settings'!$F15+EchelleFPAparam!$M$3)))</f>
        <v>3308.73147299946</v>
      </c>
      <c r="BP20" s="34" t="n">
        <f aca="false">IF(OR($S20+G$52&lt;'Standard Settings'!$G15,$S20+G$52&gt;'Standard Settings'!$I15),-1,(EchelleFPAparam!$S$3/('cpmcfgWVLEN_Table.csv'!$S20+G$52))*(SIN(EchelleFPAparam!$T$3-EchelleFPAparam!$M$3/2)+SIN('Standard Settings'!$F15+EchelleFPAparam!$M$3)))</f>
        <v>3124.91305783282</v>
      </c>
      <c r="BQ20" s="34" t="n">
        <f aca="false">IF(OR($S20+H$52&lt;'Standard Settings'!$G15,$S20+H$52&gt;'Standard Settings'!$I15),-1,(EchelleFPAparam!$S$3/('cpmcfgWVLEN_Table.csv'!$S20+H$52))*(SIN(EchelleFPAparam!$T$3-EchelleFPAparam!$M$3/2)+SIN('Standard Settings'!$F15+EchelleFPAparam!$M$3)))</f>
        <v>2960.44394952583</v>
      </c>
      <c r="BR20" s="34" t="n">
        <f aca="false">IF(OR($S20+I$52&lt;'Standard Settings'!$G15,$S20+I$52&gt;'Standard Settings'!$I15),-1,(EchelleFPAparam!$S$3/('cpmcfgWVLEN_Table.csv'!$S20+I$52))*(SIN(EchelleFPAparam!$T$3-EchelleFPAparam!$M$3/2)+SIN('Standard Settings'!$F15+EchelleFPAparam!$M$3)))</f>
        <v>2812.42175204954</v>
      </c>
      <c r="BS20" s="34" t="n">
        <f aca="false">IF(OR($S20+J$52&lt;'Standard Settings'!$G15,$S20+J$52&gt;'Standard Settings'!$I15),-1,(EchelleFPAparam!$S$3/('cpmcfgWVLEN_Table.csv'!$S20+J$52))*(SIN(EchelleFPAparam!$T$3-EchelleFPAparam!$M$3/2)+SIN('Standard Settings'!$F15+EchelleFPAparam!$M$3)))</f>
        <v>-1</v>
      </c>
      <c r="BT20" s="35" t="n">
        <f aca="false">IF(OR($S20+B$52&lt;'Standard Settings'!$G15,$S20+B$52&gt;'Standard Settings'!$I15),-1,BK20*(($D20+B$52)/($D20+B$52+0.5)))</f>
        <v>-1</v>
      </c>
      <c r="BU20" s="35" t="n">
        <f aca="false">IF(OR($S20+C$52&lt;'Standard Settings'!$G15,$S20+C$52&gt;'Standard Settings'!$I15),-1,BL20*(($D20+C$52)/($D20+C$52+0.5)))</f>
        <v>3909.15764763642</v>
      </c>
      <c r="BV20" s="35" t="n">
        <f aca="false">IF(OR($S20+D$52&lt;'Standard Settings'!$G15,$S20+D$52&gt;'Standard Settings'!$I15),-1,BM20*(($D20+D$52)/($D20+D$52+0.5)))</f>
        <v>3653.74449838914</v>
      </c>
      <c r="BW20" s="35" t="n">
        <f aca="false">IF(OR($S20+E$52&lt;'Standard Settings'!$G15,$S20+E$52&gt;'Standard Settings'!$I15),-1,BN20*(($D20+E$52)/($D20+E$52+0.5)))</f>
        <v>3429.78262445066</v>
      </c>
      <c r="BX20" s="35" t="n">
        <f aca="false">IF(OR($S20+F$52&lt;'Standard Settings'!$G15,$S20+F$52&gt;'Standard Settings'!$I15),-1,BO20*(($D20+F$52)/($D20+F$52+0.5)))</f>
        <v>3231.78422944133</v>
      </c>
      <c r="BY20" s="35" t="n">
        <f aca="false">IF(OR($S20+G$52&lt;'Standard Settings'!$G15,$S20+G$52&gt;'Standard Settings'!$I15),-1,BP20*(($D20+G$52)/($D20+G$52+0.5)))</f>
        <v>3055.47054543653</v>
      </c>
      <c r="BZ20" s="35" t="n">
        <f aca="false">IF(OR($S20+H$52&lt;'Standard Settings'!$G15,$S20+H$52&gt;'Standard Settings'!$I15),-1,BQ20*(($D20+H$52)/($D20+H$52+0.5)))</f>
        <v>2897.45578038698</v>
      </c>
      <c r="CA20" s="35" t="n">
        <f aca="false">IF(OR($S20+I$52&lt;'Standard Settings'!$G15,$S20+I$52&gt;'Standard Settings'!$I15),-1,BR20*(($D20+I$52)/($D20+I$52+0.5)))</f>
        <v>2755.02538976281</v>
      </c>
      <c r="CB20" s="35" t="n">
        <f aca="false">IF(OR($S20+J$52&lt;'Standard Settings'!$G15,$S20+J$52&gt;'Standard Settings'!$I15),-1,BS20*(($D20+J$52)/($D20+J$52+0.5)))</f>
        <v>-1</v>
      </c>
      <c r="CC20" s="35" t="n">
        <f aca="false">IF(OR($S20+B$52&lt;'Standard Settings'!$G15,$S20+B$52&gt;'Standard Settings'!$I15),-1,BK20*(($D20+B$52)/($D20+B$52-0.5)))</f>
        <v>-1</v>
      </c>
      <c r="CD20" s="35" t="n">
        <f aca="false">IF(OR($S20+C$52&lt;'Standard Settings'!$G15,$S20+C$52&gt;'Standard Settings'!$I15),-1,BL20*(($D20+C$52)/($D20+C$52-0.5)))</f>
        <v>4132.53808464422</v>
      </c>
      <c r="CE20" s="35" t="n">
        <f aca="false">IF(OR($S20+D$52&lt;'Standard Settings'!$G15,$S20+D$52&gt;'Standard Settings'!$I15),-1,BM20*(($D20+D$52)/($D20+D$52-0.5)))</f>
        <v>3851.24420100477</v>
      </c>
      <c r="CF20" s="35" t="n">
        <f aca="false">IF(OR($S20+E$52&lt;'Standard Settings'!$G15,$S20+E$52&gt;'Standard Settings'!$I15),-1,BN20*(($D20+E$52)/($D20+E$52-0.5)))</f>
        <v>3605.66891288402</v>
      </c>
      <c r="CG20" s="35" t="n">
        <f aca="false">IF(OR($S20+F$52&lt;'Standard Settings'!$G15,$S20+F$52&gt;'Standard Settings'!$I15),-1,BO20*(($D20+F$52)/($D20+F$52-0.5)))</f>
        <v>3389.43224063359</v>
      </c>
      <c r="CH20" s="35" t="n">
        <f aca="false">IF(OR($S20+G$52&lt;'Standard Settings'!$G15,$S20+G$52&gt;'Standard Settings'!$I15),-1,BP20*(($D20+G$52)/($D20+G$52-0.5)))</f>
        <v>3197.58545452661</v>
      </c>
      <c r="CI20" s="35" t="n">
        <f aca="false">IF(OR($S20+H$52&lt;'Standard Settings'!$G15,$S20+H$52&gt;'Standard Settings'!$I15),-1,BQ20*(($D20+H$52)/($D20+H$52-0.5)))</f>
        <v>3026.23159284863</v>
      </c>
      <c r="CJ20" s="35" t="n">
        <f aca="false">IF(OR($S20+I$52&lt;'Standard Settings'!$G15,$S20+I$52&gt;'Standard Settings'!$I15),-1,BR20*(($D20+I$52)/($D20+I$52-0.5)))</f>
        <v>2872.26051273144</v>
      </c>
      <c r="CK20" s="35" t="n">
        <f aca="false">IF(OR($S20+J$52&lt;'Standard Settings'!$G15,$S20+J$52&gt;'Standard Settings'!$I15),-1,BS20*(($D20+J$52)/($D20+J$52-0.5)))</f>
        <v>-1</v>
      </c>
      <c r="CL20" s="36"/>
      <c r="CM20" s="36" t="n">
        <f aca="false">IF(OR($S20+B$52&lt;'Standard Settings'!$G15,$S20+B$52&gt;'Standard Settings'!$I15),-1,(EchelleFPAparam!$S$3/('cpmcfgWVLEN_Table.csv'!$S20+B$52))*(SIN('Standard Settings'!$F15)+SIN('Standard Settings'!$F15+EchelleFPAparam!$M$3+EchelleFPAparam!$F$3)))</f>
        <v>-1</v>
      </c>
      <c r="CN20" s="36" t="n">
        <f aca="false">IF(OR($S20+C$52&lt;'Standard Settings'!$G15,$S20+C$52&gt;'Standard Settings'!$I15),-1,(EchelleFPAparam!$S$3/('cpmcfgWVLEN_Table.csv'!$S20+C$52))*(SIN('Standard Settings'!$F15)+SIN('Standard Settings'!$F15+EchelleFPAparam!$M$3+EchelleFPAparam!$F$3)))</f>
        <v>3940.97119717294</v>
      </c>
      <c r="CO20" s="36" t="n">
        <f aca="false">IF(OR($S20+D$52&lt;'Standard Settings'!$G15,$S20+D$52&gt;'Standard Settings'!$I15),-1,(EchelleFPAparam!$S$3/('cpmcfgWVLEN_Table.csv'!$S20+D$52))*(SIN('Standard Settings'!$F15)+SIN('Standard Settings'!$F15+EchelleFPAparam!$M$3+EchelleFPAparam!$F$3)))</f>
        <v>3678.23978402808</v>
      </c>
      <c r="CP20" s="36" t="n">
        <f aca="false">IF(OR($S20+E$52&lt;'Standard Settings'!$G15,$S20+E$52&gt;'Standard Settings'!$I15),-1,(EchelleFPAparam!$S$3/('cpmcfgWVLEN_Table.csv'!$S20+E$52))*(SIN('Standard Settings'!$F15)+SIN('Standard Settings'!$F15+EchelleFPAparam!$M$3+EchelleFPAparam!$F$3)))</f>
        <v>3448.34979752633</v>
      </c>
      <c r="CQ20" s="36" t="n">
        <f aca="false">IF(OR($S20+F$52&lt;'Standard Settings'!$G15,$S20+F$52&gt;'Standard Settings'!$I15),-1,(EchelleFPAparam!$S$3/('cpmcfgWVLEN_Table.csv'!$S20+F$52))*(SIN('Standard Settings'!$F15)+SIN('Standard Settings'!$F15+EchelleFPAparam!$M$3+EchelleFPAparam!$F$3)))</f>
        <v>3245.50569178948</v>
      </c>
      <c r="CR20" s="36" t="n">
        <f aca="false">IF(OR($S20+G$52&lt;'Standard Settings'!$G15,$S20+G$52&gt;'Standard Settings'!$I15),-1,(EchelleFPAparam!$S$3/('cpmcfgWVLEN_Table.csv'!$S20+G$52))*(SIN('Standard Settings'!$F15)+SIN('Standard Settings'!$F15+EchelleFPAparam!$M$3+EchelleFPAparam!$F$3)))</f>
        <v>3065.1998200234</v>
      </c>
      <c r="CS20" s="36" t="n">
        <f aca="false">IF(OR($S20+H$52&lt;'Standard Settings'!$G15,$S20+H$52&gt;'Standard Settings'!$I15),-1,(EchelleFPAparam!$S$3/('cpmcfgWVLEN_Table.csv'!$S20+H$52))*(SIN('Standard Settings'!$F15)+SIN('Standard Settings'!$F15+EchelleFPAparam!$M$3+EchelleFPAparam!$F$3)))</f>
        <v>2903.87351370638</v>
      </c>
      <c r="CT20" s="36" t="n">
        <f aca="false">IF(OR($S20+I$52&lt;'Standard Settings'!$G15,$S20+I$52&gt;'Standard Settings'!$I15),-1,(EchelleFPAparam!$S$3/('cpmcfgWVLEN_Table.csv'!$S20+I$52))*(SIN('Standard Settings'!$F15)+SIN('Standard Settings'!$F15+EchelleFPAparam!$M$3+EchelleFPAparam!$F$3)))</f>
        <v>2758.67983802106</v>
      </c>
      <c r="CU20" s="36" t="n">
        <f aca="false">IF(OR($S20+J$52&lt;'Standard Settings'!$G15,$S20+J$52&gt;'Standard Settings'!$I15),-1,(EchelleFPAparam!$S$3/('cpmcfgWVLEN_Table.csv'!$S20+J$52))*(SIN('Standard Settings'!$F15)+SIN('Standard Settings'!$F15+EchelleFPAparam!$M$3+EchelleFPAparam!$F$3)))</f>
        <v>-1</v>
      </c>
      <c r="CV20" s="36"/>
      <c r="CW20" s="36"/>
      <c r="CX20" s="36" t="n">
        <f aca="false">IF(OR($S20+B$52&lt;'Standard Settings'!$G15,$S20+B$52&gt;'Standard Settings'!$I15),-1,(EchelleFPAparam!$S$3/('cpmcfgWVLEN_Table.csv'!$S20+B$52))*(SIN('Standard Settings'!$F15)+SIN('Standard Settings'!$F15+EchelleFPAparam!$M$3+EchelleFPAparam!$G$3)))</f>
        <v>-1</v>
      </c>
      <c r="CY20" s="36" t="n">
        <f aca="false">IF(OR($S20+C$52&lt;'Standard Settings'!$G15,$S20+C$52&gt;'Standard Settings'!$I15),-1,(EchelleFPAparam!$S$3/('cpmcfgWVLEN_Table.csv'!$S20+C$52))*(SIN('Standard Settings'!$F15)+SIN('Standard Settings'!$F15+EchelleFPAparam!$M$3+EchelleFPAparam!$G$3)))</f>
        <v>3970.16595668765</v>
      </c>
      <c r="CZ20" s="36" t="n">
        <f aca="false">IF(OR($S20+D$52&lt;'Standard Settings'!$G15,$S20+D$52&gt;'Standard Settings'!$I15),-1,(EchelleFPAparam!$S$3/('cpmcfgWVLEN_Table.csv'!$S20+D$52))*(SIN('Standard Settings'!$F15)+SIN('Standard Settings'!$F15+EchelleFPAparam!$M$3+EchelleFPAparam!$G$3)))</f>
        <v>3705.48822624181</v>
      </c>
      <c r="DA20" s="36" t="n">
        <f aca="false">IF(OR($S20+E$52&lt;'Standard Settings'!$G15,$S20+E$52&gt;'Standard Settings'!$I15),-1,(EchelleFPAparam!$S$3/('cpmcfgWVLEN_Table.csv'!$S20+E$52))*(SIN('Standard Settings'!$F15)+SIN('Standard Settings'!$F15+EchelleFPAparam!$M$3+EchelleFPAparam!$G$3)))</f>
        <v>3473.89521210169</v>
      </c>
      <c r="DB20" s="36" t="n">
        <f aca="false">IF(OR($S20+F$52&lt;'Standard Settings'!$G15,$S20+F$52&gt;'Standard Settings'!$I15),-1,(EchelleFPAparam!$S$3/('cpmcfgWVLEN_Table.csv'!$S20+F$52))*(SIN('Standard Settings'!$F15)+SIN('Standard Settings'!$F15+EchelleFPAparam!$M$3+EchelleFPAparam!$G$3)))</f>
        <v>3269.54843491924</v>
      </c>
      <c r="DC20" s="36" t="n">
        <f aca="false">IF(OR($S20+G$52&lt;'Standard Settings'!$G15,$S20+G$52&gt;'Standard Settings'!$I15),-1,(EchelleFPAparam!$S$3/('cpmcfgWVLEN_Table.csv'!$S20+G$52))*(SIN('Standard Settings'!$F15)+SIN('Standard Settings'!$F15+EchelleFPAparam!$M$3+EchelleFPAparam!$G$3)))</f>
        <v>3087.9068552015</v>
      </c>
      <c r="DD20" s="36" t="n">
        <f aca="false">IF(OR($S20+H$52&lt;'Standard Settings'!$G15,$S20+H$52&gt;'Standard Settings'!$I15),-1,(EchelleFPAparam!$S$3/('cpmcfgWVLEN_Table.csv'!$S20+H$52))*(SIN('Standard Settings'!$F15)+SIN('Standard Settings'!$F15+EchelleFPAparam!$M$3+EchelleFPAparam!$G$3)))</f>
        <v>2925.38544176985</v>
      </c>
      <c r="DE20" s="36" t="n">
        <f aca="false">IF(OR($S20+I$52&lt;'Standard Settings'!$G15,$S20+I$52&gt;'Standard Settings'!$I15),-1,(EchelleFPAparam!$S$3/('cpmcfgWVLEN_Table.csv'!$S20+I$52))*(SIN('Standard Settings'!$F15)+SIN('Standard Settings'!$F15+EchelleFPAparam!$M$3+EchelleFPAparam!$G$3)))</f>
        <v>2779.11616968135</v>
      </c>
      <c r="DF20" s="36" t="n">
        <f aca="false">IF(OR($S20+J$52&lt;'Standard Settings'!$G15,$S20+J$52&gt;'Standard Settings'!$I15),-1,(EchelleFPAparam!$S$3/('cpmcfgWVLEN_Table.csv'!$S20+J$52))*(SIN('Standard Settings'!$F15)+SIN('Standard Settings'!$F15+EchelleFPAparam!$M$3+EchelleFPAparam!$G$3)))</f>
        <v>-1</v>
      </c>
      <c r="DG20" s="36"/>
      <c r="DH20" s="36"/>
      <c r="DI20" s="36" t="n">
        <f aca="false">IF(OR($S20+B$52&lt;'Standard Settings'!$G15,$S20+B$52&gt;'Standard Settings'!$I15),-1,(EchelleFPAparam!$S$3/('cpmcfgWVLEN_Table.csv'!$S20+B$52))*(SIN('Standard Settings'!$F15)+SIN('Standard Settings'!$F15+EchelleFPAparam!$M$3+EchelleFPAparam!$H$3)))</f>
        <v>-1</v>
      </c>
      <c r="DJ20" s="36" t="n">
        <f aca="false">IF(OR($S20+C$52&lt;'Standard Settings'!$G15,$S20+C$52&gt;'Standard Settings'!$I15),-1,(EchelleFPAparam!$S$3/('cpmcfgWVLEN_Table.csv'!$S20+C$52))*(SIN('Standard Settings'!$F15)+SIN('Standard Settings'!$F15+EchelleFPAparam!$M$3+EchelleFPAparam!$H$3)))</f>
        <v>3971.71548591076</v>
      </c>
      <c r="DK20" s="36" t="n">
        <f aca="false">IF(OR($S20+D$52&lt;'Standard Settings'!$G15,$S20+D$52&gt;'Standard Settings'!$I15),-1,(EchelleFPAparam!$S$3/('cpmcfgWVLEN_Table.csv'!$S20+D$52))*(SIN('Standard Settings'!$F15)+SIN('Standard Settings'!$F15+EchelleFPAparam!$M$3+EchelleFPAparam!$H$3)))</f>
        <v>3706.93445351671</v>
      </c>
      <c r="DL20" s="36" t="n">
        <f aca="false">IF(OR($S20+E$52&lt;'Standard Settings'!$G15,$S20+E$52&gt;'Standard Settings'!$I15),-1,(EchelleFPAparam!$S$3/('cpmcfgWVLEN_Table.csv'!$S20+E$52))*(SIN('Standard Settings'!$F15)+SIN('Standard Settings'!$F15+EchelleFPAparam!$M$3+EchelleFPAparam!$H$3)))</f>
        <v>3475.25105017192</v>
      </c>
      <c r="DM20" s="36" t="n">
        <f aca="false">IF(OR($S20+F$52&lt;'Standard Settings'!$G15,$S20+F$52&gt;'Standard Settings'!$I15),-1,(EchelleFPAparam!$S$3/('cpmcfgWVLEN_Table.csv'!$S20+F$52))*(SIN('Standard Settings'!$F15)+SIN('Standard Settings'!$F15+EchelleFPAparam!$M$3+EchelleFPAparam!$H$3)))</f>
        <v>3270.82451780886</v>
      </c>
      <c r="DN20" s="36" t="n">
        <f aca="false">IF(OR($S20+G$52&lt;'Standard Settings'!$G15,$S20+G$52&gt;'Standard Settings'!$I15),-1,(EchelleFPAparam!$S$3/('cpmcfgWVLEN_Table.csv'!$S20+G$52))*(SIN('Standard Settings'!$F15)+SIN('Standard Settings'!$F15+EchelleFPAparam!$M$3+EchelleFPAparam!$H$3)))</f>
        <v>3089.11204459726</v>
      </c>
      <c r="DO20" s="36" t="n">
        <f aca="false">IF(OR($S20+H$52&lt;'Standard Settings'!$G15,$S20+H$52&gt;'Standard Settings'!$I15),-1,(EchelleFPAparam!$S$3/('cpmcfgWVLEN_Table.csv'!$S20+H$52))*(SIN('Standard Settings'!$F15)+SIN('Standard Settings'!$F15+EchelleFPAparam!$M$3+EchelleFPAparam!$H$3)))</f>
        <v>2926.52720014477</v>
      </c>
      <c r="DP20" s="36" t="n">
        <f aca="false">IF(OR($S20+I$52&lt;'Standard Settings'!$G15,$S20+I$52&gt;'Standard Settings'!$I15),-1,(EchelleFPAparam!$S$3/('cpmcfgWVLEN_Table.csv'!$S20+I$52))*(SIN('Standard Settings'!$F15)+SIN('Standard Settings'!$F15+EchelleFPAparam!$M$3+EchelleFPAparam!$H$3)))</f>
        <v>2780.20084013753</v>
      </c>
      <c r="DQ20" s="36" t="n">
        <f aca="false">IF(OR($S20+J$52&lt;'Standard Settings'!$G15,$S20+J$52&gt;'Standard Settings'!$I15),-1,(EchelleFPAparam!$S$3/('cpmcfgWVLEN_Table.csv'!$S20+J$52))*(SIN('Standard Settings'!$F15)+SIN('Standard Settings'!$F15+EchelleFPAparam!$M$3+EchelleFPAparam!$H$3)))</f>
        <v>-1</v>
      </c>
      <c r="DR20" s="36"/>
      <c r="DS20" s="36"/>
      <c r="DT20" s="36" t="n">
        <f aca="false">IF(OR($S20+B$52&lt;'Standard Settings'!$G15,$S20+B$52&gt;'Standard Settings'!$I15),-1,(EchelleFPAparam!$S$3/('cpmcfgWVLEN_Table.csv'!$S20+B$52))*(SIN('Standard Settings'!$F15)+SIN('Standard Settings'!$F15+EchelleFPAparam!$M$3+EchelleFPAparam!$I$3)))</f>
        <v>-1</v>
      </c>
      <c r="DU20" s="36" t="n">
        <f aca="false">IF(OR($S20+C$52&lt;'Standard Settings'!$G15,$S20+C$52&gt;'Standard Settings'!$I15),-1,(EchelleFPAparam!$S$3/('cpmcfgWVLEN_Table.csv'!$S20+C$52))*(SIN('Standard Settings'!$F15)+SIN('Standard Settings'!$F15+EchelleFPAparam!$M$3+EchelleFPAparam!$I$3)))</f>
        <v>3999.63617598774</v>
      </c>
      <c r="DV20" s="36" t="n">
        <f aca="false">IF(OR($S20+D$52&lt;'Standard Settings'!$G15,$S20+D$52&gt;'Standard Settings'!$I15),-1,(EchelleFPAparam!$S$3/('cpmcfgWVLEN_Table.csv'!$S20+D$52))*(SIN('Standard Settings'!$F15)+SIN('Standard Settings'!$F15+EchelleFPAparam!$M$3+EchelleFPAparam!$I$3)))</f>
        <v>3732.99376425522</v>
      </c>
      <c r="DW20" s="36" t="n">
        <f aca="false">IF(OR($S20+E$52&lt;'Standard Settings'!$G15,$S20+E$52&gt;'Standard Settings'!$I15),-1,(EchelleFPAparam!$S$3/('cpmcfgWVLEN_Table.csv'!$S20+E$52))*(SIN('Standard Settings'!$F15)+SIN('Standard Settings'!$F15+EchelleFPAparam!$M$3+EchelleFPAparam!$I$3)))</f>
        <v>3499.68165398927</v>
      </c>
      <c r="DX20" s="36" t="n">
        <f aca="false">IF(OR($S20+F$52&lt;'Standard Settings'!$G15,$S20+F$52&gt;'Standard Settings'!$I15),-1,(EchelleFPAparam!$S$3/('cpmcfgWVLEN_Table.csv'!$S20+F$52))*(SIN('Standard Settings'!$F15)+SIN('Standard Settings'!$F15+EchelleFPAparam!$M$3+EchelleFPAparam!$I$3)))</f>
        <v>3293.81802728402</v>
      </c>
      <c r="DY20" s="36" t="n">
        <f aca="false">IF(OR($S20+G$52&lt;'Standard Settings'!$G15,$S20+G$52&gt;'Standard Settings'!$I15),-1,(EchelleFPAparam!$S$3/('cpmcfgWVLEN_Table.csv'!$S20+G$52))*(SIN('Standard Settings'!$F15)+SIN('Standard Settings'!$F15+EchelleFPAparam!$M$3+EchelleFPAparam!$I$3)))</f>
        <v>3110.82813687935</v>
      </c>
      <c r="DZ20" s="36" t="n">
        <f aca="false">IF(OR($S20+H$52&lt;'Standard Settings'!$G15,$S20+H$52&gt;'Standard Settings'!$I15),-1,(EchelleFPAparam!$S$3/('cpmcfgWVLEN_Table.csv'!$S20+H$52))*(SIN('Standard Settings'!$F15)+SIN('Standard Settings'!$F15+EchelleFPAparam!$M$3+EchelleFPAparam!$I$3)))</f>
        <v>2947.10034020149</v>
      </c>
      <c r="EA20" s="36" t="n">
        <f aca="false">IF(OR($S20+I$52&lt;'Standard Settings'!$G15,$S20+I$52&gt;'Standard Settings'!$I15),-1,(EchelleFPAparam!$S$3/('cpmcfgWVLEN_Table.csv'!$S20+I$52))*(SIN('Standard Settings'!$F15)+SIN('Standard Settings'!$F15+EchelleFPAparam!$M$3+EchelleFPAparam!$I$3)))</f>
        <v>2799.74532319142</v>
      </c>
      <c r="EB20" s="36" t="n">
        <f aca="false">IF(OR($S20+J$52&lt;'Standard Settings'!$G15,$S20+J$52&gt;'Standard Settings'!$I15),-1,(EchelleFPAparam!$S$3/('cpmcfgWVLEN_Table.csv'!$S20+J$52))*(SIN('Standard Settings'!$F15)+SIN('Standard Settings'!$F15+EchelleFPAparam!$M$3+EchelleFPAparam!$I$3)))</f>
        <v>-1</v>
      </c>
      <c r="EC20" s="36"/>
      <c r="ED20" s="36"/>
      <c r="EE20" s="36" t="n">
        <f aca="false">IF(OR($S20+B$52&lt;'Standard Settings'!$G15,$S20+B$52&gt;'Standard Settings'!$I15),-1,(EchelleFPAparam!$S$3/('cpmcfgWVLEN_Table.csv'!$S20+B$52))*(SIN('Standard Settings'!$F15)+SIN('Standard Settings'!$F15+EchelleFPAparam!$M$3+EchelleFPAparam!$J$3)))</f>
        <v>-1</v>
      </c>
      <c r="EF20" s="36" t="n">
        <f aca="false">IF(OR($S20+C$52&lt;'Standard Settings'!$G15,$S20+C$52&gt;'Standard Settings'!$I15),-1,(EchelleFPAparam!$S$3/('cpmcfgWVLEN_Table.csv'!$S20+C$52))*(SIN('Standard Settings'!$F15)+SIN('Standard Settings'!$F15+EchelleFPAparam!$M$3+EchelleFPAparam!$J$3)))</f>
        <v>4001.11605248109</v>
      </c>
      <c r="EG20" s="36" t="n">
        <f aca="false">IF(OR($S20+D$52&lt;'Standard Settings'!$G15,$S20+D$52&gt;'Standard Settings'!$I15),-1,(EchelleFPAparam!$S$3/('cpmcfgWVLEN_Table.csv'!$S20+D$52))*(SIN('Standard Settings'!$F15)+SIN('Standard Settings'!$F15+EchelleFPAparam!$M$3+EchelleFPAparam!$J$3)))</f>
        <v>3734.37498231568</v>
      </c>
      <c r="EH20" s="36" t="n">
        <f aca="false">IF(OR($S20+E$52&lt;'Standard Settings'!$G15,$S20+E$52&gt;'Standard Settings'!$I15),-1,(EchelleFPAparam!$S$3/('cpmcfgWVLEN_Table.csv'!$S20+E$52))*(SIN('Standard Settings'!$F15)+SIN('Standard Settings'!$F15+EchelleFPAparam!$M$3+EchelleFPAparam!$J$3)))</f>
        <v>3500.97654592095</v>
      </c>
      <c r="EI20" s="36" t="n">
        <f aca="false">IF(OR($S20+F$52&lt;'Standard Settings'!$G15,$S20+F$52&gt;'Standard Settings'!$I15),-1,(EchelleFPAparam!$S$3/('cpmcfgWVLEN_Table.csv'!$S20+F$52))*(SIN('Standard Settings'!$F15)+SIN('Standard Settings'!$F15+EchelleFPAparam!$M$3+EchelleFPAparam!$J$3)))</f>
        <v>3295.03674910207</v>
      </c>
      <c r="EJ20" s="36" t="n">
        <f aca="false">IF(OR($S20+G$52&lt;'Standard Settings'!$G15,$S20+G$52&gt;'Standard Settings'!$I15),-1,(EchelleFPAparam!$S$3/('cpmcfgWVLEN_Table.csv'!$S20+G$52))*(SIN('Standard Settings'!$F15)+SIN('Standard Settings'!$F15+EchelleFPAparam!$M$3+EchelleFPAparam!$J$3)))</f>
        <v>3111.97915192973</v>
      </c>
      <c r="EK20" s="36" t="n">
        <f aca="false">IF(OR($S20+H$52&lt;'Standard Settings'!$G15,$S20+H$52&gt;'Standard Settings'!$I15),-1,(EchelleFPAparam!$S$3/('cpmcfgWVLEN_Table.csv'!$S20+H$52))*(SIN('Standard Settings'!$F15)+SIN('Standard Settings'!$F15+EchelleFPAparam!$M$3+EchelleFPAparam!$J$3)))</f>
        <v>2948.19077551238</v>
      </c>
      <c r="EL20" s="36" t="n">
        <f aca="false">IF(OR($S20+I$52&lt;'Standard Settings'!$G15,$S20+I$52&gt;'Standard Settings'!$I15),-1,(EchelleFPAparam!$S$3/('cpmcfgWVLEN_Table.csv'!$S20+I$52))*(SIN('Standard Settings'!$F15)+SIN('Standard Settings'!$F15+EchelleFPAparam!$M$3+EchelleFPAparam!$J$3)))</f>
        <v>2800.78123673676</v>
      </c>
      <c r="EM20" s="36" t="n">
        <f aca="false">IF(OR($S20+J$52&lt;'Standard Settings'!$G15,$S20+J$52&gt;'Standard Settings'!$I15),-1,(EchelleFPAparam!$S$3/('cpmcfgWVLEN_Table.csv'!$S20+J$52))*(SIN('Standard Settings'!$F15)+SIN('Standard Settings'!$F15+EchelleFPAparam!$M$3+EchelleFPAparam!$J$3)))</f>
        <v>-1</v>
      </c>
      <c r="EN20" s="36"/>
      <c r="EO20" s="36"/>
      <c r="EP20" s="36" t="n">
        <f aca="false">IF(OR($S20+B$52&lt;$Q20,$S20+B$52&gt;$R20),-1,(EchelleFPAparam!$S$3/('cpmcfgWVLEN_Table.csv'!$S20+B$52))*(SIN('Standard Settings'!$F15)+SIN('Standard Settings'!$F15+EchelleFPAparam!$M$3+EchelleFPAparam!$K$3)))</f>
        <v>-1</v>
      </c>
      <c r="EQ20" s="36" t="n">
        <f aca="false">IF(OR($S20+C$52&lt;$Q20,$S20+C$52&gt;$R20),-1,(EchelleFPAparam!$S$3/('cpmcfgWVLEN_Table.csv'!$S20+C$52))*(SIN('Standard Settings'!$F15)+SIN('Standard Settings'!$F15+EchelleFPAparam!$M$3+EchelleFPAparam!$K$3)))</f>
        <v>4027.74342125763</v>
      </c>
      <c r="ER20" s="36" t="n">
        <f aca="false">IF(OR($S20+D$52&lt;$Q20,$S20+D$52&gt;$R20),-1,(EchelleFPAparam!$S$3/('cpmcfgWVLEN_Table.csv'!$S20+D$52))*(SIN('Standard Settings'!$F15)+SIN('Standard Settings'!$F15+EchelleFPAparam!$M$3+EchelleFPAparam!$K$3)))</f>
        <v>3759.22719317378</v>
      </c>
      <c r="ES20" s="36" t="n">
        <f aca="false">IF(OR($S20+E$52&lt;$Q20,$S20+E$52&gt;$R20),-1,(EchelleFPAparam!$S$3/('cpmcfgWVLEN_Table.csv'!$S20+E$52))*(SIN('Standard Settings'!$F15)+SIN('Standard Settings'!$F15+EchelleFPAparam!$M$3+EchelleFPAparam!$K$3)))</f>
        <v>3524.27549360042</v>
      </c>
      <c r="ET20" s="36" t="n">
        <f aca="false">IF(OR($S20+F$52&lt;$Q20,$S20+F$52&gt;$R20),-1,(EchelleFPAparam!$S$3/('cpmcfgWVLEN_Table.csv'!$S20+F$52))*(SIN('Standard Settings'!$F15)+SIN('Standard Settings'!$F15+EchelleFPAparam!$M$3+EchelleFPAparam!$K$3)))</f>
        <v>3316.96517044746</v>
      </c>
      <c r="EU20" s="36" t="n">
        <f aca="false">IF(OR($S20+G$52&lt;$Q20,$S20+G$52&gt;$R20),-1,(EchelleFPAparam!$S$3/('cpmcfgWVLEN_Table.csv'!$S20+G$52))*(SIN('Standard Settings'!$F15)+SIN('Standard Settings'!$F15+EchelleFPAparam!$M$3+EchelleFPAparam!$K$3)))</f>
        <v>3132.68932764482</v>
      </c>
      <c r="EV20" s="36" t="n">
        <f aca="false">IF(OR($S20+H$52&lt;$Q20,$S20+H$52&gt;$R20),-1,(EchelleFPAparam!$S$3/('cpmcfgWVLEN_Table.csv'!$S20+H$52))*(SIN('Standard Settings'!$F15)+SIN('Standard Settings'!$F15+EchelleFPAparam!$M$3+EchelleFPAparam!$K$3)))</f>
        <v>2967.8109419793</v>
      </c>
      <c r="EW20" s="36" t="n">
        <f aca="false">IF(OR($S20+I$52&lt;$Q20,$S20+I$52&gt;$R20),-1,(EchelleFPAparam!$S$3/('cpmcfgWVLEN_Table.csv'!$S20+I$52))*(SIN('Standard Settings'!$F15)+SIN('Standard Settings'!$F15+EchelleFPAparam!$M$3+EchelleFPAparam!$K$3)))</f>
        <v>2819.42039488034</v>
      </c>
      <c r="EX20" s="36" t="n">
        <f aca="false">IF(OR($S20+J$52&lt;$Q20,$S20+J$52&gt;$R20),-1,(EchelleFPAparam!$S$3/('cpmcfgWVLEN_Table.csv'!$S20+J$52))*(SIN('Standard Settings'!$F15)+SIN('Standard Settings'!$F15+EchelleFPAparam!$M$3+EchelleFPAparam!$K$3)))</f>
        <v>-1</v>
      </c>
      <c r="EY20" s="36"/>
      <c r="EZ20" s="37"/>
      <c r="FA20" s="37"/>
      <c r="FB20" s="37"/>
      <c r="FC20" s="37"/>
      <c r="FD20" s="37"/>
      <c r="FE20" s="37"/>
      <c r="FF20" s="37"/>
      <c r="FG20" s="37"/>
      <c r="FH20" s="37"/>
      <c r="FI20" s="37"/>
      <c r="FJ20" s="37"/>
      <c r="FK20" s="37"/>
      <c r="FL20" s="37"/>
      <c r="FM20" s="37"/>
      <c r="FN20" s="37"/>
      <c r="FO20" s="37"/>
      <c r="FP20" s="37"/>
      <c r="FQ20" s="37"/>
      <c r="FR20" s="37"/>
      <c r="FS20" s="37"/>
      <c r="FT20" s="37"/>
      <c r="FU20" s="37"/>
      <c r="FV20" s="37"/>
      <c r="FW20" s="37"/>
      <c r="FX20" s="38" t="n">
        <f aca="false">1/(F20*EchelleFPAparam!$Q$3)</f>
        <v>1024.94457610124</v>
      </c>
      <c r="FY20" s="38" t="n">
        <f aca="false">E20*FX20</f>
        <v>11.5073597764149</v>
      </c>
      <c r="FZ20" s="37"/>
      <c r="GA20" s="37"/>
      <c r="GB20" s="37"/>
      <c r="GC20" s="37"/>
      <c r="GD20" s="37"/>
      <c r="GE20" s="37"/>
      <c r="GF20" s="37"/>
      <c r="GG20" s="37"/>
      <c r="GH20" s="37"/>
      <c r="GI20" s="37"/>
      <c r="GJ20" s="37"/>
      <c r="GK20" s="37"/>
      <c r="GL20" s="37"/>
      <c r="GM20" s="37"/>
      <c r="GN20" s="37"/>
      <c r="GO20" s="37"/>
      <c r="GP20" s="37"/>
      <c r="GQ20" s="37"/>
      <c r="GR20" s="37"/>
      <c r="GS20" s="37"/>
      <c r="GT20" s="37"/>
      <c r="GU20" s="37"/>
      <c r="GV20" s="37"/>
      <c r="GW20" s="37"/>
      <c r="GX20" s="37"/>
      <c r="GY20" s="37"/>
      <c r="GZ20" s="37"/>
      <c r="HA20" s="37"/>
      <c r="HB20" s="37"/>
      <c r="HC20" s="37"/>
      <c r="HD20" s="37"/>
      <c r="HE20" s="37"/>
      <c r="HF20" s="37"/>
      <c r="HG20" s="37"/>
      <c r="HH20" s="37"/>
      <c r="HI20" s="37"/>
      <c r="HJ20" s="37"/>
      <c r="HK20" s="37"/>
      <c r="HL20" s="37"/>
      <c r="HM20" s="37"/>
      <c r="HN20" s="37"/>
      <c r="HO20" s="37"/>
      <c r="HP20" s="37"/>
      <c r="HQ20" s="37"/>
      <c r="HR20" s="37"/>
      <c r="HS20" s="37"/>
      <c r="HT20" s="37"/>
      <c r="HU20" s="37"/>
      <c r="HV20" s="37"/>
      <c r="HW20" s="37"/>
      <c r="HX20" s="37"/>
      <c r="HY20" s="37"/>
      <c r="HZ20" s="37"/>
      <c r="IA20" s="37"/>
      <c r="IB20" s="37"/>
      <c r="IC20" s="37"/>
      <c r="ID20" s="37"/>
      <c r="IE20" s="37"/>
      <c r="IF20" s="37"/>
      <c r="IG20" s="37"/>
      <c r="IH20" s="37"/>
      <c r="II20" s="37"/>
      <c r="IJ20" s="37"/>
      <c r="IK20" s="37"/>
      <c r="IL20" s="37"/>
      <c r="IM20" s="37"/>
      <c r="IN20" s="37"/>
      <c r="IO20" s="37"/>
      <c r="IP20" s="37"/>
      <c r="IQ20" s="37"/>
      <c r="IR20" s="37"/>
      <c r="IS20" s="37"/>
      <c r="IT20" s="37"/>
      <c r="IU20" s="37"/>
      <c r="IV20" s="37"/>
      <c r="IW20" s="37"/>
      <c r="IX20" s="37"/>
      <c r="IY20" s="37"/>
      <c r="IZ20" s="37"/>
      <c r="JA20" s="37"/>
      <c r="JB20" s="37"/>
      <c r="JC20" s="37"/>
      <c r="JD20" s="37"/>
      <c r="JE20" s="37"/>
      <c r="JF20" s="37"/>
      <c r="JG20" s="37"/>
      <c r="JH20" s="37"/>
      <c r="JI20" s="37"/>
      <c r="JJ20" s="37"/>
      <c r="JK20" s="37"/>
      <c r="JL20" s="37"/>
      <c r="JM20" s="37"/>
      <c r="JN20" s="37"/>
      <c r="JO20" s="37"/>
      <c r="JP20" s="37"/>
      <c r="JQ20" s="37"/>
      <c r="JR20" s="37"/>
      <c r="JS20" s="37"/>
      <c r="JT20" s="37"/>
      <c r="JU20" s="37"/>
      <c r="JV20" s="37"/>
      <c r="JW20" s="37"/>
      <c r="JX20" s="37"/>
      <c r="JY20" s="37"/>
      <c r="JZ20" s="37"/>
      <c r="KA20" s="37"/>
      <c r="KB20" s="37"/>
      <c r="KC20" s="37"/>
      <c r="KD20" s="37"/>
      <c r="KE20" s="37"/>
    </row>
    <row r="21" customFormat="false" ht="13.75" hidden="false" customHeight="true" outlineLevel="0" collapsed="false">
      <c r="A21" s="24" t="n">
        <v>15</v>
      </c>
      <c r="B21" s="25" t="n">
        <f aca="false">Y21</f>
        <v>3341.6526666741</v>
      </c>
      <c r="C21" s="12" t="str">
        <f aca="false">'Standard Settings'!B16</f>
        <v>L/3/7</v>
      </c>
      <c r="D21" s="12" t="n">
        <f aca="false">'Standard Settings'!H16</f>
        <v>17</v>
      </c>
      <c r="E21" s="26" t="n">
        <f aca="false">(DX21-DM21)/2048</f>
        <v>0.0105343490927197</v>
      </c>
      <c r="F21" s="23" t="n">
        <f aca="false">((EchelleFPAparam!$S$3/('cpmcfgWVLEN_Table.csv'!$S21+E$52))*(SIN('Standard Settings'!$F16+0.0005)+SIN('Standard Settings'!$F16+0.0005+EchelleFPAparam!$M$3))-(EchelleFPAparam!$S$3/('cpmcfgWVLEN_Table.csv'!$S21+E$52))*(SIN('Standard Settings'!$F16-0.0005)+SIN('Standard Settings'!$F16-0.0005+EchelleFPAparam!$M$3)))*1000*EchelleFPAparam!$O$3/180</f>
        <v>30.3779365076914</v>
      </c>
      <c r="G21" s="27" t="str">
        <f aca="false">'Standard Settings'!C16</f>
        <v>L</v>
      </c>
      <c r="H21" s="28"/>
      <c r="I21" s="12" t="str">
        <f aca="false">'Standard Settings'!$D16</f>
        <v>LM</v>
      </c>
      <c r="J21" s="28"/>
      <c r="K21" s="13" t="n">
        <v>0</v>
      </c>
      <c r="L21" s="13" t="n">
        <v>0</v>
      </c>
      <c r="M21" s="14" t="s">
        <v>319</v>
      </c>
      <c r="N21" s="14" t="s">
        <v>319</v>
      </c>
      <c r="O21" s="12" t="n">
        <f aca="false">'Standard Settings'!$E16</f>
        <v>65.5</v>
      </c>
      <c r="P21" s="29"/>
      <c r="Q21" s="30" t="n">
        <f aca="false">'Standard Settings'!$G16</f>
        <v>14</v>
      </c>
      <c r="R21" s="30" t="n">
        <f aca="false">'Standard Settings'!$I16</f>
        <v>20</v>
      </c>
      <c r="S21" s="31" t="n">
        <f aca="false">D21-4</f>
        <v>13</v>
      </c>
      <c r="T21" s="31" t="n">
        <f aca="false">D21+4</f>
        <v>21</v>
      </c>
      <c r="U21" s="32" t="n">
        <f aca="false">IF(OR($S21+B$52&lt;$Q21,$S21+B$52&gt;$R21),-1,(EchelleFPAparam!$S$3/('cpmcfgWVLEN_Table.csv'!$S21+B$52))*(SIN('Standard Settings'!$F16)+SIN('Standard Settings'!$F16+EchelleFPAparam!$M$3)))</f>
        <v>-1</v>
      </c>
      <c r="V21" s="32" t="n">
        <f aca="false">IF(OR($S21+C$52&lt;$Q21,$S21+C$52&gt;$R21),-1,(EchelleFPAparam!$S$3/('cpmcfgWVLEN_Table.csv'!$S21+C$52))*(SIN('Standard Settings'!$F16)+SIN('Standard Settings'!$F16+EchelleFPAparam!$M$3)))</f>
        <v>4057.72109524712</v>
      </c>
      <c r="W21" s="32" t="n">
        <f aca="false">IF(OR($S21+D$52&lt;$Q21,$S21+D$52&gt;$R21),-1,(EchelleFPAparam!$S$3/('cpmcfgWVLEN_Table.csv'!$S21+D$52))*(SIN('Standard Settings'!$F16)+SIN('Standard Settings'!$F16+EchelleFPAparam!$M$3)))</f>
        <v>3787.20635556398</v>
      </c>
      <c r="X21" s="32" t="n">
        <f aca="false">IF(OR($S21+E$52&lt;$Q21,$S21+E$52&gt;$R21),-1,(EchelleFPAparam!$S$3/('cpmcfgWVLEN_Table.csv'!$S21+E$52))*(SIN('Standard Settings'!$F16)+SIN('Standard Settings'!$F16+EchelleFPAparam!$M$3)))</f>
        <v>3550.50595834123</v>
      </c>
      <c r="Y21" s="32" t="n">
        <f aca="false">IF(OR($S21+F$52&lt;$Q21,$S21+F$52&gt;$R21),-1,(EchelleFPAparam!$S$3/('cpmcfgWVLEN_Table.csv'!$S21+F$52))*(SIN('Standard Settings'!$F16)+SIN('Standard Settings'!$F16+EchelleFPAparam!$M$3)))</f>
        <v>3341.6526666741</v>
      </c>
      <c r="Z21" s="32" t="n">
        <f aca="false">IF(OR($S21+G$52&lt;$Q21,$S21+G$52&gt;$R21),-1,(EchelleFPAparam!$S$3/('cpmcfgWVLEN_Table.csv'!$S21+G$52))*(SIN('Standard Settings'!$F16)+SIN('Standard Settings'!$F16+EchelleFPAparam!$M$3)))</f>
        <v>3156.00529630332</v>
      </c>
      <c r="AA21" s="32" t="n">
        <f aca="false">IF(OR($S21+H$52&lt;$Q21,$S21+H$52&gt;$R21),-1,(EchelleFPAparam!$S$3/('cpmcfgWVLEN_Table.csv'!$S21+H$52))*(SIN('Standard Settings'!$F16)+SIN('Standard Settings'!$F16+EchelleFPAparam!$M$3)))</f>
        <v>2989.89975439262</v>
      </c>
      <c r="AB21" s="32" t="n">
        <f aca="false">IF(OR($S21+I$52&lt;$Q21,$S21+I$52&gt;$R21),-1,(EchelleFPAparam!$S$3/('cpmcfgWVLEN_Table.csv'!$S21+I$52))*(SIN('Standard Settings'!$F16)+SIN('Standard Settings'!$F16+EchelleFPAparam!$M$3)))</f>
        <v>2840.40476667299</v>
      </c>
      <c r="AC21" s="32" t="n">
        <f aca="false">IF(OR($S21+J$52&lt;$Q21,$S21+J$52&gt;$R21),-1,(EchelleFPAparam!$S$3/('cpmcfgWVLEN_Table.csv'!$S21+J$52))*(SIN('Standard Settings'!$F16)+SIN('Standard Settings'!$F16+EchelleFPAparam!$M$3)))</f>
        <v>-1</v>
      </c>
      <c r="AD21" s="33"/>
      <c r="AE21" s="33" t="n">
        <v>2018.14802262301</v>
      </c>
      <c r="AF21" s="33" t="n">
        <v>1710.85961423678</v>
      </c>
      <c r="AG21" s="33" t="n">
        <v>1344.40702181751</v>
      </c>
      <c r="AH21" s="33" t="n">
        <v>1024.36894665496</v>
      </c>
      <c r="AI21" s="33" t="n">
        <v>742.424358323842</v>
      </c>
      <c r="AJ21" s="33" t="n">
        <v>491.92094066155</v>
      </c>
      <c r="AK21" s="33" t="n">
        <v>267.560517566425</v>
      </c>
      <c r="AL21" s="33" t="n">
        <v>75.8686934939767</v>
      </c>
      <c r="AM21" s="33"/>
      <c r="AN21" s="33"/>
      <c r="AO21" s="33"/>
      <c r="AP21" s="33" t="n">
        <v>2025.63003264093</v>
      </c>
      <c r="AQ21" s="33" t="n">
        <v>1729.36347056736</v>
      </c>
      <c r="AR21" s="33" t="n">
        <v>1360.54593871022</v>
      </c>
      <c r="AS21" s="33" t="n">
        <v>1038.45418375226</v>
      </c>
      <c r="AT21" s="33" t="n">
        <v>754.754873397628</v>
      </c>
      <c r="AU21" s="33" t="n">
        <v>502.644746129343</v>
      </c>
      <c r="AV21" s="33" t="n">
        <v>276.952071920226</v>
      </c>
      <c r="AW21" s="33" t="n">
        <v>79.9348397057519</v>
      </c>
      <c r="AX21" s="33"/>
      <c r="AY21" s="33"/>
      <c r="AZ21" s="33"/>
      <c r="BA21" s="33" t="n">
        <v>2036.01539644727</v>
      </c>
      <c r="BB21" s="33" t="n">
        <v>1749.95517724563</v>
      </c>
      <c r="BC21" s="33" t="n">
        <v>1378.47104549593</v>
      </c>
      <c r="BD21" s="33" t="n">
        <v>1054.08015439874</v>
      </c>
      <c r="BE21" s="33" t="n">
        <v>768.376000551908</v>
      </c>
      <c r="BF21" s="33" t="n">
        <v>514.516347996956</v>
      </c>
      <c r="BG21" s="33" t="n">
        <v>287.299395481053</v>
      </c>
      <c r="BH21" s="33" t="n">
        <v>84.5729363723761</v>
      </c>
      <c r="BI21" s="33"/>
      <c r="BJ21" s="33"/>
      <c r="BK21" s="34" t="n">
        <f aca="false">IF(OR($S21+B$52&lt;'Standard Settings'!$G16,$S21+B$52&gt;'Standard Settings'!$I16),-1,(EchelleFPAparam!$S$3/('cpmcfgWVLEN_Table.csv'!$S21+B$52))*(SIN(EchelleFPAparam!$T$3-EchelleFPAparam!$M$3/2)+SIN('Standard Settings'!$F16+EchelleFPAparam!$M$3)))</f>
        <v>-1</v>
      </c>
      <c r="BL21" s="34" t="n">
        <f aca="false">IF(OR($S21+C$52&lt;'Standard Settings'!$G16,$S21+C$52&gt;'Standard Settings'!$I16),-1,(EchelleFPAparam!$S$3/('cpmcfgWVLEN_Table.csv'!$S21+C$52))*(SIN(EchelleFPAparam!$T$3-EchelleFPAparam!$M$3/2)+SIN('Standard Settings'!$F16+EchelleFPAparam!$M$3)))</f>
        <v>4055.67114621667</v>
      </c>
      <c r="BM21" s="34" t="n">
        <f aca="false">IF(OR($S21+D$52&lt;'Standard Settings'!$G16,$S21+D$52&gt;'Standard Settings'!$I16),-1,(EchelleFPAparam!$S$3/('cpmcfgWVLEN_Table.csv'!$S21+D$52))*(SIN(EchelleFPAparam!$T$3-EchelleFPAparam!$M$3/2)+SIN('Standard Settings'!$F16+EchelleFPAparam!$M$3)))</f>
        <v>3785.29306980223</v>
      </c>
      <c r="BN21" s="34" t="n">
        <f aca="false">IF(OR($S21+E$52&lt;'Standard Settings'!$G16,$S21+E$52&gt;'Standard Settings'!$I16),-1,(EchelleFPAparam!$S$3/('cpmcfgWVLEN_Table.csv'!$S21+E$52))*(SIN(EchelleFPAparam!$T$3-EchelleFPAparam!$M$3/2)+SIN('Standard Settings'!$F16+EchelleFPAparam!$M$3)))</f>
        <v>3548.71225293959</v>
      </c>
      <c r="BO21" s="34" t="n">
        <f aca="false">IF(OR($S21+F$52&lt;'Standard Settings'!$G16,$S21+F$52&gt;'Standard Settings'!$I16),-1,(EchelleFPAparam!$S$3/('cpmcfgWVLEN_Table.csv'!$S21+F$52))*(SIN(EchelleFPAparam!$T$3-EchelleFPAparam!$M$3/2)+SIN('Standard Settings'!$F16+EchelleFPAparam!$M$3)))</f>
        <v>3339.9644733549</v>
      </c>
      <c r="BP21" s="34" t="n">
        <f aca="false">IF(OR($S21+G$52&lt;'Standard Settings'!$G16,$S21+G$52&gt;'Standard Settings'!$I16),-1,(EchelleFPAparam!$S$3/('cpmcfgWVLEN_Table.csv'!$S21+G$52))*(SIN(EchelleFPAparam!$T$3-EchelleFPAparam!$M$3/2)+SIN('Standard Settings'!$F16+EchelleFPAparam!$M$3)))</f>
        <v>3154.41089150185</v>
      </c>
      <c r="BQ21" s="34" t="n">
        <f aca="false">IF(OR($S21+H$52&lt;'Standard Settings'!$G16,$S21+H$52&gt;'Standard Settings'!$I16),-1,(EchelleFPAparam!$S$3/('cpmcfgWVLEN_Table.csv'!$S21+H$52))*(SIN(EchelleFPAparam!$T$3-EchelleFPAparam!$M$3/2)+SIN('Standard Settings'!$F16+EchelleFPAparam!$M$3)))</f>
        <v>2988.38926563334</v>
      </c>
      <c r="BR21" s="34" t="n">
        <f aca="false">IF(OR($S21+I$52&lt;'Standard Settings'!$G16,$S21+I$52&gt;'Standard Settings'!$I16),-1,(EchelleFPAparam!$S$3/('cpmcfgWVLEN_Table.csv'!$S21+I$52))*(SIN(EchelleFPAparam!$T$3-EchelleFPAparam!$M$3/2)+SIN('Standard Settings'!$F16+EchelleFPAparam!$M$3)))</f>
        <v>2838.96980235167</v>
      </c>
      <c r="BS21" s="34" t="n">
        <f aca="false">IF(OR($S21+J$52&lt;'Standard Settings'!$G16,$S21+J$52&gt;'Standard Settings'!$I16),-1,(EchelleFPAparam!$S$3/('cpmcfgWVLEN_Table.csv'!$S21+J$52))*(SIN(EchelleFPAparam!$T$3-EchelleFPAparam!$M$3/2)+SIN('Standard Settings'!$F16+EchelleFPAparam!$M$3)))</f>
        <v>-1</v>
      </c>
      <c r="BT21" s="35" t="n">
        <f aca="false">IF(OR($S21+B$52&lt;'Standard Settings'!$G16,$S21+B$52&gt;'Standard Settings'!$I16),-1,BK21*(($D21+B$52)/($D21+B$52+0.5)))</f>
        <v>-1</v>
      </c>
      <c r="BU21" s="35" t="n">
        <f aca="false">IF(OR($S21+C$52&lt;'Standard Settings'!$G16,$S21+C$52&gt;'Standard Settings'!$I16),-1,BL21*(($D21+C$52)/($D21+C$52+0.5)))</f>
        <v>3946.05841253514</v>
      </c>
      <c r="BV21" s="35" t="n">
        <f aca="false">IF(OR($S21+D$52&lt;'Standard Settings'!$G16,$S21+D$52&gt;'Standard Settings'!$I16),-1,BM21*(($D21+D$52)/($D21+D$52+0.5)))</f>
        <v>3688.23427314063</v>
      </c>
      <c r="BW21" s="35" t="n">
        <f aca="false">IF(OR($S21+E$52&lt;'Standard Settings'!$G16,$S21+E$52&gt;'Standard Settings'!$I16),-1,BN21*(($D21+E$52)/($D21+E$52+0.5)))</f>
        <v>3462.15829555082</v>
      </c>
      <c r="BX21" s="35" t="n">
        <f aca="false">IF(OR($S21+F$52&lt;'Standard Settings'!$G16,$S21+F$52&gt;'Standard Settings'!$I16),-1,BO21*(($D21+F$52)/($D21+F$52+0.5)))</f>
        <v>3262.2908809513</v>
      </c>
      <c r="BY21" s="35" t="n">
        <f aca="false">IF(OR($S21+G$52&lt;'Standard Settings'!$G16,$S21+G$52&gt;'Standard Settings'!$I16),-1,BP21*(($D21+G$52)/($D21+G$52+0.5)))</f>
        <v>3084.3128716907</v>
      </c>
      <c r="BZ21" s="35" t="n">
        <f aca="false">IF(OR($S21+H$52&lt;'Standard Settings'!$G16,$S21+H$52&gt;'Standard Settings'!$I16),-1,BQ21*(($D21+H$52)/($D21+H$52+0.5)))</f>
        <v>2924.80651530071</v>
      </c>
      <c r="CA21" s="35" t="n">
        <f aca="false">IF(OR($S21+I$52&lt;'Standard Settings'!$G16,$S21+I$52&gt;'Standard Settings'!$I16),-1,BR21*(($D21+I$52)/($D21+I$52+0.5)))</f>
        <v>2781.03164312</v>
      </c>
      <c r="CB21" s="35" t="n">
        <f aca="false">IF(OR($S21+J$52&lt;'Standard Settings'!$G16,$S21+J$52&gt;'Standard Settings'!$I16),-1,BS21*(($D21+J$52)/($D21+J$52+0.5)))</f>
        <v>-1</v>
      </c>
      <c r="CC21" s="35" t="n">
        <f aca="false">IF(OR($S21+B$52&lt;'Standard Settings'!$G16,$S21+B$52&gt;'Standard Settings'!$I16),-1,BK21*(($D21+B$52)/($D21+B$52-0.5)))</f>
        <v>-1</v>
      </c>
      <c r="CD21" s="35" t="n">
        <f aca="false">IF(OR($S21+C$52&lt;'Standard Settings'!$G16,$S21+C$52&gt;'Standard Settings'!$I16),-1,BL21*(($D21+C$52)/($D21+C$52-0.5)))</f>
        <v>4171.54746468</v>
      </c>
      <c r="CE21" s="35" t="n">
        <f aca="false">IF(OR($S21+D$52&lt;'Standard Settings'!$G16,$S21+D$52&gt;'Standard Settings'!$I16),-1,BM21*(($D21+D$52)/($D21+D$52-0.5)))</f>
        <v>3887.59828790499</v>
      </c>
      <c r="CF21" s="35" t="n">
        <f aca="false">IF(OR($S21+E$52&lt;'Standard Settings'!$G16,$S21+E$52&gt;'Standard Settings'!$I16),-1,BN21*(($D21+E$52)/($D21+E$52-0.5)))</f>
        <v>3639.70487480983</v>
      </c>
      <c r="CG21" s="35" t="n">
        <f aca="false">IF(OR($S21+F$52&lt;'Standard Settings'!$G16,$S21+F$52&gt;'Standard Settings'!$I16),-1,BO21*(($D21+F$52)/($D21+F$52-0.5)))</f>
        <v>3421.42702148551</v>
      </c>
      <c r="CH21" s="35" t="n">
        <f aca="false">IF(OR($S21+G$52&lt;'Standard Settings'!$G16,$S21+G$52&gt;'Standard Settings'!$I16),-1,BP21*(($D21+G$52)/($D21+G$52-0.5)))</f>
        <v>3227.76928432748</v>
      </c>
      <c r="CI21" s="35" t="n">
        <f aca="false">IF(OR($S21+H$52&lt;'Standard Settings'!$G16,$S21+H$52&gt;'Standard Settings'!$I16),-1,BQ21*(($D21+H$52)/($D21+H$52-0.5)))</f>
        <v>3054.79791598074</v>
      </c>
      <c r="CJ21" s="35" t="n">
        <f aca="false">IF(OR($S21+I$52&lt;'Standard Settings'!$G16,$S21+I$52&gt;'Standard Settings'!$I16),-1,BR21*(($D21+I$52)/($D21+I$52-0.5)))</f>
        <v>2899.37341516766</v>
      </c>
      <c r="CK21" s="35" t="n">
        <f aca="false">IF(OR($S21+J$52&lt;'Standard Settings'!$G16,$S21+J$52&gt;'Standard Settings'!$I16),-1,BS21*(($D21+J$52)/($D21+J$52-0.5)))</f>
        <v>-1</v>
      </c>
      <c r="CL21" s="36"/>
      <c r="CM21" s="36" t="n">
        <f aca="false">IF(OR($S21+B$52&lt;'Standard Settings'!$G16,$S21+B$52&gt;'Standard Settings'!$I16),-1,(EchelleFPAparam!$S$3/('cpmcfgWVLEN_Table.csv'!$S21+B$52))*(SIN('Standard Settings'!$F16)+SIN('Standard Settings'!$F16+EchelleFPAparam!$M$3+EchelleFPAparam!$F$3)))</f>
        <v>-1</v>
      </c>
      <c r="CN21" s="36" t="n">
        <f aca="false">IF(OR($S21+C$52&lt;'Standard Settings'!$G16,$S21+C$52&gt;'Standard Settings'!$I16),-1,(EchelleFPAparam!$S$3/('cpmcfgWVLEN_Table.csv'!$S21+C$52))*(SIN('Standard Settings'!$F16)+SIN('Standard Settings'!$F16+EchelleFPAparam!$M$3+EchelleFPAparam!$F$3)))</f>
        <v>4015.51361761539</v>
      </c>
      <c r="CO21" s="36" t="n">
        <f aca="false">IF(OR($S21+D$52&lt;'Standard Settings'!$G16,$S21+D$52&gt;'Standard Settings'!$I16),-1,(EchelleFPAparam!$S$3/('cpmcfgWVLEN_Table.csv'!$S21+D$52))*(SIN('Standard Settings'!$F16)+SIN('Standard Settings'!$F16+EchelleFPAparam!$M$3+EchelleFPAparam!$F$3)))</f>
        <v>3747.81270977437</v>
      </c>
      <c r="CP21" s="36" t="n">
        <f aca="false">IF(OR($S21+E$52&lt;'Standard Settings'!$G16,$S21+E$52&gt;'Standard Settings'!$I16),-1,(EchelleFPAparam!$S$3/('cpmcfgWVLEN_Table.csv'!$S21+E$52))*(SIN('Standard Settings'!$F16)+SIN('Standard Settings'!$F16+EchelleFPAparam!$M$3+EchelleFPAparam!$F$3)))</f>
        <v>3513.57441541347</v>
      </c>
      <c r="CQ21" s="36" t="n">
        <f aca="false">IF(OR($S21+F$52&lt;'Standard Settings'!$G16,$S21+F$52&gt;'Standard Settings'!$I16),-1,(EchelleFPAparam!$S$3/('cpmcfgWVLEN_Table.csv'!$S21+F$52))*(SIN('Standard Settings'!$F16)+SIN('Standard Settings'!$F16+EchelleFPAparam!$M$3+EchelleFPAparam!$F$3)))</f>
        <v>3306.89356744797</v>
      </c>
      <c r="CR21" s="36" t="n">
        <f aca="false">IF(OR($S21+G$52&lt;'Standard Settings'!$G16,$S21+G$52&gt;'Standard Settings'!$I16),-1,(EchelleFPAparam!$S$3/('cpmcfgWVLEN_Table.csv'!$S21+G$52))*(SIN('Standard Settings'!$F16)+SIN('Standard Settings'!$F16+EchelleFPAparam!$M$3+EchelleFPAparam!$F$3)))</f>
        <v>3123.17725814531</v>
      </c>
      <c r="CS21" s="36" t="n">
        <f aca="false">IF(OR($S21+H$52&lt;'Standard Settings'!$G16,$S21+H$52&gt;'Standard Settings'!$I16),-1,(EchelleFPAparam!$S$3/('cpmcfgWVLEN_Table.csv'!$S21+H$52))*(SIN('Standard Settings'!$F16)+SIN('Standard Settings'!$F16+EchelleFPAparam!$M$3+EchelleFPAparam!$F$3)))</f>
        <v>2958.7995077166</v>
      </c>
      <c r="CT21" s="36" t="n">
        <f aca="false">IF(OR($S21+I$52&lt;'Standard Settings'!$G16,$S21+I$52&gt;'Standard Settings'!$I16),-1,(EchelleFPAparam!$S$3/('cpmcfgWVLEN_Table.csv'!$S21+I$52))*(SIN('Standard Settings'!$F16)+SIN('Standard Settings'!$F16+EchelleFPAparam!$M$3+EchelleFPAparam!$F$3)))</f>
        <v>2810.85953233077</v>
      </c>
      <c r="CU21" s="36" t="n">
        <f aca="false">IF(OR($S21+J$52&lt;'Standard Settings'!$G16,$S21+J$52&gt;'Standard Settings'!$I16),-1,(EchelleFPAparam!$S$3/('cpmcfgWVLEN_Table.csv'!$S21+J$52))*(SIN('Standard Settings'!$F16)+SIN('Standard Settings'!$F16+EchelleFPAparam!$M$3+EchelleFPAparam!$F$3)))</f>
        <v>-1</v>
      </c>
      <c r="CV21" s="36"/>
      <c r="CW21" s="36"/>
      <c r="CX21" s="36" t="n">
        <f aca="false">IF(OR($S21+B$52&lt;'Standard Settings'!$G16,$S21+B$52&gt;'Standard Settings'!$I16),-1,(EchelleFPAparam!$S$3/('cpmcfgWVLEN_Table.csv'!$S21+B$52))*(SIN('Standard Settings'!$F16)+SIN('Standard Settings'!$F16+EchelleFPAparam!$M$3+EchelleFPAparam!$G$3)))</f>
        <v>-1</v>
      </c>
      <c r="CY21" s="36" t="n">
        <f aca="false">IF(OR($S21+C$52&lt;'Standard Settings'!$G16,$S21+C$52&gt;'Standard Settings'!$I16),-1,(EchelleFPAparam!$S$3/('cpmcfgWVLEN_Table.csv'!$S21+C$52))*(SIN('Standard Settings'!$F16)+SIN('Standard Settings'!$F16+EchelleFPAparam!$M$3+EchelleFPAparam!$G$3)))</f>
        <v>4043.0105052115</v>
      </c>
      <c r="CZ21" s="36" t="n">
        <f aca="false">IF(OR($S21+D$52&lt;'Standard Settings'!$G16,$S21+D$52&gt;'Standard Settings'!$I16),-1,(EchelleFPAparam!$S$3/('cpmcfgWVLEN_Table.csv'!$S21+D$52))*(SIN('Standard Settings'!$F16)+SIN('Standard Settings'!$F16+EchelleFPAparam!$M$3+EchelleFPAparam!$G$3)))</f>
        <v>3773.47647153073</v>
      </c>
      <c r="DA21" s="36" t="n">
        <f aca="false">IF(OR($S21+E$52&lt;'Standard Settings'!$G16,$S21+E$52&gt;'Standard Settings'!$I16),-1,(EchelleFPAparam!$S$3/('cpmcfgWVLEN_Table.csv'!$S21+E$52))*(SIN('Standard Settings'!$F16)+SIN('Standard Settings'!$F16+EchelleFPAparam!$M$3+EchelleFPAparam!$G$3)))</f>
        <v>3537.63419206006</v>
      </c>
      <c r="DB21" s="36" t="n">
        <f aca="false">IF(OR($S21+F$52&lt;'Standard Settings'!$G16,$S21+F$52&gt;'Standard Settings'!$I16),-1,(EchelleFPAparam!$S$3/('cpmcfgWVLEN_Table.csv'!$S21+F$52))*(SIN('Standard Settings'!$F16)+SIN('Standard Settings'!$F16+EchelleFPAparam!$M$3+EchelleFPAparam!$G$3)))</f>
        <v>3329.53806311535</v>
      </c>
      <c r="DC21" s="36" t="n">
        <f aca="false">IF(OR($S21+G$52&lt;'Standard Settings'!$G16,$S21+G$52&gt;'Standard Settings'!$I16),-1,(EchelleFPAparam!$S$3/('cpmcfgWVLEN_Table.csv'!$S21+G$52))*(SIN('Standard Settings'!$F16)+SIN('Standard Settings'!$F16+EchelleFPAparam!$M$3+EchelleFPAparam!$G$3)))</f>
        <v>3144.56372627561</v>
      </c>
      <c r="DD21" s="36" t="n">
        <f aca="false">IF(OR($S21+H$52&lt;'Standard Settings'!$G16,$S21+H$52&gt;'Standard Settings'!$I16),-1,(EchelleFPAparam!$S$3/('cpmcfgWVLEN_Table.csv'!$S21+H$52))*(SIN('Standard Settings'!$F16)+SIN('Standard Settings'!$F16+EchelleFPAparam!$M$3+EchelleFPAparam!$G$3)))</f>
        <v>2979.0603722611</v>
      </c>
      <c r="DE21" s="36" t="n">
        <f aca="false">IF(OR($S21+I$52&lt;'Standard Settings'!$G16,$S21+I$52&gt;'Standard Settings'!$I16),-1,(EchelleFPAparam!$S$3/('cpmcfgWVLEN_Table.csv'!$S21+I$52))*(SIN('Standard Settings'!$F16)+SIN('Standard Settings'!$F16+EchelleFPAparam!$M$3+EchelleFPAparam!$G$3)))</f>
        <v>2830.10735364805</v>
      </c>
      <c r="DF21" s="36" t="n">
        <f aca="false">IF(OR($S21+J$52&lt;'Standard Settings'!$G16,$S21+J$52&gt;'Standard Settings'!$I16),-1,(EchelleFPAparam!$S$3/('cpmcfgWVLEN_Table.csv'!$S21+J$52))*(SIN('Standard Settings'!$F16)+SIN('Standard Settings'!$F16+EchelleFPAparam!$M$3+EchelleFPAparam!$G$3)))</f>
        <v>-1</v>
      </c>
      <c r="DG21" s="36"/>
      <c r="DH21" s="36"/>
      <c r="DI21" s="36" t="n">
        <f aca="false">IF(OR($S21+B$52&lt;'Standard Settings'!$G16,$S21+B$52&gt;'Standard Settings'!$I16),-1,(EchelleFPAparam!$S$3/('cpmcfgWVLEN_Table.csv'!$S21+B$52))*(SIN('Standard Settings'!$F16)+SIN('Standard Settings'!$F16+EchelleFPAparam!$M$3+EchelleFPAparam!$H$3)))</f>
        <v>-1</v>
      </c>
      <c r="DJ21" s="36" t="n">
        <f aca="false">IF(OR($S21+C$52&lt;'Standard Settings'!$G16,$S21+C$52&gt;'Standard Settings'!$I16),-1,(EchelleFPAparam!$S$3/('cpmcfgWVLEN_Table.csv'!$S21+C$52))*(SIN('Standard Settings'!$F16)+SIN('Standard Settings'!$F16+EchelleFPAparam!$M$3+EchelleFPAparam!$H$3)))</f>
        <v>4044.46721966132</v>
      </c>
      <c r="DK21" s="36" t="n">
        <f aca="false">IF(OR($S21+D$52&lt;'Standard Settings'!$G16,$S21+D$52&gt;'Standard Settings'!$I16),-1,(EchelleFPAparam!$S$3/('cpmcfgWVLEN_Table.csv'!$S21+D$52))*(SIN('Standard Settings'!$F16)+SIN('Standard Settings'!$F16+EchelleFPAparam!$M$3+EchelleFPAparam!$H$3)))</f>
        <v>3774.8360716839</v>
      </c>
      <c r="DL21" s="36" t="n">
        <f aca="false">IF(OR($S21+E$52&lt;'Standard Settings'!$G16,$S21+E$52&gt;'Standard Settings'!$I16),-1,(EchelleFPAparam!$S$3/('cpmcfgWVLEN_Table.csv'!$S21+E$52))*(SIN('Standard Settings'!$F16)+SIN('Standard Settings'!$F16+EchelleFPAparam!$M$3+EchelleFPAparam!$H$3)))</f>
        <v>3538.90881720366</v>
      </c>
      <c r="DM21" s="36" t="n">
        <f aca="false">IF(OR($S21+F$52&lt;'Standard Settings'!$G16,$S21+F$52&gt;'Standard Settings'!$I16),-1,(EchelleFPAparam!$S$3/('cpmcfgWVLEN_Table.csv'!$S21+F$52))*(SIN('Standard Settings'!$F16)+SIN('Standard Settings'!$F16+EchelleFPAparam!$M$3+EchelleFPAparam!$H$3)))</f>
        <v>3330.73771030932</v>
      </c>
      <c r="DN21" s="36" t="n">
        <f aca="false">IF(OR($S21+G$52&lt;'Standard Settings'!$G16,$S21+G$52&gt;'Standard Settings'!$I16),-1,(EchelleFPAparam!$S$3/('cpmcfgWVLEN_Table.csv'!$S21+G$52))*(SIN('Standard Settings'!$F16)+SIN('Standard Settings'!$F16+EchelleFPAparam!$M$3+EchelleFPAparam!$H$3)))</f>
        <v>3145.69672640325</v>
      </c>
      <c r="DO21" s="36" t="n">
        <f aca="false">IF(OR($S21+H$52&lt;'Standard Settings'!$G16,$S21+H$52&gt;'Standard Settings'!$I16),-1,(EchelleFPAparam!$S$3/('cpmcfgWVLEN_Table.csv'!$S21+H$52))*(SIN('Standard Settings'!$F16)+SIN('Standard Settings'!$F16+EchelleFPAparam!$M$3+EchelleFPAparam!$H$3)))</f>
        <v>2980.13374080308</v>
      </c>
      <c r="DP21" s="36" t="n">
        <f aca="false">IF(OR($S21+I$52&lt;'Standard Settings'!$G16,$S21+I$52&gt;'Standard Settings'!$I16),-1,(EchelleFPAparam!$S$3/('cpmcfgWVLEN_Table.csv'!$S21+I$52))*(SIN('Standard Settings'!$F16)+SIN('Standard Settings'!$F16+EchelleFPAparam!$M$3+EchelleFPAparam!$H$3)))</f>
        <v>2831.12705376293</v>
      </c>
      <c r="DQ21" s="36" t="n">
        <f aca="false">IF(OR($S21+J$52&lt;'Standard Settings'!$G16,$S21+J$52&gt;'Standard Settings'!$I16),-1,(EchelleFPAparam!$S$3/('cpmcfgWVLEN_Table.csv'!$S21+J$52))*(SIN('Standard Settings'!$F16)+SIN('Standard Settings'!$F16+EchelleFPAparam!$M$3+EchelleFPAparam!$H$3)))</f>
        <v>-1</v>
      </c>
      <c r="DR21" s="36"/>
      <c r="DS21" s="36"/>
      <c r="DT21" s="36" t="n">
        <f aca="false">IF(OR($S21+B$52&lt;'Standard Settings'!$G16,$S21+B$52&gt;'Standard Settings'!$I16),-1,(EchelleFPAparam!$S$3/('cpmcfgWVLEN_Table.csv'!$S21+B$52))*(SIN('Standard Settings'!$F16)+SIN('Standard Settings'!$F16+EchelleFPAparam!$M$3+EchelleFPAparam!$I$3)))</f>
        <v>-1</v>
      </c>
      <c r="DU21" s="36" t="n">
        <f aca="false">IF(OR($S21+C$52&lt;'Standard Settings'!$G16,$S21+C$52&gt;'Standard Settings'!$I16),-1,(EchelleFPAparam!$S$3/('cpmcfgWVLEN_Table.csv'!$S21+C$52))*(SIN('Standard Settings'!$F16)+SIN('Standard Settings'!$F16+EchelleFPAparam!$M$3+EchelleFPAparam!$I$3)))</f>
        <v>4070.6646409479</v>
      </c>
      <c r="DV21" s="36" t="n">
        <f aca="false">IF(OR($S21+D$52&lt;'Standard Settings'!$G16,$S21+D$52&gt;'Standard Settings'!$I16),-1,(EchelleFPAparam!$S$3/('cpmcfgWVLEN_Table.csv'!$S21+D$52))*(SIN('Standard Settings'!$F16)+SIN('Standard Settings'!$F16+EchelleFPAparam!$M$3+EchelleFPAparam!$I$3)))</f>
        <v>3799.28699821804</v>
      </c>
      <c r="DW21" s="36" t="n">
        <f aca="false">IF(OR($S21+E$52&lt;'Standard Settings'!$G16,$S21+E$52&gt;'Standard Settings'!$I16),-1,(EchelleFPAparam!$S$3/('cpmcfgWVLEN_Table.csv'!$S21+E$52))*(SIN('Standard Settings'!$F16)+SIN('Standard Settings'!$F16+EchelleFPAparam!$M$3+EchelleFPAparam!$I$3)))</f>
        <v>3561.83156082942</v>
      </c>
      <c r="DX21" s="36" t="n">
        <f aca="false">IF(OR($S21+F$52&lt;'Standard Settings'!$G16,$S21+F$52&gt;'Standard Settings'!$I16),-1,(EchelleFPAparam!$S$3/('cpmcfgWVLEN_Table.csv'!$S21+F$52))*(SIN('Standard Settings'!$F16)+SIN('Standard Settings'!$F16+EchelleFPAparam!$M$3+EchelleFPAparam!$I$3)))</f>
        <v>3352.31205725121</v>
      </c>
      <c r="DY21" s="36" t="n">
        <f aca="false">IF(OR($S21+G$52&lt;'Standard Settings'!$G16,$S21+G$52&gt;'Standard Settings'!$I16),-1,(EchelleFPAparam!$S$3/('cpmcfgWVLEN_Table.csv'!$S21+G$52))*(SIN('Standard Settings'!$F16)+SIN('Standard Settings'!$F16+EchelleFPAparam!$M$3+EchelleFPAparam!$I$3)))</f>
        <v>3166.07249851504</v>
      </c>
      <c r="DZ21" s="36" t="n">
        <f aca="false">IF(OR($S21+H$52&lt;'Standard Settings'!$G16,$S21+H$52&gt;'Standard Settings'!$I16),-1,(EchelleFPAparam!$S$3/('cpmcfgWVLEN_Table.csv'!$S21+H$52))*(SIN('Standard Settings'!$F16)+SIN('Standard Settings'!$F16+EchelleFPAparam!$M$3+EchelleFPAparam!$I$3)))</f>
        <v>2999.43710385635</v>
      </c>
      <c r="EA21" s="36" t="n">
        <f aca="false">IF(OR($S21+I$52&lt;'Standard Settings'!$G16,$S21+I$52&gt;'Standard Settings'!$I16),-1,(EchelleFPAparam!$S$3/('cpmcfgWVLEN_Table.csv'!$S21+I$52))*(SIN('Standard Settings'!$F16)+SIN('Standard Settings'!$F16+EchelleFPAparam!$M$3+EchelleFPAparam!$I$3)))</f>
        <v>2849.46524866353</v>
      </c>
      <c r="EB21" s="36" t="n">
        <f aca="false">IF(OR($S21+J$52&lt;'Standard Settings'!$G16,$S21+J$52&gt;'Standard Settings'!$I16),-1,(EchelleFPAparam!$S$3/('cpmcfgWVLEN_Table.csv'!$S21+J$52))*(SIN('Standard Settings'!$F16)+SIN('Standard Settings'!$F16+EchelleFPAparam!$M$3+EchelleFPAparam!$I$3)))</f>
        <v>-1</v>
      </c>
      <c r="EC21" s="36"/>
      <c r="ED21" s="36"/>
      <c r="EE21" s="36" t="n">
        <f aca="false">IF(OR($S21+B$52&lt;'Standard Settings'!$G16,$S21+B$52&gt;'Standard Settings'!$I16),-1,(EchelleFPAparam!$S$3/('cpmcfgWVLEN_Table.csv'!$S21+B$52))*(SIN('Standard Settings'!$F16)+SIN('Standard Settings'!$F16+EchelleFPAparam!$M$3+EchelleFPAparam!$J$3)))</f>
        <v>-1</v>
      </c>
      <c r="EF21" s="36" t="n">
        <f aca="false">IF(OR($S21+C$52&lt;'Standard Settings'!$G16,$S21+C$52&gt;'Standard Settings'!$I16),-1,(EchelleFPAparam!$S$3/('cpmcfgWVLEN_Table.csv'!$S21+C$52))*(SIN('Standard Settings'!$F16)+SIN('Standard Settings'!$F16+EchelleFPAparam!$M$3+EchelleFPAparam!$J$3)))</f>
        <v>4072.05035688154</v>
      </c>
      <c r="EG21" s="36" t="n">
        <f aca="false">IF(OR($S21+D$52&lt;'Standard Settings'!$G16,$S21+D$52&gt;'Standard Settings'!$I16),-1,(EchelleFPAparam!$S$3/('cpmcfgWVLEN_Table.csv'!$S21+D$52))*(SIN('Standard Settings'!$F16)+SIN('Standard Settings'!$F16+EchelleFPAparam!$M$3+EchelleFPAparam!$J$3)))</f>
        <v>3800.58033308944</v>
      </c>
      <c r="EH21" s="36" t="n">
        <f aca="false">IF(OR($S21+E$52&lt;'Standard Settings'!$G16,$S21+E$52&gt;'Standard Settings'!$I16),-1,(EchelleFPAparam!$S$3/('cpmcfgWVLEN_Table.csv'!$S21+E$52))*(SIN('Standard Settings'!$F16)+SIN('Standard Settings'!$F16+EchelleFPAparam!$M$3+EchelleFPAparam!$J$3)))</f>
        <v>3563.04406227135</v>
      </c>
      <c r="EI21" s="36" t="n">
        <f aca="false">IF(OR($S21+F$52&lt;'Standard Settings'!$G16,$S21+F$52&gt;'Standard Settings'!$I16),-1,(EchelleFPAparam!$S$3/('cpmcfgWVLEN_Table.csv'!$S21+F$52))*(SIN('Standard Settings'!$F16)+SIN('Standard Settings'!$F16+EchelleFPAparam!$M$3+EchelleFPAparam!$J$3)))</f>
        <v>3353.45323507891</v>
      </c>
      <c r="EJ21" s="36" t="n">
        <f aca="false">IF(OR($S21+G$52&lt;'Standard Settings'!$G16,$S21+G$52&gt;'Standard Settings'!$I16),-1,(EchelleFPAparam!$S$3/('cpmcfgWVLEN_Table.csv'!$S21+G$52))*(SIN('Standard Settings'!$F16)+SIN('Standard Settings'!$F16+EchelleFPAparam!$M$3+EchelleFPAparam!$J$3)))</f>
        <v>3167.15027757453</v>
      </c>
      <c r="EK21" s="36" t="n">
        <f aca="false">IF(OR($S21+H$52&lt;'Standard Settings'!$G16,$S21+H$52&gt;'Standard Settings'!$I16),-1,(EchelleFPAparam!$S$3/('cpmcfgWVLEN_Table.csv'!$S21+H$52))*(SIN('Standard Settings'!$F16)+SIN('Standard Settings'!$F16+EchelleFPAparam!$M$3+EchelleFPAparam!$J$3)))</f>
        <v>3000.45815770219</v>
      </c>
      <c r="EL21" s="36" t="n">
        <f aca="false">IF(OR($S21+I$52&lt;'Standard Settings'!$G16,$S21+I$52&gt;'Standard Settings'!$I16),-1,(EchelleFPAparam!$S$3/('cpmcfgWVLEN_Table.csv'!$S21+I$52))*(SIN('Standard Settings'!$F16)+SIN('Standard Settings'!$F16+EchelleFPAparam!$M$3+EchelleFPAparam!$J$3)))</f>
        <v>2850.43524981708</v>
      </c>
      <c r="EM21" s="36" t="n">
        <f aca="false">IF(OR($S21+J$52&lt;'Standard Settings'!$G16,$S21+J$52&gt;'Standard Settings'!$I16),-1,(EchelleFPAparam!$S$3/('cpmcfgWVLEN_Table.csv'!$S21+J$52))*(SIN('Standard Settings'!$F16)+SIN('Standard Settings'!$F16+EchelleFPAparam!$M$3+EchelleFPAparam!$J$3)))</f>
        <v>-1</v>
      </c>
      <c r="EN21" s="36"/>
      <c r="EO21" s="36"/>
      <c r="EP21" s="36" t="n">
        <f aca="false">IF(OR($S21+B$52&lt;$Q21,$S21+B$52&gt;$R21),-1,(EchelleFPAparam!$S$3/('cpmcfgWVLEN_Table.csv'!$S21+B$52))*(SIN('Standard Settings'!$F16)+SIN('Standard Settings'!$F16+EchelleFPAparam!$M$3+EchelleFPAparam!$K$3)))</f>
        <v>-1</v>
      </c>
      <c r="EQ21" s="36" t="n">
        <f aca="false">IF(OR($S21+C$52&lt;$Q21,$S21+C$52&gt;$R21),-1,(EchelleFPAparam!$S$3/('cpmcfgWVLEN_Table.csv'!$S21+C$52))*(SIN('Standard Settings'!$F16)+SIN('Standard Settings'!$F16+EchelleFPAparam!$M$3+EchelleFPAparam!$K$3)))</f>
        <v>4096.93024822347</v>
      </c>
      <c r="ER21" s="36" t="n">
        <f aca="false">IF(OR($S21+D$52&lt;$Q21,$S21+D$52&gt;$R21),-1,(EchelleFPAparam!$S$3/('cpmcfgWVLEN_Table.csv'!$S21+D$52))*(SIN('Standard Settings'!$F16)+SIN('Standard Settings'!$F16+EchelleFPAparam!$M$3+EchelleFPAparam!$K$3)))</f>
        <v>3823.80156500857</v>
      </c>
      <c r="ES21" s="36" t="n">
        <f aca="false">IF(OR($S21+E$52&lt;$Q21,$S21+E$52&gt;$R21),-1,(EchelleFPAparam!$S$3/('cpmcfgWVLEN_Table.csv'!$S21+E$52))*(SIN('Standard Settings'!$F16)+SIN('Standard Settings'!$F16+EchelleFPAparam!$M$3+EchelleFPAparam!$K$3)))</f>
        <v>3584.81396719554</v>
      </c>
      <c r="ET21" s="36" t="n">
        <f aca="false">IF(OR($S21+F$52&lt;$Q21,$S21+F$52&gt;$R21),-1,(EchelleFPAparam!$S$3/('cpmcfgWVLEN_Table.csv'!$S21+F$52))*(SIN('Standard Settings'!$F16)+SIN('Standard Settings'!$F16+EchelleFPAparam!$M$3+EchelleFPAparam!$K$3)))</f>
        <v>3373.9425573605</v>
      </c>
      <c r="EU21" s="36" t="n">
        <f aca="false">IF(OR($S21+G$52&lt;$Q21,$S21+G$52&gt;$R21),-1,(EchelleFPAparam!$S$3/('cpmcfgWVLEN_Table.csv'!$S21+G$52))*(SIN('Standard Settings'!$F16)+SIN('Standard Settings'!$F16+EchelleFPAparam!$M$3+EchelleFPAparam!$K$3)))</f>
        <v>3186.50130417381</v>
      </c>
      <c r="EV21" s="36" t="n">
        <f aca="false">IF(OR($S21+H$52&lt;$Q21,$S21+H$52&gt;$R21),-1,(EchelleFPAparam!$S$3/('cpmcfgWVLEN_Table.csv'!$S21+H$52))*(SIN('Standard Settings'!$F16)+SIN('Standard Settings'!$F16+EchelleFPAparam!$M$3+EchelleFPAparam!$K$3)))</f>
        <v>3018.79070921729</v>
      </c>
      <c r="EW21" s="36" t="n">
        <f aca="false">IF(OR($S21+I$52&lt;$Q21,$S21+I$52&gt;$R21),-1,(EchelleFPAparam!$S$3/('cpmcfgWVLEN_Table.csv'!$S21+I$52))*(SIN('Standard Settings'!$F16)+SIN('Standard Settings'!$F16+EchelleFPAparam!$M$3+EchelleFPAparam!$K$3)))</f>
        <v>2867.85117375643</v>
      </c>
      <c r="EX21" s="36" t="n">
        <f aca="false">IF(OR($S21+J$52&lt;$Q21,$S21+J$52&gt;$R21),-1,(EchelleFPAparam!$S$3/('cpmcfgWVLEN_Table.csv'!$S21+J$52))*(SIN('Standard Settings'!$F16)+SIN('Standard Settings'!$F16+EchelleFPAparam!$M$3+EchelleFPAparam!$K$3)))</f>
        <v>-1</v>
      </c>
      <c r="EY21" s="36"/>
      <c r="EZ21" s="37"/>
      <c r="FA21" s="37"/>
      <c r="FB21" s="37"/>
      <c r="FC21" s="37"/>
      <c r="FD21" s="37"/>
      <c r="FE21" s="37"/>
      <c r="FF21" s="37"/>
      <c r="FG21" s="37"/>
      <c r="FH21" s="37"/>
      <c r="FI21" s="37"/>
      <c r="FJ21" s="37"/>
      <c r="FK21" s="37"/>
      <c r="FL21" s="37"/>
      <c r="FM21" s="37"/>
      <c r="FN21" s="37"/>
      <c r="FO21" s="37"/>
      <c r="FP21" s="37"/>
      <c r="FQ21" s="37"/>
      <c r="FR21" s="37"/>
      <c r="FS21" s="37"/>
      <c r="FT21" s="37"/>
      <c r="FU21" s="37"/>
      <c r="FV21" s="37"/>
      <c r="FW21" s="37"/>
      <c r="FX21" s="38" t="n">
        <f aca="false">1/(F21*EchelleFPAparam!$Q$3)</f>
        <v>1097.28760954167</v>
      </c>
      <c r="FY21" s="38" t="n">
        <f aca="false">E21*FX21</f>
        <v>11.5592107340278</v>
      </c>
      <c r="FZ21" s="37"/>
      <c r="GA21" s="37"/>
      <c r="GB21" s="37"/>
      <c r="GC21" s="37"/>
      <c r="GD21" s="37"/>
      <c r="GE21" s="37"/>
      <c r="GF21" s="37"/>
      <c r="GG21" s="37"/>
      <c r="GH21" s="37"/>
      <c r="GI21" s="37"/>
      <c r="GJ21" s="37"/>
      <c r="GK21" s="37"/>
      <c r="GL21" s="37"/>
      <c r="GM21" s="37"/>
      <c r="GN21" s="37"/>
      <c r="GO21" s="37"/>
      <c r="GP21" s="37"/>
      <c r="GQ21" s="37"/>
      <c r="GR21" s="37"/>
      <c r="GS21" s="37"/>
      <c r="GT21" s="37"/>
      <c r="GU21" s="37"/>
      <c r="GV21" s="37"/>
      <c r="GW21" s="37"/>
      <c r="GX21" s="37"/>
      <c r="GY21" s="37"/>
      <c r="GZ21" s="37"/>
      <c r="HA21" s="37"/>
      <c r="HB21" s="37"/>
      <c r="HC21" s="37"/>
      <c r="HD21" s="37"/>
      <c r="HE21" s="37"/>
      <c r="HF21" s="37"/>
      <c r="HG21" s="37"/>
      <c r="HH21" s="37"/>
      <c r="HI21" s="37"/>
      <c r="HJ21" s="37"/>
      <c r="HK21" s="37"/>
      <c r="HL21" s="37"/>
      <c r="HM21" s="37"/>
      <c r="HN21" s="37"/>
      <c r="HO21" s="37"/>
      <c r="HP21" s="37"/>
      <c r="HQ21" s="37"/>
      <c r="HR21" s="37"/>
      <c r="HS21" s="37"/>
      <c r="HT21" s="37"/>
      <c r="HU21" s="37"/>
      <c r="HV21" s="37"/>
      <c r="HW21" s="37"/>
      <c r="HX21" s="37"/>
      <c r="HY21" s="37"/>
      <c r="HZ21" s="37"/>
      <c r="IA21" s="37"/>
      <c r="IB21" s="37"/>
      <c r="IC21" s="37"/>
      <c r="ID21" s="37"/>
      <c r="IE21" s="37"/>
      <c r="IF21" s="37"/>
      <c r="IG21" s="37"/>
      <c r="IH21" s="37"/>
      <c r="II21" s="37"/>
      <c r="IJ21" s="37"/>
      <c r="IK21" s="37"/>
      <c r="IL21" s="37"/>
      <c r="IM21" s="37"/>
      <c r="IN21" s="37"/>
      <c r="IO21" s="37"/>
      <c r="IP21" s="37"/>
      <c r="IQ21" s="37"/>
      <c r="IR21" s="37"/>
      <c r="IS21" s="37"/>
      <c r="IT21" s="37"/>
      <c r="IU21" s="37"/>
      <c r="IV21" s="37"/>
      <c r="IW21" s="37"/>
      <c r="IX21" s="37"/>
      <c r="IY21" s="37"/>
      <c r="IZ21" s="37"/>
      <c r="JA21" s="37"/>
      <c r="JB21" s="37"/>
      <c r="JC21" s="37"/>
      <c r="JD21" s="37"/>
      <c r="JE21" s="37"/>
      <c r="JF21" s="37"/>
      <c r="JG21" s="37"/>
      <c r="JH21" s="37"/>
      <c r="JI21" s="37"/>
      <c r="JJ21" s="37"/>
      <c r="JK21" s="37"/>
      <c r="JL21" s="37"/>
      <c r="JM21" s="37"/>
      <c r="JN21" s="37"/>
      <c r="JO21" s="37"/>
      <c r="JP21" s="37"/>
      <c r="JQ21" s="37"/>
      <c r="JR21" s="37"/>
      <c r="JS21" s="37"/>
      <c r="JT21" s="37"/>
      <c r="JU21" s="37"/>
      <c r="JV21" s="37"/>
      <c r="JW21" s="37"/>
      <c r="JX21" s="37"/>
      <c r="JY21" s="37"/>
      <c r="JZ21" s="37"/>
      <c r="KA21" s="37"/>
      <c r="KB21" s="37"/>
      <c r="KC21" s="37"/>
      <c r="KD21" s="37"/>
      <c r="KE21" s="37"/>
    </row>
    <row r="22" customFormat="false" ht="13.75" hidden="false" customHeight="true" outlineLevel="0" collapsed="false">
      <c r="A22" s="24" t="n">
        <v>16</v>
      </c>
      <c r="B22" s="25" t="n">
        <f aca="false">Y22</f>
        <v>3355.82074546146</v>
      </c>
      <c r="C22" s="12" t="str">
        <f aca="false">'Standard Settings'!B17</f>
        <v>L/4/7</v>
      </c>
      <c r="D22" s="12" t="n">
        <f aca="false">'Standard Settings'!H17</f>
        <v>17</v>
      </c>
      <c r="E22" s="26" t="n">
        <f aca="false">(DX22-DM22)/2048</f>
        <v>0.0103590727607521</v>
      </c>
      <c r="F22" s="23" t="n">
        <f aca="false">((EchelleFPAparam!$S$3/('cpmcfgWVLEN_Table.csv'!$S22+E$52))*(SIN('Standard Settings'!$F17+0.0005)+SIN('Standard Settings'!$F17+0.0005+EchelleFPAparam!$M$3))-(EchelleFPAparam!$S$3/('cpmcfgWVLEN_Table.csv'!$S22+E$52))*(SIN('Standard Settings'!$F17-0.0005)+SIN('Standard Settings'!$F17-0.0005+EchelleFPAparam!$M$3)))*1000*EchelleFPAparam!$O$3/180</f>
        <v>29.8360136971559</v>
      </c>
      <c r="G22" s="27" t="str">
        <f aca="false">'Standard Settings'!C17</f>
        <v>L</v>
      </c>
      <c r="H22" s="28"/>
      <c r="I22" s="12" t="str">
        <f aca="false">'Standard Settings'!$D17</f>
        <v>LM</v>
      </c>
      <c r="J22" s="28"/>
      <c r="K22" s="13" t="n">
        <v>0</v>
      </c>
      <c r="L22" s="13" t="n">
        <v>0</v>
      </c>
      <c r="M22" s="14" t="s">
        <v>319</v>
      </c>
      <c r="N22" s="14" t="s">
        <v>319</v>
      </c>
      <c r="O22" s="12" t="n">
        <f aca="false">'Standard Settings'!$E17</f>
        <v>66</v>
      </c>
      <c r="P22" s="29"/>
      <c r="Q22" s="30" t="n">
        <f aca="false">'Standard Settings'!$G17</f>
        <v>14</v>
      </c>
      <c r="R22" s="30" t="n">
        <f aca="false">'Standard Settings'!$I17</f>
        <v>20</v>
      </c>
      <c r="S22" s="31" t="n">
        <f aca="false">D22-4</f>
        <v>13</v>
      </c>
      <c r="T22" s="31" t="n">
        <f aca="false">D22+4</f>
        <v>21</v>
      </c>
      <c r="U22" s="32" t="n">
        <f aca="false">IF(OR($S22+B$52&lt;$Q22,$S22+B$52&gt;$R22),-1,(EchelleFPAparam!$S$3/('cpmcfgWVLEN_Table.csv'!$S22+B$52))*(SIN('Standard Settings'!$F17)+SIN('Standard Settings'!$F17+EchelleFPAparam!$M$3)))</f>
        <v>-1</v>
      </c>
      <c r="V22" s="32" t="n">
        <f aca="false">IF(OR($S22+C$52&lt;$Q22,$S22+C$52&gt;$R22),-1,(EchelleFPAparam!$S$3/('cpmcfgWVLEN_Table.csv'!$S22+C$52))*(SIN('Standard Settings'!$F17)+SIN('Standard Settings'!$F17+EchelleFPAparam!$M$3)))</f>
        <v>4074.92519091749</v>
      </c>
      <c r="W22" s="32" t="n">
        <f aca="false">IF(OR($S22+D$52&lt;$Q22,$S22+D$52&gt;$R22),-1,(EchelleFPAparam!$S$3/('cpmcfgWVLEN_Table.csv'!$S22+D$52))*(SIN('Standard Settings'!$F17)+SIN('Standard Settings'!$F17+EchelleFPAparam!$M$3)))</f>
        <v>3803.26351152299</v>
      </c>
      <c r="X22" s="32" t="n">
        <f aca="false">IF(OR($S22+E$52&lt;$Q22,$S22+E$52&gt;$R22),-1,(EchelleFPAparam!$S$3/('cpmcfgWVLEN_Table.csv'!$S22+E$52))*(SIN('Standard Settings'!$F17)+SIN('Standard Settings'!$F17+EchelleFPAparam!$M$3)))</f>
        <v>3565.5595420528</v>
      </c>
      <c r="Y22" s="32" t="n">
        <f aca="false">IF(OR($S22+F$52&lt;$Q22,$S22+F$52&gt;$R22),-1,(EchelleFPAparam!$S$3/('cpmcfgWVLEN_Table.csv'!$S22+F$52))*(SIN('Standard Settings'!$F17)+SIN('Standard Settings'!$F17+EchelleFPAparam!$M$3)))</f>
        <v>3355.82074546146</v>
      </c>
      <c r="Z22" s="32" t="n">
        <f aca="false">IF(OR($S22+G$52&lt;$Q22,$S22+G$52&gt;$R22),-1,(EchelleFPAparam!$S$3/('cpmcfgWVLEN_Table.csv'!$S22+G$52))*(SIN('Standard Settings'!$F17)+SIN('Standard Settings'!$F17+EchelleFPAparam!$M$3)))</f>
        <v>3169.38625960249</v>
      </c>
      <c r="AA22" s="32" t="n">
        <f aca="false">IF(OR($S22+H$52&lt;$Q22,$S22+H$52&gt;$R22),-1,(EchelleFPAparam!$S$3/('cpmcfgWVLEN_Table.csv'!$S22+H$52))*(SIN('Standard Settings'!$F17)+SIN('Standard Settings'!$F17+EchelleFPAparam!$M$3)))</f>
        <v>3002.57645646552</v>
      </c>
      <c r="AB22" s="32" t="n">
        <f aca="false">IF(OR($S22+I$52&lt;$Q22,$S22+I$52&gt;$R22),-1,(EchelleFPAparam!$S$3/('cpmcfgWVLEN_Table.csv'!$S22+I$52))*(SIN('Standard Settings'!$F17)+SIN('Standard Settings'!$F17+EchelleFPAparam!$M$3)))</f>
        <v>2852.44763364224</v>
      </c>
      <c r="AC22" s="32" t="n">
        <f aca="false">IF(OR($S22+J$52&lt;$Q22,$S22+J$52&gt;$R22),-1,(EchelleFPAparam!$S$3/('cpmcfgWVLEN_Table.csv'!$S22+J$52))*(SIN('Standard Settings'!$F17)+SIN('Standard Settings'!$F17+EchelleFPAparam!$M$3)))</f>
        <v>-1</v>
      </c>
      <c r="AD22" s="33"/>
      <c r="AE22" s="33" t="n">
        <v>2028.96291731794</v>
      </c>
      <c r="AF22" s="33" t="n">
        <v>1735.11802174888</v>
      </c>
      <c r="AG22" s="33" t="n">
        <v>1367.02529348644</v>
      </c>
      <c r="AH22" s="33" t="n">
        <v>1045.52629008095</v>
      </c>
      <c r="AI22" s="33" t="n">
        <v>762.31558387387</v>
      </c>
      <c r="AJ22" s="33" t="n">
        <v>510.678414054785</v>
      </c>
      <c r="AK22" s="33" t="n">
        <v>285.399448878762</v>
      </c>
      <c r="AL22" s="33" t="n">
        <v>84.3026858212812</v>
      </c>
      <c r="AM22" s="33"/>
      <c r="AN22" s="33"/>
      <c r="AO22" s="33"/>
      <c r="AP22" s="33" t="n">
        <v>2038.05635972879</v>
      </c>
      <c r="AQ22" s="33" t="n">
        <v>1753.04142482749</v>
      </c>
      <c r="AR22" s="33" t="n">
        <v>1382.55959602424</v>
      </c>
      <c r="AS22" s="33" t="n">
        <v>1059.06627219348</v>
      </c>
      <c r="AT22" s="33" t="n">
        <v>774.145248715697</v>
      </c>
      <c r="AU22" s="33" t="n">
        <v>520.989940619801</v>
      </c>
      <c r="AV22" s="33" t="n">
        <v>294.331737427255</v>
      </c>
      <c r="AW22" s="33" t="n">
        <v>89.7421958213354</v>
      </c>
      <c r="AX22" s="33"/>
      <c r="AY22" s="33"/>
      <c r="AZ22" s="33"/>
      <c r="BA22" s="33" t="n">
        <v>1772.95668926583</v>
      </c>
      <c r="BB22" s="33" t="n">
        <v>1399.96362311543</v>
      </c>
      <c r="BC22" s="33" t="n">
        <v>1074.18417495739</v>
      </c>
      <c r="BD22" s="33" t="n">
        <v>787.240041181565</v>
      </c>
      <c r="BE22" s="33" t="n">
        <v>532.296928601626</v>
      </c>
      <c r="BF22" s="33" t="n">
        <v>304.200154941314</v>
      </c>
      <c r="BG22" s="33" t="n">
        <v>98.2433657690581</v>
      </c>
      <c r="BH22" s="33"/>
      <c r="BI22" s="33"/>
      <c r="BJ22" s="33"/>
      <c r="BK22" s="34" t="n">
        <f aca="false">IF(OR($S22+B$52&lt;'Standard Settings'!$G17,$S22+B$52&gt;'Standard Settings'!$I17),-1,(EchelleFPAparam!$S$3/('cpmcfgWVLEN_Table.csv'!$S22+B$52))*(SIN(EchelleFPAparam!$T$3-EchelleFPAparam!$M$3/2)+SIN('Standard Settings'!$F17+EchelleFPAparam!$M$3)))</f>
        <v>-1</v>
      </c>
      <c r="BL22" s="34" t="n">
        <f aca="false">IF(OR($S22+C$52&lt;'Standard Settings'!$G17,$S22+C$52&gt;'Standard Settings'!$I17),-1,(EchelleFPAparam!$S$3/('cpmcfgWVLEN_Table.csv'!$S22+C$52))*(SIN(EchelleFPAparam!$T$3-EchelleFPAparam!$M$3/2)+SIN('Standard Settings'!$F17+EchelleFPAparam!$M$3)))</f>
        <v>4064.77344390091</v>
      </c>
      <c r="BM22" s="34" t="n">
        <f aca="false">IF(OR($S22+D$52&lt;'Standard Settings'!$G17,$S22+D$52&gt;'Standard Settings'!$I17),-1,(EchelleFPAparam!$S$3/('cpmcfgWVLEN_Table.csv'!$S22+D$52))*(SIN(EchelleFPAparam!$T$3-EchelleFPAparam!$M$3/2)+SIN('Standard Settings'!$F17+EchelleFPAparam!$M$3)))</f>
        <v>3793.78854764085</v>
      </c>
      <c r="BN22" s="34" t="n">
        <f aca="false">IF(OR($S22+E$52&lt;'Standard Settings'!$G17,$S22+E$52&gt;'Standard Settings'!$I17),-1,(EchelleFPAparam!$S$3/('cpmcfgWVLEN_Table.csv'!$S22+E$52))*(SIN(EchelleFPAparam!$T$3-EchelleFPAparam!$M$3/2)+SIN('Standard Settings'!$F17+EchelleFPAparam!$M$3)))</f>
        <v>3556.6767634133</v>
      </c>
      <c r="BO22" s="34" t="n">
        <f aca="false">IF(OR($S22+F$52&lt;'Standard Settings'!$G17,$S22+F$52&gt;'Standard Settings'!$I17),-1,(EchelleFPAparam!$S$3/('cpmcfgWVLEN_Table.csv'!$S22+F$52))*(SIN(EchelleFPAparam!$T$3-EchelleFPAparam!$M$3/2)+SIN('Standard Settings'!$F17+EchelleFPAparam!$M$3)))</f>
        <v>3347.46048321252</v>
      </c>
      <c r="BP22" s="34" t="n">
        <f aca="false">IF(OR($S22+G$52&lt;'Standard Settings'!$G17,$S22+G$52&gt;'Standard Settings'!$I17),-1,(EchelleFPAparam!$S$3/('cpmcfgWVLEN_Table.csv'!$S22+G$52))*(SIN(EchelleFPAparam!$T$3-EchelleFPAparam!$M$3/2)+SIN('Standard Settings'!$F17+EchelleFPAparam!$M$3)))</f>
        <v>3161.49045636738</v>
      </c>
      <c r="BQ22" s="34" t="n">
        <f aca="false">IF(OR($S22+H$52&lt;'Standard Settings'!$G17,$S22+H$52&gt;'Standard Settings'!$I17),-1,(EchelleFPAparam!$S$3/('cpmcfgWVLEN_Table.csv'!$S22+H$52))*(SIN(EchelleFPAparam!$T$3-EchelleFPAparam!$M$3/2)+SIN('Standard Settings'!$F17+EchelleFPAparam!$M$3)))</f>
        <v>2995.09622182173</v>
      </c>
      <c r="BR22" s="34" t="n">
        <f aca="false">IF(OR($S22+I$52&lt;'Standard Settings'!$G17,$S22+I$52&gt;'Standard Settings'!$I17),-1,(EchelleFPAparam!$S$3/('cpmcfgWVLEN_Table.csv'!$S22+I$52))*(SIN(EchelleFPAparam!$T$3-EchelleFPAparam!$M$3/2)+SIN('Standard Settings'!$F17+EchelleFPAparam!$M$3)))</f>
        <v>2845.34141073064</v>
      </c>
      <c r="BS22" s="34" t="n">
        <f aca="false">IF(OR($S22+J$52&lt;'Standard Settings'!$G17,$S22+J$52&gt;'Standard Settings'!$I17),-1,(EchelleFPAparam!$S$3/('cpmcfgWVLEN_Table.csv'!$S22+J$52))*(SIN(EchelleFPAparam!$T$3-EchelleFPAparam!$M$3/2)+SIN('Standard Settings'!$F17+EchelleFPAparam!$M$3)))</f>
        <v>-1</v>
      </c>
      <c r="BT22" s="35" t="n">
        <f aca="false">IF(OR($S22+B$52&lt;'Standard Settings'!$G17,$S22+B$52&gt;'Standard Settings'!$I17),-1,BK22*(($D22+B$52)/($D22+B$52+0.5)))</f>
        <v>-1</v>
      </c>
      <c r="BU22" s="35" t="n">
        <f aca="false">IF(OR($S22+C$52&lt;'Standard Settings'!$G17,$S22+C$52&gt;'Standard Settings'!$I17),-1,BL22*(($D22+C$52)/($D22+C$52+0.5)))</f>
        <v>3954.91470217386</v>
      </c>
      <c r="BV22" s="35" t="n">
        <f aca="false">IF(OR($S22+D$52&lt;'Standard Settings'!$G17,$S22+D$52&gt;'Standard Settings'!$I17),-1,BM22*(($D22+D$52)/($D22+D$52+0.5)))</f>
        <v>3696.51191821416</v>
      </c>
      <c r="BW22" s="35" t="n">
        <f aca="false">IF(OR($S22+E$52&lt;'Standard Settings'!$G17,$S22+E$52&gt;'Standard Settings'!$I17),-1,BN22*(($D22+E$52)/($D22+E$52+0.5)))</f>
        <v>3469.92854967151</v>
      </c>
      <c r="BX22" s="35" t="n">
        <f aca="false">IF(OR($S22+F$52&lt;'Standard Settings'!$G17,$S22+F$52&gt;'Standard Settings'!$I17),-1,BO22*(($D22+F$52)/($D22+F$52+0.5)))</f>
        <v>3269.61256499827</v>
      </c>
      <c r="BY22" s="35" t="n">
        <f aca="false">IF(OR($S22+G$52&lt;'Standard Settings'!$G17,$S22+G$52&gt;'Standard Settings'!$I17),-1,BP22*(($D22+G$52)/($D22+G$52+0.5)))</f>
        <v>3091.23511289255</v>
      </c>
      <c r="BZ22" s="35" t="n">
        <f aca="false">IF(OR($S22+H$52&lt;'Standard Settings'!$G17,$S22+H$52&gt;'Standard Settings'!$I17),-1,BQ22*(($D22+H$52)/($D22+H$52+0.5)))</f>
        <v>2931.3707702936</v>
      </c>
      <c r="CA22" s="35" t="n">
        <f aca="false">IF(OR($S22+I$52&lt;'Standard Settings'!$G17,$S22+I$52&gt;'Standard Settings'!$I17),-1,BR22*(($D22+I$52)/($D22+I$52+0.5)))</f>
        <v>2787.27321867491</v>
      </c>
      <c r="CB22" s="35" t="n">
        <f aca="false">IF(OR($S22+J$52&lt;'Standard Settings'!$G17,$S22+J$52&gt;'Standard Settings'!$I17),-1,BS22*(($D22+J$52)/($D22+J$52+0.5)))</f>
        <v>-1</v>
      </c>
      <c r="CC22" s="35" t="n">
        <f aca="false">IF(OR($S22+B$52&lt;'Standard Settings'!$G17,$S22+B$52&gt;'Standard Settings'!$I17),-1,BK22*(($D22+B$52)/($D22+B$52-0.5)))</f>
        <v>-1</v>
      </c>
      <c r="CD22" s="35" t="n">
        <f aca="false">IF(OR($S22+C$52&lt;'Standard Settings'!$G17,$S22+C$52&gt;'Standard Settings'!$I17),-1,BL22*(($D22+C$52)/($D22+C$52-0.5)))</f>
        <v>4180.90982801237</v>
      </c>
      <c r="CE22" s="35" t="n">
        <f aca="false">IF(OR($S22+D$52&lt;'Standard Settings'!$G17,$S22+D$52&gt;'Standard Settings'!$I17),-1,BM22*(($D22+D$52)/($D22+D$52-0.5)))</f>
        <v>3896.32337325277</v>
      </c>
      <c r="CF22" s="35" t="n">
        <f aca="false">IF(OR($S22+E$52&lt;'Standard Settings'!$G17,$S22+E$52&gt;'Standard Settings'!$I17),-1,BN22*(($D22+E$52)/($D22+E$52-0.5)))</f>
        <v>3647.87360350082</v>
      </c>
      <c r="CG22" s="35" t="n">
        <f aca="false">IF(OR($S22+F$52&lt;'Standard Settings'!$G17,$S22+F$52&gt;'Standard Settings'!$I17),-1,BO22*(($D22+F$52)/($D22+F$52-0.5)))</f>
        <v>3429.10586085185</v>
      </c>
      <c r="CH22" s="35" t="n">
        <f aca="false">IF(OR($S22+G$52&lt;'Standard Settings'!$G17,$S22+G$52&gt;'Standard Settings'!$I17),-1,BP22*(($D22+G$52)/($D22+G$52-0.5)))</f>
        <v>3235.01349023639</v>
      </c>
      <c r="CI22" s="35" t="n">
        <f aca="false">IF(OR($S22+H$52&lt;'Standard Settings'!$G17,$S22+H$52&gt;'Standard Settings'!$I17),-1,BQ22*(($D22+H$52)/($D22+H$52-0.5)))</f>
        <v>3061.65391563999</v>
      </c>
      <c r="CJ22" s="35" t="n">
        <f aca="false">IF(OR($S22+I$52&lt;'Standard Settings'!$G17,$S22+I$52&gt;'Standard Settings'!$I17),-1,BR22*(($D22+I$52)/($D22+I$52-0.5)))</f>
        <v>2905.88058968235</v>
      </c>
      <c r="CK22" s="35" t="n">
        <f aca="false">IF(OR($S22+J$52&lt;'Standard Settings'!$G17,$S22+J$52&gt;'Standard Settings'!$I17),-1,BS22*(($D22+J$52)/($D22+J$52-0.5)))</f>
        <v>-1</v>
      </c>
      <c r="CL22" s="36"/>
      <c r="CM22" s="36" t="n">
        <f aca="false">IF(OR($S22+B$52&lt;'Standard Settings'!$G17,$S22+B$52&gt;'Standard Settings'!$I17),-1,(EchelleFPAparam!$S$3/('cpmcfgWVLEN_Table.csv'!$S22+B$52))*(SIN('Standard Settings'!$F17)+SIN('Standard Settings'!$F17+EchelleFPAparam!$M$3+EchelleFPAparam!$F$3)))</f>
        <v>-1</v>
      </c>
      <c r="CN22" s="36" t="n">
        <f aca="false">IF(OR($S22+C$52&lt;'Standard Settings'!$G17,$S22+C$52&gt;'Standard Settings'!$I17),-1,(EchelleFPAparam!$S$3/('cpmcfgWVLEN_Table.csv'!$S22+C$52))*(SIN('Standard Settings'!$F17)+SIN('Standard Settings'!$F17+EchelleFPAparam!$M$3+EchelleFPAparam!$F$3)))</f>
        <v>4033.38822065238</v>
      </c>
      <c r="CO22" s="36" t="n">
        <f aca="false">IF(OR($S22+D$52&lt;'Standard Settings'!$G17,$S22+D$52&gt;'Standard Settings'!$I17),-1,(EchelleFPAparam!$S$3/('cpmcfgWVLEN_Table.csv'!$S22+D$52))*(SIN('Standard Settings'!$F17)+SIN('Standard Settings'!$F17+EchelleFPAparam!$M$3+EchelleFPAparam!$F$3)))</f>
        <v>3764.49567260888</v>
      </c>
      <c r="CP22" s="36" t="n">
        <f aca="false">IF(OR($S22+E$52&lt;'Standard Settings'!$G17,$S22+E$52&gt;'Standard Settings'!$I17),-1,(EchelleFPAparam!$S$3/('cpmcfgWVLEN_Table.csv'!$S22+E$52))*(SIN('Standard Settings'!$F17)+SIN('Standard Settings'!$F17+EchelleFPAparam!$M$3+EchelleFPAparam!$F$3)))</f>
        <v>3529.21469307083</v>
      </c>
      <c r="CQ22" s="36" t="n">
        <f aca="false">IF(OR($S22+F$52&lt;'Standard Settings'!$G17,$S22+F$52&gt;'Standard Settings'!$I17),-1,(EchelleFPAparam!$S$3/('cpmcfgWVLEN_Table.csv'!$S22+F$52))*(SIN('Standard Settings'!$F17)+SIN('Standard Settings'!$F17+EchelleFPAparam!$M$3+EchelleFPAparam!$F$3)))</f>
        <v>3321.61382877254</v>
      </c>
      <c r="CR22" s="36" t="n">
        <f aca="false">IF(OR($S22+G$52&lt;'Standard Settings'!$G17,$S22+G$52&gt;'Standard Settings'!$I17),-1,(EchelleFPAparam!$S$3/('cpmcfgWVLEN_Table.csv'!$S22+G$52))*(SIN('Standard Settings'!$F17)+SIN('Standard Settings'!$F17+EchelleFPAparam!$M$3+EchelleFPAparam!$F$3)))</f>
        <v>3137.07972717407</v>
      </c>
      <c r="CS22" s="36" t="n">
        <f aca="false">IF(OR($S22+H$52&lt;'Standard Settings'!$G17,$S22+H$52&gt;'Standard Settings'!$I17),-1,(EchelleFPAparam!$S$3/('cpmcfgWVLEN_Table.csv'!$S22+H$52))*(SIN('Standard Settings'!$F17)+SIN('Standard Settings'!$F17+EchelleFPAparam!$M$3+EchelleFPAparam!$F$3)))</f>
        <v>2971.97026784912</v>
      </c>
      <c r="CT22" s="36" t="n">
        <f aca="false">IF(OR($S22+I$52&lt;'Standard Settings'!$G17,$S22+I$52&gt;'Standard Settings'!$I17),-1,(EchelleFPAparam!$S$3/('cpmcfgWVLEN_Table.csv'!$S22+I$52))*(SIN('Standard Settings'!$F17)+SIN('Standard Settings'!$F17+EchelleFPAparam!$M$3+EchelleFPAparam!$F$3)))</f>
        <v>2823.37175445666</v>
      </c>
      <c r="CU22" s="36" t="n">
        <f aca="false">IF(OR($S22+J$52&lt;'Standard Settings'!$G17,$S22+J$52&gt;'Standard Settings'!$I17),-1,(EchelleFPAparam!$S$3/('cpmcfgWVLEN_Table.csv'!$S22+J$52))*(SIN('Standard Settings'!$F17)+SIN('Standard Settings'!$F17+EchelleFPAparam!$M$3+EchelleFPAparam!$F$3)))</f>
        <v>-1</v>
      </c>
      <c r="CV22" s="36"/>
      <c r="CW22" s="36"/>
      <c r="CX22" s="36" t="n">
        <f aca="false">IF(OR($S22+B$52&lt;'Standard Settings'!$G17,$S22+B$52&gt;'Standard Settings'!$I17),-1,(EchelleFPAparam!$S$3/('cpmcfgWVLEN_Table.csv'!$S22+B$52))*(SIN('Standard Settings'!$F17)+SIN('Standard Settings'!$F17+EchelleFPAparam!$M$3+EchelleFPAparam!$G$3)))</f>
        <v>-1</v>
      </c>
      <c r="CY22" s="36" t="n">
        <f aca="false">IF(OR($S22+C$52&lt;'Standard Settings'!$G17,$S22+C$52&gt;'Standard Settings'!$I17),-1,(EchelleFPAparam!$S$3/('cpmcfgWVLEN_Table.csv'!$S22+C$52))*(SIN('Standard Settings'!$F17)+SIN('Standard Settings'!$F17+EchelleFPAparam!$M$3+EchelleFPAparam!$G$3)))</f>
        <v>4060.45532405994</v>
      </c>
      <c r="CZ22" s="36" t="n">
        <f aca="false">IF(OR($S22+D$52&lt;'Standard Settings'!$G17,$S22+D$52&gt;'Standard Settings'!$I17),-1,(EchelleFPAparam!$S$3/('cpmcfgWVLEN_Table.csv'!$S22+D$52))*(SIN('Standard Settings'!$F17)+SIN('Standard Settings'!$F17+EchelleFPAparam!$M$3+EchelleFPAparam!$G$3)))</f>
        <v>3789.75830245594</v>
      </c>
      <c r="DA22" s="36" t="n">
        <f aca="false">IF(OR($S22+E$52&lt;'Standard Settings'!$G17,$S22+E$52&gt;'Standard Settings'!$I17),-1,(EchelleFPAparam!$S$3/('cpmcfgWVLEN_Table.csv'!$S22+E$52))*(SIN('Standard Settings'!$F17)+SIN('Standard Settings'!$F17+EchelleFPAparam!$M$3+EchelleFPAparam!$G$3)))</f>
        <v>3552.89840855245</v>
      </c>
      <c r="DB22" s="36" t="n">
        <f aca="false">IF(OR($S22+F$52&lt;'Standard Settings'!$G17,$S22+F$52&gt;'Standard Settings'!$I17),-1,(EchelleFPAparam!$S$3/('cpmcfgWVLEN_Table.csv'!$S22+F$52))*(SIN('Standard Settings'!$F17)+SIN('Standard Settings'!$F17+EchelleFPAparam!$M$3+EchelleFPAparam!$G$3)))</f>
        <v>3343.90438451995</v>
      </c>
      <c r="DC22" s="36" t="n">
        <f aca="false">IF(OR($S22+G$52&lt;'Standard Settings'!$G17,$S22+G$52&gt;'Standard Settings'!$I17),-1,(EchelleFPAparam!$S$3/('cpmcfgWVLEN_Table.csv'!$S22+G$52))*(SIN('Standard Settings'!$F17)+SIN('Standard Settings'!$F17+EchelleFPAparam!$M$3+EchelleFPAparam!$G$3)))</f>
        <v>3158.13191871329</v>
      </c>
      <c r="DD22" s="36" t="n">
        <f aca="false">IF(OR($S22+H$52&lt;'Standard Settings'!$G17,$S22+H$52&gt;'Standard Settings'!$I17),-1,(EchelleFPAparam!$S$3/('cpmcfgWVLEN_Table.csv'!$S22+H$52))*(SIN('Standard Settings'!$F17)+SIN('Standard Settings'!$F17+EchelleFPAparam!$M$3+EchelleFPAparam!$G$3)))</f>
        <v>2991.91444930732</v>
      </c>
      <c r="DE22" s="36" t="n">
        <f aca="false">IF(OR($S22+I$52&lt;'Standard Settings'!$G17,$S22+I$52&gt;'Standard Settings'!$I17),-1,(EchelleFPAparam!$S$3/('cpmcfgWVLEN_Table.csv'!$S22+I$52))*(SIN('Standard Settings'!$F17)+SIN('Standard Settings'!$F17+EchelleFPAparam!$M$3+EchelleFPAparam!$G$3)))</f>
        <v>2842.31872684196</v>
      </c>
      <c r="DF22" s="36" t="n">
        <f aca="false">IF(OR($S22+J$52&lt;'Standard Settings'!$G17,$S22+J$52&gt;'Standard Settings'!$I17),-1,(EchelleFPAparam!$S$3/('cpmcfgWVLEN_Table.csv'!$S22+J$52))*(SIN('Standard Settings'!$F17)+SIN('Standard Settings'!$F17+EchelleFPAparam!$M$3+EchelleFPAparam!$G$3)))</f>
        <v>-1</v>
      </c>
      <c r="DG22" s="36"/>
      <c r="DH22" s="36"/>
      <c r="DI22" s="36" t="n">
        <f aca="false">IF(OR($S22+B$52&lt;'Standard Settings'!$G17,$S22+B$52&gt;'Standard Settings'!$I17),-1,(EchelleFPAparam!$S$3/('cpmcfgWVLEN_Table.csv'!$S22+B$52))*(SIN('Standard Settings'!$F17)+SIN('Standard Settings'!$F17+EchelleFPAparam!$M$3+EchelleFPAparam!$H$3)))</f>
        <v>-1</v>
      </c>
      <c r="DJ22" s="36" t="n">
        <f aca="false">IF(OR($S22+C$52&lt;'Standard Settings'!$G17,$S22+C$52&gt;'Standard Settings'!$I17),-1,(EchelleFPAparam!$S$3/('cpmcfgWVLEN_Table.csv'!$S22+C$52))*(SIN('Standard Settings'!$F17)+SIN('Standard Settings'!$F17+EchelleFPAparam!$M$3+EchelleFPAparam!$H$3)))</f>
        <v>4061.88855304093</v>
      </c>
      <c r="DK22" s="36" t="n">
        <f aca="false">IF(OR($S22+D$52&lt;'Standard Settings'!$G17,$S22+D$52&gt;'Standard Settings'!$I17),-1,(EchelleFPAparam!$S$3/('cpmcfgWVLEN_Table.csv'!$S22+D$52))*(SIN('Standard Settings'!$F17)+SIN('Standard Settings'!$F17+EchelleFPAparam!$M$3+EchelleFPAparam!$H$3)))</f>
        <v>3791.0959828382</v>
      </c>
      <c r="DL22" s="36" t="n">
        <f aca="false">IF(OR($S22+E$52&lt;'Standard Settings'!$G17,$S22+E$52&gt;'Standard Settings'!$I17),-1,(EchelleFPAparam!$S$3/('cpmcfgWVLEN_Table.csv'!$S22+E$52))*(SIN('Standard Settings'!$F17)+SIN('Standard Settings'!$F17+EchelleFPAparam!$M$3+EchelleFPAparam!$H$3)))</f>
        <v>3554.15248391082</v>
      </c>
      <c r="DM22" s="36" t="n">
        <f aca="false">IF(OR($S22+F$52&lt;'Standard Settings'!$G17,$S22+F$52&gt;'Standard Settings'!$I17),-1,(EchelleFPAparam!$S$3/('cpmcfgWVLEN_Table.csv'!$S22+F$52))*(SIN('Standard Settings'!$F17)+SIN('Standard Settings'!$F17+EchelleFPAparam!$M$3+EchelleFPAparam!$H$3)))</f>
        <v>3345.08469073959</v>
      </c>
      <c r="DN22" s="36" t="n">
        <f aca="false">IF(OR($S22+G$52&lt;'Standard Settings'!$G17,$S22+G$52&gt;'Standard Settings'!$I17),-1,(EchelleFPAparam!$S$3/('cpmcfgWVLEN_Table.csv'!$S22+G$52))*(SIN('Standard Settings'!$F17)+SIN('Standard Settings'!$F17+EchelleFPAparam!$M$3+EchelleFPAparam!$H$3)))</f>
        <v>3159.24665236517</v>
      </c>
      <c r="DO22" s="36" t="n">
        <f aca="false">IF(OR($S22+H$52&lt;'Standard Settings'!$G17,$S22+H$52&gt;'Standard Settings'!$I17),-1,(EchelleFPAparam!$S$3/('cpmcfgWVLEN_Table.csv'!$S22+H$52))*(SIN('Standard Settings'!$F17)+SIN('Standard Settings'!$F17+EchelleFPAparam!$M$3+EchelleFPAparam!$H$3)))</f>
        <v>2992.970512767</v>
      </c>
      <c r="DP22" s="36" t="n">
        <f aca="false">IF(OR($S22+I$52&lt;'Standard Settings'!$G17,$S22+I$52&gt;'Standard Settings'!$I17),-1,(EchelleFPAparam!$S$3/('cpmcfgWVLEN_Table.csv'!$S22+I$52))*(SIN('Standard Settings'!$F17)+SIN('Standard Settings'!$F17+EchelleFPAparam!$M$3+EchelleFPAparam!$H$3)))</f>
        <v>2843.32198712865</v>
      </c>
      <c r="DQ22" s="36" t="n">
        <f aca="false">IF(OR($S22+J$52&lt;'Standard Settings'!$G17,$S22+J$52&gt;'Standard Settings'!$I17),-1,(EchelleFPAparam!$S$3/('cpmcfgWVLEN_Table.csv'!$S22+J$52))*(SIN('Standard Settings'!$F17)+SIN('Standard Settings'!$F17+EchelleFPAparam!$M$3+EchelleFPAparam!$H$3)))</f>
        <v>-1</v>
      </c>
      <c r="DR22" s="36"/>
      <c r="DS22" s="36"/>
      <c r="DT22" s="36" t="n">
        <f aca="false">IF(OR($S22+B$52&lt;'Standard Settings'!$G17,$S22+B$52&gt;'Standard Settings'!$I17),-1,(EchelleFPAparam!$S$3/('cpmcfgWVLEN_Table.csv'!$S22+B$52))*(SIN('Standard Settings'!$F17)+SIN('Standard Settings'!$F17+EchelleFPAparam!$M$3+EchelleFPAparam!$I$3)))</f>
        <v>-1</v>
      </c>
      <c r="DU22" s="36" t="n">
        <f aca="false">IF(OR($S22+C$52&lt;'Standard Settings'!$G17,$S22+C$52&gt;'Standard Settings'!$I17),-1,(EchelleFPAparam!$S$3/('cpmcfgWVLEN_Table.csv'!$S22+C$52))*(SIN('Standard Settings'!$F17)+SIN('Standard Settings'!$F17+EchelleFPAparam!$M$3+EchelleFPAparam!$I$3)))</f>
        <v>4087.65008712938</v>
      </c>
      <c r="DV22" s="36" t="n">
        <f aca="false">IF(OR($S22+D$52&lt;'Standard Settings'!$G17,$S22+D$52&gt;'Standard Settings'!$I17),-1,(EchelleFPAparam!$S$3/('cpmcfgWVLEN_Table.csv'!$S22+D$52))*(SIN('Standard Settings'!$F17)+SIN('Standard Settings'!$F17+EchelleFPAparam!$M$3+EchelleFPAparam!$I$3)))</f>
        <v>3815.14008132076</v>
      </c>
      <c r="DW22" s="36" t="n">
        <f aca="false">IF(OR($S22+E$52&lt;'Standard Settings'!$G17,$S22+E$52&gt;'Standard Settings'!$I17),-1,(EchelleFPAparam!$S$3/('cpmcfgWVLEN_Table.csv'!$S22+E$52))*(SIN('Standard Settings'!$F17)+SIN('Standard Settings'!$F17+EchelleFPAparam!$M$3+EchelleFPAparam!$I$3)))</f>
        <v>3576.69382623821</v>
      </c>
      <c r="DX22" s="36" t="n">
        <f aca="false">IF(OR($S22+F$52&lt;'Standard Settings'!$G17,$S22+F$52&gt;'Standard Settings'!$I17),-1,(EchelleFPAparam!$S$3/('cpmcfgWVLEN_Table.csv'!$S22+F$52))*(SIN('Standard Settings'!$F17)+SIN('Standard Settings'!$F17+EchelleFPAparam!$M$3+EchelleFPAparam!$I$3)))</f>
        <v>3366.30007175361</v>
      </c>
      <c r="DY22" s="36" t="n">
        <f aca="false">IF(OR($S22+G$52&lt;'Standard Settings'!$G17,$S22+G$52&gt;'Standard Settings'!$I17),-1,(EchelleFPAparam!$S$3/('cpmcfgWVLEN_Table.csv'!$S22+G$52))*(SIN('Standard Settings'!$F17)+SIN('Standard Settings'!$F17+EchelleFPAparam!$M$3+EchelleFPAparam!$I$3)))</f>
        <v>3179.28340110063</v>
      </c>
      <c r="DZ22" s="36" t="n">
        <f aca="false">IF(OR($S22+H$52&lt;'Standard Settings'!$G17,$S22+H$52&gt;'Standard Settings'!$I17),-1,(EchelleFPAparam!$S$3/('cpmcfgWVLEN_Table.csv'!$S22+H$52))*(SIN('Standard Settings'!$F17)+SIN('Standard Settings'!$F17+EchelleFPAparam!$M$3+EchelleFPAparam!$I$3)))</f>
        <v>3011.95269577954</v>
      </c>
      <c r="EA22" s="36" t="n">
        <f aca="false">IF(OR($S22+I$52&lt;'Standard Settings'!$G17,$S22+I$52&gt;'Standard Settings'!$I17),-1,(EchelleFPAparam!$S$3/('cpmcfgWVLEN_Table.csv'!$S22+I$52))*(SIN('Standard Settings'!$F17)+SIN('Standard Settings'!$F17+EchelleFPAparam!$M$3+EchelleFPAparam!$I$3)))</f>
        <v>2861.35506099057</v>
      </c>
      <c r="EB22" s="36" t="n">
        <f aca="false">IF(OR($S22+J$52&lt;'Standard Settings'!$G17,$S22+J$52&gt;'Standard Settings'!$I17),-1,(EchelleFPAparam!$S$3/('cpmcfgWVLEN_Table.csv'!$S22+J$52))*(SIN('Standard Settings'!$F17)+SIN('Standard Settings'!$F17+EchelleFPAparam!$M$3+EchelleFPAparam!$I$3)))</f>
        <v>-1</v>
      </c>
      <c r="EC22" s="36"/>
      <c r="ED22" s="36"/>
      <c r="EE22" s="36" t="n">
        <f aca="false">IF(OR($S22+B$52&lt;'Standard Settings'!$G17,$S22+B$52&gt;'Standard Settings'!$I17),-1,(EchelleFPAparam!$S$3/('cpmcfgWVLEN_Table.csv'!$S22+B$52))*(SIN('Standard Settings'!$F17)+SIN('Standard Settings'!$F17+EchelleFPAparam!$M$3+EchelleFPAparam!$J$3)))</f>
        <v>-1</v>
      </c>
      <c r="EF22" s="36" t="n">
        <f aca="false">IF(OR($S22+C$52&lt;'Standard Settings'!$G17,$S22+C$52&gt;'Standard Settings'!$I17),-1,(EchelleFPAparam!$S$3/('cpmcfgWVLEN_Table.csv'!$S22+C$52))*(SIN('Standard Settings'!$F17)+SIN('Standard Settings'!$F17+EchelleFPAparam!$M$3+EchelleFPAparam!$J$3)))</f>
        <v>4089.01199460157</v>
      </c>
      <c r="EG22" s="36" t="n">
        <f aca="false">IF(OR($S22+D$52&lt;'Standard Settings'!$G17,$S22+D$52&gt;'Standard Settings'!$I17),-1,(EchelleFPAparam!$S$3/('cpmcfgWVLEN_Table.csv'!$S22+D$52))*(SIN('Standard Settings'!$F17)+SIN('Standard Settings'!$F17+EchelleFPAparam!$M$3+EchelleFPAparam!$J$3)))</f>
        <v>3816.41119496147</v>
      </c>
      <c r="EH22" s="36" t="n">
        <f aca="false">IF(OR($S22+E$52&lt;'Standard Settings'!$G17,$S22+E$52&gt;'Standard Settings'!$I17),-1,(EchelleFPAparam!$S$3/('cpmcfgWVLEN_Table.csv'!$S22+E$52))*(SIN('Standard Settings'!$F17)+SIN('Standard Settings'!$F17+EchelleFPAparam!$M$3+EchelleFPAparam!$J$3)))</f>
        <v>3577.88549527638</v>
      </c>
      <c r="EI22" s="36" t="n">
        <f aca="false">IF(OR($S22+F$52&lt;'Standard Settings'!$G17,$S22+F$52&gt;'Standard Settings'!$I17),-1,(EchelleFPAparam!$S$3/('cpmcfgWVLEN_Table.csv'!$S22+F$52))*(SIN('Standard Settings'!$F17)+SIN('Standard Settings'!$F17+EchelleFPAparam!$M$3+EchelleFPAparam!$J$3)))</f>
        <v>3367.42164261306</v>
      </c>
      <c r="EJ22" s="36" t="n">
        <f aca="false">IF(OR($S22+G$52&lt;'Standard Settings'!$G17,$S22+G$52&gt;'Standard Settings'!$I17),-1,(EchelleFPAparam!$S$3/('cpmcfgWVLEN_Table.csv'!$S22+G$52))*(SIN('Standard Settings'!$F17)+SIN('Standard Settings'!$F17+EchelleFPAparam!$M$3+EchelleFPAparam!$J$3)))</f>
        <v>3180.34266246789</v>
      </c>
      <c r="EK22" s="36" t="n">
        <f aca="false">IF(OR($S22+H$52&lt;'Standard Settings'!$G17,$S22+H$52&gt;'Standard Settings'!$I17),-1,(EchelleFPAparam!$S$3/('cpmcfgWVLEN_Table.csv'!$S22+H$52))*(SIN('Standard Settings'!$F17)+SIN('Standard Settings'!$F17+EchelleFPAparam!$M$3+EchelleFPAparam!$J$3)))</f>
        <v>3012.95620654853</v>
      </c>
      <c r="EL22" s="36" t="n">
        <f aca="false">IF(OR($S22+I$52&lt;'Standard Settings'!$G17,$S22+I$52&gt;'Standard Settings'!$I17),-1,(EchelleFPAparam!$S$3/('cpmcfgWVLEN_Table.csv'!$S22+I$52))*(SIN('Standard Settings'!$F17)+SIN('Standard Settings'!$F17+EchelleFPAparam!$M$3+EchelleFPAparam!$J$3)))</f>
        <v>2862.3083962211</v>
      </c>
      <c r="EM22" s="36" t="n">
        <f aca="false">IF(OR($S22+J$52&lt;'Standard Settings'!$G17,$S22+J$52&gt;'Standard Settings'!$I17),-1,(EchelleFPAparam!$S$3/('cpmcfgWVLEN_Table.csv'!$S22+J$52))*(SIN('Standard Settings'!$F17)+SIN('Standard Settings'!$F17+EchelleFPAparam!$M$3+EchelleFPAparam!$J$3)))</f>
        <v>-1</v>
      </c>
      <c r="EN22" s="36"/>
      <c r="EO22" s="36"/>
      <c r="EP22" s="36" t="n">
        <f aca="false">IF(OR($S22+B$52&lt;$Q22,$S22+B$52&gt;$R22),-1,(EchelleFPAparam!$S$3/('cpmcfgWVLEN_Table.csv'!$S22+B$52))*(SIN('Standard Settings'!$F17)+SIN('Standard Settings'!$F17+EchelleFPAparam!$M$3+EchelleFPAparam!$K$3)))</f>
        <v>-1</v>
      </c>
      <c r="EQ22" s="36" t="n">
        <f aca="false">IF(OR($S22+C$52&lt;$Q22,$S22+C$52&gt;$R22),-1,(EchelleFPAparam!$S$3/('cpmcfgWVLEN_Table.csv'!$S22+C$52))*(SIN('Standard Settings'!$F17)+SIN('Standard Settings'!$F17+EchelleFPAparam!$M$3+EchelleFPAparam!$K$3)))</f>
        <v>4113.45019628854</v>
      </c>
      <c r="ER22" s="36" t="n">
        <f aca="false">IF(OR($S22+D$52&lt;$Q22,$S22+D$52&gt;$R22),-1,(EchelleFPAparam!$S$3/('cpmcfgWVLEN_Table.csv'!$S22+D$52))*(SIN('Standard Settings'!$F17)+SIN('Standard Settings'!$F17+EchelleFPAparam!$M$3+EchelleFPAparam!$K$3)))</f>
        <v>3839.22018320264</v>
      </c>
      <c r="ES22" s="36" t="n">
        <f aca="false">IF(OR($S22+E$52&lt;$Q22,$S22+E$52&gt;$R22),-1,(EchelleFPAparam!$S$3/('cpmcfgWVLEN_Table.csv'!$S22+E$52))*(SIN('Standard Settings'!$F17)+SIN('Standard Settings'!$F17+EchelleFPAparam!$M$3+EchelleFPAparam!$K$3)))</f>
        <v>3599.26892175247</v>
      </c>
      <c r="ET22" s="36" t="n">
        <f aca="false">IF(OR($S22+F$52&lt;$Q22,$S22+F$52&gt;$R22),-1,(EchelleFPAparam!$S$3/('cpmcfgWVLEN_Table.csv'!$S22+F$52))*(SIN('Standard Settings'!$F17)+SIN('Standard Settings'!$F17+EchelleFPAparam!$M$3+EchelleFPAparam!$K$3)))</f>
        <v>3387.54722047292</v>
      </c>
      <c r="EU22" s="36" t="n">
        <f aca="false">IF(OR($S22+G$52&lt;$Q22,$S22+G$52&gt;$R22),-1,(EchelleFPAparam!$S$3/('cpmcfgWVLEN_Table.csv'!$S22+G$52))*(SIN('Standard Settings'!$F17)+SIN('Standard Settings'!$F17+EchelleFPAparam!$M$3+EchelleFPAparam!$K$3)))</f>
        <v>3199.35015266887</v>
      </c>
      <c r="EV22" s="36" t="n">
        <f aca="false">IF(OR($S22+H$52&lt;$Q22,$S22+H$52&gt;$R22),-1,(EchelleFPAparam!$S$3/('cpmcfgWVLEN_Table.csv'!$S22+H$52))*(SIN('Standard Settings'!$F17)+SIN('Standard Settings'!$F17+EchelleFPAparam!$M$3+EchelleFPAparam!$K$3)))</f>
        <v>3030.9633025284</v>
      </c>
      <c r="EW22" s="36" t="n">
        <f aca="false">IF(OR($S22+I$52&lt;$Q22,$S22+I$52&gt;$R22),-1,(EchelleFPAparam!$S$3/('cpmcfgWVLEN_Table.csv'!$S22+I$52))*(SIN('Standard Settings'!$F17)+SIN('Standard Settings'!$F17+EchelleFPAparam!$M$3+EchelleFPAparam!$K$3)))</f>
        <v>2879.41513740198</v>
      </c>
      <c r="EX22" s="36" t="n">
        <f aca="false">IF(OR($S22+J$52&lt;$Q22,$S22+J$52&gt;$R22),-1,(EchelleFPAparam!$S$3/('cpmcfgWVLEN_Table.csv'!$S22+J$52))*(SIN('Standard Settings'!$F17)+SIN('Standard Settings'!$F17+EchelleFPAparam!$M$3+EchelleFPAparam!$K$3)))</f>
        <v>-1</v>
      </c>
      <c r="EY22" s="36"/>
      <c r="EZ22" s="37"/>
      <c r="FA22" s="37"/>
      <c r="FB22" s="37"/>
      <c r="FC22" s="37"/>
      <c r="FD22" s="37"/>
      <c r="FE22" s="37"/>
      <c r="FF22" s="37"/>
      <c r="FG22" s="37"/>
      <c r="FH22" s="37"/>
      <c r="FI22" s="37"/>
      <c r="FJ22" s="37"/>
      <c r="FK22" s="37"/>
      <c r="FL22" s="37"/>
      <c r="FM22" s="37"/>
      <c r="FN22" s="37"/>
      <c r="FO22" s="37"/>
      <c r="FP22" s="37"/>
      <c r="FQ22" s="37"/>
      <c r="FR22" s="37"/>
      <c r="FS22" s="37"/>
      <c r="FT22" s="37"/>
      <c r="FU22" s="37"/>
      <c r="FV22" s="37"/>
      <c r="FW22" s="37"/>
      <c r="FX22" s="38" t="n">
        <f aca="false">1/(F22*EchelleFPAparam!$Q$3)</f>
        <v>1117.2180597474</v>
      </c>
      <c r="FY22" s="38" t="n">
        <f aca="false">E22*FX22</f>
        <v>11.5733431705496</v>
      </c>
      <c r="FZ22" s="37"/>
      <c r="GA22" s="37"/>
      <c r="GB22" s="37"/>
      <c r="GC22" s="37"/>
      <c r="GD22" s="37"/>
      <c r="GE22" s="37"/>
      <c r="GF22" s="37"/>
      <c r="GG22" s="37"/>
      <c r="GH22" s="37"/>
      <c r="GI22" s="37"/>
      <c r="GJ22" s="37"/>
      <c r="GK22" s="37"/>
      <c r="GL22" s="37"/>
      <c r="GM22" s="37"/>
      <c r="GN22" s="37"/>
      <c r="GO22" s="37"/>
      <c r="GP22" s="37"/>
      <c r="GQ22" s="37"/>
      <c r="GR22" s="37"/>
      <c r="GS22" s="37"/>
      <c r="GT22" s="37"/>
      <c r="GU22" s="37"/>
      <c r="GV22" s="37"/>
      <c r="GW22" s="37"/>
      <c r="GX22" s="37"/>
      <c r="GY22" s="37"/>
      <c r="GZ22" s="37"/>
      <c r="HA22" s="37"/>
      <c r="HB22" s="37"/>
      <c r="HC22" s="37"/>
      <c r="HD22" s="37"/>
      <c r="HE22" s="37"/>
      <c r="HF22" s="37"/>
      <c r="HG22" s="37"/>
      <c r="HH22" s="37"/>
      <c r="HI22" s="37"/>
      <c r="HJ22" s="37"/>
      <c r="HK22" s="37"/>
      <c r="HL22" s="37"/>
      <c r="HM22" s="37"/>
      <c r="HN22" s="37"/>
      <c r="HO22" s="37"/>
      <c r="HP22" s="37"/>
      <c r="HQ22" s="37"/>
      <c r="HR22" s="37"/>
      <c r="HS22" s="37"/>
      <c r="HT22" s="37"/>
      <c r="HU22" s="37"/>
      <c r="HV22" s="37"/>
      <c r="HW22" s="37"/>
      <c r="HX22" s="37"/>
      <c r="HY22" s="37"/>
      <c r="HZ22" s="37"/>
      <c r="IA22" s="37"/>
      <c r="IB22" s="37"/>
      <c r="IC22" s="37"/>
      <c r="ID22" s="37"/>
      <c r="IE22" s="37"/>
      <c r="IF22" s="37"/>
      <c r="IG22" s="37"/>
      <c r="IH22" s="37"/>
      <c r="II22" s="37"/>
      <c r="IJ22" s="37"/>
      <c r="IK22" s="37"/>
      <c r="IL22" s="37"/>
      <c r="IM22" s="37"/>
      <c r="IN22" s="37"/>
      <c r="IO22" s="37"/>
      <c r="IP22" s="37"/>
      <c r="IQ22" s="37"/>
      <c r="IR22" s="37"/>
      <c r="IS22" s="37"/>
      <c r="IT22" s="37"/>
      <c r="IU22" s="37"/>
      <c r="IV22" s="37"/>
      <c r="IW22" s="37"/>
      <c r="IX22" s="37"/>
      <c r="IY22" s="37"/>
      <c r="IZ22" s="37"/>
      <c r="JA22" s="37"/>
      <c r="JB22" s="37"/>
      <c r="JC22" s="37"/>
      <c r="JD22" s="37"/>
      <c r="JE22" s="37"/>
      <c r="JF22" s="37"/>
      <c r="JG22" s="37"/>
      <c r="JH22" s="37"/>
      <c r="JI22" s="37"/>
      <c r="JJ22" s="37"/>
      <c r="JK22" s="37"/>
      <c r="JL22" s="37"/>
      <c r="JM22" s="37"/>
      <c r="JN22" s="37"/>
      <c r="JO22" s="37"/>
      <c r="JP22" s="37"/>
      <c r="JQ22" s="37"/>
      <c r="JR22" s="37"/>
      <c r="JS22" s="37"/>
      <c r="JT22" s="37"/>
      <c r="JU22" s="37"/>
      <c r="JV22" s="37"/>
      <c r="JW22" s="37"/>
      <c r="JX22" s="37"/>
      <c r="JY22" s="37"/>
      <c r="JZ22" s="37"/>
      <c r="KA22" s="37"/>
      <c r="KB22" s="37"/>
      <c r="KC22" s="37"/>
      <c r="KD22" s="37"/>
      <c r="KE22" s="37"/>
    </row>
    <row r="23" customFormat="false" ht="13.75" hidden="false" customHeight="true" outlineLevel="0" collapsed="false">
      <c r="A23" s="24" t="n">
        <v>17</v>
      </c>
      <c r="B23" s="25" t="n">
        <f aca="false">Y23</f>
        <v>3369.73326549891</v>
      </c>
      <c r="C23" s="12" t="str">
        <f aca="false">'Standard Settings'!B18</f>
        <v>L/5/7</v>
      </c>
      <c r="D23" s="12" t="n">
        <f aca="false">'Standard Settings'!H18</f>
        <v>17</v>
      </c>
      <c r="E23" s="26" t="n">
        <f aca="false">(DX23-DM23)/2048</f>
        <v>0.0101830075452587</v>
      </c>
      <c r="F23" s="23" t="n">
        <f aca="false">((EchelleFPAparam!$S$3/('cpmcfgWVLEN_Table.csv'!$S23+E$52))*(SIN('Standard Settings'!$F18+0.0005)+SIN('Standard Settings'!$F18+0.0005+EchelleFPAparam!$M$3))-(EchelleFPAparam!$S$3/('cpmcfgWVLEN_Table.csv'!$S23+E$52))*(SIN('Standard Settings'!$F18-0.0005)+SIN('Standard Settings'!$F18-0.0005+EchelleFPAparam!$M$3)))*1000*EchelleFPAparam!$O$3/180</f>
        <v>29.2918187586182</v>
      </c>
      <c r="G23" s="27" t="str">
        <f aca="false">'Standard Settings'!C18</f>
        <v>L</v>
      </c>
      <c r="H23" s="28"/>
      <c r="I23" s="12" t="str">
        <f aca="false">'Standard Settings'!$D18</f>
        <v>LM</v>
      </c>
      <c r="J23" s="28"/>
      <c r="K23" s="13" t="n">
        <v>0</v>
      </c>
      <c r="L23" s="13" t="n">
        <v>0</v>
      </c>
      <c r="M23" s="14" t="s">
        <v>319</v>
      </c>
      <c r="N23" s="14" t="s">
        <v>319</v>
      </c>
      <c r="O23" s="12" t="n">
        <f aca="false">'Standard Settings'!$E18</f>
        <v>66.5</v>
      </c>
      <c r="P23" s="29"/>
      <c r="Q23" s="30" t="n">
        <f aca="false">'Standard Settings'!$G18</f>
        <v>14</v>
      </c>
      <c r="R23" s="30" t="n">
        <f aca="false">'Standard Settings'!$I18</f>
        <v>20</v>
      </c>
      <c r="S23" s="31" t="n">
        <f aca="false">D23-4</f>
        <v>13</v>
      </c>
      <c r="T23" s="31" t="n">
        <f aca="false">D23+4</f>
        <v>21</v>
      </c>
      <c r="U23" s="32" t="n">
        <f aca="false">IF(OR($S23+B$52&lt;$Q23,$S23+B$52&gt;$R23),-1,(EchelleFPAparam!$S$3/('cpmcfgWVLEN_Table.csv'!$S23+B$52))*(SIN('Standard Settings'!$F18)+SIN('Standard Settings'!$F18+EchelleFPAparam!$M$3)))</f>
        <v>-1</v>
      </c>
      <c r="V23" s="32" t="n">
        <f aca="false">IF(OR($S23+C$52&lt;$Q23,$S23+C$52&gt;$R23),-1,(EchelleFPAparam!$S$3/('cpmcfgWVLEN_Table.csv'!$S23+C$52))*(SIN('Standard Settings'!$F18)+SIN('Standard Settings'!$F18+EchelleFPAparam!$M$3)))</f>
        <v>4091.81896524868</v>
      </c>
      <c r="W23" s="32" t="n">
        <f aca="false">IF(OR($S23+D$52&lt;$Q23,$S23+D$52&gt;$R23),-1,(EchelleFPAparam!$S$3/('cpmcfgWVLEN_Table.csv'!$S23+D$52))*(SIN('Standard Settings'!$F18)+SIN('Standard Settings'!$F18+EchelleFPAparam!$M$3)))</f>
        <v>3819.0310342321</v>
      </c>
      <c r="X23" s="32" t="n">
        <f aca="false">IF(OR($S23+E$52&lt;$Q23,$S23+E$52&gt;$R23),-1,(EchelleFPAparam!$S$3/('cpmcfgWVLEN_Table.csv'!$S23+E$52))*(SIN('Standard Settings'!$F18)+SIN('Standard Settings'!$F18+EchelleFPAparam!$M$3)))</f>
        <v>3580.34159459259</v>
      </c>
      <c r="Y23" s="32" t="n">
        <f aca="false">IF(OR($S23+F$52&lt;$Q23,$S23+F$52&gt;$R23),-1,(EchelleFPAparam!$S$3/('cpmcfgWVLEN_Table.csv'!$S23+F$52))*(SIN('Standard Settings'!$F18)+SIN('Standard Settings'!$F18+EchelleFPAparam!$M$3)))</f>
        <v>3369.73326549891</v>
      </c>
      <c r="Z23" s="32" t="n">
        <f aca="false">IF(OR($S23+G$52&lt;$Q23,$S23+G$52&gt;$R23),-1,(EchelleFPAparam!$S$3/('cpmcfgWVLEN_Table.csv'!$S23+G$52))*(SIN('Standard Settings'!$F18)+SIN('Standard Settings'!$F18+EchelleFPAparam!$M$3)))</f>
        <v>3182.52586186008</v>
      </c>
      <c r="AA23" s="32" t="n">
        <f aca="false">IF(OR($S23+H$52&lt;$Q23,$S23+H$52&gt;$R23),-1,(EchelleFPAparam!$S$3/('cpmcfgWVLEN_Table.csv'!$S23+H$52))*(SIN('Standard Settings'!$F18)+SIN('Standard Settings'!$F18+EchelleFPAparam!$M$3)))</f>
        <v>3015.02450070955</v>
      </c>
      <c r="AB23" s="32" t="n">
        <f aca="false">IF(OR($S23+I$52&lt;$Q23,$S23+I$52&gt;$R23),-1,(EchelleFPAparam!$S$3/('cpmcfgWVLEN_Table.csv'!$S23+I$52))*(SIN('Standard Settings'!$F18)+SIN('Standard Settings'!$F18+EchelleFPAparam!$M$3)))</f>
        <v>2864.27327567407</v>
      </c>
      <c r="AC23" s="32" t="n">
        <f aca="false">IF(OR($S23+J$52&lt;$Q23,$S23+J$52&gt;$R23),-1,(EchelleFPAparam!$S$3/('cpmcfgWVLEN_Table.csv'!$S23+J$52))*(SIN('Standard Settings'!$F18)+SIN('Standard Settings'!$F18+EchelleFPAparam!$M$3)))</f>
        <v>-1</v>
      </c>
      <c r="AD23" s="33"/>
      <c r="AE23" s="33" t="n">
        <v>2041.55927153631</v>
      </c>
      <c r="AF23" s="33" t="n">
        <v>1758.96723297086</v>
      </c>
      <c r="AG23" s="33" t="n">
        <v>1389.21096843299</v>
      </c>
      <c r="AH23" s="33" t="n">
        <v>1066.3250350344</v>
      </c>
      <c r="AI23" s="33" t="n">
        <v>781.881749652676</v>
      </c>
      <c r="AJ23" s="33" t="n">
        <v>529.160602946163</v>
      </c>
      <c r="AK23" s="33" t="n">
        <v>302.923294702427</v>
      </c>
      <c r="AL23" s="33" t="n">
        <v>98.6012221966539</v>
      </c>
      <c r="AM23" s="33"/>
      <c r="AN23" s="33"/>
      <c r="AO23" s="33"/>
      <c r="AP23" s="33" t="n">
        <v>1776.20583304561</v>
      </c>
      <c r="AQ23" s="33" t="n">
        <v>1404.18987174418</v>
      </c>
      <c r="AR23" s="33" t="n">
        <v>1079.31962981072</v>
      </c>
      <c r="AS23" s="33" t="n">
        <v>793.171623688318</v>
      </c>
      <c r="AT23" s="33" t="n">
        <v>538.937249318447</v>
      </c>
      <c r="AU23" s="33" t="n">
        <v>311.375063640071</v>
      </c>
      <c r="AV23" s="33" t="n">
        <v>105.894721451475</v>
      </c>
      <c r="AW23" s="33"/>
      <c r="AX23" s="33"/>
      <c r="AY23" s="33"/>
      <c r="AZ23" s="33"/>
      <c r="BA23" s="33" t="n">
        <v>1795.43013020073</v>
      </c>
      <c r="BB23" s="33" t="n">
        <v>1421.02007149491</v>
      </c>
      <c r="BC23" s="33" t="n">
        <v>1093.87166159779</v>
      </c>
      <c r="BD23" s="33" t="n">
        <v>805.771090718164</v>
      </c>
      <c r="BE23" s="33" t="n">
        <v>549.782319055436</v>
      </c>
      <c r="BF23" s="33" t="n">
        <v>320.761244261177</v>
      </c>
      <c r="BG23" s="33" t="n">
        <v>113.977322861105</v>
      </c>
      <c r="BH23" s="33"/>
      <c r="BI23" s="33"/>
      <c r="BJ23" s="33"/>
      <c r="BK23" s="34" t="n">
        <f aca="false">IF(OR($S23+B$52&lt;'Standard Settings'!$G18,$S23+B$52&gt;'Standard Settings'!$I18),-1,(EchelleFPAparam!$S$3/('cpmcfgWVLEN_Table.csv'!$S23+B$52))*(SIN(EchelleFPAparam!$T$3-EchelleFPAparam!$M$3/2)+SIN('Standard Settings'!$F18+EchelleFPAparam!$M$3)))</f>
        <v>-1</v>
      </c>
      <c r="BL23" s="34" t="n">
        <f aca="false">IF(OR($S23+C$52&lt;'Standard Settings'!$G18,$S23+C$52&gt;'Standard Settings'!$I18),-1,(EchelleFPAparam!$S$3/('cpmcfgWVLEN_Table.csv'!$S23+C$52))*(SIN(EchelleFPAparam!$T$3-EchelleFPAparam!$M$3/2)+SIN('Standard Settings'!$F18+EchelleFPAparam!$M$3)))</f>
        <v>4073.72267832074</v>
      </c>
      <c r="BM23" s="34" t="n">
        <f aca="false">IF(OR($S23+D$52&lt;'Standard Settings'!$G18,$S23+D$52&gt;'Standard Settings'!$I18),-1,(EchelleFPAparam!$S$3/('cpmcfgWVLEN_Table.csv'!$S23+D$52))*(SIN(EchelleFPAparam!$T$3-EchelleFPAparam!$M$3/2)+SIN('Standard Settings'!$F18+EchelleFPAparam!$M$3)))</f>
        <v>3802.14116643269</v>
      </c>
      <c r="BN23" s="34" t="n">
        <f aca="false">IF(OR($S23+E$52&lt;'Standard Settings'!$G18,$S23+E$52&gt;'Standard Settings'!$I18),-1,(EchelleFPAparam!$S$3/('cpmcfgWVLEN_Table.csv'!$S23+E$52))*(SIN(EchelleFPAparam!$T$3-EchelleFPAparam!$M$3/2)+SIN('Standard Settings'!$F18+EchelleFPAparam!$M$3)))</f>
        <v>3564.50734353064</v>
      </c>
      <c r="BO23" s="34" t="n">
        <f aca="false">IF(OR($S23+F$52&lt;'Standard Settings'!$G18,$S23+F$52&gt;'Standard Settings'!$I18),-1,(EchelleFPAparam!$S$3/('cpmcfgWVLEN_Table.csv'!$S23+F$52))*(SIN(EchelleFPAparam!$T$3-EchelleFPAparam!$M$3/2)+SIN('Standard Settings'!$F18+EchelleFPAparam!$M$3)))</f>
        <v>3354.83044097002</v>
      </c>
      <c r="BP23" s="34" t="n">
        <f aca="false">IF(OR($S23+G$52&lt;'Standard Settings'!$G18,$S23+G$52&gt;'Standard Settings'!$I18),-1,(EchelleFPAparam!$S$3/('cpmcfgWVLEN_Table.csv'!$S23+G$52))*(SIN(EchelleFPAparam!$T$3-EchelleFPAparam!$M$3/2)+SIN('Standard Settings'!$F18+EchelleFPAparam!$M$3)))</f>
        <v>3168.45097202724</v>
      </c>
      <c r="BQ23" s="34" t="n">
        <f aca="false">IF(OR($S23+H$52&lt;'Standard Settings'!$G18,$S23+H$52&gt;'Standard Settings'!$I18),-1,(EchelleFPAparam!$S$3/('cpmcfgWVLEN_Table.csv'!$S23+H$52))*(SIN(EchelleFPAparam!$T$3-EchelleFPAparam!$M$3/2)+SIN('Standard Settings'!$F18+EchelleFPAparam!$M$3)))</f>
        <v>3001.69039455212</v>
      </c>
      <c r="BR23" s="34" t="n">
        <f aca="false">IF(OR($S23+I$52&lt;'Standard Settings'!$G18,$S23+I$52&gt;'Standard Settings'!$I18),-1,(EchelleFPAparam!$S$3/('cpmcfgWVLEN_Table.csv'!$S23+I$52))*(SIN(EchelleFPAparam!$T$3-EchelleFPAparam!$M$3/2)+SIN('Standard Settings'!$F18+EchelleFPAparam!$M$3)))</f>
        <v>2851.60587482451</v>
      </c>
      <c r="BS23" s="34" t="n">
        <f aca="false">IF(OR($S23+J$52&lt;'Standard Settings'!$G18,$S23+J$52&gt;'Standard Settings'!$I18),-1,(EchelleFPAparam!$S$3/('cpmcfgWVLEN_Table.csv'!$S23+J$52))*(SIN(EchelleFPAparam!$T$3-EchelleFPAparam!$M$3/2)+SIN('Standard Settings'!$F18+EchelleFPAparam!$M$3)))</f>
        <v>-1</v>
      </c>
      <c r="BT23" s="35" t="n">
        <f aca="false">IF(OR($S23+B$52&lt;'Standard Settings'!$G18,$S23+B$52&gt;'Standard Settings'!$I18),-1,BK23*(($D23+B$52)/($D23+B$52+0.5)))</f>
        <v>-1</v>
      </c>
      <c r="BU23" s="35" t="n">
        <f aca="false">IF(OR($S23+C$52&lt;'Standard Settings'!$G18,$S23+C$52&gt;'Standard Settings'!$I18),-1,BL23*(($D23+C$52)/($D23+C$52+0.5)))</f>
        <v>3963.62206539315</v>
      </c>
      <c r="BV23" s="35" t="n">
        <f aca="false">IF(OR($S23+D$52&lt;'Standard Settings'!$G18,$S23+D$52&gt;'Standard Settings'!$I18),-1,BM23*(($D23+D$52)/($D23+D$52+0.5)))</f>
        <v>3704.65036729339</v>
      </c>
      <c r="BW23" s="35" t="n">
        <f aca="false">IF(OR($S23+E$52&lt;'Standard Settings'!$G18,$S23+E$52&gt;'Standard Settings'!$I18),-1,BN23*(($D23+E$52)/($D23+E$52+0.5)))</f>
        <v>3477.5681400299</v>
      </c>
      <c r="BX23" s="35" t="n">
        <f aca="false">IF(OR($S23+F$52&lt;'Standard Settings'!$G18,$S23+F$52&gt;'Standard Settings'!$I18),-1,BO23*(($D23+F$52)/($D23+F$52+0.5)))</f>
        <v>3276.81112838932</v>
      </c>
      <c r="BY23" s="35" t="n">
        <f aca="false">IF(OR($S23+G$52&lt;'Standard Settings'!$G18,$S23+G$52&gt;'Standard Settings'!$I18),-1,BP23*(($D23+G$52)/($D23+G$52+0.5)))</f>
        <v>3098.04095042663</v>
      </c>
      <c r="BZ23" s="35" t="n">
        <f aca="false">IF(OR($S23+H$52&lt;'Standard Settings'!$G18,$S23+H$52&gt;'Standard Settings'!$I18),-1,BQ23*(($D23+H$52)/($D23+H$52+0.5)))</f>
        <v>2937.82464147654</v>
      </c>
      <c r="CA23" s="35" t="n">
        <f aca="false">IF(OR($S23+I$52&lt;'Standard Settings'!$G18,$S23+I$52&gt;'Standard Settings'!$I18),-1,BR23*(($D23+I$52)/($D23+I$52+0.5)))</f>
        <v>2793.40983656279</v>
      </c>
      <c r="CB23" s="35" t="n">
        <f aca="false">IF(OR($S23+J$52&lt;'Standard Settings'!$G18,$S23+J$52&gt;'Standard Settings'!$I18),-1,BS23*(($D23+J$52)/($D23+J$52+0.5)))</f>
        <v>-1</v>
      </c>
      <c r="CC23" s="35" t="n">
        <f aca="false">IF(OR($S23+B$52&lt;'Standard Settings'!$G18,$S23+B$52&gt;'Standard Settings'!$I18),-1,BK23*(($D23+B$52)/($D23+B$52-0.5)))</f>
        <v>-1</v>
      </c>
      <c r="CD23" s="35" t="n">
        <f aca="false">IF(OR($S23+C$52&lt;'Standard Settings'!$G18,$S23+C$52&gt;'Standard Settings'!$I18),-1,BL23*(($D23+C$52)/($D23+C$52-0.5)))</f>
        <v>4190.11475484419</v>
      </c>
      <c r="CE23" s="35" t="n">
        <f aca="false">IF(OR($S23+D$52&lt;'Standard Settings'!$G18,$S23+D$52&gt;'Standard Settings'!$I18),-1,BM23*(($D23+D$52)/($D23+D$52-0.5)))</f>
        <v>3904.90173849843</v>
      </c>
      <c r="CF23" s="35" t="n">
        <f aca="false">IF(OR($S23+E$52&lt;'Standard Settings'!$G18,$S23+E$52&gt;'Standard Settings'!$I18),-1,BN23*(($D23+E$52)/($D23+E$52-0.5)))</f>
        <v>3655.90496772374</v>
      </c>
      <c r="CG23" s="35" t="n">
        <f aca="false">IF(OR($S23+F$52&lt;'Standard Settings'!$G18,$S23+F$52&gt;'Standard Settings'!$I18),-1,BO23*(($D23+F$52)/($D23+F$52-0.5)))</f>
        <v>3436.6555736766</v>
      </c>
      <c r="CH23" s="35" t="n">
        <f aca="false">IF(OR($S23+G$52&lt;'Standard Settings'!$G18,$S23+G$52&gt;'Standard Settings'!$I18),-1,BP23*(($D23+G$52)/($D23+G$52-0.5)))</f>
        <v>3242.13587835345</v>
      </c>
      <c r="CI23" s="35" t="n">
        <f aca="false">IF(OR($S23+H$52&lt;'Standard Settings'!$G18,$S23+H$52&gt;'Standard Settings'!$I18),-1,BQ23*(($D23+H$52)/($D23+H$52-0.5)))</f>
        <v>3068.39462554217</v>
      </c>
      <c r="CJ23" s="35" t="n">
        <f aca="false">IF(OR($S23+I$52&lt;'Standard Settings'!$G18,$S23+I$52&gt;'Standard Settings'!$I18),-1,BR23*(($D23+I$52)/($D23+I$52-0.5)))</f>
        <v>2912.27834024631</v>
      </c>
      <c r="CK23" s="35" t="n">
        <f aca="false">IF(OR($S23+J$52&lt;'Standard Settings'!$G18,$S23+J$52&gt;'Standard Settings'!$I18),-1,BS23*(($D23+J$52)/($D23+J$52-0.5)))</f>
        <v>-1</v>
      </c>
      <c r="CL23" s="36"/>
      <c r="CM23" s="36" t="n">
        <f aca="false">IF(OR($S23+B$52&lt;'Standard Settings'!$G18,$S23+B$52&gt;'Standard Settings'!$I18),-1,(EchelleFPAparam!$S$3/('cpmcfgWVLEN_Table.csv'!$S23+B$52))*(SIN('Standard Settings'!$F18)+SIN('Standard Settings'!$F18+EchelleFPAparam!$M$3+EchelleFPAparam!$F$3)))</f>
        <v>-1</v>
      </c>
      <c r="CN23" s="36" t="n">
        <f aca="false">IF(OR($S23+C$52&lt;'Standard Settings'!$G18,$S23+C$52&gt;'Standard Settings'!$I18),-1,(EchelleFPAparam!$S$3/('cpmcfgWVLEN_Table.csv'!$S23+C$52))*(SIN('Standard Settings'!$F18)+SIN('Standard Settings'!$F18+EchelleFPAparam!$M$3+EchelleFPAparam!$F$3)))</f>
        <v>4050.95566555138</v>
      </c>
      <c r="CO23" s="36" t="n">
        <f aca="false">IF(OR($S23+D$52&lt;'Standard Settings'!$G18,$S23+D$52&gt;'Standard Settings'!$I18),-1,(EchelleFPAparam!$S$3/('cpmcfgWVLEN_Table.csv'!$S23+D$52))*(SIN('Standard Settings'!$F18)+SIN('Standard Settings'!$F18+EchelleFPAparam!$M$3+EchelleFPAparam!$F$3)))</f>
        <v>3780.89195451462</v>
      </c>
      <c r="CP23" s="36" t="n">
        <f aca="false">IF(OR($S23+E$52&lt;'Standard Settings'!$G18,$S23+E$52&gt;'Standard Settings'!$I18),-1,(EchelleFPAparam!$S$3/('cpmcfgWVLEN_Table.csv'!$S23+E$52))*(SIN('Standard Settings'!$F18)+SIN('Standard Settings'!$F18+EchelleFPAparam!$M$3+EchelleFPAparam!$F$3)))</f>
        <v>3544.58620735746</v>
      </c>
      <c r="CQ23" s="36" t="n">
        <f aca="false">IF(OR($S23+F$52&lt;'Standard Settings'!$G18,$S23+F$52&gt;'Standard Settings'!$I18),-1,(EchelleFPAparam!$S$3/('cpmcfgWVLEN_Table.csv'!$S23+F$52))*(SIN('Standard Settings'!$F18)+SIN('Standard Settings'!$F18+EchelleFPAparam!$M$3+EchelleFPAparam!$F$3)))</f>
        <v>3336.08113633643</v>
      </c>
      <c r="CR23" s="36" t="n">
        <f aca="false">IF(OR($S23+G$52&lt;'Standard Settings'!$G18,$S23+G$52&gt;'Standard Settings'!$I18),-1,(EchelleFPAparam!$S$3/('cpmcfgWVLEN_Table.csv'!$S23+G$52))*(SIN('Standard Settings'!$F18)+SIN('Standard Settings'!$F18+EchelleFPAparam!$M$3+EchelleFPAparam!$F$3)))</f>
        <v>3150.74329542885</v>
      </c>
      <c r="CS23" s="36" t="n">
        <f aca="false">IF(OR($S23+H$52&lt;'Standard Settings'!$G18,$S23+H$52&gt;'Standard Settings'!$I18),-1,(EchelleFPAparam!$S$3/('cpmcfgWVLEN_Table.csv'!$S23+H$52))*(SIN('Standard Settings'!$F18)+SIN('Standard Settings'!$F18+EchelleFPAparam!$M$3+EchelleFPAparam!$F$3)))</f>
        <v>2984.9147009326</v>
      </c>
      <c r="CT23" s="36" t="n">
        <f aca="false">IF(OR($S23+I$52&lt;'Standard Settings'!$G18,$S23+I$52&gt;'Standard Settings'!$I18),-1,(EchelleFPAparam!$S$3/('cpmcfgWVLEN_Table.csv'!$S23+I$52))*(SIN('Standard Settings'!$F18)+SIN('Standard Settings'!$F18+EchelleFPAparam!$M$3+EchelleFPAparam!$F$3)))</f>
        <v>2835.66896588597</v>
      </c>
      <c r="CU23" s="36" t="n">
        <f aca="false">IF(OR($S23+J$52&lt;'Standard Settings'!$G18,$S23+J$52&gt;'Standard Settings'!$I18),-1,(EchelleFPAparam!$S$3/('cpmcfgWVLEN_Table.csv'!$S23+J$52))*(SIN('Standard Settings'!$F18)+SIN('Standard Settings'!$F18+EchelleFPAparam!$M$3+EchelleFPAparam!$F$3)))</f>
        <v>-1</v>
      </c>
      <c r="CV23" s="36"/>
      <c r="CW23" s="36"/>
      <c r="CX23" s="36" t="n">
        <f aca="false">IF(OR($S23+B$52&lt;'Standard Settings'!$G18,$S23+B$52&gt;'Standard Settings'!$I18),-1,(EchelleFPAparam!$S$3/('cpmcfgWVLEN_Table.csv'!$S23+B$52))*(SIN('Standard Settings'!$F18)+SIN('Standard Settings'!$F18+EchelleFPAparam!$M$3+EchelleFPAparam!$G$3)))</f>
        <v>-1</v>
      </c>
      <c r="CY23" s="36" t="n">
        <f aca="false">IF(OR($S23+C$52&lt;'Standard Settings'!$G18,$S23+C$52&gt;'Standard Settings'!$I18),-1,(EchelleFPAparam!$S$3/('cpmcfgWVLEN_Table.csv'!$S23+C$52))*(SIN('Standard Settings'!$F18)+SIN('Standard Settings'!$F18+EchelleFPAparam!$M$3+EchelleFPAparam!$G$3)))</f>
        <v>4077.59092350563</v>
      </c>
      <c r="CZ23" s="36" t="n">
        <f aca="false">IF(OR($S23+D$52&lt;'Standard Settings'!$G18,$S23+D$52&gt;'Standard Settings'!$I18),-1,(EchelleFPAparam!$S$3/('cpmcfgWVLEN_Table.csv'!$S23+D$52))*(SIN('Standard Settings'!$F18)+SIN('Standard Settings'!$F18+EchelleFPAparam!$M$3+EchelleFPAparam!$G$3)))</f>
        <v>3805.75152860525</v>
      </c>
      <c r="DA23" s="36" t="n">
        <f aca="false">IF(OR($S23+E$52&lt;'Standard Settings'!$G18,$S23+E$52&gt;'Standard Settings'!$I18),-1,(EchelleFPAparam!$S$3/('cpmcfgWVLEN_Table.csv'!$S23+E$52))*(SIN('Standard Settings'!$F18)+SIN('Standard Settings'!$F18+EchelleFPAparam!$M$3+EchelleFPAparam!$G$3)))</f>
        <v>3567.89205806742</v>
      </c>
      <c r="DB23" s="36" t="n">
        <f aca="false">IF(OR($S23+F$52&lt;'Standard Settings'!$G18,$S23+F$52&gt;'Standard Settings'!$I18),-1,(EchelleFPAparam!$S$3/('cpmcfgWVLEN_Table.csv'!$S23+F$52))*(SIN('Standard Settings'!$F18)+SIN('Standard Settings'!$F18+EchelleFPAparam!$M$3+EchelleFPAparam!$G$3)))</f>
        <v>3358.01605465169</v>
      </c>
      <c r="DC23" s="36" t="n">
        <f aca="false">IF(OR($S23+G$52&lt;'Standard Settings'!$G18,$S23+G$52&gt;'Standard Settings'!$I18),-1,(EchelleFPAparam!$S$3/('cpmcfgWVLEN_Table.csv'!$S23+G$52))*(SIN('Standard Settings'!$F18)+SIN('Standard Settings'!$F18+EchelleFPAparam!$M$3+EchelleFPAparam!$G$3)))</f>
        <v>3171.45960717104</v>
      </c>
      <c r="DD23" s="36" t="n">
        <f aca="false">IF(OR($S23+H$52&lt;'Standard Settings'!$G18,$S23+H$52&gt;'Standard Settings'!$I18),-1,(EchelleFPAparam!$S$3/('cpmcfgWVLEN_Table.csv'!$S23+H$52))*(SIN('Standard Settings'!$F18)+SIN('Standard Settings'!$F18+EchelleFPAparam!$M$3+EchelleFPAparam!$G$3)))</f>
        <v>3004.54068047783</v>
      </c>
      <c r="DE23" s="36" t="n">
        <f aca="false">IF(OR($S23+I$52&lt;'Standard Settings'!$G18,$S23+I$52&gt;'Standard Settings'!$I18),-1,(EchelleFPAparam!$S$3/('cpmcfgWVLEN_Table.csv'!$S23+I$52))*(SIN('Standard Settings'!$F18)+SIN('Standard Settings'!$F18+EchelleFPAparam!$M$3+EchelleFPAparam!$G$3)))</f>
        <v>2854.31364645394</v>
      </c>
      <c r="DF23" s="36" t="n">
        <f aca="false">IF(OR($S23+J$52&lt;'Standard Settings'!$G18,$S23+J$52&gt;'Standard Settings'!$I18),-1,(EchelleFPAparam!$S$3/('cpmcfgWVLEN_Table.csv'!$S23+J$52))*(SIN('Standard Settings'!$F18)+SIN('Standard Settings'!$F18+EchelleFPAparam!$M$3+EchelleFPAparam!$G$3)))</f>
        <v>-1</v>
      </c>
      <c r="DG23" s="36"/>
      <c r="DH23" s="36"/>
      <c r="DI23" s="36" t="n">
        <f aca="false">IF(OR($S23+B$52&lt;'Standard Settings'!$G18,$S23+B$52&gt;'Standard Settings'!$I18),-1,(EchelleFPAparam!$S$3/('cpmcfgWVLEN_Table.csv'!$S23+B$52))*(SIN('Standard Settings'!$F18)+SIN('Standard Settings'!$F18+EchelleFPAparam!$M$3+EchelleFPAparam!$H$3)))</f>
        <v>-1</v>
      </c>
      <c r="DJ23" s="36" t="n">
        <f aca="false">IF(OR($S23+C$52&lt;'Standard Settings'!$G18,$S23+C$52&gt;'Standard Settings'!$I18),-1,(EchelleFPAparam!$S$3/('cpmcfgWVLEN_Table.csv'!$S23+C$52))*(SIN('Standard Settings'!$F18)+SIN('Standard Settings'!$F18+EchelleFPAparam!$M$3+EchelleFPAparam!$H$3)))</f>
        <v>4079.00055787185</v>
      </c>
      <c r="DK23" s="36" t="n">
        <f aca="false">IF(OR($S23+D$52&lt;'Standard Settings'!$G18,$S23+D$52&gt;'Standard Settings'!$I18),-1,(EchelleFPAparam!$S$3/('cpmcfgWVLEN_Table.csv'!$S23+D$52))*(SIN('Standard Settings'!$F18)+SIN('Standard Settings'!$F18+EchelleFPAparam!$M$3+EchelleFPAparam!$H$3)))</f>
        <v>3807.06718734706</v>
      </c>
      <c r="DL23" s="36" t="n">
        <f aca="false">IF(OR($S23+E$52&lt;'Standard Settings'!$G18,$S23+E$52&gt;'Standard Settings'!$I18),-1,(EchelleFPAparam!$S$3/('cpmcfgWVLEN_Table.csv'!$S23+E$52))*(SIN('Standard Settings'!$F18)+SIN('Standard Settings'!$F18+EchelleFPAparam!$M$3+EchelleFPAparam!$H$3)))</f>
        <v>3569.12548813787</v>
      </c>
      <c r="DM23" s="36" t="n">
        <f aca="false">IF(OR($S23+F$52&lt;'Standard Settings'!$G18,$S23+F$52&gt;'Standard Settings'!$I18),-1,(EchelleFPAparam!$S$3/('cpmcfgWVLEN_Table.csv'!$S23+F$52))*(SIN('Standard Settings'!$F18)+SIN('Standard Settings'!$F18+EchelleFPAparam!$M$3+EchelleFPAparam!$H$3)))</f>
        <v>3359.17693001211</v>
      </c>
      <c r="DN23" s="36" t="n">
        <f aca="false">IF(OR($S23+G$52&lt;'Standard Settings'!$G18,$S23+G$52&gt;'Standard Settings'!$I18),-1,(EchelleFPAparam!$S$3/('cpmcfgWVLEN_Table.csv'!$S23+G$52))*(SIN('Standard Settings'!$F18)+SIN('Standard Settings'!$F18+EchelleFPAparam!$M$3+EchelleFPAparam!$H$3)))</f>
        <v>3172.55598945588</v>
      </c>
      <c r="DO23" s="36" t="n">
        <f aca="false">IF(OR($S23+H$52&lt;'Standard Settings'!$G18,$S23+H$52&gt;'Standard Settings'!$I18),-1,(EchelleFPAparam!$S$3/('cpmcfgWVLEN_Table.csv'!$S23+H$52))*(SIN('Standard Settings'!$F18)+SIN('Standard Settings'!$F18+EchelleFPAparam!$M$3+EchelleFPAparam!$H$3)))</f>
        <v>3005.57935843189</v>
      </c>
      <c r="DP23" s="36" t="n">
        <f aca="false">IF(OR($S23+I$52&lt;'Standard Settings'!$G18,$S23+I$52&gt;'Standard Settings'!$I18),-1,(EchelleFPAparam!$S$3/('cpmcfgWVLEN_Table.csv'!$S23+I$52))*(SIN('Standard Settings'!$F18)+SIN('Standard Settings'!$F18+EchelleFPAparam!$M$3+EchelleFPAparam!$H$3)))</f>
        <v>2855.30039051029</v>
      </c>
      <c r="DQ23" s="36" t="n">
        <f aca="false">IF(OR($S23+J$52&lt;'Standard Settings'!$G18,$S23+J$52&gt;'Standard Settings'!$I18),-1,(EchelleFPAparam!$S$3/('cpmcfgWVLEN_Table.csv'!$S23+J$52))*(SIN('Standard Settings'!$F18)+SIN('Standard Settings'!$F18+EchelleFPAparam!$M$3+EchelleFPAparam!$H$3)))</f>
        <v>-1</v>
      </c>
      <c r="DR23" s="36"/>
      <c r="DS23" s="36"/>
      <c r="DT23" s="36" t="n">
        <f aca="false">IF(OR($S23+B$52&lt;'Standard Settings'!$G18,$S23+B$52&gt;'Standard Settings'!$I18),-1,(EchelleFPAparam!$S$3/('cpmcfgWVLEN_Table.csv'!$S23+B$52))*(SIN('Standard Settings'!$F18)+SIN('Standard Settings'!$F18+EchelleFPAparam!$M$3+EchelleFPAparam!$I$3)))</f>
        <v>-1</v>
      </c>
      <c r="DU23" s="36" t="n">
        <f aca="false">IF(OR($S23+C$52&lt;'Standard Settings'!$G18,$S23+C$52&gt;'Standard Settings'!$I18),-1,(EchelleFPAparam!$S$3/('cpmcfgWVLEN_Table.csv'!$S23+C$52))*(SIN('Standard Settings'!$F18)+SIN('Standard Settings'!$F18+EchelleFPAparam!$M$3+EchelleFPAparam!$I$3)))</f>
        <v>4104.32424292155</v>
      </c>
      <c r="DV23" s="36" t="n">
        <f aca="false">IF(OR($S23+D$52&lt;'Standard Settings'!$G18,$S23+D$52&gt;'Standard Settings'!$I18),-1,(EchelleFPAparam!$S$3/('cpmcfgWVLEN_Table.csv'!$S23+D$52))*(SIN('Standard Settings'!$F18)+SIN('Standard Settings'!$F18+EchelleFPAparam!$M$3+EchelleFPAparam!$I$3)))</f>
        <v>3830.70262672678</v>
      </c>
      <c r="DW23" s="36" t="n">
        <f aca="false">IF(OR($S23+E$52&lt;'Standard Settings'!$G18,$S23+E$52&gt;'Standard Settings'!$I18),-1,(EchelleFPAparam!$S$3/('cpmcfgWVLEN_Table.csv'!$S23+E$52))*(SIN('Standard Settings'!$F18)+SIN('Standard Settings'!$F18+EchelleFPAparam!$M$3+EchelleFPAparam!$I$3)))</f>
        <v>3591.28371255635</v>
      </c>
      <c r="DX23" s="36" t="n">
        <f aca="false">IF(OR($S23+F$52&lt;'Standard Settings'!$G18,$S23+F$52&gt;'Standard Settings'!$I18),-1,(EchelleFPAparam!$S$3/('cpmcfgWVLEN_Table.csv'!$S23+F$52))*(SIN('Standard Settings'!$F18)+SIN('Standard Settings'!$F18+EchelleFPAparam!$M$3+EchelleFPAparam!$I$3)))</f>
        <v>3380.0317294648</v>
      </c>
      <c r="DY23" s="36" t="n">
        <f aca="false">IF(OR($S23+G$52&lt;'Standard Settings'!$G18,$S23+G$52&gt;'Standard Settings'!$I18),-1,(EchelleFPAparam!$S$3/('cpmcfgWVLEN_Table.csv'!$S23+G$52))*(SIN('Standard Settings'!$F18)+SIN('Standard Settings'!$F18+EchelleFPAparam!$M$3+EchelleFPAparam!$I$3)))</f>
        <v>3192.25218893898</v>
      </c>
      <c r="DZ23" s="36" t="n">
        <f aca="false">IF(OR($S23+H$52&lt;'Standard Settings'!$G18,$S23+H$52&gt;'Standard Settings'!$I18),-1,(EchelleFPAparam!$S$3/('cpmcfgWVLEN_Table.csv'!$S23+H$52))*(SIN('Standard Settings'!$F18)+SIN('Standard Settings'!$F18+EchelleFPAparam!$M$3+EchelleFPAparam!$I$3)))</f>
        <v>3024.23891583693</v>
      </c>
      <c r="EA23" s="36" t="n">
        <f aca="false">IF(OR($S23+I$52&lt;'Standard Settings'!$G18,$S23+I$52&gt;'Standard Settings'!$I18),-1,(EchelleFPAparam!$S$3/('cpmcfgWVLEN_Table.csv'!$S23+I$52))*(SIN('Standard Settings'!$F18)+SIN('Standard Settings'!$F18+EchelleFPAparam!$M$3+EchelleFPAparam!$I$3)))</f>
        <v>2873.02697004508</v>
      </c>
      <c r="EB23" s="36" t="n">
        <f aca="false">IF(OR($S23+J$52&lt;'Standard Settings'!$G18,$S23+J$52&gt;'Standard Settings'!$I18),-1,(EchelleFPAparam!$S$3/('cpmcfgWVLEN_Table.csv'!$S23+J$52))*(SIN('Standard Settings'!$F18)+SIN('Standard Settings'!$F18+EchelleFPAparam!$M$3+EchelleFPAparam!$I$3)))</f>
        <v>-1</v>
      </c>
      <c r="EC23" s="36"/>
      <c r="ED23" s="36"/>
      <c r="EE23" s="36" t="n">
        <f aca="false">IF(OR($S23+B$52&lt;'Standard Settings'!$G18,$S23+B$52&gt;'Standard Settings'!$I18),-1,(EchelleFPAparam!$S$3/('cpmcfgWVLEN_Table.csv'!$S23+B$52))*(SIN('Standard Settings'!$F18)+SIN('Standard Settings'!$F18+EchelleFPAparam!$M$3+EchelleFPAparam!$J$3)))</f>
        <v>-1</v>
      </c>
      <c r="EF23" s="36" t="n">
        <f aca="false">IF(OR($S23+C$52&lt;'Standard Settings'!$G18,$S23+C$52&gt;'Standard Settings'!$I18),-1,(EchelleFPAparam!$S$3/('cpmcfgWVLEN_Table.csv'!$S23+C$52))*(SIN('Standard Settings'!$F18)+SIN('Standard Settings'!$F18+EchelleFPAparam!$M$3+EchelleFPAparam!$J$3)))</f>
        <v>4105.66223821777</v>
      </c>
      <c r="EG23" s="36" t="n">
        <f aca="false">IF(OR($S23+D$52&lt;'Standard Settings'!$G18,$S23+D$52&gt;'Standard Settings'!$I18),-1,(EchelleFPAparam!$S$3/('cpmcfgWVLEN_Table.csv'!$S23+D$52))*(SIN('Standard Settings'!$F18)+SIN('Standard Settings'!$F18+EchelleFPAparam!$M$3+EchelleFPAparam!$J$3)))</f>
        <v>3831.95142233658</v>
      </c>
      <c r="EH23" s="36" t="n">
        <f aca="false">IF(OR($S23+E$52&lt;'Standard Settings'!$G18,$S23+E$52&gt;'Standard Settings'!$I18),-1,(EchelleFPAparam!$S$3/('cpmcfgWVLEN_Table.csv'!$S23+E$52))*(SIN('Standard Settings'!$F18)+SIN('Standard Settings'!$F18+EchelleFPAparam!$M$3+EchelleFPAparam!$J$3)))</f>
        <v>3592.45445844054</v>
      </c>
      <c r="EI23" s="36" t="n">
        <f aca="false">IF(OR($S23+F$52&lt;'Standard Settings'!$G18,$S23+F$52&gt;'Standard Settings'!$I18),-1,(EchelleFPAparam!$S$3/('cpmcfgWVLEN_Table.csv'!$S23+F$52))*(SIN('Standard Settings'!$F18)+SIN('Standard Settings'!$F18+EchelleFPAparam!$M$3+EchelleFPAparam!$J$3)))</f>
        <v>3381.13360794404</v>
      </c>
      <c r="EJ23" s="36" t="n">
        <f aca="false">IF(OR($S23+G$52&lt;'Standard Settings'!$G18,$S23+G$52&gt;'Standard Settings'!$I18),-1,(EchelleFPAparam!$S$3/('cpmcfgWVLEN_Table.csv'!$S23+G$52))*(SIN('Standard Settings'!$F18)+SIN('Standard Settings'!$F18+EchelleFPAparam!$M$3+EchelleFPAparam!$J$3)))</f>
        <v>3193.29285194715</v>
      </c>
      <c r="EK23" s="36" t="n">
        <f aca="false">IF(OR($S23+H$52&lt;'Standard Settings'!$G18,$S23+H$52&gt;'Standard Settings'!$I18),-1,(EchelleFPAparam!$S$3/('cpmcfgWVLEN_Table.csv'!$S23+H$52))*(SIN('Standard Settings'!$F18)+SIN('Standard Settings'!$F18+EchelleFPAparam!$M$3+EchelleFPAparam!$J$3)))</f>
        <v>3025.22480710783</v>
      </c>
      <c r="EL23" s="36" t="n">
        <f aca="false">IF(OR($S23+I$52&lt;'Standard Settings'!$G18,$S23+I$52&gt;'Standard Settings'!$I18),-1,(EchelleFPAparam!$S$3/('cpmcfgWVLEN_Table.csv'!$S23+I$52))*(SIN('Standard Settings'!$F18)+SIN('Standard Settings'!$F18+EchelleFPAparam!$M$3+EchelleFPAparam!$J$3)))</f>
        <v>2873.96356675244</v>
      </c>
      <c r="EM23" s="36" t="n">
        <f aca="false">IF(OR($S23+J$52&lt;'Standard Settings'!$G18,$S23+J$52&gt;'Standard Settings'!$I18),-1,(EchelleFPAparam!$S$3/('cpmcfgWVLEN_Table.csv'!$S23+J$52))*(SIN('Standard Settings'!$F18)+SIN('Standard Settings'!$F18+EchelleFPAparam!$M$3+EchelleFPAparam!$J$3)))</f>
        <v>-1</v>
      </c>
      <c r="EN23" s="36"/>
      <c r="EO23" s="36"/>
      <c r="EP23" s="36" t="n">
        <f aca="false">IF(OR($S23+B$52&lt;$Q23,$S23+B$52&gt;$R23),-1,(EchelleFPAparam!$S$3/('cpmcfgWVLEN_Table.csv'!$S23+B$52))*(SIN('Standard Settings'!$F18)+SIN('Standard Settings'!$F18+EchelleFPAparam!$M$3+EchelleFPAparam!$K$3)))</f>
        <v>-1</v>
      </c>
      <c r="EQ23" s="36" t="n">
        <f aca="false">IF(OR($S23+C$52&lt;$Q23,$S23+C$52&gt;$R23),-1,(EchelleFPAparam!$S$3/('cpmcfgWVLEN_Table.csv'!$S23+C$52))*(SIN('Standard Settings'!$F18)+SIN('Standard Settings'!$F18+EchelleFPAparam!$M$3+EchelleFPAparam!$K$3)))</f>
        <v>4129.65688918604</v>
      </c>
      <c r="ER23" s="36" t="n">
        <f aca="false">IF(OR($S23+D$52&lt;$Q23,$S23+D$52&gt;$R23),-1,(EchelleFPAparam!$S$3/('cpmcfgWVLEN_Table.csv'!$S23+D$52))*(SIN('Standard Settings'!$F18)+SIN('Standard Settings'!$F18+EchelleFPAparam!$M$3+EchelleFPAparam!$K$3)))</f>
        <v>3854.34642990697</v>
      </c>
      <c r="ES23" s="36" t="n">
        <f aca="false">IF(OR($S23+E$52&lt;$Q23,$S23+E$52&gt;$R23),-1,(EchelleFPAparam!$S$3/('cpmcfgWVLEN_Table.csv'!$S23+E$52))*(SIN('Standard Settings'!$F18)+SIN('Standard Settings'!$F18+EchelleFPAparam!$M$3+EchelleFPAparam!$K$3)))</f>
        <v>3613.44977803779</v>
      </c>
      <c r="ET23" s="36" t="n">
        <f aca="false">IF(OR($S23+F$52&lt;$Q23,$S23+F$52&gt;$R23),-1,(EchelleFPAparam!$S$3/('cpmcfgWVLEN_Table.csv'!$S23+F$52))*(SIN('Standard Settings'!$F18)+SIN('Standard Settings'!$F18+EchelleFPAparam!$M$3+EchelleFPAparam!$K$3)))</f>
        <v>3400.89390874145</v>
      </c>
      <c r="EU23" s="36" t="n">
        <f aca="false">IF(OR($S23+G$52&lt;$Q23,$S23+G$52&gt;$R23),-1,(EchelleFPAparam!$S$3/('cpmcfgWVLEN_Table.csv'!$S23+G$52))*(SIN('Standard Settings'!$F18)+SIN('Standard Settings'!$F18+EchelleFPAparam!$M$3+EchelleFPAparam!$K$3)))</f>
        <v>3211.95535825581</v>
      </c>
      <c r="EV23" s="36" t="n">
        <f aca="false">IF(OR($S23+H$52&lt;$Q23,$S23+H$52&gt;$R23),-1,(EchelleFPAparam!$S$3/('cpmcfgWVLEN_Table.csv'!$S23+H$52))*(SIN('Standard Settings'!$F18)+SIN('Standard Settings'!$F18+EchelleFPAparam!$M$3+EchelleFPAparam!$K$3)))</f>
        <v>3042.90507624235</v>
      </c>
      <c r="EW23" s="36" t="n">
        <f aca="false">IF(OR($S23+I$52&lt;$Q23,$S23+I$52&gt;$R23),-1,(EchelleFPAparam!$S$3/('cpmcfgWVLEN_Table.csv'!$S23+I$52))*(SIN('Standard Settings'!$F18)+SIN('Standard Settings'!$F18+EchelleFPAparam!$M$3+EchelleFPAparam!$K$3)))</f>
        <v>2890.75982243023</v>
      </c>
      <c r="EX23" s="36" t="n">
        <f aca="false">IF(OR($S23+J$52&lt;$Q23,$S23+J$52&gt;$R23),-1,(EchelleFPAparam!$S$3/('cpmcfgWVLEN_Table.csv'!$S23+J$52))*(SIN('Standard Settings'!$F18)+SIN('Standard Settings'!$F18+EchelleFPAparam!$M$3+EchelleFPAparam!$K$3)))</f>
        <v>-1</v>
      </c>
      <c r="EY23" s="36"/>
      <c r="EZ23" s="37"/>
      <c r="FA23" s="37"/>
      <c r="FB23" s="37"/>
      <c r="FC23" s="37"/>
      <c r="FD23" s="37"/>
      <c r="FE23" s="37"/>
      <c r="FF23" s="37"/>
      <c r="FG23" s="37"/>
      <c r="FH23" s="37"/>
      <c r="FI23" s="37"/>
      <c r="FJ23" s="37"/>
      <c r="FK23" s="37"/>
      <c r="FL23" s="37"/>
      <c r="FM23" s="37"/>
      <c r="FN23" s="37"/>
      <c r="FO23" s="37"/>
      <c r="FP23" s="37"/>
      <c r="FQ23" s="37"/>
      <c r="FR23" s="37"/>
      <c r="FS23" s="37"/>
      <c r="FT23" s="37"/>
      <c r="FU23" s="37"/>
      <c r="FV23" s="37"/>
      <c r="FW23" s="37"/>
      <c r="FX23" s="38" t="n">
        <f aca="false">1/(F23*EchelleFPAparam!$Q$3)</f>
        <v>1137.97417661292</v>
      </c>
      <c r="FY23" s="38" t="n">
        <f aca="false">E23*FX23</f>
        <v>11.5879996267589</v>
      </c>
      <c r="FZ23" s="37"/>
      <c r="GA23" s="37"/>
      <c r="GB23" s="37"/>
      <c r="GC23" s="37"/>
      <c r="GD23" s="37"/>
      <c r="GE23" s="37"/>
      <c r="GF23" s="37"/>
      <c r="GG23" s="37"/>
      <c r="GH23" s="37"/>
      <c r="GI23" s="37"/>
      <c r="GJ23" s="37"/>
      <c r="GK23" s="37"/>
      <c r="GL23" s="37"/>
      <c r="GM23" s="37"/>
      <c r="GN23" s="37"/>
      <c r="GO23" s="37"/>
      <c r="GP23" s="37"/>
      <c r="GQ23" s="37"/>
      <c r="GR23" s="37"/>
      <c r="GS23" s="37"/>
      <c r="GT23" s="37"/>
      <c r="GU23" s="37"/>
      <c r="GV23" s="37"/>
      <c r="GW23" s="37"/>
      <c r="GX23" s="37"/>
      <c r="GY23" s="37"/>
      <c r="GZ23" s="37"/>
      <c r="HA23" s="37"/>
      <c r="HB23" s="37"/>
      <c r="HC23" s="37"/>
      <c r="HD23" s="37"/>
      <c r="HE23" s="37"/>
      <c r="HF23" s="37"/>
      <c r="HG23" s="37"/>
      <c r="HH23" s="37"/>
      <c r="HI23" s="37"/>
      <c r="HJ23" s="37"/>
      <c r="HK23" s="37"/>
      <c r="HL23" s="37"/>
      <c r="HM23" s="37"/>
      <c r="HN23" s="37"/>
      <c r="HO23" s="37"/>
      <c r="HP23" s="37"/>
      <c r="HQ23" s="37"/>
      <c r="HR23" s="37"/>
      <c r="HS23" s="37"/>
      <c r="HT23" s="37"/>
      <c r="HU23" s="37"/>
      <c r="HV23" s="37"/>
      <c r="HW23" s="37"/>
      <c r="HX23" s="37"/>
      <c r="HY23" s="37"/>
      <c r="HZ23" s="37"/>
      <c r="IA23" s="37"/>
      <c r="IB23" s="37"/>
      <c r="IC23" s="37"/>
      <c r="ID23" s="37"/>
      <c r="IE23" s="37"/>
      <c r="IF23" s="37"/>
      <c r="IG23" s="37"/>
      <c r="IH23" s="37"/>
      <c r="II23" s="37"/>
      <c r="IJ23" s="37"/>
      <c r="IK23" s="37"/>
      <c r="IL23" s="37"/>
      <c r="IM23" s="37"/>
      <c r="IN23" s="37"/>
      <c r="IO23" s="37"/>
      <c r="IP23" s="37"/>
      <c r="IQ23" s="37"/>
      <c r="IR23" s="37"/>
      <c r="IS23" s="37"/>
      <c r="IT23" s="37"/>
      <c r="IU23" s="37"/>
      <c r="IV23" s="37"/>
      <c r="IW23" s="37"/>
      <c r="IX23" s="37"/>
      <c r="IY23" s="37"/>
      <c r="IZ23" s="37"/>
      <c r="JA23" s="37"/>
      <c r="JB23" s="37"/>
      <c r="JC23" s="37"/>
      <c r="JD23" s="37"/>
      <c r="JE23" s="37"/>
      <c r="JF23" s="37"/>
      <c r="JG23" s="37"/>
      <c r="JH23" s="37"/>
      <c r="JI23" s="37"/>
      <c r="JJ23" s="37"/>
      <c r="JK23" s="37"/>
      <c r="JL23" s="37"/>
      <c r="JM23" s="37"/>
      <c r="JN23" s="37"/>
      <c r="JO23" s="37"/>
      <c r="JP23" s="37"/>
      <c r="JQ23" s="37"/>
      <c r="JR23" s="37"/>
      <c r="JS23" s="37"/>
      <c r="JT23" s="37"/>
      <c r="JU23" s="37"/>
      <c r="JV23" s="37"/>
      <c r="JW23" s="37"/>
      <c r="JX23" s="37"/>
      <c r="JY23" s="37"/>
      <c r="JZ23" s="37"/>
      <c r="KA23" s="37"/>
      <c r="KB23" s="37"/>
      <c r="KC23" s="37"/>
      <c r="KD23" s="37"/>
      <c r="KE23" s="37"/>
    </row>
    <row r="24" customFormat="false" ht="13.75" hidden="false" customHeight="true" outlineLevel="0" collapsed="false">
      <c r="A24" s="24" t="n">
        <v>18</v>
      </c>
      <c r="B24" s="25" t="n">
        <f aca="false">Y24</f>
        <v>3422.80686191451</v>
      </c>
      <c r="C24" s="12" t="str">
        <f aca="false">'Standard Settings'!B19</f>
        <v>L/6/7</v>
      </c>
      <c r="D24" s="12" t="n">
        <f aca="false">'Standard Settings'!H19</f>
        <v>17</v>
      </c>
      <c r="E24" s="26" t="n">
        <f aca="false">(DX24-DM24)/2048</f>
        <v>0.00947112688873042</v>
      </c>
      <c r="F24" s="23" t="n">
        <f aca="false">((EchelleFPAparam!$S$3/('cpmcfgWVLEN_Table.csv'!$S24+E$52))*(SIN('Standard Settings'!$F19+0.0005)+SIN('Standard Settings'!$F19+0.0005+EchelleFPAparam!$M$3))-(EchelleFPAparam!$S$3/('cpmcfgWVLEN_Table.csv'!$S24+E$52))*(SIN('Standard Settings'!$F19-0.0005)+SIN('Standard Settings'!$F19-0.0005+EchelleFPAparam!$M$3)))*1000*EchelleFPAparam!$O$3/180</f>
        <v>27.0931491043337</v>
      </c>
      <c r="G24" s="27" t="str">
        <f aca="false">'Standard Settings'!C19</f>
        <v>L</v>
      </c>
      <c r="H24" s="28"/>
      <c r="I24" s="12" t="str">
        <f aca="false">'Standard Settings'!$D19</f>
        <v>LM</v>
      </c>
      <c r="J24" s="28"/>
      <c r="K24" s="13" t="n">
        <v>0</v>
      </c>
      <c r="L24" s="13" t="n">
        <v>0</v>
      </c>
      <c r="M24" s="14" t="s">
        <v>319</v>
      </c>
      <c r="N24" s="14" t="s">
        <v>319</v>
      </c>
      <c r="O24" s="12" t="n">
        <f aca="false">'Standard Settings'!$E19</f>
        <v>68.5</v>
      </c>
      <c r="P24" s="29"/>
      <c r="Q24" s="30" t="n">
        <f aca="false">'Standard Settings'!$G19</f>
        <v>14</v>
      </c>
      <c r="R24" s="30" t="n">
        <f aca="false">'Standard Settings'!$I19</f>
        <v>20</v>
      </c>
      <c r="S24" s="31" t="n">
        <f aca="false">D24-4</f>
        <v>13</v>
      </c>
      <c r="T24" s="31" t="n">
        <f aca="false">D24+4</f>
        <v>21</v>
      </c>
      <c r="U24" s="32" t="n">
        <f aca="false">IF(OR($S24+B$52&lt;$Q24,$S24+B$52&gt;$R24),-1,(EchelleFPAparam!$S$3/('cpmcfgWVLEN_Table.csv'!$S24+B$52))*(SIN('Standard Settings'!$F19)+SIN('Standard Settings'!$F19+EchelleFPAparam!$M$3)))</f>
        <v>-1</v>
      </c>
      <c r="V24" s="32" t="n">
        <f aca="false">IF(OR($S24+C$52&lt;$Q24,$S24+C$52&gt;$R24),-1,(EchelleFPAparam!$S$3/('cpmcfgWVLEN_Table.csv'!$S24+C$52))*(SIN('Standard Settings'!$F19)+SIN('Standard Settings'!$F19+EchelleFPAparam!$M$3)))</f>
        <v>4156.26547518191</v>
      </c>
      <c r="W24" s="32" t="n">
        <f aca="false">IF(OR($S24+D$52&lt;$Q24,$S24+D$52&gt;$R24),-1,(EchelleFPAparam!$S$3/('cpmcfgWVLEN_Table.csv'!$S24+D$52))*(SIN('Standard Settings'!$F19)+SIN('Standard Settings'!$F19+EchelleFPAparam!$M$3)))</f>
        <v>3879.18111016978</v>
      </c>
      <c r="X24" s="32" t="n">
        <f aca="false">IF(OR($S24+E$52&lt;$Q24,$S24+E$52&gt;$R24),-1,(EchelleFPAparam!$S$3/('cpmcfgWVLEN_Table.csv'!$S24+E$52))*(SIN('Standard Settings'!$F19)+SIN('Standard Settings'!$F19+EchelleFPAparam!$M$3)))</f>
        <v>3636.73229078417</v>
      </c>
      <c r="Y24" s="32" t="n">
        <f aca="false">IF(OR($S24+F$52&lt;$Q24,$S24+F$52&gt;$R24),-1,(EchelleFPAparam!$S$3/('cpmcfgWVLEN_Table.csv'!$S24+F$52))*(SIN('Standard Settings'!$F19)+SIN('Standard Settings'!$F19+EchelleFPAparam!$M$3)))</f>
        <v>3422.80686191451</v>
      </c>
      <c r="Z24" s="32" t="n">
        <f aca="false">IF(OR($S24+G$52&lt;$Q24,$S24+G$52&gt;$R24),-1,(EchelleFPAparam!$S$3/('cpmcfgWVLEN_Table.csv'!$S24+G$52))*(SIN('Standard Settings'!$F19)+SIN('Standard Settings'!$F19+EchelleFPAparam!$M$3)))</f>
        <v>3232.65092514148</v>
      </c>
      <c r="AA24" s="32" t="n">
        <f aca="false">IF(OR($S24+H$52&lt;$Q24,$S24+H$52&gt;$R24),-1,(EchelleFPAparam!$S$3/('cpmcfgWVLEN_Table.csv'!$S24+H$52))*(SIN('Standard Settings'!$F19)+SIN('Standard Settings'!$F19+EchelleFPAparam!$M$3)))</f>
        <v>3062.51140276561</v>
      </c>
      <c r="AB24" s="32" t="n">
        <f aca="false">IF(OR($S24+I$52&lt;$Q24,$S24+I$52&gt;$R24),-1,(EchelleFPAparam!$S$3/('cpmcfgWVLEN_Table.csv'!$S24+I$52))*(SIN('Standard Settings'!$F19)+SIN('Standard Settings'!$F19+EchelleFPAparam!$M$3)))</f>
        <v>2909.38583262733</v>
      </c>
      <c r="AC24" s="32" t="n">
        <f aca="false">IF(OR($S24+J$52&lt;$Q24,$S24+J$52&gt;$R24),-1,(EchelleFPAparam!$S$3/('cpmcfgWVLEN_Table.csv'!$S24+J$52))*(SIN('Standard Settings'!$F19)+SIN('Standard Settings'!$F19+EchelleFPAparam!$M$3)))</f>
        <v>-1</v>
      </c>
      <c r="AD24" s="33"/>
      <c r="AE24" s="33" t="n">
        <v>1849.76962714364</v>
      </c>
      <c r="AF24" s="33" t="n">
        <v>1474.16743891102</v>
      </c>
      <c r="AG24" s="33" t="n">
        <v>1145.74756818939</v>
      </c>
      <c r="AH24" s="33" t="n">
        <v>856.556312890549</v>
      </c>
      <c r="AI24" s="33" t="n">
        <v>599.665914498073</v>
      </c>
      <c r="AJ24" s="33" t="n">
        <v>369.688522440397</v>
      </c>
      <c r="AK24" s="33" t="n">
        <v>161.5440674883</v>
      </c>
      <c r="AL24" s="33"/>
      <c r="AM24" s="33"/>
      <c r="AN24" s="33"/>
      <c r="AO24" s="33"/>
      <c r="AP24" s="33" t="n">
        <v>1864.31173905121</v>
      </c>
      <c r="AQ24" s="33" t="n">
        <v>1486.83997025174</v>
      </c>
      <c r="AR24" s="33" t="n">
        <v>1156.55572693582</v>
      </c>
      <c r="AS24" s="33" t="n">
        <v>865.724410325919</v>
      </c>
      <c r="AT24" s="33" t="n">
        <v>607.451212183454</v>
      </c>
      <c r="AU24" s="33" t="n">
        <v>376.200655177749</v>
      </c>
      <c r="AV24" s="33" t="n">
        <v>167.012417231853</v>
      </c>
      <c r="AW24" s="33"/>
      <c r="AX24" s="33"/>
      <c r="AY24" s="33"/>
      <c r="AZ24" s="33"/>
      <c r="BA24" s="33" t="n">
        <v>1880.98378757643</v>
      </c>
      <c r="BB24" s="33" t="n">
        <v>1501.36556702598</v>
      </c>
      <c r="BC24" s="33" t="n">
        <v>1168.92835271399</v>
      </c>
      <c r="BD24" s="33" t="n">
        <v>876.29509954197</v>
      </c>
      <c r="BE24" s="33" t="n">
        <v>616.328178170487</v>
      </c>
      <c r="BF24" s="33" t="n">
        <v>383.73518610354</v>
      </c>
      <c r="BG24" s="33" t="n">
        <v>173.271160234319</v>
      </c>
      <c r="BH24" s="33"/>
      <c r="BI24" s="33"/>
      <c r="BJ24" s="33"/>
      <c r="BK24" s="34" t="n">
        <f aca="false">IF(OR($S24+B$52&lt;'Standard Settings'!$G19,$S24+B$52&gt;'Standard Settings'!$I19),-1,(EchelleFPAparam!$S$3/('cpmcfgWVLEN_Table.csv'!$S24+B$52))*(SIN(EchelleFPAparam!$T$3-EchelleFPAparam!$M$3/2)+SIN('Standard Settings'!$F19+EchelleFPAparam!$M$3)))</f>
        <v>-1</v>
      </c>
      <c r="BL24" s="34" t="n">
        <f aca="false">IF(OR($S24+C$52&lt;'Standard Settings'!$G19,$S24+C$52&gt;'Standard Settings'!$I19),-1,(EchelleFPAparam!$S$3/('cpmcfgWVLEN_Table.csv'!$S24+C$52))*(SIN(EchelleFPAparam!$T$3-EchelleFPAparam!$M$3/2)+SIN('Standard Settings'!$F19+EchelleFPAparam!$M$3)))</f>
        <v>4107.97552890749</v>
      </c>
      <c r="BM24" s="34" t="n">
        <f aca="false">IF(OR($S24+D$52&lt;'Standard Settings'!$G19,$S24+D$52&gt;'Standard Settings'!$I19),-1,(EchelleFPAparam!$S$3/('cpmcfgWVLEN_Table.csv'!$S24+D$52))*(SIN(EchelleFPAparam!$T$3-EchelleFPAparam!$M$3/2)+SIN('Standard Settings'!$F19+EchelleFPAparam!$M$3)))</f>
        <v>3834.11049364699</v>
      </c>
      <c r="BN24" s="34" t="n">
        <f aca="false">IF(OR($S24+E$52&lt;'Standard Settings'!$G19,$S24+E$52&gt;'Standard Settings'!$I19),-1,(EchelleFPAparam!$S$3/('cpmcfgWVLEN_Table.csv'!$S24+E$52))*(SIN(EchelleFPAparam!$T$3-EchelleFPAparam!$M$3/2)+SIN('Standard Settings'!$F19+EchelleFPAparam!$M$3)))</f>
        <v>3594.47858779405</v>
      </c>
      <c r="BO24" s="34" t="n">
        <f aca="false">IF(OR($S24+F$52&lt;'Standard Settings'!$G19,$S24+F$52&gt;'Standard Settings'!$I19),-1,(EchelleFPAparam!$S$3/('cpmcfgWVLEN_Table.csv'!$S24+F$52))*(SIN(EchelleFPAparam!$T$3-EchelleFPAparam!$M$3/2)+SIN('Standard Settings'!$F19+EchelleFPAparam!$M$3)))</f>
        <v>3383.03867086499</v>
      </c>
      <c r="BP24" s="34" t="n">
        <f aca="false">IF(OR($S24+G$52&lt;'Standard Settings'!$G19,$S24+G$52&gt;'Standard Settings'!$I19),-1,(EchelleFPAparam!$S$3/('cpmcfgWVLEN_Table.csv'!$S24+G$52))*(SIN(EchelleFPAparam!$T$3-EchelleFPAparam!$M$3/2)+SIN('Standard Settings'!$F19+EchelleFPAparam!$M$3)))</f>
        <v>3195.09207803916</v>
      </c>
      <c r="BQ24" s="34" t="n">
        <f aca="false">IF(OR($S24+H$52&lt;'Standard Settings'!$G19,$S24+H$52&gt;'Standard Settings'!$I19),-1,(EchelleFPAparam!$S$3/('cpmcfgWVLEN_Table.csv'!$S24+H$52))*(SIN(EchelleFPAparam!$T$3-EchelleFPAparam!$M$3/2)+SIN('Standard Settings'!$F19+EchelleFPAparam!$M$3)))</f>
        <v>3026.92933708973</v>
      </c>
      <c r="BR24" s="34" t="n">
        <f aca="false">IF(OR($S24+I$52&lt;'Standard Settings'!$G19,$S24+I$52&gt;'Standard Settings'!$I19),-1,(EchelleFPAparam!$S$3/('cpmcfgWVLEN_Table.csv'!$S24+I$52))*(SIN(EchelleFPAparam!$T$3-EchelleFPAparam!$M$3/2)+SIN('Standard Settings'!$F19+EchelleFPAparam!$M$3)))</f>
        <v>2875.58287023524</v>
      </c>
      <c r="BS24" s="34" t="n">
        <f aca="false">IF(OR($S24+J$52&lt;'Standard Settings'!$G19,$S24+J$52&gt;'Standard Settings'!$I19),-1,(EchelleFPAparam!$S$3/('cpmcfgWVLEN_Table.csv'!$S24+J$52))*(SIN(EchelleFPAparam!$T$3-EchelleFPAparam!$M$3/2)+SIN('Standard Settings'!$F19+EchelleFPAparam!$M$3)))</f>
        <v>-1</v>
      </c>
      <c r="BT24" s="35" t="n">
        <f aca="false">IF(OR($S24+B$52&lt;'Standard Settings'!$G19,$S24+B$52&gt;'Standard Settings'!$I19),-1,BK24*(($D24+B$52)/($D24+B$52+0.5)))</f>
        <v>-1</v>
      </c>
      <c r="BU24" s="35" t="n">
        <f aca="false">IF(OR($S24+C$52&lt;'Standard Settings'!$G19,$S24+C$52&gt;'Standard Settings'!$I19),-1,BL24*(($D24+C$52)/($D24+C$52+0.5)))</f>
        <v>3996.94916326134</v>
      </c>
      <c r="BV24" s="35" t="n">
        <f aca="false">IF(OR($S24+D$52&lt;'Standard Settings'!$G19,$S24+D$52&gt;'Standard Settings'!$I19),-1,BM24*(($D24+D$52)/($D24+D$52+0.5)))</f>
        <v>3735.79996816886</v>
      </c>
      <c r="BW24" s="35" t="n">
        <f aca="false">IF(OR($S24+E$52&lt;'Standard Settings'!$G19,$S24+E$52&gt;'Standard Settings'!$I19),-1,BN24*(($D24+E$52)/($D24+E$52+0.5)))</f>
        <v>3506.80837833566</v>
      </c>
      <c r="BX24" s="35" t="n">
        <f aca="false">IF(OR($S24+F$52&lt;'Standard Settings'!$G19,$S24+F$52&gt;'Standard Settings'!$I19),-1,BO24*(($D24+F$52)/($D24+F$52+0.5)))</f>
        <v>3304.3633529379</v>
      </c>
      <c r="BY24" s="35" t="n">
        <f aca="false">IF(OR($S24+G$52&lt;'Standard Settings'!$G19,$S24+G$52&gt;'Standard Settings'!$I19),-1,BP24*(($D24+G$52)/($D24+G$52+0.5)))</f>
        <v>3124.09003186051</v>
      </c>
      <c r="BZ24" s="35" t="n">
        <f aca="false">IF(OR($S24+H$52&lt;'Standard Settings'!$G19,$S24+H$52&gt;'Standard Settings'!$I19),-1,BQ24*(($D24+H$52)/($D24+H$52+0.5)))</f>
        <v>2962.52658523675</v>
      </c>
      <c r="CA24" s="35" t="n">
        <f aca="false">IF(OR($S24+I$52&lt;'Standard Settings'!$G19,$S24+I$52&gt;'Standard Settings'!$I19),-1,BR24*(($D24+I$52)/($D24+I$52+0.5)))</f>
        <v>2816.89750553656</v>
      </c>
      <c r="CB24" s="35" t="n">
        <f aca="false">IF(OR($S24+J$52&lt;'Standard Settings'!$G19,$S24+J$52&gt;'Standard Settings'!$I19),-1,BS24*(($D24+J$52)/($D24+J$52+0.5)))</f>
        <v>-1</v>
      </c>
      <c r="CC24" s="35" t="n">
        <f aca="false">IF(OR($S24+B$52&lt;'Standard Settings'!$G19,$S24+B$52&gt;'Standard Settings'!$I19),-1,BK24*(($D24+B$52)/($D24+B$52-0.5)))</f>
        <v>-1</v>
      </c>
      <c r="CD24" s="35" t="n">
        <f aca="false">IF(OR($S24+C$52&lt;'Standard Settings'!$G19,$S24+C$52&gt;'Standard Settings'!$I19),-1,BL24*(($D24+C$52)/($D24+C$52-0.5)))</f>
        <v>4225.34625830485</v>
      </c>
      <c r="CE24" s="35" t="n">
        <f aca="false">IF(OR($S24+D$52&lt;'Standard Settings'!$G19,$S24+D$52&gt;'Standard Settings'!$I19),-1,BM24*(($D24+D$52)/($D24+D$52-0.5)))</f>
        <v>3937.73510158339</v>
      </c>
      <c r="CF24" s="35" t="n">
        <f aca="false">IF(OR($S24+E$52&lt;'Standard Settings'!$G19,$S24+E$52&gt;'Standard Settings'!$I19),-1,BN24*(($D24+E$52)/($D24+E$52-0.5)))</f>
        <v>3686.6447054298</v>
      </c>
      <c r="CG24" s="35" t="n">
        <f aca="false">IF(OR($S24+F$52&lt;'Standard Settings'!$G19,$S24+F$52&gt;'Standard Settings'!$I19),-1,BO24*(($D24+F$52)/($D24+F$52-0.5)))</f>
        <v>3465.55180917877</v>
      </c>
      <c r="CH24" s="35" t="n">
        <f aca="false">IF(OR($S24+G$52&lt;'Standard Settings'!$G19,$S24+G$52&gt;'Standard Settings'!$I19),-1,BP24*(($D24+G$52)/($D24+G$52-0.5)))</f>
        <v>3269.3965449703</v>
      </c>
      <c r="CI24" s="35" t="n">
        <f aca="false">IF(OR($S24+H$52&lt;'Standard Settings'!$G19,$S24+H$52&gt;'Standard Settings'!$I19),-1,BQ24*(($D24+H$52)/($D24+H$52-0.5)))</f>
        <v>3094.1944334695</v>
      </c>
      <c r="CJ24" s="35" t="n">
        <f aca="false">IF(OR($S24+I$52&lt;'Standard Settings'!$G19,$S24+I$52&gt;'Standard Settings'!$I19),-1,BR24*(($D24+I$52)/($D24+I$52-0.5)))</f>
        <v>2936.76548449557</v>
      </c>
      <c r="CK24" s="35" t="n">
        <f aca="false">IF(OR($S24+J$52&lt;'Standard Settings'!$G19,$S24+J$52&gt;'Standard Settings'!$I19),-1,BS24*(($D24+J$52)/($D24+J$52-0.5)))</f>
        <v>-1</v>
      </c>
      <c r="CL24" s="36"/>
      <c r="CM24" s="36" t="n">
        <f aca="false">IF(OR($S24+B$52&lt;'Standard Settings'!$G19,$S24+B$52&gt;'Standard Settings'!$I19),-1,(EchelleFPAparam!$S$3/('cpmcfgWVLEN_Table.csv'!$S24+B$52))*(SIN('Standard Settings'!$F19)+SIN('Standard Settings'!$F19+EchelleFPAparam!$M$3+EchelleFPAparam!$F$3)))</f>
        <v>-1</v>
      </c>
      <c r="CN24" s="36" t="n">
        <f aca="false">IF(OR($S24+C$52&lt;'Standard Settings'!$G19,$S24+C$52&gt;'Standard Settings'!$I19),-1,(EchelleFPAparam!$S$3/('cpmcfgWVLEN_Table.csv'!$S24+C$52))*(SIN('Standard Settings'!$F19)+SIN('Standard Settings'!$F19+EchelleFPAparam!$M$3+EchelleFPAparam!$F$3)))</f>
        <v>4118.12746018419</v>
      </c>
      <c r="CO24" s="36" t="n">
        <f aca="false">IF(OR($S24+D$52&lt;'Standard Settings'!$G19,$S24+D$52&gt;'Standard Settings'!$I19),-1,(EchelleFPAparam!$S$3/('cpmcfgWVLEN_Table.csv'!$S24+D$52))*(SIN('Standard Settings'!$F19)+SIN('Standard Settings'!$F19+EchelleFPAparam!$M$3+EchelleFPAparam!$F$3)))</f>
        <v>3843.58562950524</v>
      </c>
      <c r="CP24" s="36" t="n">
        <f aca="false">IF(OR($S24+E$52&lt;'Standard Settings'!$G19,$S24+E$52&gt;'Standard Settings'!$I19),-1,(EchelleFPAparam!$S$3/('cpmcfgWVLEN_Table.csv'!$S24+E$52))*(SIN('Standard Settings'!$F19)+SIN('Standard Settings'!$F19+EchelleFPAparam!$M$3+EchelleFPAparam!$F$3)))</f>
        <v>3603.36152766116</v>
      </c>
      <c r="CQ24" s="36" t="n">
        <f aca="false">IF(OR($S24+F$52&lt;'Standard Settings'!$G19,$S24+F$52&gt;'Standard Settings'!$I19),-1,(EchelleFPAparam!$S$3/('cpmcfgWVLEN_Table.csv'!$S24+F$52))*(SIN('Standard Settings'!$F19)+SIN('Standard Settings'!$F19+EchelleFPAparam!$M$3+EchelleFPAparam!$F$3)))</f>
        <v>3391.39908485756</v>
      </c>
      <c r="CR24" s="36" t="n">
        <f aca="false">IF(OR($S24+G$52&lt;'Standard Settings'!$G19,$S24+G$52&gt;'Standard Settings'!$I19),-1,(EchelleFPAparam!$S$3/('cpmcfgWVLEN_Table.csv'!$S24+G$52))*(SIN('Standard Settings'!$F19)+SIN('Standard Settings'!$F19+EchelleFPAparam!$M$3+EchelleFPAparam!$F$3)))</f>
        <v>3202.9880245877</v>
      </c>
      <c r="CS24" s="36" t="n">
        <f aca="false">IF(OR($S24+H$52&lt;'Standard Settings'!$G19,$S24+H$52&gt;'Standard Settings'!$I19),-1,(EchelleFPAparam!$S$3/('cpmcfgWVLEN_Table.csv'!$S24+H$52))*(SIN('Standard Settings'!$F19)+SIN('Standard Settings'!$F19+EchelleFPAparam!$M$3+EchelleFPAparam!$F$3)))</f>
        <v>3034.40970750414</v>
      </c>
      <c r="CT24" s="36" t="n">
        <f aca="false">IF(OR($S24+I$52&lt;'Standard Settings'!$G19,$S24+I$52&gt;'Standard Settings'!$I19),-1,(EchelleFPAparam!$S$3/('cpmcfgWVLEN_Table.csv'!$S24+I$52))*(SIN('Standard Settings'!$F19)+SIN('Standard Settings'!$F19+EchelleFPAparam!$M$3+EchelleFPAparam!$F$3)))</f>
        <v>2882.68922212893</v>
      </c>
      <c r="CU24" s="36" t="n">
        <f aca="false">IF(OR($S24+J$52&lt;'Standard Settings'!$G19,$S24+J$52&gt;'Standard Settings'!$I19),-1,(EchelleFPAparam!$S$3/('cpmcfgWVLEN_Table.csv'!$S24+J$52))*(SIN('Standard Settings'!$F19)+SIN('Standard Settings'!$F19+EchelleFPAparam!$M$3+EchelleFPAparam!$F$3)))</f>
        <v>-1</v>
      </c>
      <c r="CV24" s="36"/>
      <c r="CW24" s="36"/>
      <c r="CX24" s="36" t="n">
        <f aca="false">IF(OR($S24+B$52&lt;'Standard Settings'!$G19,$S24+B$52&gt;'Standard Settings'!$I19),-1,(EchelleFPAparam!$S$3/('cpmcfgWVLEN_Table.csv'!$S24+B$52))*(SIN('Standard Settings'!$F19)+SIN('Standard Settings'!$F19+EchelleFPAparam!$M$3+EchelleFPAparam!$G$3)))</f>
        <v>-1</v>
      </c>
      <c r="CY24" s="36" t="n">
        <f aca="false">IF(OR($S24+C$52&lt;'Standard Settings'!$G19,$S24+C$52&gt;'Standard Settings'!$I19),-1,(EchelleFPAparam!$S$3/('cpmcfgWVLEN_Table.csv'!$S24+C$52))*(SIN('Standard Settings'!$F19)+SIN('Standard Settings'!$F19+EchelleFPAparam!$M$3+EchelleFPAparam!$G$3)))</f>
        <v>4143.01538371336</v>
      </c>
      <c r="CZ24" s="36" t="n">
        <f aca="false">IF(OR($S24+D$52&lt;'Standard Settings'!$G19,$S24+D$52&gt;'Standard Settings'!$I19),-1,(EchelleFPAparam!$S$3/('cpmcfgWVLEN_Table.csv'!$S24+D$52))*(SIN('Standard Settings'!$F19)+SIN('Standard Settings'!$F19+EchelleFPAparam!$M$3+EchelleFPAparam!$G$3)))</f>
        <v>3866.81435813247</v>
      </c>
      <c r="DA24" s="36" t="n">
        <f aca="false">IF(OR($S24+E$52&lt;'Standard Settings'!$G19,$S24+E$52&gt;'Standard Settings'!$I19),-1,(EchelleFPAparam!$S$3/('cpmcfgWVLEN_Table.csv'!$S24+E$52))*(SIN('Standard Settings'!$F19)+SIN('Standard Settings'!$F19+EchelleFPAparam!$M$3+EchelleFPAparam!$G$3)))</f>
        <v>3625.13846074919</v>
      </c>
      <c r="DB24" s="36" t="n">
        <f aca="false">IF(OR($S24+F$52&lt;'Standard Settings'!$G19,$S24+F$52&gt;'Standard Settings'!$I19),-1,(EchelleFPAparam!$S$3/('cpmcfgWVLEN_Table.csv'!$S24+F$52))*(SIN('Standard Settings'!$F19)+SIN('Standard Settings'!$F19+EchelleFPAparam!$M$3+EchelleFPAparam!$G$3)))</f>
        <v>3411.89502188159</v>
      </c>
      <c r="DC24" s="36" t="n">
        <f aca="false">IF(OR($S24+G$52&lt;'Standard Settings'!$G19,$S24+G$52&gt;'Standard Settings'!$I19),-1,(EchelleFPAparam!$S$3/('cpmcfgWVLEN_Table.csv'!$S24+G$52))*(SIN('Standard Settings'!$F19)+SIN('Standard Settings'!$F19+EchelleFPAparam!$M$3+EchelleFPAparam!$G$3)))</f>
        <v>3222.34529844372</v>
      </c>
      <c r="DD24" s="36" t="n">
        <f aca="false">IF(OR($S24+H$52&lt;'Standard Settings'!$G19,$S24+H$52&gt;'Standard Settings'!$I19),-1,(EchelleFPAparam!$S$3/('cpmcfgWVLEN_Table.csv'!$S24+H$52))*(SIN('Standard Settings'!$F19)+SIN('Standard Settings'!$F19+EchelleFPAparam!$M$3+EchelleFPAparam!$G$3)))</f>
        <v>3052.748177473</v>
      </c>
      <c r="DE24" s="36" t="n">
        <f aca="false">IF(OR($S24+I$52&lt;'Standard Settings'!$G19,$S24+I$52&gt;'Standard Settings'!$I19),-1,(EchelleFPAparam!$S$3/('cpmcfgWVLEN_Table.csv'!$S24+I$52))*(SIN('Standard Settings'!$F19)+SIN('Standard Settings'!$F19+EchelleFPAparam!$M$3+EchelleFPAparam!$G$3)))</f>
        <v>2900.11076859935</v>
      </c>
      <c r="DF24" s="36" t="n">
        <f aca="false">IF(OR($S24+J$52&lt;'Standard Settings'!$G19,$S24+J$52&gt;'Standard Settings'!$I19),-1,(EchelleFPAparam!$S$3/('cpmcfgWVLEN_Table.csv'!$S24+J$52))*(SIN('Standard Settings'!$F19)+SIN('Standard Settings'!$F19+EchelleFPAparam!$M$3+EchelleFPAparam!$G$3)))</f>
        <v>-1</v>
      </c>
      <c r="DG24" s="36"/>
      <c r="DH24" s="36"/>
      <c r="DI24" s="36" t="n">
        <f aca="false">IF(OR($S24+B$52&lt;'Standard Settings'!$G19,$S24+B$52&gt;'Standard Settings'!$I19),-1,(EchelleFPAparam!$S$3/('cpmcfgWVLEN_Table.csv'!$S24+B$52))*(SIN('Standard Settings'!$F19)+SIN('Standard Settings'!$F19+EchelleFPAparam!$M$3+EchelleFPAparam!$H$3)))</f>
        <v>-1</v>
      </c>
      <c r="DJ24" s="36" t="n">
        <f aca="false">IF(OR($S24+C$52&lt;'Standard Settings'!$G19,$S24+C$52&gt;'Standard Settings'!$I19),-1,(EchelleFPAparam!$S$3/('cpmcfgWVLEN_Table.csv'!$S24+C$52))*(SIN('Standard Settings'!$F19)+SIN('Standard Settings'!$F19+EchelleFPAparam!$M$3+EchelleFPAparam!$H$3)))</f>
        <v>4144.32958421933</v>
      </c>
      <c r="DK24" s="36" t="n">
        <f aca="false">IF(OR($S24+D$52&lt;'Standard Settings'!$G19,$S24+D$52&gt;'Standard Settings'!$I19),-1,(EchelleFPAparam!$S$3/('cpmcfgWVLEN_Table.csv'!$S24+D$52))*(SIN('Standard Settings'!$F19)+SIN('Standard Settings'!$F19+EchelleFPAparam!$M$3+EchelleFPAparam!$H$3)))</f>
        <v>3868.04094527137</v>
      </c>
      <c r="DL24" s="36" t="n">
        <f aca="false">IF(OR($S24+E$52&lt;'Standard Settings'!$G19,$S24+E$52&gt;'Standard Settings'!$I19),-1,(EchelleFPAparam!$S$3/('cpmcfgWVLEN_Table.csv'!$S24+E$52))*(SIN('Standard Settings'!$F19)+SIN('Standard Settings'!$F19+EchelleFPAparam!$M$3+EchelleFPAparam!$H$3)))</f>
        <v>3626.28838619191</v>
      </c>
      <c r="DM24" s="36" t="n">
        <f aca="false">IF(OR($S24+F$52&lt;'Standard Settings'!$G19,$S24+F$52&gt;'Standard Settings'!$I19),-1,(EchelleFPAparam!$S$3/('cpmcfgWVLEN_Table.csv'!$S24+F$52))*(SIN('Standard Settings'!$F19)+SIN('Standard Settings'!$F19+EchelleFPAparam!$M$3+EchelleFPAparam!$H$3)))</f>
        <v>3412.97730465121</v>
      </c>
      <c r="DN24" s="36" t="n">
        <f aca="false">IF(OR($S24+G$52&lt;'Standard Settings'!$G19,$S24+G$52&gt;'Standard Settings'!$I19),-1,(EchelleFPAparam!$S$3/('cpmcfgWVLEN_Table.csv'!$S24+G$52))*(SIN('Standard Settings'!$F19)+SIN('Standard Settings'!$F19+EchelleFPAparam!$M$3+EchelleFPAparam!$H$3)))</f>
        <v>3223.36745439281</v>
      </c>
      <c r="DO24" s="36" t="n">
        <f aca="false">IF(OR($S24+H$52&lt;'Standard Settings'!$G19,$S24+H$52&gt;'Standard Settings'!$I19),-1,(EchelleFPAparam!$S$3/('cpmcfgWVLEN_Table.csv'!$S24+H$52))*(SIN('Standard Settings'!$F19)+SIN('Standard Settings'!$F19+EchelleFPAparam!$M$3+EchelleFPAparam!$H$3)))</f>
        <v>3053.71653574056</v>
      </c>
      <c r="DP24" s="36" t="n">
        <f aca="false">IF(OR($S24+I$52&lt;'Standard Settings'!$G19,$S24+I$52&gt;'Standard Settings'!$I19),-1,(EchelleFPAparam!$S$3/('cpmcfgWVLEN_Table.csv'!$S24+I$52))*(SIN('Standard Settings'!$F19)+SIN('Standard Settings'!$F19+EchelleFPAparam!$M$3+EchelleFPAparam!$H$3)))</f>
        <v>2901.03070895353</v>
      </c>
      <c r="DQ24" s="36" t="n">
        <f aca="false">IF(OR($S24+J$52&lt;'Standard Settings'!$G19,$S24+J$52&gt;'Standard Settings'!$I19),-1,(EchelleFPAparam!$S$3/('cpmcfgWVLEN_Table.csv'!$S24+J$52))*(SIN('Standard Settings'!$F19)+SIN('Standard Settings'!$F19+EchelleFPAparam!$M$3+EchelleFPAparam!$H$3)))</f>
        <v>-1</v>
      </c>
      <c r="DR24" s="36"/>
      <c r="DS24" s="36"/>
      <c r="DT24" s="36" t="n">
        <f aca="false">IF(OR($S24+B$52&lt;'Standard Settings'!$G19,$S24+B$52&gt;'Standard Settings'!$I19),-1,(EchelleFPAparam!$S$3/('cpmcfgWVLEN_Table.csv'!$S24+B$52))*(SIN('Standard Settings'!$F19)+SIN('Standard Settings'!$F19+EchelleFPAparam!$M$3+EchelleFPAparam!$I$3)))</f>
        <v>-1</v>
      </c>
      <c r="DU24" s="36" t="n">
        <f aca="false">IF(OR($S24+C$52&lt;'Standard Settings'!$G19,$S24+C$52&gt;'Standard Settings'!$I19),-1,(EchelleFPAparam!$S$3/('cpmcfgWVLEN_Table.csv'!$S24+C$52))*(SIN('Standard Settings'!$F19)+SIN('Standard Settings'!$F19+EchelleFPAparam!$M$3+EchelleFPAparam!$I$3)))</f>
        <v>4167.88292377347</v>
      </c>
      <c r="DV24" s="36" t="n">
        <f aca="false">IF(OR($S24+D$52&lt;'Standard Settings'!$G19,$S24+D$52&gt;'Standard Settings'!$I19),-1,(EchelleFPAparam!$S$3/('cpmcfgWVLEN_Table.csv'!$S24+D$52))*(SIN('Standard Settings'!$F19)+SIN('Standard Settings'!$F19+EchelleFPAparam!$M$3+EchelleFPAparam!$I$3)))</f>
        <v>3890.02406218857</v>
      </c>
      <c r="DW24" s="36" t="n">
        <f aca="false">IF(OR($S24+E$52&lt;'Standard Settings'!$G19,$S24+E$52&gt;'Standard Settings'!$I19),-1,(EchelleFPAparam!$S$3/('cpmcfgWVLEN_Table.csv'!$S24+E$52))*(SIN('Standard Settings'!$F19)+SIN('Standard Settings'!$F19+EchelleFPAparam!$M$3+EchelleFPAparam!$I$3)))</f>
        <v>3646.89755830179</v>
      </c>
      <c r="DX24" s="36" t="n">
        <f aca="false">IF(OR($S24+F$52&lt;'Standard Settings'!$G19,$S24+F$52&gt;'Standard Settings'!$I19),-1,(EchelleFPAparam!$S$3/('cpmcfgWVLEN_Table.csv'!$S24+F$52))*(SIN('Standard Settings'!$F19)+SIN('Standard Settings'!$F19+EchelleFPAparam!$M$3+EchelleFPAparam!$I$3)))</f>
        <v>3432.37417251933</v>
      </c>
      <c r="DY24" s="36" t="n">
        <f aca="false">IF(OR($S24+G$52&lt;'Standard Settings'!$G19,$S24+G$52&gt;'Standard Settings'!$I19),-1,(EchelleFPAparam!$S$3/('cpmcfgWVLEN_Table.csv'!$S24+G$52))*(SIN('Standard Settings'!$F19)+SIN('Standard Settings'!$F19+EchelleFPAparam!$M$3+EchelleFPAparam!$I$3)))</f>
        <v>3241.68671849048</v>
      </c>
      <c r="DZ24" s="36" t="n">
        <f aca="false">IF(OR($S24+H$52&lt;'Standard Settings'!$G19,$S24+H$52&gt;'Standard Settings'!$I19),-1,(EchelleFPAparam!$S$3/('cpmcfgWVLEN_Table.csv'!$S24+H$52))*(SIN('Standard Settings'!$F19)+SIN('Standard Settings'!$F19+EchelleFPAparam!$M$3+EchelleFPAparam!$I$3)))</f>
        <v>3071.07162804361</v>
      </c>
      <c r="EA24" s="36" t="n">
        <f aca="false">IF(OR($S24+I$52&lt;'Standard Settings'!$G19,$S24+I$52&gt;'Standard Settings'!$I19),-1,(EchelleFPAparam!$S$3/('cpmcfgWVLEN_Table.csv'!$S24+I$52))*(SIN('Standard Settings'!$F19)+SIN('Standard Settings'!$F19+EchelleFPAparam!$M$3+EchelleFPAparam!$I$3)))</f>
        <v>2917.51804664143</v>
      </c>
      <c r="EB24" s="36" t="n">
        <f aca="false">IF(OR($S24+J$52&lt;'Standard Settings'!$G19,$S24+J$52&gt;'Standard Settings'!$I19),-1,(EchelleFPAparam!$S$3/('cpmcfgWVLEN_Table.csv'!$S24+J$52))*(SIN('Standard Settings'!$F19)+SIN('Standard Settings'!$F19+EchelleFPAparam!$M$3+EchelleFPAparam!$I$3)))</f>
        <v>-1</v>
      </c>
      <c r="EC24" s="36"/>
      <c r="ED24" s="36"/>
      <c r="EE24" s="36" t="n">
        <f aca="false">IF(OR($S24+B$52&lt;'Standard Settings'!$G19,$S24+B$52&gt;'Standard Settings'!$I19),-1,(EchelleFPAparam!$S$3/('cpmcfgWVLEN_Table.csv'!$S24+B$52))*(SIN('Standard Settings'!$F19)+SIN('Standard Settings'!$F19+EchelleFPAparam!$M$3+EchelleFPAparam!$J$3)))</f>
        <v>-1</v>
      </c>
      <c r="EF24" s="36" t="n">
        <f aca="false">IF(OR($S24+C$52&lt;'Standard Settings'!$G19,$S24+C$52&gt;'Standard Settings'!$I19),-1,(EchelleFPAparam!$S$3/('cpmcfgWVLEN_Table.csv'!$S24+C$52))*(SIN('Standard Settings'!$F19)+SIN('Standard Settings'!$F19+EchelleFPAparam!$M$3+EchelleFPAparam!$J$3)))</f>
        <v>4169.12426975615</v>
      </c>
      <c r="EG24" s="36" t="n">
        <f aca="false">IF(OR($S24+D$52&lt;'Standard Settings'!$G19,$S24+D$52&gt;'Standard Settings'!$I19),-1,(EchelleFPAparam!$S$3/('cpmcfgWVLEN_Table.csv'!$S24+D$52))*(SIN('Standard Settings'!$F19)+SIN('Standard Settings'!$F19+EchelleFPAparam!$M$3+EchelleFPAparam!$J$3)))</f>
        <v>3891.18265177241</v>
      </c>
      <c r="EH24" s="36" t="n">
        <f aca="false">IF(OR($S24+E$52&lt;'Standard Settings'!$G19,$S24+E$52&gt;'Standard Settings'!$I19),-1,(EchelleFPAparam!$S$3/('cpmcfgWVLEN_Table.csv'!$S24+E$52))*(SIN('Standard Settings'!$F19)+SIN('Standard Settings'!$F19+EchelleFPAparam!$M$3+EchelleFPAparam!$J$3)))</f>
        <v>3647.98373603663</v>
      </c>
      <c r="EI24" s="36" t="n">
        <f aca="false">IF(OR($S24+F$52&lt;'Standard Settings'!$G19,$S24+F$52&gt;'Standard Settings'!$I19),-1,(EchelleFPAparam!$S$3/('cpmcfgWVLEN_Table.csv'!$S24+F$52))*(SIN('Standard Settings'!$F19)+SIN('Standard Settings'!$F19+EchelleFPAparam!$M$3+EchelleFPAparam!$J$3)))</f>
        <v>3433.39645744624</v>
      </c>
      <c r="EJ24" s="36" t="n">
        <f aca="false">IF(OR($S24+G$52&lt;'Standard Settings'!$G19,$S24+G$52&gt;'Standard Settings'!$I19),-1,(EchelleFPAparam!$S$3/('cpmcfgWVLEN_Table.csv'!$S24+G$52))*(SIN('Standard Settings'!$F19)+SIN('Standard Settings'!$F19+EchelleFPAparam!$M$3+EchelleFPAparam!$J$3)))</f>
        <v>3242.65220981034</v>
      </c>
      <c r="EK24" s="36" t="n">
        <f aca="false">IF(OR($S24+H$52&lt;'Standard Settings'!$G19,$S24+H$52&gt;'Standard Settings'!$I19),-1,(EchelleFPAparam!$S$3/('cpmcfgWVLEN_Table.csv'!$S24+H$52))*(SIN('Standard Settings'!$F19)+SIN('Standard Settings'!$F19+EchelleFPAparam!$M$3+EchelleFPAparam!$J$3)))</f>
        <v>3071.98630403085</v>
      </c>
      <c r="EL24" s="36" t="n">
        <f aca="false">IF(OR($S24+I$52&lt;'Standard Settings'!$G19,$S24+I$52&gt;'Standard Settings'!$I19),-1,(EchelleFPAparam!$S$3/('cpmcfgWVLEN_Table.csv'!$S24+I$52))*(SIN('Standard Settings'!$F19)+SIN('Standard Settings'!$F19+EchelleFPAparam!$M$3+EchelleFPAparam!$J$3)))</f>
        <v>2918.38698882931</v>
      </c>
      <c r="EM24" s="36" t="n">
        <f aca="false">IF(OR($S24+J$52&lt;'Standard Settings'!$G19,$S24+J$52&gt;'Standard Settings'!$I19),-1,(EchelleFPAparam!$S$3/('cpmcfgWVLEN_Table.csv'!$S24+J$52))*(SIN('Standard Settings'!$F19)+SIN('Standard Settings'!$F19+EchelleFPAparam!$M$3+EchelleFPAparam!$J$3)))</f>
        <v>-1</v>
      </c>
      <c r="EN24" s="36"/>
      <c r="EO24" s="36"/>
      <c r="EP24" s="36" t="n">
        <f aca="false">IF(OR($S24+B$52&lt;$Q24,$S24+B$52&gt;$R24),-1,(EchelleFPAparam!$S$3/('cpmcfgWVLEN_Table.csv'!$S24+B$52))*(SIN('Standard Settings'!$F19)+SIN('Standard Settings'!$F19+EchelleFPAparam!$M$3+EchelleFPAparam!$K$3)))</f>
        <v>-1</v>
      </c>
      <c r="EQ24" s="36" t="n">
        <f aca="false">IF(OR($S24+C$52&lt;$Q24,$S24+C$52&gt;$R24),-1,(EchelleFPAparam!$S$3/('cpmcfgWVLEN_Table.csv'!$S24+C$52))*(SIN('Standard Settings'!$F19)+SIN('Standard Settings'!$F19+EchelleFPAparam!$M$3+EchelleFPAparam!$K$3)))</f>
        <v>4191.32678484629</v>
      </c>
      <c r="ER24" s="36" t="n">
        <f aca="false">IF(OR($S24+D$52&lt;$Q24,$S24+D$52&gt;$R24),-1,(EchelleFPAparam!$S$3/('cpmcfgWVLEN_Table.csv'!$S24+D$52))*(SIN('Standard Settings'!$F19)+SIN('Standard Settings'!$F19+EchelleFPAparam!$M$3+EchelleFPAparam!$K$3)))</f>
        <v>3911.90499918987</v>
      </c>
      <c r="ES24" s="36" t="n">
        <f aca="false">IF(OR($S24+E$52&lt;$Q24,$S24+E$52&gt;$R24),-1,(EchelleFPAparam!$S$3/('cpmcfgWVLEN_Table.csv'!$S24+E$52))*(SIN('Standard Settings'!$F19)+SIN('Standard Settings'!$F19+EchelleFPAparam!$M$3+EchelleFPAparam!$K$3)))</f>
        <v>3667.4109367405</v>
      </c>
      <c r="ET24" s="36" t="n">
        <f aca="false">IF(OR($S24+F$52&lt;$Q24,$S24+F$52&gt;$R24),-1,(EchelleFPAparam!$S$3/('cpmcfgWVLEN_Table.csv'!$S24+F$52))*(SIN('Standard Settings'!$F19)+SIN('Standard Settings'!$F19+EchelleFPAparam!$M$3+EchelleFPAparam!$K$3)))</f>
        <v>3451.68088163812</v>
      </c>
      <c r="EU24" s="36" t="n">
        <f aca="false">IF(OR($S24+G$52&lt;$Q24,$S24+G$52&gt;$R24),-1,(EchelleFPAparam!$S$3/('cpmcfgWVLEN_Table.csv'!$S24+G$52))*(SIN('Standard Settings'!$F19)+SIN('Standard Settings'!$F19+EchelleFPAparam!$M$3+EchelleFPAparam!$K$3)))</f>
        <v>3259.92083265822</v>
      </c>
      <c r="EV24" s="36" t="n">
        <f aca="false">IF(OR($S24+H$52&lt;$Q24,$S24+H$52&gt;$R24),-1,(EchelleFPAparam!$S$3/('cpmcfgWVLEN_Table.csv'!$S24+H$52))*(SIN('Standard Settings'!$F19)+SIN('Standard Settings'!$F19+EchelleFPAparam!$M$3+EchelleFPAparam!$K$3)))</f>
        <v>3088.346051992</v>
      </c>
      <c r="EW24" s="36" t="n">
        <f aca="false">IF(OR($S24+I$52&lt;$Q24,$S24+I$52&gt;$R24),-1,(EchelleFPAparam!$S$3/('cpmcfgWVLEN_Table.csv'!$S24+I$52))*(SIN('Standard Settings'!$F19)+SIN('Standard Settings'!$F19+EchelleFPAparam!$M$3+EchelleFPAparam!$K$3)))</f>
        <v>2933.9287493924</v>
      </c>
      <c r="EX24" s="36" t="n">
        <f aca="false">IF(OR($S24+J$52&lt;$Q24,$S24+J$52&gt;$R24),-1,(EchelleFPAparam!$S$3/('cpmcfgWVLEN_Table.csv'!$S24+J$52))*(SIN('Standard Settings'!$F19)+SIN('Standard Settings'!$F19+EchelleFPAparam!$M$3+EchelleFPAparam!$K$3)))</f>
        <v>-1</v>
      </c>
      <c r="EY24" s="36"/>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8" t="n">
        <f aca="false">1/(F24*EchelleFPAparam!$Q$3)</f>
        <v>1230.3233265712</v>
      </c>
      <c r="FY24" s="38" t="n">
        <f aca="false">E24*FX24</f>
        <v>11.6525483401207</v>
      </c>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37"/>
      <c r="GZ24" s="37"/>
      <c r="HA24" s="37"/>
      <c r="HB24" s="3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c r="IQ24" s="37"/>
      <c r="IR24" s="37"/>
      <c r="IS24" s="37"/>
      <c r="IT24" s="37"/>
      <c r="IU24" s="37"/>
      <c r="IV24" s="37"/>
      <c r="IW24" s="37"/>
      <c r="IX24" s="37"/>
      <c r="IY24" s="37"/>
      <c r="IZ24" s="37"/>
      <c r="JA24" s="37"/>
      <c r="JB24" s="37"/>
      <c r="JC24" s="37"/>
      <c r="JD24" s="37"/>
      <c r="JE24" s="37"/>
      <c r="JF24" s="37"/>
      <c r="JG24" s="37"/>
      <c r="JH24" s="37"/>
      <c r="JI24" s="37"/>
      <c r="JJ24" s="37"/>
      <c r="JK24" s="37"/>
      <c r="JL24" s="37"/>
      <c r="JM24" s="37"/>
      <c r="JN24" s="37"/>
      <c r="JO24" s="37"/>
      <c r="JP24" s="37"/>
      <c r="JQ24" s="37"/>
      <c r="JR24" s="37"/>
      <c r="JS24" s="37"/>
      <c r="JT24" s="37"/>
      <c r="JU24" s="37"/>
      <c r="JV24" s="37"/>
      <c r="JW24" s="37"/>
      <c r="JX24" s="37"/>
      <c r="JY24" s="37"/>
      <c r="JZ24" s="37"/>
      <c r="KA24" s="37"/>
      <c r="KB24" s="37"/>
      <c r="KC24" s="37"/>
      <c r="KD24" s="37"/>
      <c r="KE24" s="37"/>
    </row>
    <row r="25" customFormat="false" ht="13.75" hidden="false" customHeight="true" outlineLevel="0" collapsed="false">
      <c r="A25" s="24" t="n">
        <v>19</v>
      </c>
      <c r="B25" s="25" t="n">
        <f aca="false">Y25</f>
        <v>3435.42608784642</v>
      </c>
      <c r="C25" s="12" t="str">
        <f aca="false">'Standard Settings'!B20</f>
        <v>L/7/7</v>
      </c>
      <c r="D25" s="12" t="n">
        <f aca="false">'Standard Settings'!H20</f>
        <v>17</v>
      </c>
      <c r="E25" s="26" t="n">
        <f aca="false">(DX25-DM25)/2048</f>
        <v>0.00929131954205564</v>
      </c>
      <c r="F25" s="23" t="n">
        <f aca="false">((EchelleFPAparam!$S$3/('cpmcfgWVLEN_Table.csv'!$S25+E$52))*(SIN('Standard Settings'!$F20+0.0005)+SIN('Standard Settings'!$F20+0.0005+EchelleFPAparam!$M$3))-(EchelleFPAparam!$S$3/('cpmcfgWVLEN_Table.csv'!$S25+E$52))*(SIN('Standard Settings'!$F20-0.0005)+SIN('Standard Settings'!$F20-0.0005+EchelleFPAparam!$M$3)))*1000*EchelleFPAparam!$O$3/180</f>
        <v>26.5382185138433</v>
      </c>
      <c r="G25" s="27" t="str">
        <f aca="false">'Standard Settings'!C20</f>
        <v>L</v>
      </c>
      <c r="H25" s="28"/>
      <c r="I25" s="12" t="str">
        <f aca="false">'Standard Settings'!$D20</f>
        <v>LM</v>
      </c>
      <c r="J25" s="28"/>
      <c r="K25" s="13" t="n">
        <v>0</v>
      </c>
      <c r="L25" s="13" t="n">
        <v>0</v>
      </c>
      <c r="M25" s="14" t="s">
        <v>319</v>
      </c>
      <c r="N25" s="14" t="s">
        <v>319</v>
      </c>
      <c r="O25" s="12" t="n">
        <f aca="false">'Standard Settings'!$E20</f>
        <v>69</v>
      </c>
      <c r="P25" s="29"/>
      <c r="Q25" s="30" t="n">
        <f aca="false">'Standard Settings'!$G20</f>
        <v>14</v>
      </c>
      <c r="R25" s="30" t="n">
        <f aca="false">'Standard Settings'!$I20</f>
        <v>20</v>
      </c>
      <c r="S25" s="31" t="n">
        <f aca="false">D25-4</f>
        <v>13</v>
      </c>
      <c r="T25" s="31" t="n">
        <f aca="false">D25+4</f>
        <v>21</v>
      </c>
      <c r="U25" s="32" t="n">
        <f aca="false">IF(OR($S25+B$52&lt;$Q25,$S25+B$52&gt;$R25),-1,(EchelleFPAparam!$S$3/('cpmcfgWVLEN_Table.csv'!$S25+B$52))*(SIN('Standard Settings'!$F20)+SIN('Standard Settings'!$F20+EchelleFPAparam!$M$3)))</f>
        <v>-1</v>
      </c>
      <c r="V25" s="32" t="n">
        <f aca="false">IF(OR($S25+C$52&lt;$Q25,$S25+C$52&gt;$R25),-1,(EchelleFPAparam!$S$3/('cpmcfgWVLEN_Table.csv'!$S25+C$52))*(SIN('Standard Settings'!$F20)+SIN('Standard Settings'!$F20+EchelleFPAparam!$M$3)))</f>
        <v>4171.58882095637</v>
      </c>
      <c r="W25" s="32" t="n">
        <f aca="false">IF(OR($S25+D$52&lt;$Q25,$S25+D$52&gt;$R25),-1,(EchelleFPAparam!$S$3/('cpmcfgWVLEN_Table.csv'!$S25+D$52))*(SIN('Standard Settings'!$F20)+SIN('Standard Settings'!$F20+EchelleFPAparam!$M$3)))</f>
        <v>3893.48289955928</v>
      </c>
      <c r="X25" s="32" t="n">
        <f aca="false">IF(OR($S25+E$52&lt;$Q25,$S25+E$52&gt;$R25),-1,(EchelleFPAparam!$S$3/('cpmcfgWVLEN_Table.csv'!$S25+E$52))*(SIN('Standard Settings'!$F20)+SIN('Standard Settings'!$F20+EchelleFPAparam!$M$3)))</f>
        <v>3650.14021833682</v>
      </c>
      <c r="Y25" s="32" t="n">
        <f aca="false">IF(OR($S25+F$52&lt;$Q25,$S25+F$52&gt;$R25),-1,(EchelleFPAparam!$S$3/('cpmcfgWVLEN_Table.csv'!$S25+F$52))*(SIN('Standard Settings'!$F20)+SIN('Standard Settings'!$F20+EchelleFPAparam!$M$3)))</f>
        <v>3435.42608784642</v>
      </c>
      <c r="Z25" s="32" t="n">
        <f aca="false">IF(OR($S25+G$52&lt;$Q25,$S25+G$52&gt;$R25),-1,(EchelleFPAparam!$S$3/('cpmcfgWVLEN_Table.csv'!$S25+G$52))*(SIN('Standard Settings'!$F20)+SIN('Standard Settings'!$F20+EchelleFPAparam!$M$3)))</f>
        <v>3244.56908296606</v>
      </c>
      <c r="AA25" s="32" t="n">
        <f aca="false">IF(OR($S25+H$52&lt;$Q25,$S25+H$52&gt;$R25),-1,(EchelleFPAparam!$S$3/('cpmcfgWVLEN_Table.csv'!$S25+H$52))*(SIN('Standard Settings'!$F20)+SIN('Standard Settings'!$F20+EchelleFPAparam!$M$3)))</f>
        <v>3073.80228912574</v>
      </c>
      <c r="AB25" s="32" t="n">
        <f aca="false">IF(OR($S25+I$52&lt;$Q25,$S25+I$52&gt;$R25),-1,(EchelleFPAparam!$S$3/('cpmcfgWVLEN_Table.csv'!$S25+I$52))*(SIN('Standard Settings'!$F20)+SIN('Standard Settings'!$F20+EchelleFPAparam!$M$3)))</f>
        <v>2920.11217466946</v>
      </c>
      <c r="AC25" s="32" t="n">
        <f aca="false">IF(OR($S25+J$52&lt;$Q25,$S25+J$52&gt;$R25),-1,(EchelleFPAparam!$S$3/('cpmcfgWVLEN_Table.csv'!$S25+J$52))*(SIN('Standard Settings'!$F20)+SIN('Standard Settings'!$F20+EchelleFPAparam!$M$3)))</f>
        <v>-1</v>
      </c>
      <c r="AD25" s="33"/>
      <c r="AE25" s="33" t="n">
        <v>1871.34139194431</v>
      </c>
      <c r="AF25" s="33" t="n">
        <v>1494.42095809277</v>
      </c>
      <c r="AG25" s="33" t="n">
        <v>1164.67309876769</v>
      </c>
      <c r="AH25" s="33" t="n">
        <v>874.325774018449</v>
      </c>
      <c r="AI25" s="33" t="n">
        <v>616.418216391929</v>
      </c>
      <c r="AJ25" s="33" t="n">
        <v>385.606371373973</v>
      </c>
      <c r="AK25" s="33" t="n">
        <v>176.585124295817</v>
      </c>
      <c r="AL25" s="33"/>
      <c r="AM25" s="33"/>
      <c r="AN25" s="33"/>
      <c r="AO25" s="33"/>
      <c r="AP25" s="33" t="n">
        <v>1885.21399992478</v>
      </c>
      <c r="AQ25" s="33" t="n">
        <v>1506.48456274307</v>
      </c>
      <c r="AR25" s="33" t="n">
        <v>1174.89267084326</v>
      </c>
      <c r="AS25" s="33" t="n">
        <v>882.977010397531</v>
      </c>
      <c r="AT25" s="33" t="n">
        <v>623.703743253238</v>
      </c>
      <c r="AU25" s="33" t="n">
        <v>391.681876624033</v>
      </c>
      <c r="AV25" s="33" t="n">
        <v>181.564151447987</v>
      </c>
      <c r="AW25" s="33"/>
      <c r="AX25" s="33"/>
      <c r="AY25" s="33"/>
      <c r="AZ25" s="33"/>
      <c r="BA25" s="33" t="n">
        <v>1901.13101954083</v>
      </c>
      <c r="BB25" s="33" t="n">
        <v>1520.44804385767</v>
      </c>
      <c r="BC25" s="33" t="n">
        <v>1186.76922448505</v>
      </c>
      <c r="BD25" s="33" t="n">
        <v>893.006952038316</v>
      </c>
      <c r="BE25" s="33" t="n">
        <v>632.153834394535</v>
      </c>
      <c r="BF25" s="33" t="n">
        <v>398.647601420437</v>
      </c>
      <c r="BG25" s="33" t="n">
        <v>188.368707661947</v>
      </c>
      <c r="BH25" s="33"/>
      <c r="BI25" s="33"/>
      <c r="BJ25" s="33"/>
      <c r="BK25" s="34" t="n">
        <f aca="false">IF(OR($S25+B$52&lt;'Standard Settings'!$G20,$S25+B$52&gt;'Standard Settings'!$I20),-1,(EchelleFPAparam!$S$3/('cpmcfgWVLEN_Table.csv'!$S25+B$52))*(SIN(EchelleFPAparam!$T$3-EchelleFPAparam!$M$3/2)+SIN('Standard Settings'!$F20+EchelleFPAparam!$M$3)))</f>
        <v>-1</v>
      </c>
      <c r="BL25" s="34" t="n">
        <f aca="false">IF(OR($S25+C$52&lt;'Standard Settings'!$G20,$S25+C$52&gt;'Standard Settings'!$I20),-1,(EchelleFPAparam!$S$3/('cpmcfgWVLEN_Table.csv'!$S25+C$52))*(SIN(EchelleFPAparam!$T$3-EchelleFPAparam!$M$3/2)+SIN('Standard Settings'!$F20+EchelleFPAparam!$M$3)))</f>
        <v>4116.14945914713</v>
      </c>
      <c r="BM25" s="34" t="n">
        <f aca="false">IF(OR($S25+D$52&lt;'Standard Settings'!$G20,$S25+D$52&gt;'Standard Settings'!$I20),-1,(EchelleFPAparam!$S$3/('cpmcfgWVLEN_Table.csv'!$S25+D$52))*(SIN(EchelleFPAparam!$T$3-EchelleFPAparam!$M$3/2)+SIN('Standard Settings'!$F20+EchelleFPAparam!$M$3)))</f>
        <v>3841.73949520399</v>
      </c>
      <c r="BN25" s="34" t="n">
        <f aca="false">IF(OR($S25+E$52&lt;'Standard Settings'!$G20,$S25+E$52&gt;'Standard Settings'!$I20),-1,(EchelleFPAparam!$S$3/('cpmcfgWVLEN_Table.csv'!$S25+E$52))*(SIN(EchelleFPAparam!$T$3-EchelleFPAparam!$M$3/2)+SIN('Standard Settings'!$F20+EchelleFPAparam!$M$3)))</f>
        <v>3601.63077675374</v>
      </c>
      <c r="BO25" s="34" t="n">
        <f aca="false">IF(OR($S25+F$52&lt;'Standard Settings'!$G20,$S25+F$52&gt;'Standard Settings'!$I20),-1,(EchelleFPAparam!$S$3/('cpmcfgWVLEN_Table.csv'!$S25+F$52))*(SIN(EchelleFPAparam!$T$3-EchelleFPAparam!$M$3/2)+SIN('Standard Settings'!$F20+EchelleFPAparam!$M$3)))</f>
        <v>3389.77014282705</v>
      </c>
      <c r="BP25" s="34" t="n">
        <f aca="false">IF(OR($S25+G$52&lt;'Standard Settings'!$G20,$S25+G$52&gt;'Standard Settings'!$I20),-1,(EchelleFPAparam!$S$3/('cpmcfgWVLEN_Table.csv'!$S25+G$52))*(SIN(EchelleFPAparam!$T$3-EchelleFPAparam!$M$3/2)+SIN('Standard Settings'!$F20+EchelleFPAparam!$M$3)))</f>
        <v>3201.44957933666</v>
      </c>
      <c r="BQ25" s="34" t="n">
        <f aca="false">IF(OR($S25+H$52&lt;'Standard Settings'!$G20,$S25+H$52&gt;'Standard Settings'!$I20),-1,(EchelleFPAparam!$S$3/('cpmcfgWVLEN_Table.csv'!$S25+H$52))*(SIN(EchelleFPAparam!$T$3-EchelleFPAparam!$M$3/2)+SIN('Standard Settings'!$F20+EchelleFPAparam!$M$3)))</f>
        <v>3032.95223305578</v>
      </c>
      <c r="BR25" s="34" t="n">
        <f aca="false">IF(OR($S25+I$52&lt;'Standard Settings'!$G20,$S25+I$52&gt;'Standard Settings'!$I20),-1,(EchelleFPAparam!$S$3/('cpmcfgWVLEN_Table.csv'!$S25+I$52))*(SIN(EchelleFPAparam!$T$3-EchelleFPAparam!$M$3/2)+SIN('Standard Settings'!$F20+EchelleFPAparam!$M$3)))</f>
        <v>2881.30462140299</v>
      </c>
      <c r="BS25" s="34" t="n">
        <f aca="false">IF(OR($S25+J$52&lt;'Standard Settings'!$G20,$S25+J$52&gt;'Standard Settings'!$I20),-1,(EchelleFPAparam!$S$3/('cpmcfgWVLEN_Table.csv'!$S25+J$52))*(SIN(EchelleFPAparam!$T$3-EchelleFPAparam!$M$3/2)+SIN('Standard Settings'!$F20+EchelleFPAparam!$M$3)))</f>
        <v>-1</v>
      </c>
      <c r="BT25" s="35" t="n">
        <f aca="false">IF(OR($S25+B$52&lt;'Standard Settings'!$G20,$S25+B$52&gt;'Standard Settings'!$I20),-1,BK25*(($D25+B$52)/($D25+B$52+0.5)))</f>
        <v>-1</v>
      </c>
      <c r="BU25" s="35" t="n">
        <f aca="false">IF(OR($S25+C$52&lt;'Standard Settings'!$G20,$S25+C$52&gt;'Standard Settings'!$I20),-1,BL25*(($D25+C$52)/($D25+C$52+0.5)))</f>
        <v>4004.90217646748</v>
      </c>
      <c r="BV25" s="35" t="n">
        <f aca="false">IF(OR($S25+D$52&lt;'Standard Settings'!$G20,$S25+D$52&gt;'Standard Settings'!$I20),-1,BM25*(($D25+D$52)/($D25+D$52+0.5)))</f>
        <v>3743.23335430132</v>
      </c>
      <c r="BW25" s="35" t="n">
        <f aca="false">IF(OR($S25+E$52&lt;'Standard Settings'!$G20,$S25+E$52&gt;'Standard Settings'!$I20),-1,BN25*(($D25+E$52)/($D25+E$52+0.5)))</f>
        <v>3513.78612366218</v>
      </c>
      <c r="BX25" s="35" t="n">
        <f aca="false">IF(OR($S25+F$52&lt;'Standard Settings'!$G20,$S25+F$52&gt;'Standard Settings'!$I20),-1,BO25*(($D25+F$52)/($D25+F$52+0.5)))</f>
        <v>3310.93827904037</v>
      </c>
      <c r="BY25" s="35" t="n">
        <f aca="false">IF(OR($S25+G$52&lt;'Standard Settings'!$G20,$S25+G$52&gt;'Standard Settings'!$I20),-1,BP25*(($D25+G$52)/($D25+G$52+0.5)))</f>
        <v>3130.3062553514</v>
      </c>
      <c r="BZ25" s="35" t="n">
        <f aca="false">IF(OR($S25+H$52&lt;'Standard Settings'!$G20,$S25+H$52&gt;'Standard Settings'!$I20),-1,BQ25*(($D25+H$52)/($D25+H$52+0.5)))</f>
        <v>2968.42133448013</v>
      </c>
      <c r="CA25" s="35" t="n">
        <f aca="false">IF(OR($S25+I$52&lt;'Standard Settings'!$G20,$S25+I$52&gt;'Standard Settings'!$I20),-1,BR25*(($D25+I$52)/($D25+I$52+0.5)))</f>
        <v>2822.50248627232</v>
      </c>
      <c r="CB25" s="35" t="n">
        <f aca="false">IF(OR($S25+J$52&lt;'Standard Settings'!$G20,$S25+J$52&gt;'Standard Settings'!$I20),-1,BS25*(($D25+J$52)/($D25+J$52+0.5)))</f>
        <v>-1</v>
      </c>
      <c r="CC25" s="35" t="n">
        <f aca="false">IF(OR($S25+B$52&lt;'Standard Settings'!$G20,$S25+B$52&gt;'Standard Settings'!$I20),-1,BK25*(($D25+B$52)/($D25+B$52-0.5)))</f>
        <v>-1</v>
      </c>
      <c r="CD25" s="35" t="n">
        <f aca="false">IF(OR($S25+C$52&lt;'Standard Settings'!$G20,$S25+C$52&gt;'Standard Settings'!$I20),-1,BL25*(($D25+C$52)/($D25+C$52-0.5)))</f>
        <v>4233.75372940848</v>
      </c>
      <c r="CE25" s="35" t="n">
        <f aca="false">IF(OR($S25+D$52&lt;'Standard Settings'!$G20,$S25+D$52&gt;'Standard Settings'!$I20),-1,BM25*(($D25+D$52)/($D25+D$52-0.5)))</f>
        <v>3945.57029237166</v>
      </c>
      <c r="CF25" s="35" t="n">
        <f aca="false">IF(OR($S25+E$52&lt;'Standard Settings'!$G20,$S25+E$52&gt;'Standard Settings'!$I20),-1,BN25*(($D25+E$52)/($D25+E$52-0.5)))</f>
        <v>3693.98028384999</v>
      </c>
      <c r="CG25" s="35" t="n">
        <f aca="false">IF(OR($S25+F$52&lt;'Standard Settings'!$G20,$S25+F$52&gt;'Standard Settings'!$I20),-1,BO25*(($D25+F$52)/($D25+F$52-0.5)))</f>
        <v>3472.44746338381</v>
      </c>
      <c r="CH25" s="35" t="n">
        <f aca="false">IF(OR($S25+G$52&lt;'Standard Settings'!$G20,$S25+G$52&gt;'Standard Settings'!$I20),-1,BP25*(($D25+G$52)/($D25+G$52-0.5)))</f>
        <v>3275.90189513518</v>
      </c>
      <c r="CI25" s="35" t="n">
        <f aca="false">IF(OR($S25+H$52&lt;'Standard Settings'!$G20,$S25+H$52&gt;'Standard Settings'!$I20),-1,BQ25*(($D25+H$52)/($D25+H$52-0.5)))</f>
        <v>3100.35117156813</v>
      </c>
      <c r="CJ25" s="35" t="n">
        <f aca="false">IF(OR($S25+I$52&lt;'Standard Settings'!$G20,$S25+I$52&gt;'Standard Settings'!$I20),-1,BR25*(($D25+I$52)/($D25+I$52-0.5)))</f>
        <v>2942.60897504986</v>
      </c>
      <c r="CK25" s="35" t="n">
        <f aca="false">IF(OR($S25+J$52&lt;'Standard Settings'!$G20,$S25+J$52&gt;'Standard Settings'!$I20),-1,BS25*(($D25+J$52)/($D25+J$52-0.5)))</f>
        <v>-1</v>
      </c>
      <c r="CL25" s="36"/>
      <c r="CM25" s="36" t="n">
        <f aca="false">IF(OR($S25+B$52&lt;'Standard Settings'!$G20,$S25+B$52&gt;'Standard Settings'!$I20),-1,(EchelleFPAparam!$S$3/('cpmcfgWVLEN_Table.csv'!$S25+B$52))*(SIN('Standard Settings'!$F20)+SIN('Standard Settings'!$F20+EchelleFPAparam!$M$3+EchelleFPAparam!$F$3)))</f>
        <v>-1</v>
      </c>
      <c r="CN25" s="36" t="n">
        <f aca="false">IF(OR($S25+C$52&lt;'Standard Settings'!$G20,$S25+C$52&gt;'Standard Settings'!$I20),-1,(EchelleFPAparam!$S$3/('cpmcfgWVLEN_Table.csv'!$S25+C$52))*(SIN('Standard Settings'!$F20)+SIN('Standard Settings'!$F20+EchelleFPAparam!$M$3+EchelleFPAparam!$F$3)))</f>
        <v>4134.13951831241</v>
      </c>
      <c r="CO25" s="36" t="n">
        <f aca="false">IF(OR($S25+D$52&lt;'Standard Settings'!$G20,$S25+D$52&gt;'Standard Settings'!$I20),-1,(EchelleFPAparam!$S$3/('cpmcfgWVLEN_Table.csv'!$S25+D$52))*(SIN('Standard Settings'!$F20)+SIN('Standard Settings'!$F20+EchelleFPAparam!$M$3+EchelleFPAparam!$F$3)))</f>
        <v>3858.53021709158</v>
      </c>
      <c r="CP25" s="36" t="n">
        <f aca="false">IF(OR($S25+E$52&lt;'Standard Settings'!$G20,$S25+E$52&gt;'Standard Settings'!$I20),-1,(EchelleFPAparam!$S$3/('cpmcfgWVLEN_Table.csv'!$S25+E$52))*(SIN('Standard Settings'!$F20)+SIN('Standard Settings'!$F20+EchelleFPAparam!$M$3+EchelleFPAparam!$F$3)))</f>
        <v>3617.37207852336</v>
      </c>
      <c r="CQ25" s="36" t="n">
        <f aca="false">IF(OR($S25+F$52&lt;'Standard Settings'!$G20,$S25+F$52&gt;'Standard Settings'!$I20),-1,(EchelleFPAparam!$S$3/('cpmcfgWVLEN_Table.csv'!$S25+F$52))*(SIN('Standard Settings'!$F20)+SIN('Standard Settings'!$F20+EchelleFPAparam!$M$3+EchelleFPAparam!$F$3)))</f>
        <v>3404.58548566904</v>
      </c>
      <c r="CR25" s="36" t="n">
        <f aca="false">IF(OR($S25+G$52&lt;'Standard Settings'!$G20,$S25+G$52&gt;'Standard Settings'!$I20),-1,(EchelleFPAparam!$S$3/('cpmcfgWVLEN_Table.csv'!$S25+G$52))*(SIN('Standard Settings'!$F20)+SIN('Standard Settings'!$F20+EchelleFPAparam!$M$3+EchelleFPAparam!$F$3)))</f>
        <v>3215.44184757632</v>
      </c>
      <c r="CS25" s="36" t="n">
        <f aca="false">IF(OR($S25+H$52&lt;'Standard Settings'!$G20,$S25+H$52&gt;'Standard Settings'!$I20),-1,(EchelleFPAparam!$S$3/('cpmcfgWVLEN_Table.csv'!$S25+H$52))*(SIN('Standard Settings'!$F20)+SIN('Standard Settings'!$F20+EchelleFPAparam!$M$3+EchelleFPAparam!$F$3)))</f>
        <v>3046.20806612493</v>
      </c>
      <c r="CT25" s="36" t="n">
        <f aca="false">IF(OR($S25+I$52&lt;'Standard Settings'!$G20,$S25+I$52&gt;'Standard Settings'!$I20),-1,(EchelleFPAparam!$S$3/('cpmcfgWVLEN_Table.csv'!$S25+I$52))*(SIN('Standard Settings'!$F20)+SIN('Standard Settings'!$F20+EchelleFPAparam!$M$3+EchelleFPAparam!$F$3)))</f>
        <v>2893.89766281869</v>
      </c>
      <c r="CU25" s="36" t="n">
        <f aca="false">IF(OR($S25+J$52&lt;'Standard Settings'!$G20,$S25+J$52&gt;'Standard Settings'!$I20),-1,(EchelleFPAparam!$S$3/('cpmcfgWVLEN_Table.csv'!$S25+J$52))*(SIN('Standard Settings'!$F20)+SIN('Standard Settings'!$F20+EchelleFPAparam!$M$3+EchelleFPAparam!$F$3)))</f>
        <v>-1</v>
      </c>
      <c r="CV25" s="36"/>
      <c r="CW25" s="36"/>
      <c r="CX25" s="36" t="n">
        <f aca="false">IF(OR($S25+B$52&lt;'Standard Settings'!$G20,$S25+B$52&gt;'Standard Settings'!$I20),-1,(EchelleFPAparam!$S$3/('cpmcfgWVLEN_Table.csv'!$S25+B$52))*(SIN('Standard Settings'!$F20)+SIN('Standard Settings'!$F20+EchelleFPAparam!$M$3+EchelleFPAparam!$G$3)))</f>
        <v>-1</v>
      </c>
      <c r="CY25" s="36" t="n">
        <f aca="false">IF(OR($S25+C$52&lt;'Standard Settings'!$G20,$S25+C$52&gt;'Standard Settings'!$I20),-1,(EchelleFPAparam!$S$3/('cpmcfgWVLEN_Table.csv'!$S25+C$52))*(SIN('Standard Settings'!$F20)+SIN('Standard Settings'!$F20+EchelleFPAparam!$M$3+EchelleFPAparam!$G$3)))</f>
        <v>4158.58578641649</v>
      </c>
      <c r="CZ25" s="36" t="n">
        <f aca="false">IF(OR($S25+D$52&lt;'Standard Settings'!$G20,$S25+D$52&gt;'Standard Settings'!$I20),-1,(EchelleFPAparam!$S$3/('cpmcfgWVLEN_Table.csv'!$S25+D$52))*(SIN('Standard Settings'!$F20)+SIN('Standard Settings'!$F20+EchelleFPAparam!$M$3+EchelleFPAparam!$G$3)))</f>
        <v>3881.34673398872</v>
      </c>
      <c r="DA25" s="36" t="n">
        <f aca="false">IF(OR($S25+E$52&lt;'Standard Settings'!$G20,$S25+E$52&gt;'Standard Settings'!$I20),-1,(EchelleFPAparam!$S$3/('cpmcfgWVLEN_Table.csv'!$S25+E$52))*(SIN('Standard Settings'!$F20)+SIN('Standard Settings'!$F20+EchelleFPAparam!$M$3+EchelleFPAparam!$G$3)))</f>
        <v>3638.76256311443</v>
      </c>
      <c r="DB25" s="36" t="n">
        <f aca="false">IF(OR($S25+F$52&lt;'Standard Settings'!$G20,$S25+F$52&gt;'Standard Settings'!$I20),-1,(EchelleFPAparam!$S$3/('cpmcfgWVLEN_Table.csv'!$S25+F$52))*(SIN('Standard Settings'!$F20)+SIN('Standard Settings'!$F20+EchelleFPAparam!$M$3+EchelleFPAparam!$G$3)))</f>
        <v>3424.71770646064</v>
      </c>
      <c r="DC25" s="36" t="n">
        <f aca="false">IF(OR($S25+G$52&lt;'Standard Settings'!$G20,$S25+G$52&gt;'Standard Settings'!$I20),-1,(EchelleFPAparam!$S$3/('cpmcfgWVLEN_Table.csv'!$S25+G$52))*(SIN('Standard Settings'!$F20)+SIN('Standard Settings'!$F20+EchelleFPAparam!$M$3+EchelleFPAparam!$G$3)))</f>
        <v>3234.45561165727</v>
      </c>
      <c r="DD25" s="36" t="n">
        <f aca="false">IF(OR($S25+H$52&lt;'Standard Settings'!$G20,$S25+H$52&gt;'Standard Settings'!$I20),-1,(EchelleFPAparam!$S$3/('cpmcfgWVLEN_Table.csv'!$S25+H$52))*(SIN('Standard Settings'!$F20)+SIN('Standard Settings'!$F20+EchelleFPAparam!$M$3+EchelleFPAparam!$G$3)))</f>
        <v>3064.22110578057</v>
      </c>
      <c r="DE25" s="36" t="n">
        <f aca="false">IF(OR($S25+I$52&lt;'Standard Settings'!$G20,$S25+I$52&gt;'Standard Settings'!$I20),-1,(EchelleFPAparam!$S$3/('cpmcfgWVLEN_Table.csv'!$S25+I$52))*(SIN('Standard Settings'!$F20)+SIN('Standard Settings'!$F20+EchelleFPAparam!$M$3+EchelleFPAparam!$G$3)))</f>
        <v>2911.01005049154</v>
      </c>
      <c r="DF25" s="36" t="n">
        <f aca="false">IF(OR($S25+J$52&lt;'Standard Settings'!$G20,$S25+J$52&gt;'Standard Settings'!$I20),-1,(EchelleFPAparam!$S$3/('cpmcfgWVLEN_Table.csv'!$S25+J$52))*(SIN('Standard Settings'!$F20)+SIN('Standard Settings'!$F20+EchelleFPAparam!$M$3+EchelleFPAparam!$G$3)))</f>
        <v>-1</v>
      </c>
      <c r="DG25" s="36"/>
      <c r="DH25" s="36"/>
      <c r="DI25" s="36" t="n">
        <f aca="false">IF(OR($S25+B$52&lt;'Standard Settings'!$G20,$S25+B$52&gt;'Standard Settings'!$I20),-1,(EchelleFPAparam!$S$3/('cpmcfgWVLEN_Table.csv'!$S25+B$52))*(SIN('Standard Settings'!$F20)+SIN('Standard Settings'!$F20+EchelleFPAparam!$M$3+EchelleFPAparam!$H$3)))</f>
        <v>-1</v>
      </c>
      <c r="DJ25" s="36" t="n">
        <f aca="false">IF(OR($S25+C$52&lt;'Standard Settings'!$G20,$S25+C$52&gt;'Standard Settings'!$I20),-1,(EchelleFPAparam!$S$3/('cpmcfgWVLEN_Table.csv'!$S25+C$52))*(SIN('Standard Settings'!$F20)+SIN('Standard Settings'!$F20+EchelleFPAparam!$M$3+EchelleFPAparam!$H$3)))</f>
        <v>4159.87587369175</v>
      </c>
      <c r="DK25" s="36" t="n">
        <f aca="false">IF(OR($S25+D$52&lt;'Standard Settings'!$G20,$S25+D$52&gt;'Standard Settings'!$I20),-1,(EchelleFPAparam!$S$3/('cpmcfgWVLEN_Table.csv'!$S25+D$52))*(SIN('Standard Settings'!$F20)+SIN('Standard Settings'!$F20+EchelleFPAparam!$M$3+EchelleFPAparam!$H$3)))</f>
        <v>3882.55081544563</v>
      </c>
      <c r="DL25" s="36" t="n">
        <f aca="false">IF(OR($S25+E$52&lt;'Standard Settings'!$G20,$S25+E$52&gt;'Standard Settings'!$I20),-1,(EchelleFPAparam!$S$3/('cpmcfgWVLEN_Table.csv'!$S25+E$52))*(SIN('Standard Settings'!$F20)+SIN('Standard Settings'!$F20+EchelleFPAparam!$M$3+EchelleFPAparam!$H$3)))</f>
        <v>3639.89138948028</v>
      </c>
      <c r="DM25" s="36" t="n">
        <f aca="false">IF(OR($S25+F$52&lt;'Standard Settings'!$G20,$S25+F$52&gt;'Standard Settings'!$I20),-1,(EchelleFPAparam!$S$3/('cpmcfgWVLEN_Table.csv'!$S25+F$52))*(SIN('Standard Settings'!$F20)+SIN('Standard Settings'!$F20+EchelleFPAparam!$M$3+EchelleFPAparam!$H$3)))</f>
        <v>3425.78013127556</v>
      </c>
      <c r="DN25" s="36" t="n">
        <f aca="false">IF(OR($S25+G$52&lt;'Standard Settings'!$G20,$S25+G$52&gt;'Standard Settings'!$I20),-1,(EchelleFPAparam!$S$3/('cpmcfgWVLEN_Table.csv'!$S25+G$52))*(SIN('Standard Settings'!$F20)+SIN('Standard Settings'!$F20+EchelleFPAparam!$M$3+EchelleFPAparam!$H$3)))</f>
        <v>3235.45901287136</v>
      </c>
      <c r="DO25" s="36" t="n">
        <f aca="false">IF(OR($S25+H$52&lt;'Standard Settings'!$G20,$S25+H$52&gt;'Standard Settings'!$I20),-1,(EchelleFPAparam!$S$3/('cpmcfgWVLEN_Table.csv'!$S25+H$52))*(SIN('Standard Settings'!$F20)+SIN('Standard Settings'!$F20+EchelleFPAparam!$M$3+EchelleFPAparam!$H$3)))</f>
        <v>3065.17169640444</v>
      </c>
      <c r="DP25" s="36" t="n">
        <f aca="false">IF(OR($S25+I$52&lt;'Standard Settings'!$G20,$S25+I$52&gt;'Standard Settings'!$I20),-1,(EchelleFPAparam!$S$3/('cpmcfgWVLEN_Table.csv'!$S25+I$52))*(SIN('Standard Settings'!$F20)+SIN('Standard Settings'!$F20+EchelleFPAparam!$M$3+EchelleFPAparam!$H$3)))</f>
        <v>2911.91311158422</v>
      </c>
      <c r="DQ25" s="36" t="n">
        <f aca="false">IF(OR($S25+J$52&lt;'Standard Settings'!$G20,$S25+J$52&gt;'Standard Settings'!$I20),-1,(EchelleFPAparam!$S$3/('cpmcfgWVLEN_Table.csv'!$S25+J$52))*(SIN('Standard Settings'!$F20)+SIN('Standard Settings'!$F20+EchelleFPAparam!$M$3+EchelleFPAparam!$H$3)))</f>
        <v>-1</v>
      </c>
      <c r="DR25" s="36"/>
      <c r="DS25" s="36"/>
      <c r="DT25" s="36" t="n">
        <f aca="false">IF(OR($S25+B$52&lt;'Standard Settings'!$G20,$S25+B$52&gt;'Standard Settings'!$I20),-1,(EchelleFPAparam!$S$3/('cpmcfgWVLEN_Table.csv'!$S25+B$52))*(SIN('Standard Settings'!$F20)+SIN('Standard Settings'!$F20+EchelleFPAparam!$M$3+EchelleFPAparam!$I$3)))</f>
        <v>-1</v>
      </c>
      <c r="DU25" s="36" t="n">
        <f aca="false">IF(OR($S25+C$52&lt;'Standard Settings'!$G20,$S25+C$52&gt;'Standard Settings'!$I20),-1,(EchelleFPAparam!$S$3/('cpmcfgWVLEN_Table.csv'!$S25+C$52))*(SIN('Standard Settings'!$F20)+SIN('Standard Settings'!$F20+EchelleFPAparam!$M$3+EchelleFPAparam!$I$3)))</f>
        <v>4182.98205806148</v>
      </c>
      <c r="DV25" s="36" t="n">
        <f aca="false">IF(OR($S25+D$52&lt;'Standard Settings'!$G20,$S25+D$52&gt;'Standard Settings'!$I20),-1,(EchelleFPAparam!$S$3/('cpmcfgWVLEN_Table.csv'!$S25+D$52))*(SIN('Standard Settings'!$F20)+SIN('Standard Settings'!$F20+EchelleFPAparam!$M$3+EchelleFPAparam!$I$3)))</f>
        <v>3904.11658752405</v>
      </c>
      <c r="DW25" s="36" t="n">
        <f aca="false">IF(OR($S25+E$52&lt;'Standard Settings'!$G20,$S25+E$52&gt;'Standard Settings'!$I20),-1,(EchelleFPAparam!$S$3/('cpmcfgWVLEN_Table.csv'!$S25+E$52))*(SIN('Standard Settings'!$F20)+SIN('Standard Settings'!$F20+EchelleFPAparam!$M$3+EchelleFPAparam!$I$3)))</f>
        <v>3660.10930080379</v>
      </c>
      <c r="DX25" s="36" t="n">
        <f aca="false">IF(OR($S25+F$52&lt;'Standard Settings'!$G20,$S25+F$52&gt;'Standard Settings'!$I20),-1,(EchelleFPAparam!$S$3/('cpmcfgWVLEN_Table.csv'!$S25+F$52))*(SIN('Standard Settings'!$F20)+SIN('Standard Settings'!$F20+EchelleFPAparam!$M$3+EchelleFPAparam!$I$3)))</f>
        <v>3444.80875369769</v>
      </c>
      <c r="DY25" s="36" t="n">
        <f aca="false">IF(OR($S25+G$52&lt;'Standard Settings'!$G20,$S25+G$52&gt;'Standard Settings'!$I20),-1,(EchelleFPAparam!$S$3/('cpmcfgWVLEN_Table.csv'!$S25+G$52))*(SIN('Standard Settings'!$F20)+SIN('Standard Settings'!$F20+EchelleFPAparam!$M$3+EchelleFPAparam!$I$3)))</f>
        <v>3253.43048960337</v>
      </c>
      <c r="DZ25" s="36" t="n">
        <f aca="false">IF(OR($S25+H$52&lt;'Standard Settings'!$G20,$S25+H$52&gt;'Standard Settings'!$I20),-1,(EchelleFPAparam!$S$3/('cpmcfgWVLEN_Table.csv'!$S25+H$52))*(SIN('Standard Settings'!$F20)+SIN('Standard Settings'!$F20+EchelleFPAparam!$M$3+EchelleFPAparam!$I$3)))</f>
        <v>3082.19730594004</v>
      </c>
      <c r="EA25" s="36" t="n">
        <f aca="false">IF(OR($S25+I$52&lt;'Standard Settings'!$G20,$S25+I$52&gt;'Standard Settings'!$I20),-1,(EchelleFPAparam!$S$3/('cpmcfgWVLEN_Table.csv'!$S25+I$52))*(SIN('Standard Settings'!$F20)+SIN('Standard Settings'!$F20+EchelleFPAparam!$M$3+EchelleFPAparam!$I$3)))</f>
        <v>2928.08744064304</v>
      </c>
      <c r="EB25" s="36" t="n">
        <f aca="false">IF(OR($S25+J$52&lt;'Standard Settings'!$G20,$S25+J$52&gt;'Standard Settings'!$I20),-1,(EchelleFPAparam!$S$3/('cpmcfgWVLEN_Table.csv'!$S25+J$52))*(SIN('Standard Settings'!$F20)+SIN('Standard Settings'!$F20+EchelleFPAparam!$M$3+EchelleFPAparam!$I$3)))</f>
        <v>-1</v>
      </c>
      <c r="EC25" s="36"/>
      <c r="ED25" s="36"/>
      <c r="EE25" s="36" t="n">
        <f aca="false">IF(OR($S25+B$52&lt;'Standard Settings'!$G20,$S25+B$52&gt;'Standard Settings'!$I20),-1,(EchelleFPAparam!$S$3/('cpmcfgWVLEN_Table.csv'!$S25+B$52))*(SIN('Standard Settings'!$F20)+SIN('Standard Settings'!$F20+EchelleFPAparam!$M$3+EchelleFPAparam!$J$3)))</f>
        <v>-1</v>
      </c>
      <c r="EF25" s="36" t="n">
        <f aca="false">IF(OR($S25+C$52&lt;'Standard Settings'!$G20,$S25+C$52&gt;'Standard Settings'!$I20),-1,(EchelleFPAparam!$S$3/('cpmcfgWVLEN_Table.csv'!$S25+C$52))*(SIN('Standard Settings'!$F20)+SIN('Standard Settings'!$F20+EchelleFPAparam!$M$3+EchelleFPAparam!$J$3)))</f>
        <v>4184.19900076371</v>
      </c>
      <c r="EG25" s="36" t="n">
        <f aca="false">IF(OR($S25+D$52&lt;'Standard Settings'!$G20,$S25+D$52&gt;'Standard Settings'!$I20),-1,(EchelleFPAparam!$S$3/('cpmcfgWVLEN_Table.csv'!$S25+D$52))*(SIN('Standard Settings'!$F20)+SIN('Standard Settings'!$F20+EchelleFPAparam!$M$3+EchelleFPAparam!$J$3)))</f>
        <v>3905.2524007128</v>
      </c>
      <c r="EH25" s="36" t="n">
        <f aca="false">IF(OR($S25+E$52&lt;'Standard Settings'!$G20,$S25+E$52&gt;'Standard Settings'!$I20),-1,(EchelleFPAparam!$S$3/('cpmcfgWVLEN_Table.csv'!$S25+E$52))*(SIN('Standard Settings'!$F20)+SIN('Standard Settings'!$F20+EchelleFPAparam!$M$3+EchelleFPAparam!$J$3)))</f>
        <v>3661.17412566825</v>
      </c>
      <c r="EI25" s="36" t="n">
        <f aca="false">IF(OR($S25+F$52&lt;'Standard Settings'!$G20,$S25+F$52&gt;'Standard Settings'!$I20),-1,(EchelleFPAparam!$S$3/('cpmcfgWVLEN_Table.csv'!$S25+F$52))*(SIN('Standard Settings'!$F20)+SIN('Standard Settings'!$F20+EchelleFPAparam!$M$3+EchelleFPAparam!$J$3)))</f>
        <v>3445.81094180541</v>
      </c>
      <c r="EJ25" s="36" t="n">
        <f aca="false">IF(OR($S25+G$52&lt;'Standard Settings'!$G20,$S25+G$52&gt;'Standard Settings'!$I20),-1,(EchelleFPAparam!$S$3/('cpmcfgWVLEN_Table.csv'!$S25+G$52))*(SIN('Standard Settings'!$F20)+SIN('Standard Settings'!$F20+EchelleFPAparam!$M$3+EchelleFPAparam!$J$3)))</f>
        <v>3254.377000594</v>
      </c>
      <c r="EK25" s="36" t="n">
        <f aca="false">IF(OR($S25+H$52&lt;'Standard Settings'!$G20,$S25+H$52&gt;'Standard Settings'!$I20),-1,(EchelleFPAparam!$S$3/('cpmcfgWVLEN_Table.csv'!$S25+H$52))*(SIN('Standard Settings'!$F20)+SIN('Standard Settings'!$F20+EchelleFPAparam!$M$3+EchelleFPAparam!$J$3)))</f>
        <v>3083.09400056274</v>
      </c>
      <c r="EL25" s="36" t="n">
        <f aca="false">IF(OR($S25+I$52&lt;'Standard Settings'!$G20,$S25+I$52&gt;'Standard Settings'!$I20),-1,(EchelleFPAparam!$S$3/('cpmcfgWVLEN_Table.csv'!$S25+I$52))*(SIN('Standard Settings'!$F20)+SIN('Standard Settings'!$F20+EchelleFPAparam!$M$3+EchelleFPAparam!$J$3)))</f>
        <v>2928.9393005346</v>
      </c>
      <c r="EM25" s="36" t="n">
        <f aca="false">IF(OR($S25+J$52&lt;'Standard Settings'!$G20,$S25+J$52&gt;'Standard Settings'!$I20),-1,(EchelleFPAparam!$S$3/('cpmcfgWVLEN_Table.csv'!$S25+J$52))*(SIN('Standard Settings'!$F20)+SIN('Standard Settings'!$F20+EchelleFPAparam!$M$3+EchelleFPAparam!$J$3)))</f>
        <v>-1</v>
      </c>
      <c r="EN25" s="36"/>
      <c r="EO25" s="36"/>
      <c r="EP25" s="36" t="n">
        <f aca="false">IF(OR($S25+B$52&lt;$Q25,$S25+B$52&gt;$R25),-1,(EchelleFPAparam!$S$3/('cpmcfgWVLEN_Table.csv'!$S25+B$52))*(SIN('Standard Settings'!$F20)+SIN('Standard Settings'!$F20+EchelleFPAparam!$M$3+EchelleFPAparam!$K$3)))</f>
        <v>-1</v>
      </c>
      <c r="EQ25" s="36" t="n">
        <f aca="false">IF(OR($S25+C$52&lt;$Q25,$S25+C$52&gt;$R25),-1,(EchelleFPAparam!$S$3/('cpmcfgWVLEN_Table.csv'!$S25+C$52))*(SIN('Standard Settings'!$F20)+SIN('Standard Settings'!$F20+EchelleFPAparam!$M$3+EchelleFPAparam!$K$3)))</f>
        <v>4205.94916923238</v>
      </c>
      <c r="ER25" s="36" t="n">
        <f aca="false">IF(OR($S25+D$52&lt;$Q25,$S25+D$52&gt;$R25),-1,(EchelleFPAparam!$S$3/('cpmcfgWVLEN_Table.csv'!$S25+D$52))*(SIN('Standard Settings'!$F20)+SIN('Standard Settings'!$F20+EchelleFPAparam!$M$3+EchelleFPAparam!$K$3)))</f>
        <v>3925.55255795022</v>
      </c>
      <c r="ES25" s="36" t="n">
        <f aca="false">IF(OR($S25+E$52&lt;$Q25,$S25+E$52&gt;$R25),-1,(EchelleFPAparam!$S$3/('cpmcfgWVLEN_Table.csv'!$S25+E$52))*(SIN('Standard Settings'!$F20)+SIN('Standard Settings'!$F20+EchelleFPAparam!$M$3+EchelleFPAparam!$K$3)))</f>
        <v>3680.20552307833</v>
      </c>
      <c r="ET25" s="36" t="n">
        <f aca="false">IF(OR($S25+F$52&lt;$Q25,$S25+F$52&gt;$R25),-1,(EchelleFPAparam!$S$3/('cpmcfgWVLEN_Table.csv'!$S25+F$52))*(SIN('Standard Settings'!$F20)+SIN('Standard Settings'!$F20+EchelleFPAparam!$M$3+EchelleFPAparam!$K$3)))</f>
        <v>3463.72284525019</v>
      </c>
      <c r="EU25" s="36" t="n">
        <f aca="false">IF(OR($S25+G$52&lt;$Q25,$S25+G$52&gt;$R25),-1,(EchelleFPAparam!$S$3/('cpmcfgWVLEN_Table.csv'!$S25+G$52))*(SIN('Standard Settings'!$F20)+SIN('Standard Settings'!$F20+EchelleFPAparam!$M$3+EchelleFPAparam!$K$3)))</f>
        <v>3271.29379829185</v>
      </c>
      <c r="EV25" s="36" t="n">
        <f aca="false">IF(OR($S25+H$52&lt;$Q25,$S25+H$52&gt;$R25),-1,(EchelleFPAparam!$S$3/('cpmcfgWVLEN_Table.csv'!$S25+H$52))*(SIN('Standard Settings'!$F20)+SIN('Standard Settings'!$F20+EchelleFPAparam!$M$3+EchelleFPAparam!$K$3)))</f>
        <v>3099.12044048702</v>
      </c>
      <c r="EW25" s="36" t="n">
        <f aca="false">IF(OR($S25+I$52&lt;$Q25,$S25+I$52&gt;$R25),-1,(EchelleFPAparam!$S$3/('cpmcfgWVLEN_Table.csv'!$S25+I$52))*(SIN('Standard Settings'!$F20)+SIN('Standard Settings'!$F20+EchelleFPAparam!$M$3+EchelleFPAparam!$K$3)))</f>
        <v>2944.16441846266</v>
      </c>
      <c r="EX25" s="36" t="n">
        <f aca="false">IF(OR($S25+J$52&lt;$Q25,$S25+J$52&gt;$R25),-1,(EchelleFPAparam!$S$3/('cpmcfgWVLEN_Table.csv'!$S25+J$52))*(SIN('Standard Settings'!$F20)+SIN('Standard Settings'!$F20+EchelleFPAparam!$M$3+EchelleFPAparam!$K$3)))</f>
        <v>-1</v>
      </c>
      <c r="EY25" s="36"/>
      <c r="EZ25" s="37"/>
      <c r="FA25" s="37"/>
      <c r="FB25" s="37"/>
      <c r="FC25" s="37"/>
      <c r="FD25" s="37"/>
      <c r="FE25" s="37"/>
      <c r="FF25" s="37"/>
      <c r="FG25" s="37"/>
      <c r="FH25" s="37"/>
      <c r="FI25" s="37"/>
      <c r="FJ25" s="37"/>
      <c r="FK25" s="37"/>
      <c r="FL25" s="37"/>
      <c r="FM25" s="37"/>
      <c r="FN25" s="37"/>
      <c r="FO25" s="37"/>
      <c r="FP25" s="37"/>
      <c r="FQ25" s="37"/>
      <c r="FR25" s="37"/>
      <c r="FS25" s="37"/>
      <c r="FT25" s="37"/>
      <c r="FU25" s="37"/>
      <c r="FV25" s="37"/>
      <c r="FW25" s="37"/>
      <c r="FX25" s="38" t="n">
        <f aca="false">1/(F25*EchelleFPAparam!$Q$3)</f>
        <v>1256.05014955866</v>
      </c>
      <c r="FY25" s="38" t="n">
        <f aca="false">E25*FX25</f>
        <v>11.6703633003963</v>
      </c>
      <c r="FZ25" s="37"/>
      <c r="GA25" s="37"/>
      <c r="GB25" s="37"/>
      <c r="GC25" s="37"/>
      <c r="GD25" s="37"/>
      <c r="GE25" s="37"/>
      <c r="GF25" s="37"/>
      <c r="GG25" s="37"/>
      <c r="GH25" s="37"/>
      <c r="GI25" s="37"/>
      <c r="GJ25" s="37"/>
      <c r="GK25" s="37"/>
      <c r="GL25" s="37"/>
      <c r="GM25" s="37"/>
      <c r="GN25" s="37"/>
      <c r="GO25" s="37"/>
      <c r="GP25" s="37"/>
      <c r="GQ25" s="37"/>
      <c r="GR25" s="37"/>
      <c r="GS25" s="37"/>
      <c r="GT25" s="37"/>
      <c r="GU25" s="37"/>
      <c r="GV25" s="37"/>
      <c r="GW25" s="37"/>
      <c r="GX25" s="37"/>
      <c r="GY25" s="37"/>
      <c r="GZ25" s="37"/>
      <c r="HA25" s="37"/>
      <c r="HB25" s="37"/>
      <c r="HC25" s="37"/>
      <c r="HD25" s="37"/>
      <c r="HE25" s="37"/>
      <c r="HF25" s="37"/>
      <c r="HG25" s="37"/>
      <c r="HH25" s="37"/>
      <c r="HI25" s="37"/>
      <c r="HJ25" s="37"/>
      <c r="HK25" s="37"/>
      <c r="HL25" s="37"/>
      <c r="HM25" s="37"/>
      <c r="HN25" s="37"/>
      <c r="HO25" s="37"/>
      <c r="HP25" s="37"/>
      <c r="HQ25" s="37"/>
      <c r="HR25" s="37"/>
      <c r="HS25" s="37"/>
      <c r="HT25" s="37"/>
      <c r="HU25" s="37"/>
      <c r="HV25" s="37"/>
      <c r="HW25" s="37"/>
      <c r="HX25" s="37"/>
      <c r="HY25" s="37"/>
      <c r="HZ25" s="37"/>
      <c r="IA25" s="37"/>
      <c r="IB25" s="37"/>
      <c r="IC25" s="37"/>
      <c r="ID25" s="37"/>
      <c r="IE25" s="37"/>
      <c r="IF25" s="37"/>
      <c r="IG25" s="37"/>
      <c r="IH25" s="37"/>
      <c r="II25" s="37"/>
      <c r="IJ25" s="37"/>
      <c r="IK25" s="37"/>
      <c r="IL25" s="37"/>
      <c r="IM25" s="37"/>
      <c r="IN25" s="37"/>
      <c r="IO25" s="37"/>
      <c r="IP25" s="37"/>
      <c r="IQ25" s="37"/>
      <c r="IR25" s="37"/>
      <c r="IS25" s="37"/>
      <c r="IT25" s="37"/>
      <c r="IU25" s="37"/>
      <c r="IV25" s="37"/>
      <c r="IW25" s="37"/>
      <c r="IX25" s="37"/>
      <c r="IY25" s="37"/>
      <c r="IZ25" s="37"/>
      <c r="JA25" s="37"/>
      <c r="JB25" s="37"/>
      <c r="JC25" s="37"/>
      <c r="JD25" s="37"/>
      <c r="JE25" s="37"/>
      <c r="JF25" s="37"/>
      <c r="JG25" s="37"/>
      <c r="JH25" s="37"/>
      <c r="JI25" s="37"/>
      <c r="JJ25" s="37"/>
      <c r="JK25" s="37"/>
      <c r="JL25" s="37"/>
      <c r="JM25" s="37"/>
      <c r="JN25" s="37"/>
      <c r="JO25" s="37"/>
      <c r="JP25" s="37"/>
      <c r="JQ25" s="37"/>
      <c r="JR25" s="37"/>
      <c r="JS25" s="37"/>
      <c r="JT25" s="37"/>
      <c r="JU25" s="37"/>
      <c r="JV25" s="37"/>
      <c r="JW25" s="37"/>
      <c r="JX25" s="37"/>
      <c r="JY25" s="37"/>
      <c r="JZ25" s="37"/>
      <c r="KA25" s="37"/>
      <c r="KB25" s="37"/>
      <c r="KC25" s="37"/>
      <c r="KD25" s="37"/>
      <c r="KE25" s="37"/>
    </row>
    <row r="26" customFormat="false" ht="13.75" hidden="false" customHeight="true" outlineLevel="0" collapsed="false">
      <c r="A26" s="24" t="n">
        <v>20</v>
      </c>
      <c r="B26" s="25" t="n">
        <f aca="false">Y26</f>
        <v>4209.7772731897</v>
      </c>
      <c r="C26" s="12" t="str">
        <f aca="false">'Standard Settings'!B21</f>
        <v>M/1/9</v>
      </c>
      <c r="D26" s="12" t="n">
        <f aca="false">'Standard Settings'!H21</f>
        <v>13</v>
      </c>
      <c r="E26" s="26" t="n">
        <f aca="false">(DX26-DM26)/2048</f>
        <v>0.0155701316589991</v>
      </c>
      <c r="F26" s="23" t="n">
        <f aca="false">((EchelleFPAparam!$S$3/('cpmcfgWVLEN_Table.csv'!$S26+E$52))*(SIN('Standard Settings'!$F21+0.0005)+SIN('Standard Settings'!$F21+0.0005+EchelleFPAparam!$M$3))-(EchelleFPAparam!$S$3/('cpmcfgWVLEN_Table.csv'!$S26+E$52))*(SIN('Standard Settings'!$F21-0.0005)+SIN('Standard Settings'!$F21-0.0005+EchelleFPAparam!$M$3)))*1000*EchelleFPAparam!$O$3/180</f>
        <v>46.168810430303</v>
      </c>
      <c r="G26" s="27" t="str">
        <f aca="false">'Standard Settings'!C21</f>
        <v>M</v>
      </c>
      <c r="H26" s="28"/>
      <c r="I26" s="12" t="str">
        <f aca="false">'Standard Settings'!$D21</f>
        <v>LM</v>
      </c>
      <c r="J26" s="28"/>
      <c r="K26" s="13" t="n">
        <v>0</v>
      </c>
      <c r="L26" s="13" t="n">
        <v>0</v>
      </c>
      <c r="M26" s="14" t="s">
        <v>319</v>
      </c>
      <c r="N26" s="14" t="s">
        <v>319</v>
      </c>
      <c r="O26" s="12" t="n">
        <f aca="false">'Standard Settings'!$E21</f>
        <v>61.5</v>
      </c>
      <c r="P26" s="29"/>
      <c r="Q26" s="30" t="n">
        <f aca="false">'Standard Settings'!$G21</f>
        <v>10</v>
      </c>
      <c r="R26" s="30" t="n">
        <f aca="false">'Standard Settings'!$I21</f>
        <v>16</v>
      </c>
      <c r="S26" s="31" t="n">
        <f aca="false">D26-4</f>
        <v>9</v>
      </c>
      <c r="T26" s="31" t="n">
        <f aca="false">D26+4</f>
        <v>17</v>
      </c>
      <c r="U26" s="32" t="n">
        <f aca="false">IF(OR($S26+B$52&lt;$Q26,$S26+B$52&gt;$R26),-1,(EchelleFPAparam!$S$3/('cpmcfgWVLEN_Table.csv'!$S26+B$52))*(SIN('Standard Settings'!$F21)+SIN('Standard Settings'!$F21+EchelleFPAparam!$M$3)))</f>
        <v>-1</v>
      </c>
      <c r="V26" s="32" t="n">
        <f aca="false">IF(OR($S26+C$52&lt;$Q26,$S26+C$52&gt;$R26),-1,(EchelleFPAparam!$S$3/('cpmcfgWVLEN_Table.csv'!$S26+C$52))*(SIN('Standard Settings'!$F21)+SIN('Standard Settings'!$F21+EchelleFPAparam!$M$3)))</f>
        <v>5472.7104551466</v>
      </c>
      <c r="W26" s="32" t="n">
        <f aca="false">IF(OR($S26+D$52&lt;$Q26,$S26+D$52&gt;$R26),-1,(EchelleFPAparam!$S$3/('cpmcfgWVLEN_Table.csv'!$S26+D$52))*(SIN('Standard Settings'!$F21)+SIN('Standard Settings'!$F21+EchelleFPAparam!$M$3)))</f>
        <v>4975.19132286055</v>
      </c>
      <c r="X26" s="32" t="n">
        <f aca="false">IF(OR($S26+E$52&lt;$Q26,$S26+E$52&gt;$R26),-1,(EchelleFPAparam!$S$3/('cpmcfgWVLEN_Table.csv'!$S26+E$52))*(SIN('Standard Settings'!$F21)+SIN('Standard Settings'!$F21+EchelleFPAparam!$M$3)))</f>
        <v>4560.5920459555</v>
      </c>
      <c r="Y26" s="32" t="n">
        <f aca="false">IF(OR($S26+F$52&lt;$Q26,$S26+F$52&gt;$R26),-1,(EchelleFPAparam!$S$3/('cpmcfgWVLEN_Table.csv'!$S26+F$52))*(SIN('Standard Settings'!$F21)+SIN('Standard Settings'!$F21+EchelleFPAparam!$M$3)))</f>
        <v>4209.7772731897</v>
      </c>
      <c r="Z26" s="32" t="n">
        <f aca="false">IF(OR($S26+G$52&lt;$Q26,$S26+G$52&gt;$R26),-1,(EchelleFPAparam!$S$3/('cpmcfgWVLEN_Table.csv'!$S26+G$52))*(SIN('Standard Settings'!$F21)+SIN('Standard Settings'!$F21+EchelleFPAparam!$M$3)))</f>
        <v>3909.07889653329</v>
      </c>
      <c r="AA26" s="32" t="n">
        <f aca="false">IF(OR($S26+H$52&lt;$Q26,$S26+H$52&gt;$R26),-1,(EchelleFPAparam!$S$3/('cpmcfgWVLEN_Table.csv'!$S26+H$52))*(SIN('Standard Settings'!$F21)+SIN('Standard Settings'!$F21+EchelleFPAparam!$M$3)))</f>
        <v>3648.4736367644</v>
      </c>
      <c r="AB26" s="32" t="n">
        <f aca="false">IF(OR($S26+I$52&lt;$Q26,$S26+I$52&gt;$R26),-1,(EchelleFPAparam!$S$3/('cpmcfgWVLEN_Table.csv'!$S26+I$52))*(SIN('Standard Settings'!$F21)+SIN('Standard Settings'!$F21+EchelleFPAparam!$M$3)))</f>
        <v>3420.44403446663</v>
      </c>
      <c r="AC26" s="32" t="n">
        <f aca="false">IF(OR($S26+J$52&lt;$Q26,$S26+J$52&gt;$R26),-1,(EchelleFPAparam!$S$3/('cpmcfgWVLEN_Table.csv'!$S26+J$52))*(SIN('Standard Settings'!$F21)+SIN('Standard Settings'!$F21+EchelleFPAparam!$M$3)))</f>
        <v>-1</v>
      </c>
      <c r="AD26" s="33"/>
      <c r="AE26" s="33" t="n">
        <v>2038.44993367357</v>
      </c>
      <c r="AF26" s="33" t="n">
        <v>1764.47870837597</v>
      </c>
      <c r="AG26" s="33" t="n">
        <v>1322.65404723085</v>
      </c>
      <c r="AH26" s="33" t="n">
        <v>953.612884035258</v>
      </c>
      <c r="AI26" s="33" t="n">
        <v>640.189281319994</v>
      </c>
      <c r="AJ26" s="33" t="n">
        <v>370.759761847412</v>
      </c>
      <c r="AK26" s="33" t="n">
        <v>123.510776171127</v>
      </c>
      <c r="AL26" s="33"/>
      <c r="AM26" s="33"/>
      <c r="AN26" s="33"/>
      <c r="AO26" s="33"/>
      <c r="AP26" s="33" t="n">
        <v>1783.98558059534</v>
      </c>
      <c r="AQ26" s="33" t="n">
        <v>1339.14444922521</v>
      </c>
      <c r="AR26" s="33" t="n">
        <v>967.490877168019</v>
      </c>
      <c r="AS26" s="33" t="n">
        <v>651.915637955208</v>
      </c>
      <c r="AT26" s="33" t="n">
        <v>380.64777076564</v>
      </c>
      <c r="AU26" s="33" t="n">
        <v>144.986155227052</v>
      </c>
      <c r="AV26" s="33" t="n">
        <v>13.1951674849015</v>
      </c>
      <c r="AW26" s="33"/>
      <c r="AX26" s="33"/>
      <c r="AY26" s="33"/>
      <c r="AZ26" s="33"/>
      <c r="BA26" s="33" t="n">
        <v>1805.76108168504</v>
      </c>
      <c r="BB26" s="33" t="n">
        <v>1357.55445506519</v>
      </c>
      <c r="BC26" s="33" t="n">
        <v>983.024888775377</v>
      </c>
      <c r="BD26" s="33" t="n">
        <v>665.020319402217</v>
      </c>
      <c r="BE26" s="33" t="n">
        <v>391.748148817053</v>
      </c>
      <c r="BF26" s="33" t="n">
        <v>154.203932693415</v>
      </c>
      <c r="BG26" s="33" t="n">
        <v>16.6701150098855</v>
      </c>
      <c r="BH26" s="33"/>
      <c r="BI26" s="33"/>
      <c r="BJ26" s="33"/>
      <c r="BK26" s="34" t="n">
        <f aca="false">IF(OR($S26+B$52&lt;'Standard Settings'!$G21,$S26+B$52&gt;'Standard Settings'!$I21),-1,(EchelleFPAparam!$S$3/('cpmcfgWVLEN_Table.csv'!$S26+B$52))*(SIN(EchelleFPAparam!$T$3-EchelleFPAparam!$M$3/2)+SIN('Standard Settings'!$F21+EchelleFPAparam!$M$3)))</f>
        <v>-1</v>
      </c>
      <c r="BL26" s="34" t="n">
        <f aca="false">IF(OR($S26+C$52&lt;'Standard Settings'!$G21,$S26+C$52&gt;'Standard Settings'!$I21),-1,(EchelleFPAparam!$S$3/('cpmcfgWVLEN_Table.csv'!$S26+C$52))*(SIN(EchelleFPAparam!$T$3-EchelleFPAparam!$M$3/2)+SIN('Standard Settings'!$F21+EchelleFPAparam!$M$3)))</f>
        <v>5568.39932780874</v>
      </c>
      <c r="BM26" s="34" t="n">
        <f aca="false">IF(OR($S26+D$52&lt;'Standard Settings'!$G21,$S26+D$52&gt;'Standard Settings'!$I21),-1,(EchelleFPAparam!$S$3/('cpmcfgWVLEN_Table.csv'!$S26+D$52))*(SIN(EchelleFPAparam!$T$3-EchelleFPAparam!$M$3/2)+SIN('Standard Settings'!$F21+EchelleFPAparam!$M$3)))</f>
        <v>5062.18120709885</v>
      </c>
      <c r="BN26" s="34" t="n">
        <f aca="false">IF(OR($S26+E$52&lt;'Standard Settings'!$G21,$S26+E$52&gt;'Standard Settings'!$I21),-1,(EchelleFPAparam!$S$3/('cpmcfgWVLEN_Table.csv'!$S26+E$52))*(SIN(EchelleFPAparam!$T$3-EchelleFPAparam!$M$3/2)+SIN('Standard Settings'!$F21+EchelleFPAparam!$M$3)))</f>
        <v>4640.33277317395</v>
      </c>
      <c r="BO26" s="34" t="n">
        <f aca="false">IF(OR($S26+F$52&lt;'Standard Settings'!$G21,$S26+F$52&gt;'Standard Settings'!$I21),-1,(EchelleFPAparam!$S$3/('cpmcfgWVLEN_Table.csv'!$S26+F$52))*(SIN(EchelleFPAparam!$T$3-EchelleFPAparam!$M$3/2)+SIN('Standard Settings'!$F21+EchelleFPAparam!$M$3)))</f>
        <v>4283.38409831441</v>
      </c>
      <c r="BP26" s="34" t="n">
        <f aca="false">IF(OR($S26+G$52&lt;'Standard Settings'!$G21,$S26+G$52&gt;'Standard Settings'!$I21),-1,(EchelleFPAparam!$S$3/('cpmcfgWVLEN_Table.csv'!$S26+G$52))*(SIN(EchelleFPAparam!$T$3-EchelleFPAparam!$M$3/2)+SIN('Standard Settings'!$F21+EchelleFPAparam!$M$3)))</f>
        <v>3977.42809129196</v>
      </c>
      <c r="BQ26" s="34" t="n">
        <f aca="false">IF(OR($S26+H$52&lt;'Standard Settings'!$G21,$S26+H$52&gt;'Standard Settings'!$I21),-1,(EchelleFPAparam!$S$3/('cpmcfgWVLEN_Table.csv'!$S26+H$52))*(SIN(EchelleFPAparam!$T$3-EchelleFPAparam!$M$3/2)+SIN('Standard Settings'!$F21+EchelleFPAparam!$M$3)))</f>
        <v>3712.26621853916</v>
      </c>
      <c r="BR26" s="34" t="n">
        <f aca="false">IF(OR($S26+I$52&lt;'Standard Settings'!$G21,$S26+I$52&gt;'Standard Settings'!$I21),-1,(EchelleFPAparam!$S$3/('cpmcfgWVLEN_Table.csv'!$S26+I$52))*(SIN(EchelleFPAparam!$T$3-EchelleFPAparam!$M$3/2)+SIN('Standard Settings'!$F21+EchelleFPAparam!$M$3)))</f>
        <v>3480.24957988046</v>
      </c>
      <c r="BS26" s="34" t="n">
        <f aca="false">IF(OR($S26+J$52&lt;'Standard Settings'!$G21,$S26+J$52&gt;'Standard Settings'!$I21),-1,(EchelleFPAparam!$S$3/('cpmcfgWVLEN_Table.csv'!$S26+J$52))*(SIN(EchelleFPAparam!$T$3-EchelleFPAparam!$M$3/2)+SIN('Standard Settings'!$F21+EchelleFPAparam!$M$3)))</f>
        <v>-1</v>
      </c>
      <c r="BT26" s="35" t="n">
        <f aca="false">IF(OR($S26+B$52&lt;'Standard Settings'!$G21,$S26+B$52&gt;'Standard Settings'!$I21),-1,BK26*(($D26+B$52)/($D26+B$52+0.5)))</f>
        <v>-1</v>
      </c>
      <c r="BU26" s="35" t="n">
        <f aca="false">IF(OR($S26+C$52&lt;'Standard Settings'!$G21,$S26+C$52&gt;'Standard Settings'!$I21),-1,BL26*(($D26+C$52)/($D26+C$52+0.5)))</f>
        <v>5376.3855578843</v>
      </c>
      <c r="BV26" s="35" t="n">
        <f aca="false">IF(OR($S26+D$52&lt;'Standard Settings'!$G21,$S26+D$52&gt;'Standard Settings'!$I21),-1,BM26*(($D26+D$52)/($D26+D$52+0.5)))</f>
        <v>4898.88503912792</v>
      </c>
      <c r="BW26" s="35" t="n">
        <f aca="false">IF(OR($S26+E$52&lt;'Standard Settings'!$G21,$S26+E$52&gt;'Standard Settings'!$I21),-1,BN26*(($D26+E$52)/($D26+E$52+0.5)))</f>
        <v>4499.71662853231</v>
      </c>
      <c r="BX26" s="35" t="n">
        <f aca="false">IF(OR($S26+F$52&lt;'Standard Settings'!$G21,$S26+F$52&gt;'Standard Settings'!$I21),-1,BO26*(($D26+F$52)/($D26+F$52+0.5)))</f>
        <v>4161.00169550543</v>
      </c>
      <c r="BY26" s="35" t="n">
        <f aca="false">IF(OR($S26+G$52&lt;'Standard Settings'!$G21,$S26+G$52&gt;'Standard Settings'!$I21),-1,BP26*(($D26+G$52)/($D26+G$52+0.5)))</f>
        <v>3869.93003477055</v>
      </c>
      <c r="BZ26" s="35" t="n">
        <f aca="false">IF(OR($S26+H$52&lt;'Standard Settings'!$G21,$S26+H$52&gt;'Standard Settings'!$I21),-1,BQ26*(($D26+H$52)/($D26+H$52+0.5)))</f>
        <v>3617.07990524328</v>
      </c>
      <c r="CA26" s="35" t="n">
        <f aca="false">IF(OR($S26+I$52&lt;'Standard Settings'!$G21,$S26+I$52&gt;'Standard Settings'!$I21),-1,BR26*(($D26+I$52)/($D26+I$52+0.5)))</f>
        <v>3395.36544378582</v>
      </c>
      <c r="CB26" s="35" t="n">
        <f aca="false">IF(OR($S26+J$52&lt;'Standard Settings'!$G21,$S26+J$52&gt;'Standard Settings'!$I21),-1,BS26*(($D26+J$52)/($D26+J$52+0.5)))</f>
        <v>-1</v>
      </c>
      <c r="CC26" s="35" t="n">
        <f aca="false">IF(OR($S26+B$52&lt;'Standard Settings'!$G21,$S26+B$52&gt;'Standard Settings'!$I21),-1,BK26*(($D26+B$52)/($D26+B$52-0.5)))</f>
        <v>-1</v>
      </c>
      <c r="CD26" s="35" t="n">
        <f aca="false">IF(OR($S26+C$52&lt;'Standard Settings'!$G21,$S26+C$52&gt;'Standard Settings'!$I21),-1,BL26*(($D26+C$52)/($D26+C$52-0.5)))</f>
        <v>5774.6363399498</v>
      </c>
      <c r="CE26" s="35" t="n">
        <f aca="false">IF(OR($S26+D$52&lt;'Standard Settings'!$G21,$S26+D$52&gt;'Standard Settings'!$I21),-1,BM26*(($D26+D$52)/($D26+D$52-0.5)))</f>
        <v>5236.73917975744</v>
      </c>
      <c r="CF26" s="35" t="n">
        <f aca="false">IF(OR($S26+E$52&lt;'Standard Settings'!$G21,$S26+E$52&gt;'Standard Settings'!$I21),-1,BN26*(($D26+E$52)/($D26+E$52-0.5)))</f>
        <v>4790.0209271473</v>
      </c>
      <c r="CG26" s="35" t="n">
        <f aca="false">IF(OR($S26+F$52&lt;'Standard Settings'!$G21,$S26+F$52&gt;'Standard Settings'!$I21),-1,BO26*(($D26+F$52)/($D26+F$52-0.5)))</f>
        <v>4413.18361644515</v>
      </c>
      <c r="CH26" s="35" t="n">
        <f aca="false">IF(OR($S26+G$52&lt;'Standard Settings'!$G21,$S26+G$52&gt;'Standard Settings'!$I21),-1,BP26*(($D26+G$52)/($D26+G$52-0.5)))</f>
        <v>4091.0688939003</v>
      </c>
      <c r="CI26" s="35" t="n">
        <f aca="false">IF(OR($S26+H$52&lt;'Standard Settings'!$G21,$S26+H$52&gt;'Standard Settings'!$I21),-1,BQ26*(($D26+H$52)/($D26+H$52-0.5)))</f>
        <v>3812.59773795914</v>
      </c>
      <c r="CJ26" s="35" t="n">
        <f aca="false">IF(OR($S26+I$52&lt;'Standard Settings'!$G21,$S26+I$52&gt;'Standard Settings'!$I21),-1,BR26*(($D26+I$52)/($D26+I$52-0.5)))</f>
        <v>3569.48674859535</v>
      </c>
      <c r="CK26" s="35" t="n">
        <f aca="false">IF(OR($S26+J$52&lt;'Standard Settings'!$G21,$S26+J$52&gt;'Standard Settings'!$I21),-1,BS26*(($D26+J$52)/($D26+J$52-0.5)))</f>
        <v>-1</v>
      </c>
      <c r="CL26" s="36"/>
      <c r="CM26" s="36" t="n">
        <f aca="false">IF(OR($S26+B$52&lt;'Standard Settings'!$G21,$S26+B$52&gt;'Standard Settings'!$I21),-1,(EchelleFPAparam!$S$3/('cpmcfgWVLEN_Table.csv'!$S26+B$52))*(SIN('Standard Settings'!$F21)+SIN('Standard Settings'!$F21+EchelleFPAparam!$M$3+EchelleFPAparam!$F$3)))</f>
        <v>-1</v>
      </c>
      <c r="CN26" s="36" t="n">
        <f aca="false">IF(OR($S26+C$52&lt;'Standard Settings'!$G21,$S26+C$52&gt;'Standard Settings'!$I21),-1,(EchelleFPAparam!$S$3/('cpmcfgWVLEN_Table.csv'!$S26+C$52))*(SIN('Standard Settings'!$F21)+SIN('Standard Settings'!$F21+EchelleFPAparam!$M$3+EchelleFPAparam!$F$3)))</f>
        <v>5406.27823434296</v>
      </c>
      <c r="CO26" s="36" t="n">
        <f aca="false">IF(OR($S26+D$52&lt;'Standard Settings'!$G21,$S26+D$52&gt;'Standard Settings'!$I21),-1,(EchelleFPAparam!$S$3/('cpmcfgWVLEN_Table.csv'!$S26+D$52))*(SIN('Standard Settings'!$F21)+SIN('Standard Settings'!$F21+EchelleFPAparam!$M$3+EchelleFPAparam!$F$3)))</f>
        <v>4914.79839485723</v>
      </c>
      <c r="CP26" s="36" t="n">
        <f aca="false">IF(OR($S26+E$52&lt;'Standard Settings'!$G21,$S26+E$52&gt;'Standard Settings'!$I21),-1,(EchelleFPAparam!$S$3/('cpmcfgWVLEN_Table.csv'!$S26+E$52))*(SIN('Standard Settings'!$F21)+SIN('Standard Settings'!$F21+EchelleFPAparam!$M$3+EchelleFPAparam!$F$3)))</f>
        <v>4505.23186195246</v>
      </c>
      <c r="CQ26" s="36" t="n">
        <f aca="false">IF(OR($S26+F$52&lt;'Standard Settings'!$G21,$S26+F$52&gt;'Standard Settings'!$I21),-1,(EchelleFPAparam!$S$3/('cpmcfgWVLEN_Table.csv'!$S26+F$52))*(SIN('Standard Settings'!$F21)+SIN('Standard Settings'!$F21+EchelleFPAparam!$M$3+EchelleFPAparam!$F$3)))</f>
        <v>4158.6755648792</v>
      </c>
      <c r="CR26" s="36" t="n">
        <f aca="false">IF(OR($S26+G$52&lt;'Standard Settings'!$G21,$S26+G$52&gt;'Standard Settings'!$I21),-1,(EchelleFPAparam!$S$3/('cpmcfgWVLEN_Table.csv'!$S26+G$52))*(SIN('Standard Settings'!$F21)+SIN('Standard Settings'!$F21+EchelleFPAparam!$M$3+EchelleFPAparam!$F$3)))</f>
        <v>3861.62731024497</v>
      </c>
      <c r="CS26" s="36" t="n">
        <f aca="false">IF(OR($S26+H$52&lt;'Standard Settings'!$G21,$S26+H$52&gt;'Standard Settings'!$I21),-1,(EchelleFPAparam!$S$3/('cpmcfgWVLEN_Table.csv'!$S26+H$52))*(SIN('Standard Settings'!$F21)+SIN('Standard Settings'!$F21+EchelleFPAparam!$M$3+EchelleFPAparam!$F$3)))</f>
        <v>3604.18548956197</v>
      </c>
      <c r="CT26" s="36" t="n">
        <f aca="false">IF(OR($S26+I$52&lt;'Standard Settings'!$G21,$S26+I$52&gt;'Standard Settings'!$I21),-1,(EchelleFPAparam!$S$3/('cpmcfgWVLEN_Table.csv'!$S26+I$52))*(SIN('Standard Settings'!$F21)+SIN('Standard Settings'!$F21+EchelleFPAparam!$M$3+EchelleFPAparam!$F$3)))</f>
        <v>3378.92389646435</v>
      </c>
      <c r="CU26" s="36" t="n">
        <f aca="false">IF(OR($S26+J$52&lt;'Standard Settings'!$G21,$S26+J$52&gt;'Standard Settings'!$I21),-1,(EchelleFPAparam!$S$3/('cpmcfgWVLEN_Table.csv'!$S26+J$52))*(SIN('Standard Settings'!$F21)+SIN('Standard Settings'!$F21+EchelleFPAparam!$M$3+EchelleFPAparam!$F$3)))</f>
        <v>-1</v>
      </c>
      <c r="CV26" s="36"/>
      <c r="CW26" s="36"/>
      <c r="CX26" s="36" t="n">
        <f aca="false">IF(OR($S26+B$52&lt;'Standard Settings'!$G21,$S26+B$52&gt;'Standard Settings'!$I21),-1,(EchelleFPAparam!$S$3/('cpmcfgWVLEN_Table.csv'!$S26+B$52))*(SIN('Standard Settings'!$F21)+SIN('Standard Settings'!$F21+EchelleFPAparam!$M$3+EchelleFPAparam!$G$3)))</f>
        <v>-1</v>
      </c>
      <c r="CY26" s="36" t="n">
        <f aca="false">IF(OR($S26+C$52&lt;'Standard Settings'!$G21,$S26+C$52&gt;'Standard Settings'!$I21),-1,(EchelleFPAparam!$S$3/('cpmcfgWVLEN_Table.csv'!$S26+C$52))*(SIN('Standard Settings'!$F21)+SIN('Standard Settings'!$F21+EchelleFPAparam!$M$3+EchelleFPAparam!$G$3)))</f>
        <v>5449.4781213038</v>
      </c>
      <c r="CZ26" s="36" t="n">
        <f aca="false">IF(OR($S26+D$52&lt;'Standard Settings'!$G21,$S26+D$52&gt;'Standard Settings'!$I21),-1,(EchelleFPAparam!$S$3/('cpmcfgWVLEN_Table.csv'!$S26+D$52))*(SIN('Standard Settings'!$F21)+SIN('Standard Settings'!$F21+EchelleFPAparam!$M$3+EchelleFPAparam!$G$3)))</f>
        <v>4954.07101936709</v>
      </c>
      <c r="DA26" s="36" t="n">
        <f aca="false">IF(OR($S26+E$52&lt;'Standard Settings'!$G21,$S26+E$52&gt;'Standard Settings'!$I21),-1,(EchelleFPAparam!$S$3/('cpmcfgWVLEN_Table.csv'!$S26+E$52))*(SIN('Standard Settings'!$F21)+SIN('Standard Settings'!$F21+EchelleFPAparam!$M$3+EchelleFPAparam!$G$3)))</f>
        <v>4541.23176775317</v>
      </c>
      <c r="DB26" s="36" t="n">
        <f aca="false">IF(OR($S26+F$52&lt;'Standard Settings'!$G21,$S26+F$52&gt;'Standard Settings'!$I21),-1,(EchelleFPAparam!$S$3/('cpmcfgWVLEN_Table.csv'!$S26+F$52))*(SIN('Standard Settings'!$F21)+SIN('Standard Settings'!$F21+EchelleFPAparam!$M$3+EchelleFPAparam!$G$3)))</f>
        <v>4191.90624715677</v>
      </c>
      <c r="DC26" s="36" t="n">
        <f aca="false">IF(OR($S26+G$52&lt;'Standard Settings'!$G21,$S26+G$52&gt;'Standard Settings'!$I21),-1,(EchelleFPAparam!$S$3/('cpmcfgWVLEN_Table.csv'!$S26+G$52))*(SIN('Standard Settings'!$F21)+SIN('Standard Settings'!$F21+EchelleFPAparam!$M$3+EchelleFPAparam!$G$3)))</f>
        <v>3892.48437235986</v>
      </c>
      <c r="DD26" s="36" t="n">
        <f aca="false">IF(OR($S26+H$52&lt;'Standard Settings'!$G21,$S26+H$52&gt;'Standard Settings'!$I21),-1,(EchelleFPAparam!$S$3/('cpmcfgWVLEN_Table.csv'!$S26+H$52))*(SIN('Standard Settings'!$F21)+SIN('Standard Settings'!$F21+EchelleFPAparam!$M$3+EchelleFPAparam!$G$3)))</f>
        <v>3632.98541420254</v>
      </c>
      <c r="DE26" s="36" t="n">
        <f aca="false">IF(OR($S26+I$52&lt;'Standard Settings'!$G21,$S26+I$52&gt;'Standard Settings'!$I21),-1,(EchelleFPAparam!$S$3/('cpmcfgWVLEN_Table.csv'!$S26+I$52))*(SIN('Standard Settings'!$F21)+SIN('Standard Settings'!$F21+EchelleFPAparam!$M$3+EchelleFPAparam!$G$3)))</f>
        <v>3405.92382581488</v>
      </c>
      <c r="DF26" s="36" t="n">
        <f aca="false">IF(OR($S26+J$52&lt;'Standard Settings'!$G21,$S26+J$52&gt;'Standard Settings'!$I21),-1,(EchelleFPAparam!$S$3/('cpmcfgWVLEN_Table.csv'!$S26+J$52))*(SIN('Standard Settings'!$F21)+SIN('Standard Settings'!$F21+EchelleFPAparam!$M$3+EchelleFPAparam!$G$3)))</f>
        <v>-1</v>
      </c>
      <c r="DG26" s="36"/>
      <c r="DH26" s="36"/>
      <c r="DI26" s="36" t="n">
        <f aca="false">IF(OR($S26+B$52&lt;'Standard Settings'!$G21,$S26+B$52&gt;'Standard Settings'!$I21),-1,(EchelleFPAparam!$S$3/('cpmcfgWVLEN_Table.csv'!$S26+B$52))*(SIN('Standard Settings'!$F21)+SIN('Standard Settings'!$F21+EchelleFPAparam!$M$3+EchelleFPAparam!$H$3)))</f>
        <v>-1</v>
      </c>
      <c r="DJ26" s="36" t="n">
        <f aca="false">IF(OR($S26+C$52&lt;'Standard Settings'!$G21,$S26+C$52&gt;'Standard Settings'!$I21),-1,(EchelleFPAparam!$S$3/('cpmcfgWVLEN_Table.csv'!$S26+C$52))*(SIN('Standard Settings'!$F21)+SIN('Standard Settings'!$F21+EchelleFPAparam!$M$3+EchelleFPAparam!$H$3)))</f>
        <v>5451.77475989094</v>
      </c>
      <c r="DK26" s="36" t="n">
        <f aca="false">IF(OR($S26+D$52&lt;'Standard Settings'!$G21,$S26+D$52&gt;'Standard Settings'!$I21),-1,(EchelleFPAparam!$S$3/('cpmcfgWVLEN_Table.csv'!$S26+D$52))*(SIN('Standard Settings'!$F21)+SIN('Standard Settings'!$F21+EchelleFPAparam!$M$3+EchelleFPAparam!$H$3)))</f>
        <v>4956.15887262813</v>
      </c>
      <c r="DL26" s="36" t="n">
        <f aca="false">IF(OR($S26+E$52&lt;'Standard Settings'!$G21,$S26+E$52&gt;'Standard Settings'!$I21),-1,(EchelleFPAparam!$S$3/('cpmcfgWVLEN_Table.csv'!$S26+E$52))*(SIN('Standard Settings'!$F21)+SIN('Standard Settings'!$F21+EchelleFPAparam!$M$3+EchelleFPAparam!$H$3)))</f>
        <v>4543.14563324245</v>
      </c>
      <c r="DM26" s="36" t="n">
        <f aca="false">IF(OR($S26+F$52&lt;'Standard Settings'!$G21,$S26+F$52&gt;'Standard Settings'!$I21),-1,(EchelleFPAparam!$S$3/('cpmcfgWVLEN_Table.csv'!$S26+F$52))*(SIN('Standard Settings'!$F21)+SIN('Standard Settings'!$F21+EchelleFPAparam!$M$3+EchelleFPAparam!$H$3)))</f>
        <v>4193.6728922238</v>
      </c>
      <c r="DN26" s="36" t="n">
        <f aca="false">IF(OR($S26+G$52&lt;'Standard Settings'!$G21,$S26+G$52&gt;'Standard Settings'!$I21),-1,(EchelleFPAparam!$S$3/('cpmcfgWVLEN_Table.csv'!$S26+G$52))*(SIN('Standard Settings'!$F21)+SIN('Standard Settings'!$F21+EchelleFPAparam!$M$3+EchelleFPAparam!$H$3)))</f>
        <v>3894.12482849353</v>
      </c>
      <c r="DO26" s="36" t="n">
        <f aca="false">IF(OR($S26+H$52&lt;'Standard Settings'!$G21,$S26+H$52&gt;'Standard Settings'!$I21),-1,(EchelleFPAparam!$S$3/('cpmcfgWVLEN_Table.csv'!$S26+H$52))*(SIN('Standard Settings'!$F21)+SIN('Standard Settings'!$F21+EchelleFPAparam!$M$3+EchelleFPAparam!$H$3)))</f>
        <v>3634.51650659396</v>
      </c>
      <c r="DP26" s="36" t="n">
        <f aca="false">IF(OR($S26+I$52&lt;'Standard Settings'!$G21,$S26+I$52&gt;'Standard Settings'!$I21),-1,(EchelleFPAparam!$S$3/('cpmcfgWVLEN_Table.csv'!$S26+I$52))*(SIN('Standard Settings'!$F21)+SIN('Standard Settings'!$F21+EchelleFPAparam!$M$3+EchelleFPAparam!$H$3)))</f>
        <v>3407.35922493184</v>
      </c>
      <c r="DQ26" s="36" t="n">
        <f aca="false">IF(OR($S26+J$52&lt;'Standard Settings'!$G21,$S26+J$52&gt;'Standard Settings'!$I21),-1,(EchelleFPAparam!$S$3/('cpmcfgWVLEN_Table.csv'!$S26+J$52))*(SIN('Standard Settings'!$F21)+SIN('Standard Settings'!$F21+EchelleFPAparam!$M$3+EchelleFPAparam!$H$3)))</f>
        <v>-1</v>
      </c>
      <c r="DR26" s="36"/>
      <c r="DS26" s="36"/>
      <c r="DT26" s="36" t="n">
        <f aca="false">IF(OR($S26+B$52&lt;'Standard Settings'!$G21,$S26+B$52&gt;'Standard Settings'!$I21),-1,(EchelleFPAparam!$S$3/('cpmcfgWVLEN_Table.csv'!$S26+B$52))*(SIN('Standard Settings'!$F21)+SIN('Standard Settings'!$F21+EchelleFPAparam!$M$3+EchelleFPAparam!$I$3)))</f>
        <v>-1</v>
      </c>
      <c r="DU26" s="36" t="n">
        <f aca="false">IF(OR($S26+C$52&lt;'Standard Settings'!$G21,$S26+C$52&gt;'Standard Settings'!$I21),-1,(EchelleFPAparam!$S$3/('cpmcfgWVLEN_Table.csv'!$S26+C$52))*(SIN('Standard Settings'!$F21)+SIN('Standard Settings'!$F21+EchelleFPAparam!$M$3+EchelleFPAparam!$I$3)))</f>
        <v>5493.22867841986</v>
      </c>
      <c r="DV26" s="36" t="n">
        <f aca="false">IF(OR($S26+D$52&lt;'Standard Settings'!$G21,$S26+D$52&gt;'Standard Settings'!$I21),-1,(EchelleFPAparam!$S$3/('cpmcfgWVLEN_Table.csv'!$S26+D$52))*(SIN('Standard Settings'!$F21)+SIN('Standard Settings'!$F21+EchelleFPAparam!$M$3+EchelleFPAparam!$I$3)))</f>
        <v>4993.84425310896</v>
      </c>
      <c r="DW26" s="36" t="n">
        <f aca="false">IF(OR($S26+E$52&lt;'Standard Settings'!$G21,$S26+E$52&gt;'Standard Settings'!$I21),-1,(EchelleFPAparam!$S$3/('cpmcfgWVLEN_Table.csv'!$S26+E$52))*(SIN('Standard Settings'!$F21)+SIN('Standard Settings'!$F21+EchelleFPAparam!$M$3+EchelleFPAparam!$I$3)))</f>
        <v>4577.69056534988</v>
      </c>
      <c r="DX26" s="36" t="n">
        <f aca="false">IF(OR($S26+F$52&lt;'Standard Settings'!$G21,$S26+F$52&gt;'Standard Settings'!$I21),-1,(EchelleFPAparam!$S$3/('cpmcfgWVLEN_Table.csv'!$S26+F$52))*(SIN('Standard Settings'!$F21)+SIN('Standard Settings'!$F21+EchelleFPAparam!$M$3+EchelleFPAparam!$I$3)))</f>
        <v>4225.56052186143</v>
      </c>
      <c r="DY26" s="36" t="n">
        <f aca="false">IF(OR($S26+G$52&lt;'Standard Settings'!$G21,$S26+G$52&gt;'Standard Settings'!$I21),-1,(EchelleFPAparam!$S$3/('cpmcfgWVLEN_Table.csv'!$S26+G$52))*(SIN('Standard Settings'!$F21)+SIN('Standard Settings'!$F21+EchelleFPAparam!$M$3+EchelleFPAparam!$I$3)))</f>
        <v>3923.7347702999</v>
      </c>
      <c r="DZ26" s="36" t="n">
        <f aca="false">IF(OR($S26+H$52&lt;'Standard Settings'!$G21,$S26+H$52&gt;'Standard Settings'!$I21),-1,(EchelleFPAparam!$S$3/('cpmcfgWVLEN_Table.csv'!$S26+H$52))*(SIN('Standard Settings'!$F21)+SIN('Standard Settings'!$F21+EchelleFPAparam!$M$3+EchelleFPAparam!$I$3)))</f>
        <v>3662.1524522799</v>
      </c>
      <c r="EA26" s="36" t="n">
        <f aca="false">IF(OR($S26+I$52&lt;'Standard Settings'!$G21,$S26+I$52&gt;'Standard Settings'!$I21),-1,(EchelleFPAparam!$S$3/('cpmcfgWVLEN_Table.csv'!$S26+I$52))*(SIN('Standard Settings'!$F21)+SIN('Standard Settings'!$F21+EchelleFPAparam!$M$3+EchelleFPAparam!$I$3)))</f>
        <v>3433.26792401241</v>
      </c>
      <c r="EB26" s="36" t="n">
        <f aca="false">IF(OR($S26+J$52&lt;'Standard Settings'!$G21,$S26+J$52&gt;'Standard Settings'!$I21),-1,(EchelleFPAparam!$S$3/('cpmcfgWVLEN_Table.csv'!$S26+J$52))*(SIN('Standard Settings'!$F21)+SIN('Standard Settings'!$F21+EchelleFPAparam!$M$3+EchelleFPAparam!$I$3)))</f>
        <v>-1</v>
      </c>
      <c r="EC26" s="36"/>
      <c r="ED26" s="36"/>
      <c r="EE26" s="36" t="n">
        <f aca="false">IF(OR($S26+B$52&lt;'Standard Settings'!$G21,$S26+B$52&gt;'Standard Settings'!$I21),-1,(EchelleFPAparam!$S$3/('cpmcfgWVLEN_Table.csv'!$S26+B$52))*(SIN('Standard Settings'!$F21)+SIN('Standard Settings'!$F21+EchelleFPAparam!$M$3+EchelleFPAparam!$J$3)))</f>
        <v>-1</v>
      </c>
      <c r="EF26" s="36" t="n">
        <f aca="false">IF(OR($S26+C$52&lt;'Standard Settings'!$G21,$S26+C$52&gt;'Standard Settings'!$I21),-1,(EchelleFPAparam!$S$3/('cpmcfgWVLEN_Table.csv'!$S26+C$52))*(SIN('Standard Settings'!$F21)+SIN('Standard Settings'!$F21+EchelleFPAparam!$M$3+EchelleFPAparam!$J$3)))</f>
        <v>5495.42980609189</v>
      </c>
      <c r="EG26" s="36" t="n">
        <f aca="false">IF(OR($S26+D$52&lt;'Standard Settings'!$G21,$S26+D$52&gt;'Standard Settings'!$I21),-1,(EchelleFPAparam!$S$3/('cpmcfgWVLEN_Table.csv'!$S26+D$52))*(SIN('Standard Settings'!$F21)+SIN('Standard Settings'!$F21+EchelleFPAparam!$M$3+EchelleFPAparam!$J$3)))</f>
        <v>4995.84527826535</v>
      </c>
      <c r="EH26" s="36" t="n">
        <f aca="false">IF(OR($S26+E$52&lt;'Standard Settings'!$G21,$S26+E$52&gt;'Standard Settings'!$I21),-1,(EchelleFPAparam!$S$3/('cpmcfgWVLEN_Table.csv'!$S26+E$52))*(SIN('Standard Settings'!$F21)+SIN('Standard Settings'!$F21+EchelleFPAparam!$M$3+EchelleFPAparam!$J$3)))</f>
        <v>4579.52483840991</v>
      </c>
      <c r="EI26" s="36" t="n">
        <f aca="false">IF(OR($S26+F$52&lt;'Standard Settings'!$G21,$S26+F$52&gt;'Standard Settings'!$I21),-1,(EchelleFPAparam!$S$3/('cpmcfgWVLEN_Table.csv'!$S26+F$52))*(SIN('Standard Settings'!$F21)+SIN('Standard Settings'!$F21+EchelleFPAparam!$M$3+EchelleFPAparam!$J$3)))</f>
        <v>4227.25369699376</v>
      </c>
      <c r="EJ26" s="36" t="n">
        <f aca="false">IF(OR($S26+G$52&lt;'Standard Settings'!$G21,$S26+G$52&gt;'Standard Settings'!$I21),-1,(EchelleFPAparam!$S$3/('cpmcfgWVLEN_Table.csv'!$S26+G$52))*(SIN('Standard Settings'!$F21)+SIN('Standard Settings'!$F21+EchelleFPAparam!$M$3+EchelleFPAparam!$J$3)))</f>
        <v>3925.30700435135</v>
      </c>
      <c r="EK26" s="36" t="n">
        <f aca="false">IF(OR($S26+H$52&lt;'Standard Settings'!$G21,$S26+H$52&gt;'Standard Settings'!$I21),-1,(EchelleFPAparam!$S$3/('cpmcfgWVLEN_Table.csv'!$S26+H$52))*(SIN('Standard Settings'!$F21)+SIN('Standard Settings'!$F21+EchelleFPAparam!$M$3+EchelleFPAparam!$J$3)))</f>
        <v>3663.61987072793</v>
      </c>
      <c r="EL26" s="36" t="n">
        <f aca="false">IF(OR($S26+I$52&lt;'Standard Settings'!$G21,$S26+I$52&gt;'Standard Settings'!$I21),-1,(EchelleFPAparam!$S$3/('cpmcfgWVLEN_Table.csv'!$S26+I$52))*(SIN('Standard Settings'!$F21)+SIN('Standard Settings'!$F21+EchelleFPAparam!$M$3+EchelleFPAparam!$J$3)))</f>
        <v>3434.64362880743</v>
      </c>
      <c r="EM26" s="36" t="n">
        <f aca="false">IF(OR($S26+J$52&lt;'Standard Settings'!$G21,$S26+J$52&gt;'Standard Settings'!$I21),-1,(EchelleFPAparam!$S$3/('cpmcfgWVLEN_Table.csv'!$S26+J$52))*(SIN('Standard Settings'!$F21)+SIN('Standard Settings'!$F21+EchelleFPAparam!$M$3+EchelleFPAparam!$J$3)))</f>
        <v>-1</v>
      </c>
      <c r="EN26" s="36"/>
      <c r="EO26" s="36"/>
      <c r="EP26" s="36" t="n">
        <f aca="false">IF(OR($S26+B$52&lt;$Q26,$S26+B$52&gt;$R26),-1,(EchelleFPAparam!$S$3/('cpmcfgWVLEN_Table.csv'!$S26+B$52))*(SIN('Standard Settings'!$F21)+SIN('Standard Settings'!$F21+EchelleFPAparam!$M$3+EchelleFPAparam!$K$3)))</f>
        <v>-1</v>
      </c>
      <c r="EQ26" s="36" t="n">
        <f aca="false">IF(OR($S26+C$52&lt;$Q26,$S26+C$52&gt;$R26),-1,(EchelleFPAparam!$S$3/('cpmcfgWVLEN_Table.csv'!$S26+C$52))*(SIN('Standard Settings'!$F21)+SIN('Standard Settings'!$F21+EchelleFPAparam!$M$3+EchelleFPAparam!$K$3)))</f>
        <v>5535.10917290005</v>
      </c>
      <c r="ER26" s="36" t="n">
        <f aca="false">IF(OR($S26+D$52&lt;$Q26,$S26+D$52&gt;$R26),-1,(EchelleFPAparam!$S$3/('cpmcfgWVLEN_Table.csv'!$S26+D$52))*(SIN('Standard Settings'!$F21)+SIN('Standard Settings'!$F21+EchelleFPAparam!$M$3+EchelleFPAparam!$K$3)))</f>
        <v>5031.91742990914</v>
      </c>
      <c r="ES26" s="36" t="n">
        <f aca="false">IF(OR($S26+E$52&lt;$Q26,$S26+E$52&gt;$R26),-1,(EchelleFPAparam!$S$3/('cpmcfgWVLEN_Table.csv'!$S26+E$52))*(SIN('Standard Settings'!$F21)+SIN('Standard Settings'!$F21+EchelleFPAparam!$M$3+EchelleFPAparam!$K$3)))</f>
        <v>4612.59097741671</v>
      </c>
      <c r="ET26" s="36" t="n">
        <f aca="false">IF(OR($S26+F$52&lt;$Q26,$S26+F$52&gt;$R26),-1,(EchelleFPAparam!$S$3/('cpmcfgWVLEN_Table.csv'!$S26+F$52))*(SIN('Standard Settings'!$F21)+SIN('Standard Settings'!$F21+EchelleFPAparam!$M$3+EchelleFPAparam!$K$3)))</f>
        <v>4257.77628684619</v>
      </c>
      <c r="EU26" s="36" t="n">
        <f aca="false">IF(OR($S26+G$52&lt;$Q26,$S26+G$52&gt;$R26),-1,(EchelleFPAparam!$S$3/('cpmcfgWVLEN_Table.csv'!$S26+G$52))*(SIN('Standard Settings'!$F21)+SIN('Standard Settings'!$F21+EchelleFPAparam!$M$3+EchelleFPAparam!$K$3)))</f>
        <v>3953.64940921432</v>
      </c>
      <c r="EV26" s="36" t="n">
        <f aca="false">IF(OR($S26+H$52&lt;$Q26,$S26+H$52&gt;$R26),-1,(EchelleFPAparam!$S$3/('cpmcfgWVLEN_Table.csv'!$S26+H$52))*(SIN('Standard Settings'!$F21)+SIN('Standard Settings'!$F21+EchelleFPAparam!$M$3+EchelleFPAparam!$K$3)))</f>
        <v>3690.07278193337</v>
      </c>
      <c r="EW26" s="36" t="n">
        <f aca="false">IF(OR($S26+I$52&lt;$Q26,$S26+I$52&gt;$R26),-1,(EchelleFPAparam!$S$3/('cpmcfgWVLEN_Table.csv'!$S26+I$52))*(SIN('Standard Settings'!$F21)+SIN('Standard Settings'!$F21+EchelleFPAparam!$M$3+EchelleFPAparam!$K$3)))</f>
        <v>3459.44323306253</v>
      </c>
      <c r="EX26" s="36" t="n">
        <f aca="false">IF(OR($S26+J$52&lt;$Q26,$S26+J$52&gt;$R26),-1,(EchelleFPAparam!$S$3/('cpmcfgWVLEN_Table.csv'!$S26+J$52))*(SIN('Standard Settings'!$F21)+SIN('Standard Settings'!$F21+EchelleFPAparam!$M$3+EchelleFPAparam!$K$3)))</f>
        <v>-1</v>
      </c>
      <c r="EY26" s="36"/>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8" t="n">
        <f aca="false">1/(F26*EchelleFPAparam!$Q$3)</f>
        <v>721.988134904488</v>
      </c>
      <c r="FY26" s="38" t="n">
        <f aca="false">E26*FX26</f>
        <v>11.2414503166981</v>
      </c>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7"/>
      <c r="JE26" s="37"/>
      <c r="JF26" s="37"/>
      <c r="JG26" s="37"/>
      <c r="JH26" s="37"/>
      <c r="JI26" s="37"/>
      <c r="JJ26" s="37"/>
      <c r="JK26" s="37"/>
      <c r="JL26" s="37"/>
      <c r="JM26" s="37"/>
      <c r="JN26" s="37"/>
      <c r="JO26" s="37"/>
      <c r="JP26" s="37"/>
      <c r="JQ26" s="37"/>
      <c r="JR26" s="37"/>
      <c r="JS26" s="37"/>
      <c r="JT26" s="37"/>
      <c r="JU26" s="37"/>
      <c r="JV26" s="37"/>
      <c r="JW26" s="37"/>
      <c r="JX26" s="37"/>
      <c r="JY26" s="37"/>
      <c r="JZ26" s="37"/>
      <c r="KA26" s="37"/>
      <c r="KB26" s="37"/>
      <c r="KC26" s="37"/>
      <c r="KD26" s="37"/>
      <c r="KE26" s="37"/>
    </row>
    <row r="27" customFormat="false" ht="13.75" hidden="false" customHeight="true" outlineLevel="0" collapsed="false">
      <c r="A27" s="24" t="n">
        <v>21</v>
      </c>
      <c r="B27" s="25" t="n">
        <f aca="false">Y27</f>
        <v>4230.92538993366</v>
      </c>
      <c r="C27" s="12" t="str">
        <f aca="false">'Standard Settings'!B22</f>
        <v>M/2/9</v>
      </c>
      <c r="D27" s="12" t="n">
        <f aca="false">'Standard Settings'!H22</f>
        <v>13</v>
      </c>
      <c r="E27" s="26" t="n">
        <f aca="false">(DX27-DM27)/2048</f>
        <v>0.0153497985879199</v>
      </c>
      <c r="F27" s="23" t="n">
        <f aca="false">((EchelleFPAparam!$S$3/('cpmcfgWVLEN_Table.csv'!$S27+E$52))*(SIN('Standard Settings'!$F22+0.0005)+SIN('Standard Settings'!$F22+0.0005+EchelleFPAparam!$M$3))-(EchelleFPAparam!$S$3/('cpmcfgWVLEN_Table.csv'!$S27+E$52))*(SIN('Standard Settings'!$F22-0.0005)+SIN('Standard Settings'!$F22-0.0005+EchelleFPAparam!$M$3)))*1000*EchelleFPAparam!$O$3/180</f>
        <v>45.472443397296</v>
      </c>
      <c r="G27" s="27" t="str">
        <f aca="false">'Standard Settings'!C22</f>
        <v>M</v>
      </c>
      <c r="H27" s="28"/>
      <c r="I27" s="12" t="str">
        <f aca="false">'Standard Settings'!$D22</f>
        <v>LM</v>
      </c>
      <c r="J27" s="28"/>
      <c r="K27" s="13" t="n">
        <v>0</v>
      </c>
      <c r="L27" s="13" t="n">
        <v>0</v>
      </c>
      <c r="M27" s="14" t="s">
        <v>319</v>
      </c>
      <c r="N27" s="14" t="s">
        <v>319</v>
      </c>
      <c r="O27" s="12" t="n">
        <f aca="false">'Standard Settings'!$E22</f>
        <v>62</v>
      </c>
      <c r="P27" s="29"/>
      <c r="Q27" s="30" t="n">
        <f aca="false">'Standard Settings'!$G22</f>
        <v>10</v>
      </c>
      <c r="R27" s="30" t="n">
        <f aca="false">'Standard Settings'!$I22</f>
        <v>16</v>
      </c>
      <c r="S27" s="31" t="n">
        <f aca="false">D27-4</f>
        <v>9</v>
      </c>
      <c r="T27" s="31" t="n">
        <f aca="false">D27+4</f>
        <v>17</v>
      </c>
      <c r="U27" s="32" t="n">
        <f aca="false">IF(OR($S27+B$52&lt;$Q27,$S27+B$52&gt;$R27),-1,(EchelleFPAparam!$S$3/('cpmcfgWVLEN_Table.csv'!$S27+B$52))*(SIN('Standard Settings'!$F22)+SIN('Standard Settings'!$F22+EchelleFPAparam!$M$3)))</f>
        <v>-1</v>
      </c>
      <c r="V27" s="32" t="n">
        <f aca="false">IF(OR($S27+C$52&lt;$Q27,$S27+C$52&gt;$R27),-1,(EchelleFPAparam!$S$3/('cpmcfgWVLEN_Table.csv'!$S27+C$52))*(SIN('Standard Settings'!$F22)+SIN('Standard Settings'!$F22+EchelleFPAparam!$M$3)))</f>
        <v>5500.20300691376</v>
      </c>
      <c r="W27" s="32" t="n">
        <f aca="false">IF(OR($S27+D$52&lt;$Q27,$S27+D$52&gt;$R27),-1,(EchelleFPAparam!$S$3/('cpmcfgWVLEN_Table.csv'!$S27+D$52))*(SIN('Standard Settings'!$F22)+SIN('Standard Settings'!$F22+EchelleFPAparam!$M$3)))</f>
        <v>5000.18455173978</v>
      </c>
      <c r="X27" s="32" t="n">
        <f aca="false">IF(OR($S27+E$52&lt;$Q27,$S27+E$52&gt;$R27),-1,(EchelleFPAparam!$S$3/('cpmcfgWVLEN_Table.csv'!$S27+E$52))*(SIN('Standard Settings'!$F22)+SIN('Standard Settings'!$F22+EchelleFPAparam!$M$3)))</f>
        <v>4583.50250576147</v>
      </c>
      <c r="Y27" s="32" t="n">
        <f aca="false">IF(OR($S27+F$52&lt;$Q27,$S27+F$52&gt;$R27),-1,(EchelleFPAparam!$S$3/('cpmcfgWVLEN_Table.csv'!$S27+F$52))*(SIN('Standard Settings'!$F22)+SIN('Standard Settings'!$F22+EchelleFPAparam!$M$3)))</f>
        <v>4230.92538993366</v>
      </c>
      <c r="Z27" s="32" t="n">
        <f aca="false">IF(OR($S27+G$52&lt;$Q27,$S27+G$52&gt;$R27),-1,(EchelleFPAparam!$S$3/('cpmcfgWVLEN_Table.csv'!$S27+G$52))*(SIN('Standard Settings'!$F22)+SIN('Standard Settings'!$F22+EchelleFPAparam!$M$3)))</f>
        <v>3928.71643350983</v>
      </c>
      <c r="AA27" s="32" t="n">
        <f aca="false">IF(OR($S27+H$52&lt;$Q27,$S27+H$52&gt;$R27),-1,(EchelleFPAparam!$S$3/('cpmcfgWVLEN_Table.csv'!$S27+H$52))*(SIN('Standard Settings'!$F22)+SIN('Standard Settings'!$F22+EchelleFPAparam!$M$3)))</f>
        <v>3666.80200460917</v>
      </c>
      <c r="AB27" s="32" t="n">
        <f aca="false">IF(OR($S27+I$52&lt;$Q27,$S27+I$52&gt;$R27),-1,(EchelleFPAparam!$S$3/('cpmcfgWVLEN_Table.csv'!$S27+I$52))*(SIN('Standard Settings'!$F22)+SIN('Standard Settings'!$F22+EchelleFPAparam!$M$3)))</f>
        <v>3437.6268793211</v>
      </c>
      <c r="AC27" s="32" t="n">
        <f aca="false">IF(OR($S27+J$52&lt;$Q27,$S27+J$52&gt;$R27),-1,(EchelleFPAparam!$S$3/('cpmcfgWVLEN_Table.csv'!$S27+J$52))*(SIN('Standard Settings'!$F22)+SIN('Standard Settings'!$F22+EchelleFPAparam!$M$3)))</f>
        <v>-1</v>
      </c>
      <c r="AD27" s="33"/>
      <c r="AE27" s="33" t="n">
        <v>1789.63925775545</v>
      </c>
      <c r="AF27" s="33" t="n">
        <v>1345.69121972059</v>
      </c>
      <c r="AG27" s="33" t="n">
        <v>974.815698428639</v>
      </c>
      <c r="AH27" s="33" t="n">
        <v>659.848367637698</v>
      </c>
      <c r="AI27" s="33" t="n">
        <v>389.148027651629</v>
      </c>
      <c r="AJ27" s="33" t="n">
        <v>153.90263827104</v>
      </c>
      <c r="AK27" s="33" t="n">
        <v>18.0072265306445</v>
      </c>
      <c r="AL27" s="33"/>
      <c r="AM27" s="33"/>
      <c r="AN27" s="33"/>
      <c r="AO27" s="33"/>
      <c r="AP27" s="33" t="n">
        <v>1808.55235571867</v>
      </c>
      <c r="AQ27" s="33" t="n">
        <v>1361.69027729987</v>
      </c>
      <c r="AR27" s="33" t="n">
        <v>988.211094759343</v>
      </c>
      <c r="AS27" s="33" t="n">
        <v>671.128212344599</v>
      </c>
      <c r="AT27" s="33" t="n">
        <v>398.640434674971</v>
      </c>
      <c r="AU27" s="33" t="n">
        <v>161.816181495064</v>
      </c>
      <c r="AV27" s="33" t="n">
        <v>20.704665932013</v>
      </c>
      <c r="AW27" s="33"/>
      <c r="AX27" s="33"/>
      <c r="AY27" s="33"/>
      <c r="AZ27" s="33"/>
      <c r="BA27" s="33" t="n">
        <v>1829.77539994624</v>
      </c>
      <c r="BB27" s="33" t="n">
        <v>1379.59313958574</v>
      </c>
      <c r="BC27" s="33" t="n">
        <v>1003.31709124177</v>
      </c>
      <c r="BD27" s="33" t="n">
        <v>683.783705088333</v>
      </c>
      <c r="BE27" s="33" t="n">
        <v>409.237476384489</v>
      </c>
      <c r="BF27" s="33" t="n">
        <v>170.596773792356</v>
      </c>
      <c r="BG27" s="33" t="n">
        <v>24.2480457200328</v>
      </c>
      <c r="BH27" s="33"/>
      <c r="BI27" s="33"/>
      <c r="BJ27" s="33"/>
      <c r="BK27" s="34" t="n">
        <f aca="false">IF(OR($S27+B$52&lt;'Standard Settings'!$G22,$S27+B$52&gt;'Standard Settings'!$I22),-1,(EchelleFPAparam!$S$3/('cpmcfgWVLEN_Table.csv'!$S27+B$52))*(SIN(EchelleFPAparam!$T$3-EchelleFPAparam!$M$3/2)+SIN('Standard Settings'!$F22+EchelleFPAparam!$M$3)))</f>
        <v>-1</v>
      </c>
      <c r="BL27" s="34" t="n">
        <f aca="false">IF(OR($S27+C$52&lt;'Standard Settings'!$G22,$S27+C$52&gt;'Standard Settings'!$I22),-1,(EchelleFPAparam!$S$3/('cpmcfgWVLEN_Table.csv'!$S27+C$52))*(SIN(EchelleFPAparam!$T$3-EchelleFPAparam!$M$3/2)+SIN('Standard Settings'!$F22+EchelleFPAparam!$M$3)))</f>
        <v>5582.82056213881</v>
      </c>
      <c r="BM27" s="34" t="n">
        <f aca="false">IF(OR($S27+D$52&lt;'Standard Settings'!$G22,$S27+D$52&gt;'Standard Settings'!$I22),-1,(EchelleFPAparam!$S$3/('cpmcfgWVLEN_Table.csv'!$S27+D$52))*(SIN(EchelleFPAparam!$T$3-EchelleFPAparam!$M$3/2)+SIN('Standard Settings'!$F22+EchelleFPAparam!$M$3)))</f>
        <v>5075.29142012619</v>
      </c>
      <c r="BN27" s="34" t="n">
        <f aca="false">IF(OR($S27+E$52&lt;'Standard Settings'!$G22,$S27+E$52&gt;'Standard Settings'!$I22),-1,(EchelleFPAparam!$S$3/('cpmcfgWVLEN_Table.csv'!$S27+E$52))*(SIN(EchelleFPAparam!$T$3-EchelleFPAparam!$M$3/2)+SIN('Standard Settings'!$F22+EchelleFPAparam!$M$3)))</f>
        <v>4652.35046844901</v>
      </c>
      <c r="BO27" s="34" t="n">
        <f aca="false">IF(OR($S27+F$52&lt;'Standard Settings'!$G22,$S27+F$52&gt;'Standard Settings'!$I22),-1,(EchelleFPAparam!$S$3/('cpmcfgWVLEN_Table.csv'!$S27+F$52))*(SIN(EchelleFPAparam!$T$3-EchelleFPAparam!$M$3/2)+SIN('Standard Settings'!$F22+EchelleFPAparam!$M$3)))</f>
        <v>4294.47735549139</v>
      </c>
      <c r="BP27" s="34" t="n">
        <f aca="false">IF(OR($S27+G$52&lt;'Standard Settings'!$G22,$S27+G$52&gt;'Standard Settings'!$I22),-1,(EchelleFPAparam!$S$3/('cpmcfgWVLEN_Table.csv'!$S27+G$52))*(SIN(EchelleFPAparam!$T$3-EchelleFPAparam!$M$3/2)+SIN('Standard Settings'!$F22+EchelleFPAparam!$M$3)))</f>
        <v>3987.72897295629</v>
      </c>
      <c r="BQ27" s="34" t="n">
        <f aca="false">IF(OR($S27+H$52&lt;'Standard Settings'!$G22,$S27+H$52&gt;'Standard Settings'!$I22),-1,(EchelleFPAparam!$S$3/('cpmcfgWVLEN_Table.csv'!$S27+H$52))*(SIN(EchelleFPAparam!$T$3-EchelleFPAparam!$M$3/2)+SIN('Standard Settings'!$F22+EchelleFPAparam!$M$3)))</f>
        <v>3721.8803747592</v>
      </c>
      <c r="BR27" s="34" t="n">
        <f aca="false">IF(OR($S27+I$52&lt;'Standard Settings'!$G22,$S27+I$52&gt;'Standard Settings'!$I22),-1,(EchelleFPAparam!$S$3/('cpmcfgWVLEN_Table.csv'!$S27+I$52))*(SIN(EchelleFPAparam!$T$3-EchelleFPAparam!$M$3/2)+SIN('Standard Settings'!$F22+EchelleFPAparam!$M$3)))</f>
        <v>3489.26285133675</v>
      </c>
      <c r="BS27" s="34" t="n">
        <f aca="false">IF(OR($S27+J$52&lt;'Standard Settings'!$G22,$S27+J$52&gt;'Standard Settings'!$I22),-1,(EchelleFPAparam!$S$3/('cpmcfgWVLEN_Table.csv'!$S27+J$52))*(SIN(EchelleFPAparam!$T$3-EchelleFPAparam!$M$3/2)+SIN('Standard Settings'!$F22+EchelleFPAparam!$M$3)))</f>
        <v>-1</v>
      </c>
      <c r="BT27" s="35" t="n">
        <f aca="false">IF(OR($S27+B$52&lt;'Standard Settings'!$G22,$S27+B$52&gt;'Standard Settings'!$I22),-1,BK27*(($D27+B$52)/($D27+B$52+0.5)))</f>
        <v>-1</v>
      </c>
      <c r="BU27" s="35" t="n">
        <f aca="false">IF(OR($S27+C$52&lt;'Standard Settings'!$G22,$S27+C$52&gt;'Standard Settings'!$I22),-1,BL27*(($D27+C$52)/($D27+C$52+0.5)))</f>
        <v>5390.30950827195</v>
      </c>
      <c r="BV27" s="35" t="n">
        <f aca="false">IF(OR($S27+D$52&lt;'Standard Settings'!$G22,$S27+D$52&gt;'Standard Settings'!$I22),-1,BM27*(($D27+D$52)/($D27+D$52+0.5)))</f>
        <v>4911.5723420576</v>
      </c>
      <c r="BW27" s="35" t="n">
        <f aca="false">IF(OR($S27+E$52&lt;'Standard Settings'!$G22,$S27+E$52&gt;'Standard Settings'!$I22),-1,BN27*(($D27+E$52)/($D27+E$52+0.5)))</f>
        <v>4511.37015122328</v>
      </c>
      <c r="BX27" s="35" t="n">
        <f aca="false">IF(OR($S27+F$52&lt;'Standard Settings'!$G22,$S27+F$52&gt;'Standard Settings'!$I22),-1,BO27*(($D27+F$52)/($D27+F$52+0.5)))</f>
        <v>4171.77800247735</v>
      </c>
      <c r="BY27" s="35" t="n">
        <f aca="false">IF(OR($S27+G$52&lt;'Standard Settings'!$G22,$S27+G$52&gt;'Standard Settings'!$I22),-1,BP27*(($D27+G$52)/($D27+G$52+0.5)))</f>
        <v>3879.95251422774</v>
      </c>
      <c r="BZ27" s="35" t="n">
        <f aca="false">IF(OR($S27+H$52&lt;'Standard Settings'!$G22,$S27+H$52&gt;'Standard Settings'!$I22),-1,BQ27*(($D27+H$52)/($D27+H$52+0.5)))</f>
        <v>3626.44754463717</v>
      </c>
      <c r="CA27" s="35" t="n">
        <f aca="false">IF(OR($S27+I$52&lt;'Standard Settings'!$G22,$S27+I$52&gt;'Standard Settings'!$I22),-1,BR27*(($D27+I$52)/($D27+I$52+0.5)))</f>
        <v>3404.15887935293</v>
      </c>
      <c r="CB27" s="35" t="n">
        <f aca="false">IF(OR($S27+J$52&lt;'Standard Settings'!$G22,$S27+J$52&gt;'Standard Settings'!$I22),-1,BS27*(($D27+J$52)/($D27+J$52+0.5)))</f>
        <v>-1</v>
      </c>
      <c r="CC27" s="35" t="n">
        <f aca="false">IF(OR($S27+B$52&lt;'Standard Settings'!$G22,$S27+B$52&gt;'Standard Settings'!$I22),-1,BK27*(($D27+B$52)/($D27+B$52-0.5)))</f>
        <v>-1</v>
      </c>
      <c r="CD27" s="35" t="n">
        <f aca="false">IF(OR($S27+C$52&lt;'Standard Settings'!$G22,$S27+C$52&gt;'Standard Settings'!$I22),-1,BL27*(($D27+C$52)/($D27+C$52-0.5)))</f>
        <v>5789.59169406987</v>
      </c>
      <c r="CE27" s="35" t="n">
        <f aca="false">IF(OR($S27+D$52&lt;'Standard Settings'!$G22,$S27+D$52&gt;'Standard Settings'!$I22),-1,BM27*(($D27+D$52)/($D27+D$52-0.5)))</f>
        <v>5250.30146909606</v>
      </c>
      <c r="CF27" s="35" t="n">
        <f aca="false">IF(OR($S27+E$52&lt;'Standard Settings'!$G22,$S27+E$52&gt;'Standard Settings'!$I22),-1,BN27*(($D27+E$52)/($D27+E$52-0.5)))</f>
        <v>4802.42629001188</v>
      </c>
      <c r="CG27" s="35" t="n">
        <f aca="false">IF(OR($S27+F$52&lt;'Standard Settings'!$G22,$S27+F$52&gt;'Standard Settings'!$I22),-1,BO27*(($D27+F$52)/($D27+F$52-0.5)))</f>
        <v>4424.61303293052</v>
      </c>
      <c r="CH27" s="35" t="n">
        <f aca="false">IF(OR($S27+G$52&lt;'Standard Settings'!$G22,$S27+G$52&gt;'Standard Settings'!$I22),-1,BP27*(($D27+G$52)/($D27+G$52-0.5)))</f>
        <v>4101.66408646933</v>
      </c>
      <c r="CI27" s="35" t="n">
        <f aca="false">IF(OR($S27+H$52&lt;'Standard Settings'!$G22,$S27+H$52&gt;'Standard Settings'!$I22),-1,BQ27*(($D27+H$52)/($D27+H$52-0.5)))</f>
        <v>3822.47173623918</v>
      </c>
      <c r="CJ27" s="35" t="n">
        <f aca="false">IF(OR($S27+I$52&lt;'Standard Settings'!$G22,$S27+I$52&gt;'Standard Settings'!$I22),-1,BR27*(($D27+I$52)/($D27+I$52-0.5)))</f>
        <v>3578.73112957616</v>
      </c>
      <c r="CK27" s="35" t="n">
        <f aca="false">IF(OR($S27+J$52&lt;'Standard Settings'!$G22,$S27+J$52&gt;'Standard Settings'!$I22),-1,BS27*(($D27+J$52)/($D27+J$52-0.5)))</f>
        <v>-1</v>
      </c>
      <c r="CL27" s="35"/>
      <c r="CM27" s="36" t="n">
        <f aca="false">IF(OR($S27+B$52&lt;'Standard Settings'!$G22,$S27+B$52&gt;'Standard Settings'!$I22),-1,(EchelleFPAparam!$S$3/('cpmcfgWVLEN_Table.csv'!$S27+B$52))*(SIN('Standard Settings'!$F22)+SIN('Standard Settings'!$F22+EchelleFPAparam!$M$3+EchelleFPAparam!$F$3)))</f>
        <v>-1</v>
      </c>
      <c r="CN27" s="36" t="n">
        <f aca="false">IF(OR($S27+C$52&lt;'Standard Settings'!$G22,$S27+C$52&gt;'Standard Settings'!$I22),-1,(EchelleFPAparam!$S$3/('cpmcfgWVLEN_Table.csv'!$S27+C$52))*(SIN('Standard Settings'!$F22)+SIN('Standard Settings'!$F22+EchelleFPAparam!$M$3+EchelleFPAparam!$F$3)))</f>
        <v>5434.67152452385</v>
      </c>
      <c r="CO27" s="36" t="n">
        <f aca="false">IF(OR($S27+D$52&lt;'Standard Settings'!$G22,$S27+D$52&gt;'Standard Settings'!$I22),-1,(EchelleFPAparam!$S$3/('cpmcfgWVLEN_Table.csv'!$S27+D$52))*(SIN('Standard Settings'!$F22)+SIN('Standard Settings'!$F22+EchelleFPAparam!$M$3+EchelleFPAparam!$F$3)))</f>
        <v>4940.61047683987</v>
      </c>
      <c r="CP27" s="36" t="n">
        <f aca="false">IF(OR($S27+E$52&lt;'Standard Settings'!$G22,$S27+E$52&gt;'Standard Settings'!$I22),-1,(EchelleFPAparam!$S$3/('cpmcfgWVLEN_Table.csv'!$S27+E$52))*(SIN('Standard Settings'!$F22)+SIN('Standard Settings'!$F22+EchelleFPAparam!$M$3+EchelleFPAparam!$F$3)))</f>
        <v>4528.89293710321</v>
      </c>
      <c r="CQ27" s="36" t="n">
        <f aca="false">IF(OR($S27+F$52&lt;'Standard Settings'!$G22,$S27+F$52&gt;'Standard Settings'!$I22),-1,(EchelleFPAparam!$S$3/('cpmcfgWVLEN_Table.csv'!$S27+F$52))*(SIN('Standard Settings'!$F22)+SIN('Standard Settings'!$F22+EchelleFPAparam!$M$3+EchelleFPAparam!$F$3)))</f>
        <v>4180.51655732604</v>
      </c>
      <c r="CR27" s="36" t="n">
        <f aca="false">IF(OR($S27+G$52&lt;'Standard Settings'!$G22,$S27+G$52&gt;'Standard Settings'!$I22),-1,(EchelleFPAparam!$S$3/('cpmcfgWVLEN_Table.csv'!$S27+G$52))*(SIN('Standard Settings'!$F22)+SIN('Standard Settings'!$F22+EchelleFPAparam!$M$3+EchelleFPAparam!$F$3)))</f>
        <v>3881.90823180275</v>
      </c>
      <c r="CS27" s="36" t="n">
        <f aca="false">IF(OR($S27+H$52&lt;'Standard Settings'!$G22,$S27+H$52&gt;'Standard Settings'!$I22),-1,(EchelleFPAparam!$S$3/('cpmcfgWVLEN_Table.csv'!$S27+H$52))*(SIN('Standard Settings'!$F22)+SIN('Standard Settings'!$F22+EchelleFPAparam!$M$3+EchelleFPAparam!$F$3)))</f>
        <v>3623.11434968257</v>
      </c>
      <c r="CT27" s="36" t="n">
        <f aca="false">IF(OR($S27+I$52&lt;'Standard Settings'!$G22,$S27+I$52&gt;'Standard Settings'!$I22),-1,(EchelleFPAparam!$S$3/('cpmcfgWVLEN_Table.csv'!$S27+I$52))*(SIN('Standard Settings'!$F22)+SIN('Standard Settings'!$F22+EchelleFPAparam!$M$3+EchelleFPAparam!$F$3)))</f>
        <v>3396.66970282741</v>
      </c>
      <c r="CU27" s="36" t="n">
        <f aca="false">IF(OR($S27+J$52&lt;'Standard Settings'!$G22,$S27+J$52&gt;'Standard Settings'!$I22),-1,(EchelleFPAparam!$S$3/('cpmcfgWVLEN_Table.csv'!$S27+J$52))*(SIN('Standard Settings'!$F22)+SIN('Standard Settings'!$F22+EchelleFPAparam!$M$3+EchelleFPAparam!$F$3)))</f>
        <v>-1</v>
      </c>
      <c r="CV27" s="35"/>
      <c r="CW27" s="35"/>
      <c r="CX27" s="36" t="n">
        <f aca="false">IF(OR($S27+B$52&lt;'Standard Settings'!$G22,$S27+B$52&gt;'Standard Settings'!$I22),-1,(EchelleFPAparam!$S$3/('cpmcfgWVLEN_Table.csv'!$S27+B$52))*(SIN('Standard Settings'!$F22)+SIN('Standard Settings'!$F22+EchelleFPAparam!$M$3+EchelleFPAparam!$G$3)))</f>
        <v>-1</v>
      </c>
      <c r="CY27" s="36" t="n">
        <f aca="false">IF(OR($S27+C$52&lt;'Standard Settings'!$G22,$S27+C$52&gt;'Standard Settings'!$I22),-1,(EchelleFPAparam!$S$3/('cpmcfgWVLEN_Table.csv'!$S27+C$52))*(SIN('Standard Settings'!$F22)+SIN('Standard Settings'!$F22+EchelleFPAparam!$M$3+EchelleFPAparam!$G$3)))</f>
        <v>5477.29443017621</v>
      </c>
      <c r="CZ27" s="36" t="n">
        <f aca="false">IF(OR($S27+D$52&lt;'Standard Settings'!$G22,$S27+D$52&gt;'Standard Settings'!$I22),-1,(EchelleFPAparam!$S$3/('cpmcfgWVLEN_Table.csv'!$S27+D$52))*(SIN('Standard Settings'!$F22)+SIN('Standard Settings'!$F22+EchelleFPAparam!$M$3+EchelleFPAparam!$G$3)))</f>
        <v>4979.35857288746</v>
      </c>
      <c r="DA27" s="36" t="n">
        <f aca="false">IF(OR($S27+E$52&lt;'Standard Settings'!$G22,$S27+E$52&gt;'Standard Settings'!$I22),-1,(EchelleFPAparam!$S$3/('cpmcfgWVLEN_Table.csv'!$S27+E$52))*(SIN('Standard Settings'!$F22)+SIN('Standard Settings'!$F22+EchelleFPAparam!$M$3+EchelleFPAparam!$G$3)))</f>
        <v>4564.41202514684</v>
      </c>
      <c r="DB27" s="36" t="n">
        <f aca="false">IF(OR($S27+F$52&lt;'Standard Settings'!$G22,$S27+F$52&gt;'Standard Settings'!$I22),-1,(EchelleFPAparam!$S$3/('cpmcfgWVLEN_Table.csv'!$S27+F$52))*(SIN('Standard Settings'!$F22)+SIN('Standard Settings'!$F22+EchelleFPAparam!$M$3+EchelleFPAparam!$G$3)))</f>
        <v>4213.30340782785</v>
      </c>
      <c r="DC27" s="36" t="n">
        <f aca="false">IF(OR($S27+G$52&lt;'Standard Settings'!$G22,$S27+G$52&gt;'Standard Settings'!$I22),-1,(EchelleFPAparam!$S$3/('cpmcfgWVLEN_Table.csv'!$S27+G$52))*(SIN('Standard Settings'!$F22)+SIN('Standard Settings'!$F22+EchelleFPAparam!$M$3+EchelleFPAparam!$G$3)))</f>
        <v>3912.35316441158</v>
      </c>
      <c r="DD27" s="36" t="n">
        <f aca="false">IF(OR($S27+H$52&lt;'Standard Settings'!$G22,$S27+H$52&gt;'Standard Settings'!$I22),-1,(EchelleFPAparam!$S$3/('cpmcfgWVLEN_Table.csv'!$S27+H$52))*(SIN('Standard Settings'!$F22)+SIN('Standard Settings'!$F22+EchelleFPAparam!$M$3+EchelleFPAparam!$G$3)))</f>
        <v>3651.52962011747</v>
      </c>
      <c r="DE27" s="36" t="n">
        <f aca="false">IF(OR($S27+I$52&lt;'Standard Settings'!$G22,$S27+I$52&gt;'Standard Settings'!$I22),-1,(EchelleFPAparam!$S$3/('cpmcfgWVLEN_Table.csv'!$S27+I$52))*(SIN('Standard Settings'!$F22)+SIN('Standard Settings'!$F22+EchelleFPAparam!$M$3+EchelleFPAparam!$G$3)))</f>
        <v>3423.30901886013</v>
      </c>
      <c r="DF27" s="36" t="n">
        <f aca="false">IF(OR($S27+J$52&lt;'Standard Settings'!$G22,$S27+J$52&gt;'Standard Settings'!$I22),-1,(EchelleFPAparam!$S$3/('cpmcfgWVLEN_Table.csv'!$S27+J$52))*(SIN('Standard Settings'!$F22)+SIN('Standard Settings'!$F22+EchelleFPAparam!$M$3+EchelleFPAparam!$G$3)))</f>
        <v>-1</v>
      </c>
      <c r="DG27" s="36"/>
      <c r="DH27" s="36"/>
      <c r="DI27" s="36" t="n">
        <f aca="false">IF(OR($S27+B$52&lt;'Standard Settings'!$G22,$S27+B$52&gt;'Standard Settings'!$I22),-1,(EchelleFPAparam!$S$3/('cpmcfgWVLEN_Table.csv'!$S27+B$52))*(SIN('Standard Settings'!$F22)+SIN('Standard Settings'!$F22+EchelleFPAparam!$M$3+EchelleFPAparam!$H$3)))</f>
        <v>-1</v>
      </c>
      <c r="DJ27" s="36" t="n">
        <f aca="false">IF(OR($S27+C$52&lt;'Standard Settings'!$G22,$S27+C$52&gt;'Standard Settings'!$I22),-1,(EchelleFPAparam!$S$3/('cpmcfgWVLEN_Table.csv'!$S27+C$52))*(SIN('Standard Settings'!$F22)+SIN('Standard Settings'!$F22+EchelleFPAparam!$M$3+EchelleFPAparam!$H$3)))</f>
        <v>5479.55950066508</v>
      </c>
      <c r="DK27" s="36" t="n">
        <f aca="false">IF(OR($S27+D$52&lt;'Standard Settings'!$G22,$S27+D$52&gt;'Standard Settings'!$I22),-1,(EchelleFPAparam!$S$3/('cpmcfgWVLEN_Table.csv'!$S27+D$52))*(SIN('Standard Settings'!$F22)+SIN('Standard Settings'!$F22+EchelleFPAparam!$M$3+EchelleFPAparam!$H$3)))</f>
        <v>4981.41772787735</v>
      </c>
      <c r="DL27" s="36" t="n">
        <f aca="false">IF(OR($S27+E$52&lt;'Standard Settings'!$G22,$S27+E$52&gt;'Standard Settings'!$I22),-1,(EchelleFPAparam!$S$3/('cpmcfgWVLEN_Table.csv'!$S27+E$52))*(SIN('Standard Settings'!$F22)+SIN('Standard Settings'!$F22+EchelleFPAparam!$M$3+EchelleFPAparam!$H$3)))</f>
        <v>4566.29958388757</v>
      </c>
      <c r="DM27" s="36" t="n">
        <f aca="false">IF(OR($S27+F$52&lt;'Standard Settings'!$G22,$S27+F$52&gt;'Standard Settings'!$I22),-1,(EchelleFPAparam!$S$3/('cpmcfgWVLEN_Table.csv'!$S27+F$52))*(SIN('Standard Settings'!$F22)+SIN('Standard Settings'!$F22+EchelleFPAparam!$M$3+EchelleFPAparam!$H$3)))</f>
        <v>4215.04576974237</v>
      </c>
      <c r="DN27" s="36" t="n">
        <f aca="false">IF(OR($S27+G$52&lt;'Standard Settings'!$G22,$S27+G$52&gt;'Standard Settings'!$I22),-1,(EchelleFPAparam!$S$3/('cpmcfgWVLEN_Table.csv'!$S27+G$52))*(SIN('Standard Settings'!$F22)+SIN('Standard Settings'!$F22+EchelleFPAparam!$M$3+EchelleFPAparam!$H$3)))</f>
        <v>3913.97107190363</v>
      </c>
      <c r="DO27" s="36" t="n">
        <f aca="false">IF(OR($S27+H$52&lt;'Standard Settings'!$G22,$S27+H$52&gt;'Standard Settings'!$I22),-1,(EchelleFPAparam!$S$3/('cpmcfgWVLEN_Table.csv'!$S27+H$52))*(SIN('Standard Settings'!$F22)+SIN('Standard Settings'!$F22+EchelleFPAparam!$M$3+EchelleFPAparam!$H$3)))</f>
        <v>3653.03966711005</v>
      </c>
      <c r="DP27" s="36" t="n">
        <f aca="false">IF(OR($S27+I$52&lt;'Standard Settings'!$G22,$S27+I$52&gt;'Standard Settings'!$I22),-1,(EchelleFPAparam!$S$3/('cpmcfgWVLEN_Table.csv'!$S27+I$52))*(SIN('Standard Settings'!$F22)+SIN('Standard Settings'!$F22+EchelleFPAparam!$M$3+EchelleFPAparam!$H$3)))</f>
        <v>3424.72468791568</v>
      </c>
      <c r="DQ27" s="36" t="n">
        <f aca="false">IF(OR($S27+J$52&lt;'Standard Settings'!$G22,$S27+J$52&gt;'Standard Settings'!$I22),-1,(EchelleFPAparam!$S$3/('cpmcfgWVLEN_Table.csv'!$S27+J$52))*(SIN('Standard Settings'!$F22)+SIN('Standard Settings'!$F22+EchelleFPAparam!$M$3+EchelleFPAparam!$H$3)))</f>
        <v>-1</v>
      </c>
      <c r="DR27" s="36"/>
      <c r="DS27" s="36"/>
      <c r="DT27" s="36" t="n">
        <f aca="false">IF(OR($S27+B$52&lt;'Standard Settings'!$G22,$S27+B$52&gt;'Standard Settings'!$I22),-1,(EchelleFPAparam!$S$3/('cpmcfgWVLEN_Table.csv'!$S27+B$52))*(SIN('Standard Settings'!$F22)+SIN('Standard Settings'!$F22+EchelleFPAparam!$M$3+EchelleFPAparam!$I$3)))</f>
        <v>-1</v>
      </c>
      <c r="DU27" s="36" t="n">
        <f aca="false">IF(OR($S27+C$52&lt;'Standard Settings'!$G22,$S27+C$52&gt;'Standard Settings'!$I22),-1,(EchelleFPAparam!$S$3/('cpmcfgWVLEN_Table.csv'!$S27+C$52))*(SIN('Standard Settings'!$F22)+SIN('Standard Settings'!$F22+EchelleFPAparam!$M$3+EchelleFPAparam!$I$3)))</f>
        <v>5520.42680442556</v>
      </c>
      <c r="DV27" s="36" t="n">
        <f aca="false">IF(OR($S27+D$52&lt;'Standard Settings'!$G22,$S27+D$52&gt;'Standard Settings'!$I22),-1,(EchelleFPAparam!$S$3/('cpmcfgWVLEN_Table.csv'!$S27+D$52))*(SIN('Standard Settings'!$F22)+SIN('Standard Settings'!$F22+EchelleFPAparam!$M$3+EchelleFPAparam!$I$3)))</f>
        <v>5018.56982220506</v>
      </c>
      <c r="DW27" s="36" t="n">
        <f aca="false">IF(OR($S27+E$52&lt;'Standard Settings'!$G22,$S27+E$52&gt;'Standard Settings'!$I22),-1,(EchelleFPAparam!$S$3/('cpmcfgWVLEN_Table.csv'!$S27+E$52))*(SIN('Standard Settings'!$F22)+SIN('Standard Settings'!$F22+EchelleFPAparam!$M$3+EchelleFPAparam!$I$3)))</f>
        <v>4600.35567035464</v>
      </c>
      <c r="DX27" s="36" t="n">
        <f aca="false">IF(OR($S27+F$52&lt;'Standard Settings'!$G22,$S27+F$52&gt;'Standard Settings'!$I22),-1,(EchelleFPAparam!$S$3/('cpmcfgWVLEN_Table.csv'!$S27+F$52))*(SIN('Standard Settings'!$F22)+SIN('Standard Settings'!$F22+EchelleFPAparam!$M$3+EchelleFPAparam!$I$3)))</f>
        <v>4246.48215725043</v>
      </c>
      <c r="DY27" s="36" t="n">
        <f aca="false">IF(OR($S27+G$52&lt;'Standard Settings'!$G22,$S27+G$52&gt;'Standard Settings'!$I22),-1,(EchelleFPAparam!$S$3/('cpmcfgWVLEN_Table.csv'!$S27+G$52))*(SIN('Standard Settings'!$F22)+SIN('Standard Settings'!$F22+EchelleFPAparam!$M$3+EchelleFPAparam!$I$3)))</f>
        <v>3943.16200316112</v>
      </c>
      <c r="DZ27" s="36" t="n">
        <f aca="false">IF(OR($S27+H$52&lt;'Standard Settings'!$G22,$S27+H$52&gt;'Standard Settings'!$I22),-1,(EchelleFPAparam!$S$3/('cpmcfgWVLEN_Table.csv'!$S27+H$52))*(SIN('Standard Settings'!$F22)+SIN('Standard Settings'!$F22+EchelleFPAparam!$M$3+EchelleFPAparam!$I$3)))</f>
        <v>3680.28453628371</v>
      </c>
      <c r="EA27" s="36" t="n">
        <f aca="false">IF(OR($S27+I$52&lt;'Standard Settings'!$G22,$S27+I$52&gt;'Standard Settings'!$I22),-1,(EchelleFPAparam!$S$3/('cpmcfgWVLEN_Table.csv'!$S27+I$52))*(SIN('Standard Settings'!$F22)+SIN('Standard Settings'!$F22+EchelleFPAparam!$M$3+EchelleFPAparam!$I$3)))</f>
        <v>3450.26675276598</v>
      </c>
      <c r="EB27" s="36" t="n">
        <f aca="false">IF(OR($S27+J$52&lt;'Standard Settings'!$G22,$S27+J$52&gt;'Standard Settings'!$I22),-1,(EchelleFPAparam!$S$3/('cpmcfgWVLEN_Table.csv'!$S27+J$52))*(SIN('Standard Settings'!$F22)+SIN('Standard Settings'!$F22+EchelleFPAparam!$M$3+EchelleFPAparam!$I$3)))</f>
        <v>-1</v>
      </c>
      <c r="EC27" s="36"/>
      <c r="ED27" s="36"/>
      <c r="EE27" s="36" t="n">
        <f aca="false">IF(OR($S27+B$52&lt;'Standard Settings'!$G22,$S27+B$52&gt;'Standard Settings'!$I22),-1,(EchelleFPAparam!$S$3/('cpmcfgWVLEN_Table.csv'!$S27+B$52))*(SIN('Standard Settings'!$F22)+SIN('Standard Settings'!$F22+EchelleFPAparam!$M$3+EchelleFPAparam!$J$3)))</f>
        <v>-1</v>
      </c>
      <c r="EF27" s="36" t="n">
        <f aca="false">IF(OR($S27+C$52&lt;'Standard Settings'!$G22,$S27+C$52&gt;'Standard Settings'!$I22),-1,(EchelleFPAparam!$S$3/('cpmcfgWVLEN_Table.csv'!$S27+C$52))*(SIN('Standard Settings'!$F22)+SIN('Standard Settings'!$F22+EchelleFPAparam!$M$3+EchelleFPAparam!$J$3)))</f>
        <v>5522.59585226567</v>
      </c>
      <c r="EG27" s="36" t="n">
        <f aca="false">IF(OR($S27+D$52&lt;'Standard Settings'!$G22,$S27+D$52&gt;'Standard Settings'!$I22),-1,(EchelleFPAparam!$S$3/('cpmcfgWVLEN_Table.csv'!$S27+D$52))*(SIN('Standard Settings'!$F22)+SIN('Standard Settings'!$F22+EchelleFPAparam!$M$3+EchelleFPAparam!$J$3)))</f>
        <v>5020.54168387789</v>
      </c>
      <c r="EH27" s="36" t="n">
        <f aca="false">IF(OR($S27+E$52&lt;'Standard Settings'!$G22,$S27+E$52&gt;'Standard Settings'!$I22),-1,(EchelleFPAparam!$S$3/('cpmcfgWVLEN_Table.csv'!$S27+E$52))*(SIN('Standard Settings'!$F22)+SIN('Standard Settings'!$F22+EchelleFPAparam!$M$3+EchelleFPAparam!$J$3)))</f>
        <v>4602.16321022139</v>
      </c>
      <c r="EI27" s="36" t="n">
        <f aca="false">IF(OR($S27+F$52&lt;'Standard Settings'!$G22,$S27+F$52&gt;'Standard Settings'!$I22),-1,(EchelleFPAparam!$S$3/('cpmcfgWVLEN_Table.csv'!$S27+F$52))*(SIN('Standard Settings'!$F22)+SIN('Standard Settings'!$F22+EchelleFPAparam!$M$3+EchelleFPAparam!$J$3)))</f>
        <v>4248.15065558898</v>
      </c>
      <c r="EJ27" s="36" t="n">
        <f aca="false">IF(OR($S27+G$52&lt;'Standard Settings'!$G22,$S27+G$52&gt;'Standard Settings'!$I22),-1,(EchelleFPAparam!$S$3/('cpmcfgWVLEN_Table.csv'!$S27+G$52))*(SIN('Standard Settings'!$F22)+SIN('Standard Settings'!$F22+EchelleFPAparam!$M$3+EchelleFPAparam!$J$3)))</f>
        <v>3944.71132304691</v>
      </c>
      <c r="EK27" s="36" t="n">
        <f aca="false">IF(OR($S27+H$52&lt;'Standard Settings'!$G22,$S27+H$52&gt;'Standard Settings'!$I22),-1,(EchelleFPAparam!$S$3/('cpmcfgWVLEN_Table.csv'!$S27+H$52))*(SIN('Standard Settings'!$F22)+SIN('Standard Settings'!$F22+EchelleFPAparam!$M$3+EchelleFPAparam!$J$3)))</f>
        <v>3681.73056817711</v>
      </c>
      <c r="EL27" s="36" t="n">
        <f aca="false">IF(OR($S27+I$52&lt;'Standard Settings'!$G22,$S27+I$52&gt;'Standard Settings'!$I22),-1,(EchelleFPAparam!$S$3/('cpmcfgWVLEN_Table.csv'!$S27+I$52))*(SIN('Standard Settings'!$F22)+SIN('Standard Settings'!$F22+EchelleFPAparam!$M$3+EchelleFPAparam!$J$3)))</f>
        <v>3451.62240766605</v>
      </c>
      <c r="EM27" s="36" t="n">
        <f aca="false">IF(OR($S27+J$52&lt;'Standard Settings'!$G22,$S27+J$52&gt;'Standard Settings'!$I22),-1,(EchelleFPAparam!$S$3/('cpmcfgWVLEN_Table.csv'!$S27+J$52))*(SIN('Standard Settings'!$F22)+SIN('Standard Settings'!$F22+EchelleFPAparam!$M$3+EchelleFPAparam!$J$3)))</f>
        <v>-1</v>
      </c>
      <c r="EN27" s="36"/>
      <c r="EO27" s="36"/>
      <c r="EP27" s="36" t="n">
        <f aca="false">IF(OR($S27+B$52&lt;$Q27,$S27+B$52&gt;$R27),-1,(EchelleFPAparam!$S$3/('cpmcfgWVLEN_Table.csv'!$S27+B$52))*(SIN('Standard Settings'!$F22)+SIN('Standard Settings'!$F22+EchelleFPAparam!$M$3+EchelleFPAparam!$K$3)))</f>
        <v>-1</v>
      </c>
      <c r="EQ27" s="36" t="n">
        <f aca="false">IF(OR($S27+C$52&lt;$Q27,$S27+C$52&gt;$R27),-1,(EchelleFPAparam!$S$3/('cpmcfgWVLEN_Table.csv'!$S27+C$52))*(SIN('Standard Settings'!$F22)+SIN('Standard Settings'!$F22+EchelleFPAparam!$M$3+EchelleFPAparam!$K$3)))</f>
        <v>5561.67937532785</v>
      </c>
      <c r="ER27" s="36" t="n">
        <f aca="false">IF(OR($S27+D$52&lt;$Q27,$S27+D$52&gt;$R27),-1,(EchelleFPAparam!$S$3/('cpmcfgWVLEN_Table.csv'!$S27+D$52))*(SIN('Standard Settings'!$F22)+SIN('Standard Settings'!$F22+EchelleFPAparam!$M$3+EchelleFPAparam!$K$3)))</f>
        <v>5056.07215938895</v>
      </c>
      <c r="ES27" s="36" t="n">
        <f aca="false">IF(OR($S27+E$52&lt;$Q27,$S27+E$52&gt;$R27),-1,(EchelleFPAparam!$S$3/('cpmcfgWVLEN_Table.csv'!$S27+E$52))*(SIN('Standard Settings'!$F22)+SIN('Standard Settings'!$F22+EchelleFPAparam!$M$3+EchelleFPAparam!$K$3)))</f>
        <v>4634.73281277321</v>
      </c>
      <c r="ET27" s="36" t="n">
        <f aca="false">IF(OR($S27+F$52&lt;$Q27,$S27+F$52&gt;$R27),-1,(EchelleFPAparam!$S$3/('cpmcfgWVLEN_Table.csv'!$S27+F$52))*(SIN('Standard Settings'!$F22)+SIN('Standard Settings'!$F22+EchelleFPAparam!$M$3+EchelleFPAparam!$K$3)))</f>
        <v>4278.21490409834</v>
      </c>
      <c r="EU27" s="36" t="n">
        <f aca="false">IF(OR($S27+G$52&lt;$Q27,$S27+G$52&gt;$R27),-1,(EchelleFPAparam!$S$3/('cpmcfgWVLEN_Table.csv'!$S27+G$52))*(SIN('Standard Settings'!$F22)+SIN('Standard Settings'!$F22+EchelleFPAparam!$M$3+EchelleFPAparam!$K$3)))</f>
        <v>3972.62812523418</v>
      </c>
      <c r="EV27" s="36" t="n">
        <f aca="false">IF(OR($S27+H$52&lt;$Q27,$S27+H$52&gt;$R27),-1,(EchelleFPAparam!$S$3/('cpmcfgWVLEN_Table.csv'!$S27+H$52))*(SIN('Standard Settings'!$F22)+SIN('Standard Settings'!$F22+EchelleFPAparam!$M$3+EchelleFPAparam!$K$3)))</f>
        <v>3707.78625021856</v>
      </c>
      <c r="EW27" s="36" t="n">
        <f aca="false">IF(OR($S27+I$52&lt;$Q27,$S27+I$52&gt;$R27),-1,(EchelleFPAparam!$S$3/('cpmcfgWVLEN_Table.csv'!$S27+I$52))*(SIN('Standard Settings'!$F22)+SIN('Standard Settings'!$F22+EchelleFPAparam!$M$3+EchelleFPAparam!$K$3)))</f>
        <v>3476.0496095799</v>
      </c>
      <c r="EX27" s="36" t="n">
        <f aca="false">IF(OR($S27+J$52&lt;$Q27,$S27+J$52&gt;$R27),-1,(EchelleFPAparam!$S$3/('cpmcfgWVLEN_Table.csv'!$S27+J$52))*(SIN('Standard Settings'!$F22)+SIN('Standard Settings'!$F22+EchelleFPAparam!$M$3+EchelleFPAparam!$K$3)))</f>
        <v>-1</v>
      </c>
      <c r="EY27" s="36"/>
      <c r="EZ27" s="37"/>
      <c r="FA27" s="37"/>
      <c r="FB27" s="37"/>
      <c r="FC27" s="37"/>
      <c r="FD27" s="37"/>
      <c r="FE27" s="37"/>
      <c r="FF27" s="37"/>
      <c r="FG27" s="37"/>
      <c r="FH27" s="37"/>
      <c r="FI27" s="37"/>
      <c r="FJ27" s="37"/>
      <c r="FK27" s="37"/>
      <c r="FL27" s="37"/>
      <c r="FM27" s="37"/>
      <c r="FN27" s="37"/>
      <c r="FO27" s="37"/>
      <c r="FP27" s="37"/>
      <c r="FQ27" s="37"/>
      <c r="FR27" s="37"/>
      <c r="FS27" s="37"/>
      <c r="FT27" s="37"/>
      <c r="FU27" s="37"/>
      <c r="FV27" s="37"/>
      <c r="FW27" s="37"/>
      <c r="FX27" s="38" t="n">
        <f aca="false">1/(F27*EchelleFPAparam!$Q$3)</f>
        <v>733.044693510257</v>
      </c>
      <c r="FY27" s="38" t="n">
        <f aca="false">E27*FX27</f>
        <v>11.2520884013259</v>
      </c>
      <c r="FZ27" s="37"/>
      <c r="GA27" s="37"/>
      <c r="GB27" s="37"/>
      <c r="GC27" s="37"/>
      <c r="GD27" s="37"/>
      <c r="GE27" s="37"/>
      <c r="GF27" s="37"/>
      <c r="GG27" s="37"/>
      <c r="GH27" s="37"/>
      <c r="GI27" s="37"/>
      <c r="GJ27" s="37"/>
      <c r="GK27" s="37"/>
      <c r="GL27" s="37"/>
      <c r="GM27" s="37"/>
      <c r="GN27" s="37"/>
      <c r="GO27" s="37"/>
      <c r="GP27" s="37"/>
      <c r="GQ27" s="37"/>
      <c r="GR27" s="37"/>
      <c r="GS27" s="37"/>
      <c r="GT27" s="37"/>
      <c r="GU27" s="37"/>
      <c r="GV27" s="37"/>
      <c r="GW27" s="37"/>
      <c r="GX27" s="37"/>
      <c r="GY27" s="37"/>
      <c r="GZ27" s="37"/>
      <c r="HA27" s="37"/>
      <c r="HB27" s="37"/>
      <c r="HC27" s="37"/>
      <c r="HD27" s="37"/>
      <c r="HE27" s="37"/>
      <c r="HF27" s="37"/>
      <c r="HG27" s="37"/>
      <c r="HH27" s="37"/>
      <c r="HI27" s="37"/>
      <c r="HJ27" s="37"/>
      <c r="HK27" s="37"/>
      <c r="HL27" s="37"/>
      <c r="HM27" s="37"/>
      <c r="HN27" s="37"/>
      <c r="HO27" s="37"/>
      <c r="HP27" s="37"/>
      <c r="HQ27" s="37"/>
      <c r="HR27" s="37"/>
      <c r="HS27" s="37"/>
      <c r="HT27" s="37"/>
      <c r="HU27" s="37"/>
      <c r="HV27" s="37"/>
      <c r="HW27" s="37"/>
      <c r="HX27" s="37"/>
      <c r="HY27" s="37"/>
      <c r="HZ27" s="37"/>
      <c r="IA27" s="37"/>
      <c r="IB27" s="37"/>
      <c r="IC27" s="37"/>
      <c r="ID27" s="37"/>
      <c r="IE27" s="37"/>
      <c r="IF27" s="37"/>
      <c r="IG27" s="37"/>
      <c r="IH27" s="37"/>
      <c r="II27" s="37"/>
      <c r="IJ27" s="37"/>
      <c r="IK27" s="37"/>
      <c r="IL27" s="37"/>
      <c r="IM27" s="37"/>
      <c r="IN27" s="37"/>
      <c r="IO27" s="37"/>
      <c r="IP27" s="37"/>
      <c r="IQ27" s="37"/>
      <c r="IR27" s="37"/>
      <c r="IS27" s="37"/>
      <c r="IT27" s="37"/>
      <c r="IU27" s="37"/>
      <c r="IV27" s="37"/>
      <c r="IW27" s="37"/>
      <c r="IX27" s="37"/>
      <c r="IY27" s="37"/>
      <c r="IZ27" s="37"/>
      <c r="JA27" s="37"/>
      <c r="JB27" s="37"/>
      <c r="JC27" s="37"/>
      <c r="JD27" s="37"/>
      <c r="JE27" s="37"/>
      <c r="JF27" s="37"/>
      <c r="JG27" s="37"/>
      <c r="JH27" s="37"/>
      <c r="JI27" s="37"/>
      <c r="JJ27" s="37"/>
      <c r="JK27" s="37"/>
      <c r="JL27" s="37"/>
      <c r="JM27" s="37"/>
      <c r="JN27" s="37"/>
      <c r="JO27" s="37"/>
      <c r="JP27" s="37"/>
      <c r="JQ27" s="37"/>
      <c r="JR27" s="37"/>
      <c r="JS27" s="37"/>
      <c r="JT27" s="37"/>
      <c r="JU27" s="37"/>
      <c r="JV27" s="37"/>
      <c r="JW27" s="37"/>
      <c r="JX27" s="37"/>
      <c r="JY27" s="37"/>
      <c r="JZ27" s="37"/>
      <c r="KA27" s="37"/>
      <c r="KB27" s="37"/>
      <c r="KC27" s="37"/>
      <c r="KD27" s="37"/>
      <c r="KE27" s="37"/>
    </row>
    <row r="28" customFormat="false" ht="13.75" hidden="false" customHeight="true" outlineLevel="0" collapsed="false">
      <c r="A28" s="24" t="n">
        <v>22</v>
      </c>
      <c r="B28" s="25" t="n">
        <f aca="false">Y28</f>
        <v>4292.43021277474</v>
      </c>
      <c r="C28" s="12" t="str">
        <f aca="false">'Standard Settings'!B23</f>
        <v>M/3/9</v>
      </c>
      <c r="D28" s="12" t="n">
        <f aca="false">'Standard Settings'!H23</f>
        <v>13</v>
      </c>
      <c r="E28" s="26" t="n">
        <f aca="false">(DX28-DM28)/2048</f>
        <v>0.0146818532556203</v>
      </c>
      <c r="F28" s="23" t="n">
        <f aca="false">((EchelleFPAparam!$S$3/('cpmcfgWVLEN_Table.csv'!$S28+E$52))*(SIN('Standard Settings'!$F23+0.0005)+SIN('Standard Settings'!$F23+0.0005+EchelleFPAparam!$M$3))-(EchelleFPAparam!$S$3/('cpmcfgWVLEN_Table.csv'!$S28+E$52))*(SIN('Standard Settings'!$F23-0.0005)+SIN('Standard Settings'!$F23-0.0005+EchelleFPAparam!$M$3)))*1000*EchelleFPAparam!$O$3/180</f>
        <v>43.3627783206687</v>
      </c>
      <c r="G28" s="27" t="str">
        <f aca="false">'Standard Settings'!C23</f>
        <v>M</v>
      </c>
      <c r="H28" s="28"/>
      <c r="I28" s="12" t="str">
        <f aca="false">'Standard Settings'!$D23</f>
        <v>LM</v>
      </c>
      <c r="J28" s="28"/>
      <c r="K28" s="13" t="n">
        <v>0</v>
      </c>
      <c r="L28" s="13" t="n">
        <v>0</v>
      </c>
      <c r="M28" s="14" t="s">
        <v>319</v>
      </c>
      <c r="N28" s="14" t="s">
        <v>319</v>
      </c>
      <c r="O28" s="12" t="n">
        <f aca="false">'Standard Settings'!$E23</f>
        <v>63.5</v>
      </c>
      <c r="P28" s="29"/>
      <c r="Q28" s="30" t="n">
        <f aca="false">'Standard Settings'!$G23</f>
        <v>10</v>
      </c>
      <c r="R28" s="30" t="n">
        <f aca="false">'Standard Settings'!$I23</f>
        <v>16</v>
      </c>
      <c r="S28" s="31" t="n">
        <f aca="false">D28-4</f>
        <v>9</v>
      </c>
      <c r="T28" s="31" t="n">
        <f aca="false">D28+4</f>
        <v>17</v>
      </c>
      <c r="U28" s="32" t="n">
        <f aca="false">IF(OR($S28+B$52&lt;$Q28,$S28+B$52&gt;$R28),-1,(EchelleFPAparam!$S$3/('cpmcfgWVLEN_Table.csv'!$S28+B$52))*(SIN('Standard Settings'!$F23)+SIN('Standard Settings'!$F23+EchelleFPAparam!$M$3)))</f>
        <v>-1</v>
      </c>
      <c r="V28" s="32" t="n">
        <f aca="false">IF(OR($S28+C$52&lt;$Q28,$S28+C$52&gt;$R28),-1,(EchelleFPAparam!$S$3/('cpmcfgWVLEN_Table.csv'!$S28+C$52))*(SIN('Standard Settings'!$F23)+SIN('Standard Settings'!$F23+EchelleFPAparam!$M$3)))</f>
        <v>5580.15927660716</v>
      </c>
      <c r="W28" s="32" t="n">
        <f aca="false">IF(OR($S28+D$52&lt;$Q28,$S28+D$52&gt;$R28),-1,(EchelleFPAparam!$S$3/('cpmcfgWVLEN_Table.csv'!$S28+D$52))*(SIN('Standard Settings'!$F23)+SIN('Standard Settings'!$F23+EchelleFPAparam!$M$3)))</f>
        <v>5072.87206964288</v>
      </c>
      <c r="X28" s="32" t="n">
        <f aca="false">IF(OR($S28+E$52&lt;$Q28,$S28+E$52&gt;$R28),-1,(EchelleFPAparam!$S$3/('cpmcfgWVLEN_Table.csv'!$S28+E$52))*(SIN('Standard Settings'!$F23)+SIN('Standard Settings'!$F23+EchelleFPAparam!$M$3)))</f>
        <v>4650.13273050597</v>
      </c>
      <c r="Y28" s="32" t="n">
        <f aca="false">IF(OR($S28+F$52&lt;$Q28,$S28+F$52&gt;$R28),-1,(EchelleFPAparam!$S$3/('cpmcfgWVLEN_Table.csv'!$S28+F$52))*(SIN('Standard Settings'!$F23)+SIN('Standard Settings'!$F23+EchelleFPAparam!$M$3)))</f>
        <v>4292.43021277474</v>
      </c>
      <c r="Z28" s="32" t="n">
        <f aca="false">IF(OR($S28+G$52&lt;$Q28,$S28+G$52&gt;$R28),-1,(EchelleFPAparam!$S$3/('cpmcfgWVLEN_Table.csv'!$S28+G$52))*(SIN('Standard Settings'!$F23)+SIN('Standard Settings'!$F23+EchelleFPAparam!$M$3)))</f>
        <v>3985.8280547194</v>
      </c>
      <c r="AA28" s="32" t="n">
        <f aca="false">IF(OR($S28+H$52&lt;$Q28,$S28+H$52&gt;$R28),-1,(EchelleFPAparam!$S$3/('cpmcfgWVLEN_Table.csv'!$S28+H$52))*(SIN('Standard Settings'!$F23)+SIN('Standard Settings'!$F23+EchelleFPAparam!$M$3)))</f>
        <v>3720.10618440478</v>
      </c>
      <c r="AB28" s="32" t="n">
        <f aca="false">IF(OR($S28+I$52&lt;$Q28,$S28+I$52&gt;$R28),-1,(EchelleFPAparam!$S$3/('cpmcfgWVLEN_Table.csv'!$S28+I$52))*(SIN('Standard Settings'!$F23)+SIN('Standard Settings'!$F23+EchelleFPAparam!$M$3)))</f>
        <v>3487.59954787948</v>
      </c>
      <c r="AC28" s="32" t="n">
        <f aca="false">IF(OR($S28+J$52&lt;$Q28,$S28+J$52&gt;$R28),-1,(EchelleFPAparam!$S$3/('cpmcfgWVLEN_Table.csv'!$S28+J$52))*(SIN('Standard Settings'!$F23)+SIN('Standard Settings'!$F23+EchelleFPAparam!$M$3)))</f>
        <v>-1</v>
      </c>
      <c r="AD28" s="33"/>
      <c r="AE28" s="33" t="n">
        <v>1862.80240719271</v>
      </c>
      <c r="AF28" s="33" t="n">
        <v>1412.76624605882</v>
      </c>
      <c r="AG28" s="33" t="n">
        <v>1036.47311350769</v>
      </c>
      <c r="AH28" s="33" t="n">
        <v>716.981467917863</v>
      </c>
      <c r="AI28" s="33" t="n">
        <v>442.512913942126</v>
      </c>
      <c r="AJ28" s="33" t="n">
        <v>203.939661572306</v>
      </c>
      <c r="AK28" s="33" t="n">
        <v>40.7530182520216</v>
      </c>
      <c r="AL28" s="33"/>
      <c r="AM28" s="33"/>
      <c r="AN28" s="33"/>
      <c r="AO28" s="33"/>
      <c r="AP28" s="33" t="n">
        <v>1879.89404974498</v>
      </c>
      <c r="AQ28" s="33" t="n">
        <v>1427.12756826976</v>
      </c>
      <c r="AR28" s="33" t="n">
        <v>1048.45094207532</v>
      </c>
      <c r="AS28" s="33" t="n">
        <v>726.921964089183</v>
      </c>
      <c r="AT28" s="33" t="n">
        <v>450.640786129284</v>
      </c>
      <c r="AU28" s="33" t="n">
        <v>210.542364422536</v>
      </c>
      <c r="AV28" s="33" t="n">
        <v>43.3266117659274</v>
      </c>
      <c r="AW28" s="33"/>
      <c r="AX28" s="33"/>
      <c r="AY28" s="33"/>
      <c r="AZ28" s="33"/>
      <c r="BA28" s="33" t="n">
        <v>1899.27096950364</v>
      </c>
      <c r="BB28" s="33" t="n">
        <v>1443.59455815598</v>
      </c>
      <c r="BC28" s="33" t="n">
        <v>1062.12765868588</v>
      </c>
      <c r="BD28" s="33" t="n">
        <v>738.266837540078</v>
      </c>
      <c r="BE28" s="33" t="n">
        <v>459.973654776065</v>
      </c>
      <c r="BF28" s="33" t="n">
        <v>218.218321919665</v>
      </c>
      <c r="BG28" s="33" t="n">
        <v>46.4137163930114</v>
      </c>
      <c r="BH28" s="33"/>
      <c r="BI28" s="33"/>
      <c r="BJ28" s="33"/>
      <c r="BK28" s="34" t="n">
        <f aca="false">IF(OR($S28+B$52&lt;'Standard Settings'!$G23,$S28+B$52&gt;'Standard Settings'!$I23),-1,(EchelleFPAparam!$S$3/('cpmcfgWVLEN_Table.csv'!$S28+B$52))*(SIN(EchelleFPAparam!$T$3-EchelleFPAparam!$M$3/2)+SIN('Standard Settings'!$F23+EchelleFPAparam!$M$3)))</f>
        <v>-1</v>
      </c>
      <c r="BL28" s="34" t="n">
        <f aca="false">IF(OR($S28+C$52&lt;'Standard Settings'!$G23,$S28+C$52&gt;'Standard Settings'!$I23),-1,(EchelleFPAparam!$S$3/('cpmcfgWVLEN_Table.csv'!$S28+C$52))*(SIN(EchelleFPAparam!$T$3-EchelleFPAparam!$M$3/2)+SIN('Standard Settings'!$F23+EchelleFPAparam!$M$3)))</f>
        <v>5624.84350409908</v>
      </c>
      <c r="BM28" s="34" t="n">
        <f aca="false">IF(OR($S28+D$52&lt;'Standard Settings'!$G23,$S28+D$52&gt;'Standard Settings'!$I23),-1,(EchelleFPAparam!$S$3/('cpmcfgWVLEN_Table.csv'!$S28+D$52))*(SIN(EchelleFPAparam!$T$3-EchelleFPAparam!$M$3/2)+SIN('Standard Settings'!$F23+EchelleFPAparam!$M$3)))</f>
        <v>5113.49409463552</v>
      </c>
      <c r="BN28" s="34" t="n">
        <f aca="false">IF(OR($S28+E$52&lt;'Standard Settings'!$G23,$S28+E$52&gt;'Standard Settings'!$I23),-1,(EchelleFPAparam!$S$3/('cpmcfgWVLEN_Table.csv'!$S28+E$52))*(SIN(EchelleFPAparam!$T$3-EchelleFPAparam!$M$3/2)+SIN('Standard Settings'!$F23+EchelleFPAparam!$M$3)))</f>
        <v>4687.36958674923</v>
      </c>
      <c r="BO28" s="34" t="n">
        <f aca="false">IF(OR($S28+F$52&lt;'Standard Settings'!$G23,$S28+F$52&gt;'Standard Settings'!$I23),-1,(EchelleFPAparam!$S$3/('cpmcfgWVLEN_Table.csv'!$S28+F$52))*(SIN(EchelleFPAparam!$T$3-EchelleFPAparam!$M$3/2)+SIN('Standard Settings'!$F23+EchelleFPAparam!$M$3)))</f>
        <v>4326.80269546083</v>
      </c>
      <c r="BP28" s="34" t="n">
        <f aca="false">IF(OR($S28+G$52&lt;'Standard Settings'!$G23,$S28+G$52&gt;'Standard Settings'!$I23),-1,(EchelleFPAparam!$S$3/('cpmcfgWVLEN_Table.csv'!$S28+G$52))*(SIN(EchelleFPAparam!$T$3-EchelleFPAparam!$M$3/2)+SIN('Standard Settings'!$F23+EchelleFPAparam!$M$3)))</f>
        <v>4017.74536007077</v>
      </c>
      <c r="BQ28" s="34" t="n">
        <f aca="false">IF(OR($S28+H$52&lt;'Standard Settings'!$G23,$S28+H$52&gt;'Standard Settings'!$I23),-1,(EchelleFPAparam!$S$3/('cpmcfgWVLEN_Table.csv'!$S28+H$52))*(SIN(EchelleFPAparam!$T$3-EchelleFPAparam!$M$3/2)+SIN('Standard Settings'!$F23+EchelleFPAparam!$M$3)))</f>
        <v>3749.89566939938</v>
      </c>
      <c r="BR28" s="34" t="n">
        <f aca="false">IF(OR($S28+I$52&lt;'Standard Settings'!$G23,$S28+I$52&gt;'Standard Settings'!$I23),-1,(EchelleFPAparam!$S$3/('cpmcfgWVLEN_Table.csv'!$S28+I$52))*(SIN(EchelleFPAparam!$T$3-EchelleFPAparam!$M$3/2)+SIN('Standard Settings'!$F23+EchelleFPAparam!$M$3)))</f>
        <v>3515.52719006192</v>
      </c>
      <c r="BS28" s="34" t="n">
        <f aca="false">IF(OR($S28+J$52&lt;'Standard Settings'!$G23,$S28+J$52&gt;'Standard Settings'!$I23),-1,(EchelleFPAparam!$S$3/('cpmcfgWVLEN_Table.csv'!$S28+J$52))*(SIN(EchelleFPAparam!$T$3-EchelleFPAparam!$M$3/2)+SIN('Standard Settings'!$F23+EchelleFPAparam!$M$3)))</f>
        <v>-1</v>
      </c>
      <c r="BT28" s="35" t="n">
        <f aca="false">IF(OR($S28+B$52&lt;'Standard Settings'!$G23,$S28+B$52&gt;'Standard Settings'!$I23),-1,BK28*(($D28+B$52)/($D28+B$52+0.5)))</f>
        <v>-1</v>
      </c>
      <c r="BU28" s="35" t="n">
        <f aca="false">IF(OR($S28+C$52&lt;'Standard Settings'!$G23,$S28+C$52&gt;'Standard Settings'!$I23),-1,BL28*(($D28+C$52)/($D28+C$52+0.5)))</f>
        <v>5430.88338326807</v>
      </c>
      <c r="BV28" s="35" t="n">
        <f aca="false">IF(OR($S28+D$52&lt;'Standard Settings'!$G23,$S28+D$52&gt;'Standard Settings'!$I23),-1,BM28*(($D28+D$52)/($D28+D$52+0.5)))</f>
        <v>4948.54267222793</v>
      </c>
      <c r="BW28" s="35" t="n">
        <f aca="false">IF(OR($S28+E$52&lt;'Standard Settings'!$G23,$S28+E$52&gt;'Standard Settings'!$I23),-1,BN28*(($D28+E$52)/($D28+E$52+0.5)))</f>
        <v>4545.32808412047</v>
      </c>
      <c r="BX28" s="35" t="n">
        <f aca="false">IF(OR($S28+F$52&lt;'Standard Settings'!$G23,$S28+F$52&gt;'Standard Settings'!$I23),-1,BO28*(($D28+F$52)/($D28+F$52+0.5)))</f>
        <v>4203.1797613048</v>
      </c>
      <c r="BY28" s="35" t="n">
        <f aca="false">IF(OR($S28+G$52&lt;'Standard Settings'!$G23,$S28+G$52&gt;'Standard Settings'!$I23),-1,BP28*(($D28+G$52)/($D28+G$52+0.5)))</f>
        <v>3909.15764763642</v>
      </c>
      <c r="BZ28" s="35" t="n">
        <f aca="false">IF(OR($S28+H$52&lt;'Standard Settings'!$G23,$S28+H$52&gt;'Standard Settings'!$I23),-1,BQ28*(($D28+H$52)/($D28+H$52+0.5)))</f>
        <v>3653.74449838914</v>
      </c>
      <c r="CA28" s="35" t="n">
        <f aca="false">IF(OR($S28+I$52&lt;'Standard Settings'!$G23,$S28+I$52&gt;'Standard Settings'!$I23),-1,BR28*(($D28+I$52)/($D28+I$52+0.5)))</f>
        <v>3429.78262445066</v>
      </c>
      <c r="CB28" s="35" t="n">
        <f aca="false">IF(OR($S28+J$52&lt;'Standard Settings'!$G23,$S28+J$52&gt;'Standard Settings'!$I23),-1,BS28*(($D28+J$52)/($D28+J$52+0.5)))</f>
        <v>-1</v>
      </c>
      <c r="CC28" s="35" t="n">
        <f aca="false">IF(OR($S28+B$52&lt;'Standard Settings'!$G23,$S28+B$52&gt;'Standard Settings'!$I23),-1,BK28*(($D28+B$52)/($D28+B$52-0.5)))</f>
        <v>-1</v>
      </c>
      <c r="CD28" s="35" t="n">
        <f aca="false">IF(OR($S28+C$52&lt;'Standard Settings'!$G23,$S28+C$52&gt;'Standard Settings'!$I23),-1,BL28*(($D28+C$52)/($D28+C$52-0.5)))</f>
        <v>5833.17104128793</v>
      </c>
      <c r="CE28" s="35" t="n">
        <f aca="false">IF(OR($S28+D$52&lt;'Standard Settings'!$G23,$S28+D$52&gt;'Standard Settings'!$I23),-1,BM28*(($D28+D$52)/($D28+D$52-0.5)))</f>
        <v>5289.82147720916</v>
      </c>
      <c r="CF28" s="35" t="n">
        <f aca="false">IF(OR($S28+E$52&lt;'Standard Settings'!$G23,$S28+E$52&gt;'Standard Settings'!$I23),-1,BN28*(($D28+E$52)/($D28+E$52-0.5)))</f>
        <v>4838.57505728953</v>
      </c>
      <c r="CG28" s="35" t="n">
        <f aca="false">IF(OR($S28+F$52&lt;'Standard Settings'!$G23,$S28+F$52&gt;'Standard Settings'!$I23),-1,BO28*(($D28+F$52)/($D28+F$52-0.5)))</f>
        <v>4457.91792865661</v>
      </c>
      <c r="CH28" s="35" t="n">
        <f aca="false">IF(OR($S28+G$52&lt;'Standard Settings'!$G23,$S28+G$52&gt;'Standard Settings'!$I23),-1,BP28*(($D28+G$52)/($D28+G$52-0.5)))</f>
        <v>4132.53808464422</v>
      </c>
      <c r="CI28" s="35" t="n">
        <f aca="false">IF(OR($S28+H$52&lt;'Standard Settings'!$G23,$S28+H$52&gt;'Standard Settings'!$I23),-1,BQ28*(($D28+H$52)/($D28+H$52-0.5)))</f>
        <v>3851.24420100477</v>
      </c>
      <c r="CJ28" s="35" t="n">
        <f aca="false">IF(OR($S28+I$52&lt;'Standard Settings'!$G23,$S28+I$52&gt;'Standard Settings'!$I23),-1,BR28*(($D28+I$52)/($D28+I$52-0.5)))</f>
        <v>3605.66891288402</v>
      </c>
      <c r="CK28" s="35" t="n">
        <f aca="false">IF(OR($S28+J$52&lt;'Standard Settings'!$G23,$S28+J$52&gt;'Standard Settings'!$I23),-1,BS28*(($D28+J$52)/($D28+J$52-0.5)))</f>
        <v>-1</v>
      </c>
      <c r="CL28" s="35"/>
      <c r="CM28" s="36" t="n">
        <f aca="false">IF(OR($S28+B$52&lt;'Standard Settings'!$G23,$S28+B$52&gt;'Standard Settings'!$I23),-1,(EchelleFPAparam!$S$3/('cpmcfgWVLEN_Table.csv'!$S28+B$52))*(SIN('Standard Settings'!$F23)+SIN('Standard Settings'!$F23+EchelleFPAparam!$M$3+EchelleFPAparam!$F$3)))</f>
        <v>-1</v>
      </c>
      <c r="CN28" s="36" t="n">
        <f aca="false">IF(OR($S28+C$52&lt;'Standard Settings'!$G23,$S28+C$52&gt;'Standard Settings'!$I23),-1,(EchelleFPAparam!$S$3/('cpmcfgWVLEN_Table.csv'!$S28+C$52))*(SIN('Standard Settings'!$F23)+SIN('Standard Settings'!$F23+EchelleFPAparam!$M$3+EchelleFPAparam!$F$3)))</f>
        <v>5517.35967604212</v>
      </c>
      <c r="CO28" s="36" t="n">
        <f aca="false">IF(OR($S28+D$52&lt;'Standard Settings'!$G23,$S28+D$52&gt;'Standard Settings'!$I23),-1,(EchelleFPAparam!$S$3/('cpmcfgWVLEN_Table.csv'!$S28+D$52))*(SIN('Standard Settings'!$F23)+SIN('Standard Settings'!$F23+EchelleFPAparam!$M$3+EchelleFPAparam!$F$3)))</f>
        <v>5015.78152367466</v>
      </c>
      <c r="CP28" s="36" t="n">
        <f aca="false">IF(OR($S28+E$52&lt;'Standard Settings'!$G23,$S28+E$52&gt;'Standard Settings'!$I23),-1,(EchelleFPAparam!$S$3/('cpmcfgWVLEN_Table.csv'!$S28+E$52))*(SIN('Standard Settings'!$F23)+SIN('Standard Settings'!$F23+EchelleFPAparam!$M$3+EchelleFPAparam!$F$3)))</f>
        <v>4597.7997300351</v>
      </c>
      <c r="CQ28" s="36" t="n">
        <f aca="false">IF(OR($S28+F$52&lt;'Standard Settings'!$G23,$S28+F$52&gt;'Standard Settings'!$I23),-1,(EchelleFPAparam!$S$3/('cpmcfgWVLEN_Table.csv'!$S28+F$52))*(SIN('Standard Settings'!$F23)+SIN('Standard Settings'!$F23+EchelleFPAparam!$M$3+EchelleFPAparam!$F$3)))</f>
        <v>4244.12282772471</v>
      </c>
      <c r="CR28" s="36" t="n">
        <f aca="false">IF(OR($S28+G$52&lt;'Standard Settings'!$G23,$S28+G$52&gt;'Standard Settings'!$I23),-1,(EchelleFPAparam!$S$3/('cpmcfgWVLEN_Table.csv'!$S28+G$52))*(SIN('Standard Settings'!$F23)+SIN('Standard Settings'!$F23+EchelleFPAparam!$M$3+EchelleFPAparam!$F$3)))</f>
        <v>3940.97119717294</v>
      </c>
      <c r="CS28" s="36" t="n">
        <f aca="false">IF(OR($S28+H$52&lt;'Standard Settings'!$G23,$S28+H$52&gt;'Standard Settings'!$I23),-1,(EchelleFPAparam!$S$3/('cpmcfgWVLEN_Table.csv'!$S28+H$52))*(SIN('Standard Settings'!$F23)+SIN('Standard Settings'!$F23+EchelleFPAparam!$M$3+EchelleFPAparam!$F$3)))</f>
        <v>3678.23978402808</v>
      </c>
      <c r="CT28" s="36" t="n">
        <f aca="false">IF(OR($S28+I$52&lt;'Standard Settings'!$G23,$S28+I$52&gt;'Standard Settings'!$I23),-1,(EchelleFPAparam!$S$3/('cpmcfgWVLEN_Table.csv'!$S28+I$52))*(SIN('Standard Settings'!$F23)+SIN('Standard Settings'!$F23+EchelleFPAparam!$M$3+EchelleFPAparam!$F$3)))</f>
        <v>3448.34979752633</v>
      </c>
      <c r="CU28" s="36" t="n">
        <f aca="false">IF(OR($S28+J$52&lt;'Standard Settings'!$G23,$S28+J$52&gt;'Standard Settings'!$I23),-1,(EchelleFPAparam!$S$3/('cpmcfgWVLEN_Table.csv'!$S28+J$52))*(SIN('Standard Settings'!$F23)+SIN('Standard Settings'!$F23+EchelleFPAparam!$M$3+EchelleFPAparam!$F$3)))</f>
        <v>-1</v>
      </c>
      <c r="CV28" s="35"/>
      <c r="CW28" s="35"/>
      <c r="CX28" s="36" t="n">
        <f aca="false">IF(OR($S28+B$52&lt;'Standard Settings'!$G23,$S28+B$52&gt;'Standard Settings'!$I23),-1,(EchelleFPAparam!$S$3/('cpmcfgWVLEN_Table.csv'!$S28+B$52))*(SIN('Standard Settings'!$F23)+SIN('Standard Settings'!$F23+EchelleFPAparam!$M$3+EchelleFPAparam!$G$3)))</f>
        <v>-1</v>
      </c>
      <c r="CY28" s="36" t="n">
        <f aca="false">IF(OR($S28+C$52&lt;'Standard Settings'!$G23,$S28+C$52&gt;'Standard Settings'!$I23),-1,(EchelleFPAparam!$S$3/('cpmcfgWVLEN_Table.csv'!$S28+C$52))*(SIN('Standard Settings'!$F23)+SIN('Standard Settings'!$F23+EchelleFPAparam!$M$3+EchelleFPAparam!$G$3)))</f>
        <v>5558.23233936271</v>
      </c>
      <c r="CZ28" s="36" t="n">
        <f aca="false">IF(OR($S28+D$52&lt;'Standard Settings'!$G23,$S28+D$52&gt;'Standard Settings'!$I23),-1,(EchelleFPAparam!$S$3/('cpmcfgWVLEN_Table.csv'!$S28+D$52))*(SIN('Standard Settings'!$F23)+SIN('Standard Settings'!$F23+EchelleFPAparam!$M$3+EchelleFPAparam!$G$3)))</f>
        <v>5052.93849032974</v>
      </c>
      <c r="DA28" s="36" t="n">
        <f aca="false">IF(OR($S28+E$52&lt;'Standard Settings'!$G23,$S28+E$52&gt;'Standard Settings'!$I23),-1,(EchelleFPAparam!$S$3/('cpmcfgWVLEN_Table.csv'!$S28+E$52))*(SIN('Standard Settings'!$F23)+SIN('Standard Settings'!$F23+EchelleFPAparam!$M$3+EchelleFPAparam!$G$3)))</f>
        <v>4631.86028280226</v>
      </c>
      <c r="DB28" s="36" t="n">
        <f aca="false">IF(OR($S28+F$52&lt;'Standard Settings'!$G23,$S28+F$52&gt;'Standard Settings'!$I23),-1,(EchelleFPAparam!$S$3/('cpmcfgWVLEN_Table.csv'!$S28+F$52))*(SIN('Standard Settings'!$F23)+SIN('Standard Settings'!$F23+EchelleFPAparam!$M$3+EchelleFPAparam!$G$3)))</f>
        <v>4275.56333797131</v>
      </c>
      <c r="DC28" s="36" t="n">
        <f aca="false">IF(OR($S28+G$52&lt;'Standard Settings'!$G23,$S28+G$52&gt;'Standard Settings'!$I23),-1,(EchelleFPAparam!$S$3/('cpmcfgWVLEN_Table.csv'!$S28+G$52))*(SIN('Standard Settings'!$F23)+SIN('Standard Settings'!$F23+EchelleFPAparam!$M$3+EchelleFPAparam!$G$3)))</f>
        <v>3970.16595668765</v>
      </c>
      <c r="DD28" s="36" t="n">
        <f aca="false">IF(OR($S28+H$52&lt;'Standard Settings'!$G23,$S28+H$52&gt;'Standard Settings'!$I23),-1,(EchelleFPAparam!$S$3/('cpmcfgWVLEN_Table.csv'!$S28+H$52))*(SIN('Standard Settings'!$F23)+SIN('Standard Settings'!$F23+EchelleFPAparam!$M$3+EchelleFPAparam!$G$3)))</f>
        <v>3705.48822624181</v>
      </c>
      <c r="DE28" s="36" t="n">
        <f aca="false">IF(OR($S28+I$52&lt;'Standard Settings'!$G23,$S28+I$52&gt;'Standard Settings'!$I23),-1,(EchelleFPAparam!$S$3/('cpmcfgWVLEN_Table.csv'!$S28+I$52))*(SIN('Standard Settings'!$F23)+SIN('Standard Settings'!$F23+EchelleFPAparam!$M$3+EchelleFPAparam!$G$3)))</f>
        <v>3473.89521210169</v>
      </c>
      <c r="DF28" s="36" t="n">
        <f aca="false">IF(OR($S28+J$52&lt;'Standard Settings'!$G23,$S28+J$52&gt;'Standard Settings'!$I23),-1,(EchelleFPAparam!$S$3/('cpmcfgWVLEN_Table.csv'!$S28+J$52))*(SIN('Standard Settings'!$F23)+SIN('Standard Settings'!$F23+EchelleFPAparam!$M$3+EchelleFPAparam!$G$3)))</f>
        <v>-1</v>
      </c>
      <c r="DG28" s="36"/>
      <c r="DH28" s="36"/>
      <c r="DI28" s="36" t="n">
        <f aca="false">IF(OR($S28+B$52&lt;'Standard Settings'!$G23,$S28+B$52&gt;'Standard Settings'!$I23),-1,(EchelleFPAparam!$S$3/('cpmcfgWVLEN_Table.csv'!$S28+B$52))*(SIN('Standard Settings'!$F23)+SIN('Standard Settings'!$F23+EchelleFPAparam!$M$3+EchelleFPAparam!$H$3)))</f>
        <v>-1</v>
      </c>
      <c r="DJ28" s="36" t="n">
        <f aca="false">IF(OR($S28+C$52&lt;'Standard Settings'!$G23,$S28+C$52&gt;'Standard Settings'!$I23),-1,(EchelleFPAparam!$S$3/('cpmcfgWVLEN_Table.csv'!$S28+C$52))*(SIN('Standard Settings'!$F23)+SIN('Standard Settings'!$F23+EchelleFPAparam!$M$3+EchelleFPAparam!$H$3)))</f>
        <v>5560.40168027506</v>
      </c>
      <c r="DK28" s="36" t="n">
        <f aca="false">IF(OR($S28+D$52&lt;'Standard Settings'!$G23,$S28+D$52&gt;'Standard Settings'!$I23),-1,(EchelleFPAparam!$S$3/('cpmcfgWVLEN_Table.csv'!$S28+D$52))*(SIN('Standard Settings'!$F23)+SIN('Standard Settings'!$F23+EchelleFPAparam!$M$3+EchelleFPAparam!$H$3)))</f>
        <v>5054.91061843188</v>
      </c>
      <c r="DL28" s="36" t="n">
        <f aca="false">IF(OR($S28+E$52&lt;'Standard Settings'!$G23,$S28+E$52&gt;'Standard Settings'!$I23),-1,(EchelleFPAparam!$S$3/('cpmcfgWVLEN_Table.csv'!$S28+E$52))*(SIN('Standard Settings'!$F23)+SIN('Standard Settings'!$F23+EchelleFPAparam!$M$3+EchelleFPAparam!$H$3)))</f>
        <v>4633.66806689589</v>
      </c>
      <c r="DM28" s="36" t="n">
        <f aca="false">IF(OR($S28+F$52&lt;'Standard Settings'!$G23,$S28+F$52&gt;'Standard Settings'!$I23),-1,(EchelleFPAparam!$S$3/('cpmcfgWVLEN_Table.csv'!$S28+F$52))*(SIN('Standard Settings'!$F23)+SIN('Standard Settings'!$F23+EchelleFPAparam!$M$3+EchelleFPAparam!$H$3)))</f>
        <v>4277.23206175005</v>
      </c>
      <c r="DN28" s="36" t="n">
        <f aca="false">IF(OR($S28+G$52&lt;'Standard Settings'!$G23,$S28+G$52&gt;'Standard Settings'!$I23),-1,(EchelleFPAparam!$S$3/('cpmcfgWVLEN_Table.csv'!$S28+G$52))*(SIN('Standard Settings'!$F23)+SIN('Standard Settings'!$F23+EchelleFPAparam!$M$3+EchelleFPAparam!$H$3)))</f>
        <v>3971.71548591076</v>
      </c>
      <c r="DO28" s="36" t="n">
        <f aca="false">IF(OR($S28+H$52&lt;'Standard Settings'!$G23,$S28+H$52&gt;'Standard Settings'!$I23),-1,(EchelleFPAparam!$S$3/('cpmcfgWVLEN_Table.csv'!$S28+H$52))*(SIN('Standard Settings'!$F23)+SIN('Standard Settings'!$F23+EchelleFPAparam!$M$3+EchelleFPAparam!$H$3)))</f>
        <v>3706.93445351671</v>
      </c>
      <c r="DP28" s="36" t="n">
        <f aca="false">IF(OR($S28+I$52&lt;'Standard Settings'!$G23,$S28+I$52&gt;'Standard Settings'!$I23),-1,(EchelleFPAparam!$S$3/('cpmcfgWVLEN_Table.csv'!$S28+I$52))*(SIN('Standard Settings'!$F23)+SIN('Standard Settings'!$F23+EchelleFPAparam!$M$3+EchelleFPAparam!$H$3)))</f>
        <v>3475.25105017192</v>
      </c>
      <c r="DQ28" s="36" t="n">
        <f aca="false">IF(OR($S28+J$52&lt;'Standard Settings'!$G23,$S28+J$52&gt;'Standard Settings'!$I23),-1,(EchelleFPAparam!$S$3/('cpmcfgWVLEN_Table.csv'!$S28+J$52))*(SIN('Standard Settings'!$F23)+SIN('Standard Settings'!$F23+EchelleFPAparam!$M$3+EchelleFPAparam!$H$3)))</f>
        <v>-1</v>
      </c>
      <c r="DR28" s="36"/>
      <c r="DS28" s="36"/>
      <c r="DT28" s="36" t="n">
        <f aca="false">IF(OR($S28+B$52&lt;'Standard Settings'!$G23,$S28+B$52&gt;'Standard Settings'!$I23),-1,(EchelleFPAparam!$S$3/('cpmcfgWVLEN_Table.csv'!$S28+B$52))*(SIN('Standard Settings'!$F23)+SIN('Standard Settings'!$F23+EchelleFPAparam!$M$3+EchelleFPAparam!$I$3)))</f>
        <v>-1</v>
      </c>
      <c r="DU28" s="36" t="n">
        <f aca="false">IF(OR($S28+C$52&lt;'Standard Settings'!$G23,$S28+C$52&gt;'Standard Settings'!$I23),-1,(EchelleFPAparam!$S$3/('cpmcfgWVLEN_Table.csv'!$S28+C$52))*(SIN('Standard Settings'!$F23)+SIN('Standard Settings'!$F23+EchelleFPAparam!$M$3+EchelleFPAparam!$I$3)))</f>
        <v>5599.49064638283</v>
      </c>
      <c r="DV28" s="36" t="n">
        <f aca="false">IF(OR($S28+D$52&lt;'Standard Settings'!$G23,$S28+D$52&gt;'Standard Settings'!$I23),-1,(EchelleFPAparam!$S$3/('cpmcfgWVLEN_Table.csv'!$S28+D$52))*(SIN('Standard Settings'!$F23)+SIN('Standard Settings'!$F23+EchelleFPAparam!$M$3+EchelleFPAparam!$I$3)))</f>
        <v>5090.44604216621</v>
      </c>
      <c r="DW28" s="36" t="n">
        <f aca="false">IF(OR($S28+E$52&lt;'Standard Settings'!$G23,$S28+E$52&gt;'Standard Settings'!$I23),-1,(EchelleFPAparam!$S$3/('cpmcfgWVLEN_Table.csv'!$S28+E$52))*(SIN('Standard Settings'!$F23)+SIN('Standard Settings'!$F23+EchelleFPAparam!$M$3+EchelleFPAparam!$I$3)))</f>
        <v>4666.24220531903</v>
      </c>
      <c r="DX28" s="36" t="n">
        <f aca="false">IF(OR($S28+F$52&lt;'Standard Settings'!$G23,$S28+F$52&gt;'Standard Settings'!$I23),-1,(EchelleFPAparam!$S$3/('cpmcfgWVLEN_Table.csv'!$S28+F$52))*(SIN('Standard Settings'!$F23)+SIN('Standard Settings'!$F23+EchelleFPAparam!$M$3+EchelleFPAparam!$I$3)))</f>
        <v>4307.30049721756</v>
      </c>
      <c r="DY28" s="36" t="n">
        <f aca="false">IF(OR($S28+G$52&lt;'Standard Settings'!$G23,$S28+G$52&gt;'Standard Settings'!$I23),-1,(EchelleFPAparam!$S$3/('cpmcfgWVLEN_Table.csv'!$S28+G$52))*(SIN('Standard Settings'!$F23)+SIN('Standard Settings'!$F23+EchelleFPAparam!$M$3+EchelleFPAparam!$I$3)))</f>
        <v>3999.63617598774</v>
      </c>
      <c r="DZ28" s="36" t="n">
        <f aca="false">IF(OR($S28+H$52&lt;'Standard Settings'!$G23,$S28+H$52&gt;'Standard Settings'!$I23),-1,(EchelleFPAparam!$S$3/('cpmcfgWVLEN_Table.csv'!$S28+H$52))*(SIN('Standard Settings'!$F23)+SIN('Standard Settings'!$F23+EchelleFPAparam!$M$3+EchelleFPAparam!$I$3)))</f>
        <v>3732.99376425522</v>
      </c>
      <c r="EA28" s="36" t="n">
        <f aca="false">IF(OR($S28+I$52&lt;'Standard Settings'!$G23,$S28+I$52&gt;'Standard Settings'!$I23),-1,(EchelleFPAparam!$S$3/('cpmcfgWVLEN_Table.csv'!$S28+I$52))*(SIN('Standard Settings'!$F23)+SIN('Standard Settings'!$F23+EchelleFPAparam!$M$3+EchelleFPAparam!$I$3)))</f>
        <v>3499.68165398927</v>
      </c>
      <c r="EB28" s="36" t="n">
        <f aca="false">IF(OR($S28+J$52&lt;'Standard Settings'!$G23,$S28+J$52&gt;'Standard Settings'!$I23),-1,(EchelleFPAparam!$S$3/('cpmcfgWVLEN_Table.csv'!$S28+J$52))*(SIN('Standard Settings'!$F23)+SIN('Standard Settings'!$F23+EchelleFPAparam!$M$3+EchelleFPAparam!$I$3)))</f>
        <v>-1</v>
      </c>
      <c r="EC28" s="36"/>
      <c r="ED28" s="36"/>
      <c r="EE28" s="36" t="n">
        <f aca="false">IF(OR($S28+B$52&lt;'Standard Settings'!$G23,$S28+B$52&gt;'Standard Settings'!$I23),-1,(EchelleFPAparam!$S$3/('cpmcfgWVLEN_Table.csv'!$S28+B$52))*(SIN('Standard Settings'!$F23)+SIN('Standard Settings'!$F23+EchelleFPAparam!$M$3+EchelleFPAparam!$J$3)))</f>
        <v>-1</v>
      </c>
      <c r="EF28" s="36" t="n">
        <f aca="false">IF(OR($S28+C$52&lt;'Standard Settings'!$G23,$S28+C$52&gt;'Standard Settings'!$I23),-1,(EchelleFPAparam!$S$3/('cpmcfgWVLEN_Table.csv'!$S28+C$52))*(SIN('Standard Settings'!$F23)+SIN('Standard Settings'!$F23+EchelleFPAparam!$M$3+EchelleFPAparam!$J$3)))</f>
        <v>5601.56247347352</v>
      </c>
      <c r="EG28" s="36" t="n">
        <f aca="false">IF(OR($S28+D$52&lt;'Standard Settings'!$G23,$S28+D$52&gt;'Standard Settings'!$I23),-1,(EchelleFPAparam!$S$3/('cpmcfgWVLEN_Table.csv'!$S28+D$52))*(SIN('Standard Settings'!$F23)+SIN('Standard Settings'!$F23+EchelleFPAparam!$M$3+EchelleFPAparam!$J$3)))</f>
        <v>5092.32952133956</v>
      </c>
      <c r="EH28" s="36" t="n">
        <f aca="false">IF(OR($S28+E$52&lt;'Standard Settings'!$G23,$S28+E$52&gt;'Standard Settings'!$I23),-1,(EchelleFPAparam!$S$3/('cpmcfgWVLEN_Table.csv'!$S28+E$52))*(SIN('Standard Settings'!$F23)+SIN('Standard Settings'!$F23+EchelleFPAparam!$M$3+EchelleFPAparam!$J$3)))</f>
        <v>4667.9687278946</v>
      </c>
      <c r="EI28" s="36" t="n">
        <f aca="false">IF(OR($S28+F$52&lt;'Standard Settings'!$G23,$S28+F$52&gt;'Standard Settings'!$I23),-1,(EchelleFPAparam!$S$3/('cpmcfgWVLEN_Table.csv'!$S28+F$52))*(SIN('Standard Settings'!$F23)+SIN('Standard Settings'!$F23+EchelleFPAparam!$M$3+EchelleFPAparam!$J$3)))</f>
        <v>4308.89421036425</v>
      </c>
      <c r="EJ28" s="36" t="n">
        <f aca="false">IF(OR($S28+G$52&lt;'Standard Settings'!$G23,$S28+G$52&gt;'Standard Settings'!$I23),-1,(EchelleFPAparam!$S$3/('cpmcfgWVLEN_Table.csv'!$S28+G$52))*(SIN('Standard Settings'!$F23)+SIN('Standard Settings'!$F23+EchelleFPAparam!$M$3+EchelleFPAparam!$J$3)))</f>
        <v>4001.11605248109</v>
      </c>
      <c r="EK28" s="36" t="n">
        <f aca="false">IF(OR($S28+H$52&lt;'Standard Settings'!$G23,$S28+H$52&gt;'Standard Settings'!$I23),-1,(EchelleFPAparam!$S$3/('cpmcfgWVLEN_Table.csv'!$S28+H$52))*(SIN('Standard Settings'!$F23)+SIN('Standard Settings'!$F23+EchelleFPAparam!$M$3+EchelleFPAparam!$J$3)))</f>
        <v>3734.37498231568</v>
      </c>
      <c r="EL28" s="36" t="n">
        <f aca="false">IF(OR($S28+I$52&lt;'Standard Settings'!$G23,$S28+I$52&gt;'Standard Settings'!$I23),-1,(EchelleFPAparam!$S$3/('cpmcfgWVLEN_Table.csv'!$S28+I$52))*(SIN('Standard Settings'!$F23)+SIN('Standard Settings'!$F23+EchelleFPAparam!$M$3+EchelleFPAparam!$J$3)))</f>
        <v>3500.97654592095</v>
      </c>
      <c r="EM28" s="36" t="n">
        <f aca="false">IF(OR($S28+J$52&lt;'Standard Settings'!$G23,$S28+J$52&gt;'Standard Settings'!$I23),-1,(EchelleFPAparam!$S$3/('cpmcfgWVLEN_Table.csv'!$S28+J$52))*(SIN('Standard Settings'!$F23)+SIN('Standard Settings'!$F23+EchelleFPAparam!$M$3+EchelleFPAparam!$J$3)))</f>
        <v>-1</v>
      </c>
      <c r="EN28" s="36"/>
      <c r="EO28" s="36"/>
      <c r="EP28" s="36" t="n">
        <f aca="false">IF(OR($S28+B$52&lt;$Q28,$S28+B$52&gt;$R28),-1,(EchelleFPAparam!$S$3/('cpmcfgWVLEN_Table.csv'!$S28+B$52))*(SIN('Standard Settings'!$F23)+SIN('Standard Settings'!$F23+EchelleFPAparam!$M$3+EchelleFPAparam!$K$3)))</f>
        <v>-1</v>
      </c>
      <c r="EQ28" s="36" t="n">
        <f aca="false">IF(OR($S28+C$52&lt;$Q28,$S28+C$52&gt;$R28),-1,(EchelleFPAparam!$S$3/('cpmcfgWVLEN_Table.csv'!$S28+C$52))*(SIN('Standard Settings'!$F23)+SIN('Standard Settings'!$F23+EchelleFPAparam!$M$3+EchelleFPAparam!$K$3)))</f>
        <v>5638.84078976068</v>
      </c>
      <c r="ER28" s="36" t="n">
        <f aca="false">IF(OR($S28+D$52&lt;$Q28,$S28+D$52&gt;$R28),-1,(EchelleFPAparam!$S$3/('cpmcfgWVLEN_Table.csv'!$S28+D$52))*(SIN('Standard Settings'!$F23)+SIN('Standard Settings'!$F23+EchelleFPAparam!$M$3+EchelleFPAparam!$K$3)))</f>
        <v>5126.21889978244</v>
      </c>
      <c r="ES28" s="36" t="n">
        <f aca="false">IF(OR($S28+E$52&lt;$Q28,$S28+E$52&gt;$R28),-1,(EchelleFPAparam!$S$3/('cpmcfgWVLEN_Table.csv'!$S28+E$52))*(SIN('Standard Settings'!$F23)+SIN('Standard Settings'!$F23+EchelleFPAparam!$M$3+EchelleFPAparam!$K$3)))</f>
        <v>4699.03399146723</v>
      </c>
      <c r="ET28" s="36" t="n">
        <f aca="false">IF(OR($S28+F$52&lt;$Q28,$S28+F$52&gt;$R28),-1,(EchelleFPAparam!$S$3/('cpmcfgWVLEN_Table.csv'!$S28+F$52))*(SIN('Standard Settings'!$F23)+SIN('Standard Settings'!$F23+EchelleFPAparam!$M$3+EchelleFPAparam!$K$3)))</f>
        <v>4337.56983827744</v>
      </c>
      <c r="EU28" s="36" t="n">
        <f aca="false">IF(OR($S28+G$52&lt;$Q28,$S28+G$52&gt;$R28),-1,(EchelleFPAparam!$S$3/('cpmcfgWVLEN_Table.csv'!$S28+G$52))*(SIN('Standard Settings'!$F23)+SIN('Standard Settings'!$F23+EchelleFPAparam!$M$3+EchelleFPAparam!$K$3)))</f>
        <v>4027.74342125763</v>
      </c>
      <c r="EV28" s="36" t="n">
        <f aca="false">IF(OR($S28+H$52&lt;$Q28,$S28+H$52&gt;$R28),-1,(EchelleFPAparam!$S$3/('cpmcfgWVLEN_Table.csv'!$S28+H$52))*(SIN('Standard Settings'!$F23)+SIN('Standard Settings'!$F23+EchelleFPAparam!$M$3+EchelleFPAparam!$K$3)))</f>
        <v>3759.22719317378</v>
      </c>
      <c r="EW28" s="36" t="n">
        <f aca="false">IF(OR($S28+I$52&lt;$Q28,$S28+I$52&gt;$R28),-1,(EchelleFPAparam!$S$3/('cpmcfgWVLEN_Table.csv'!$S28+I$52))*(SIN('Standard Settings'!$F23)+SIN('Standard Settings'!$F23+EchelleFPAparam!$M$3+EchelleFPAparam!$K$3)))</f>
        <v>3524.27549360042</v>
      </c>
      <c r="EX28" s="36" t="n">
        <f aca="false">IF(OR($S28+J$52&lt;$Q28,$S28+J$52&gt;$R28),-1,(EchelleFPAparam!$S$3/('cpmcfgWVLEN_Table.csv'!$S28+J$52))*(SIN('Standard Settings'!$F23)+SIN('Standard Settings'!$F23+EchelleFPAparam!$M$3+EchelleFPAparam!$K$3)))</f>
        <v>-1</v>
      </c>
      <c r="EY28" s="36"/>
      <c r="EZ28" s="37"/>
      <c r="FA28" s="37"/>
      <c r="FB28" s="37"/>
      <c r="FC28" s="37"/>
      <c r="FD28" s="37"/>
      <c r="FE28" s="37"/>
      <c r="FF28" s="37"/>
      <c r="FG28" s="37"/>
      <c r="FH28" s="37"/>
      <c r="FI28" s="37"/>
      <c r="FJ28" s="37"/>
      <c r="FK28" s="37"/>
      <c r="FL28" s="37"/>
      <c r="FM28" s="37"/>
      <c r="FN28" s="37"/>
      <c r="FO28" s="37"/>
      <c r="FP28" s="37"/>
      <c r="FQ28" s="37"/>
      <c r="FR28" s="37"/>
      <c r="FS28" s="37"/>
      <c r="FT28" s="37"/>
      <c r="FU28" s="37"/>
      <c r="FV28" s="37"/>
      <c r="FW28" s="37"/>
      <c r="FX28" s="38" t="n">
        <f aca="false">1/(F28*EchelleFPAparam!$Q$3)</f>
        <v>768.708432075838</v>
      </c>
      <c r="FY28" s="38" t="n">
        <f aca="false">E28*FX28</f>
        <v>11.2860643960954</v>
      </c>
      <c r="FZ28" s="37"/>
      <c r="GA28" s="37"/>
      <c r="GB28" s="37"/>
      <c r="GC28" s="37"/>
      <c r="GD28" s="37"/>
      <c r="GE28" s="37"/>
      <c r="GF28" s="37"/>
      <c r="GG28" s="37"/>
      <c r="GH28" s="37"/>
      <c r="GI28" s="37"/>
      <c r="GJ28" s="37"/>
      <c r="GK28" s="37"/>
      <c r="GL28" s="37"/>
      <c r="GM28" s="37"/>
      <c r="GN28" s="37"/>
      <c r="GO28" s="37"/>
      <c r="GP28" s="37"/>
      <c r="GQ28" s="37"/>
      <c r="GR28" s="37"/>
      <c r="GS28" s="37"/>
      <c r="GT28" s="37"/>
      <c r="GU28" s="37"/>
      <c r="GV28" s="37"/>
      <c r="GW28" s="37"/>
      <c r="GX28" s="37"/>
      <c r="GY28" s="37"/>
      <c r="GZ28" s="37"/>
      <c r="HA28" s="37"/>
      <c r="HB28" s="37"/>
      <c r="HC28" s="37"/>
      <c r="HD28" s="37"/>
      <c r="HE28" s="37"/>
      <c r="HF28" s="37"/>
      <c r="HG28" s="37"/>
      <c r="HH28" s="37"/>
      <c r="HI28" s="37"/>
      <c r="HJ28" s="37"/>
      <c r="HK28" s="37"/>
      <c r="HL28" s="37"/>
      <c r="HM28" s="37"/>
      <c r="HN28" s="37"/>
      <c r="HO28" s="37"/>
      <c r="HP28" s="37"/>
      <c r="HQ28" s="37"/>
      <c r="HR28" s="37"/>
      <c r="HS28" s="37"/>
      <c r="HT28" s="37"/>
      <c r="HU28" s="37"/>
      <c r="HV28" s="37"/>
      <c r="HW28" s="37"/>
      <c r="HX28" s="37"/>
      <c r="HY28" s="37"/>
      <c r="HZ28" s="37"/>
      <c r="IA28" s="37"/>
      <c r="IB28" s="37"/>
      <c r="IC28" s="37"/>
      <c r="ID28" s="37"/>
      <c r="IE28" s="37"/>
      <c r="IF28" s="37"/>
      <c r="IG28" s="37"/>
      <c r="IH28" s="37"/>
      <c r="II28" s="37"/>
      <c r="IJ28" s="37"/>
      <c r="IK28" s="37"/>
      <c r="IL28" s="37"/>
      <c r="IM28" s="37"/>
      <c r="IN28" s="37"/>
      <c r="IO28" s="37"/>
      <c r="IP28" s="37"/>
      <c r="IQ28" s="37"/>
      <c r="IR28" s="37"/>
      <c r="IS28" s="37"/>
      <c r="IT28" s="37"/>
      <c r="IU28" s="37"/>
      <c r="IV28" s="37"/>
      <c r="IW28" s="37"/>
      <c r="IX28" s="37"/>
      <c r="IY28" s="37"/>
      <c r="IZ28" s="37"/>
      <c r="JA28" s="37"/>
      <c r="JB28" s="37"/>
      <c r="JC28" s="37"/>
      <c r="JD28" s="37"/>
      <c r="JE28" s="37"/>
      <c r="JF28" s="37"/>
      <c r="JG28" s="37"/>
      <c r="JH28" s="37"/>
      <c r="JI28" s="37"/>
      <c r="JJ28" s="37"/>
      <c r="JK28" s="37"/>
      <c r="JL28" s="37"/>
      <c r="JM28" s="37"/>
      <c r="JN28" s="37"/>
      <c r="JO28" s="37"/>
      <c r="JP28" s="37"/>
      <c r="JQ28" s="37"/>
      <c r="JR28" s="37"/>
      <c r="JS28" s="37"/>
      <c r="JT28" s="37"/>
      <c r="JU28" s="37"/>
      <c r="JV28" s="37"/>
      <c r="JW28" s="37"/>
      <c r="JX28" s="37"/>
      <c r="JY28" s="37"/>
      <c r="JZ28" s="37"/>
      <c r="KA28" s="37"/>
      <c r="KB28" s="37"/>
      <c r="KC28" s="37"/>
      <c r="KD28" s="37"/>
      <c r="KE28" s="37"/>
    </row>
    <row r="29" customFormat="false" ht="13.75" hidden="false" customHeight="true" outlineLevel="0" collapsed="false">
      <c r="A29" s="24" t="n">
        <v>23</v>
      </c>
      <c r="B29" s="25" t="n">
        <f aca="false">Y29</f>
        <v>4312.28010698881</v>
      </c>
      <c r="C29" s="12" t="str">
        <f aca="false">'Standard Settings'!B24</f>
        <v>M/4/9</v>
      </c>
      <c r="D29" s="12" t="n">
        <f aca="false">'Standard Settings'!H24</f>
        <v>13</v>
      </c>
      <c r="E29" s="26" t="n">
        <f aca="false">(DX29-DM29)/2048</f>
        <v>0.0144569459571144</v>
      </c>
      <c r="F29" s="23" t="n">
        <f aca="false">((EchelleFPAparam!$S$3/('cpmcfgWVLEN_Table.csv'!$S29+E$52))*(SIN('Standard Settings'!$F24+0.0005)+SIN('Standard Settings'!$F24+0.0005+EchelleFPAparam!$M$3))-(EchelleFPAparam!$S$3/('cpmcfgWVLEN_Table.csv'!$S29+E$52))*(SIN('Standard Settings'!$F24-0.0005)+SIN('Standard Settings'!$F24-0.0005+EchelleFPAparam!$M$3)))*1000*EchelleFPAparam!$O$3/180</f>
        <v>42.652880479881</v>
      </c>
      <c r="G29" s="27" t="str">
        <f aca="false">'Standard Settings'!C24</f>
        <v>M</v>
      </c>
      <c r="H29" s="28"/>
      <c r="I29" s="12" t="str">
        <f aca="false">'Standard Settings'!$D24</f>
        <v>LM</v>
      </c>
      <c r="J29" s="28"/>
      <c r="K29" s="13" t="n">
        <v>0</v>
      </c>
      <c r="L29" s="13" t="n">
        <v>0</v>
      </c>
      <c r="M29" s="14" t="s">
        <v>319</v>
      </c>
      <c r="N29" s="14" t="s">
        <v>319</v>
      </c>
      <c r="O29" s="12" t="n">
        <f aca="false">'Standard Settings'!$E24</f>
        <v>64</v>
      </c>
      <c r="P29" s="29"/>
      <c r="Q29" s="30" t="n">
        <f aca="false">'Standard Settings'!$G24</f>
        <v>10</v>
      </c>
      <c r="R29" s="30" t="n">
        <f aca="false">'Standard Settings'!$I24</f>
        <v>16</v>
      </c>
      <c r="S29" s="31" t="n">
        <f aca="false">D29-4</f>
        <v>9</v>
      </c>
      <c r="T29" s="31" t="n">
        <f aca="false">D29+4</f>
        <v>17</v>
      </c>
      <c r="U29" s="32" t="n">
        <f aca="false">IF(OR($S29+B$52&lt;$Q29,$S29+B$52&gt;$R29),-1,(EchelleFPAparam!$S$3/('cpmcfgWVLEN_Table.csv'!$S29+B$52))*(SIN('Standard Settings'!$F24)+SIN('Standard Settings'!$F24+EchelleFPAparam!$M$3)))</f>
        <v>-1</v>
      </c>
      <c r="V29" s="32" t="n">
        <f aca="false">IF(OR($S29+C$52&lt;$Q29,$S29+C$52&gt;$R29),-1,(EchelleFPAparam!$S$3/('cpmcfgWVLEN_Table.csv'!$S29+C$52))*(SIN('Standard Settings'!$F24)+SIN('Standard Settings'!$F24+EchelleFPAparam!$M$3)))</f>
        <v>5605.96413908546</v>
      </c>
      <c r="W29" s="32" t="n">
        <f aca="false">IF(OR($S29+D$52&lt;$Q29,$S29+D$52&gt;$R29),-1,(EchelleFPAparam!$S$3/('cpmcfgWVLEN_Table.csv'!$S29+D$52))*(SIN('Standard Settings'!$F24)+SIN('Standard Settings'!$F24+EchelleFPAparam!$M$3)))</f>
        <v>5096.33103553223</v>
      </c>
      <c r="X29" s="32" t="n">
        <f aca="false">IF(OR($S29+E$52&lt;$Q29,$S29+E$52&gt;$R29),-1,(EchelleFPAparam!$S$3/('cpmcfgWVLEN_Table.csv'!$S29+E$52))*(SIN('Standard Settings'!$F24)+SIN('Standard Settings'!$F24+EchelleFPAparam!$M$3)))</f>
        <v>4671.63678257122</v>
      </c>
      <c r="Y29" s="32" t="n">
        <f aca="false">IF(OR($S29+F$52&lt;$Q29,$S29+F$52&gt;$R29),-1,(EchelleFPAparam!$S$3/('cpmcfgWVLEN_Table.csv'!$S29+F$52))*(SIN('Standard Settings'!$F24)+SIN('Standard Settings'!$F24+EchelleFPAparam!$M$3)))</f>
        <v>4312.28010698881</v>
      </c>
      <c r="Z29" s="32" t="n">
        <f aca="false">IF(OR($S29+G$52&lt;$Q29,$S29+G$52&gt;$R29),-1,(EchelleFPAparam!$S$3/('cpmcfgWVLEN_Table.csv'!$S29+G$52))*(SIN('Standard Settings'!$F24)+SIN('Standard Settings'!$F24+EchelleFPAparam!$M$3)))</f>
        <v>4004.26009934676</v>
      </c>
      <c r="AA29" s="32" t="n">
        <f aca="false">IF(OR($S29+H$52&lt;$Q29,$S29+H$52&gt;$R29),-1,(EchelleFPAparam!$S$3/('cpmcfgWVLEN_Table.csv'!$S29+H$52))*(SIN('Standard Settings'!$F24)+SIN('Standard Settings'!$F24+EchelleFPAparam!$M$3)))</f>
        <v>3737.30942605697</v>
      </c>
      <c r="AB29" s="32" t="n">
        <f aca="false">IF(OR($S29+I$52&lt;$Q29,$S29+I$52&gt;$R29),-1,(EchelleFPAparam!$S$3/('cpmcfgWVLEN_Table.csv'!$S29+I$52))*(SIN('Standard Settings'!$F24)+SIN('Standard Settings'!$F24+EchelleFPAparam!$M$3)))</f>
        <v>3503.72758692841</v>
      </c>
      <c r="AC29" s="32" t="n">
        <f aca="false">IF(OR($S29+J$52&lt;$Q29,$S29+J$52&gt;$R29),-1,(EchelleFPAparam!$S$3/('cpmcfgWVLEN_Table.csv'!$S29+J$52))*(SIN('Standard Settings'!$F24)+SIN('Standard Settings'!$F24+EchelleFPAparam!$M$3)))</f>
        <v>-1</v>
      </c>
      <c r="AD29" s="33"/>
      <c r="AE29" s="33" t="n">
        <v>1886.33451158126</v>
      </c>
      <c r="AF29" s="33" t="n">
        <v>1434.41121257231</v>
      </c>
      <c r="AG29" s="33" t="n">
        <v>1056.40985345804</v>
      </c>
      <c r="AH29" s="33" t="n">
        <v>735.458755105451</v>
      </c>
      <c r="AI29" s="33" t="n">
        <v>459.684144516477</v>
      </c>
      <c r="AJ29" s="33" t="n">
        <v>220.03876521167</v>
      </c>
      <c r="AK29" s="33" t="n">
        <v>48.271996053434</v>
      </c>
      <c r="AL29" s="33"/>
      <c r="AM29" s="33"/>
      <c r="AN29" s="33"/>
      <c r="AO29" s="33"/>
      <c r="AP29" s="33" t="n">
        <v>1902.82311894888</v>
      </c>
      <c r="AQ29" s="33" t="n">
        <v>1448.30985161587</v>
      </c>
      <c r="AR29" s="33" t="n">
        <v>1067.87954448826</v>
      </c>
      <c r="AS29" s="33" t="n">
        <v>744.898664885847</v>
      </c>
      <c r="AT29" s="33" t="n">
        <v>467.372904987659</v>
      </c>
      <c r="AU29" s="33" t="n">
        <v>226.224837989899</v>
      </c>
      <c r="AV29" s="33" t="n">
        <v>50.668390074497</v>
      </c>
      <c r="AW29" s="33"/>
      <c r="AX29" s="33"/>
      <c r="AY29" s="33"/>
      <c r="AZ29" s="33"/>
      <c r="BA29" s="33" t="n">
        <v>1921.54183501178</v>
      </c>
      <c r="BB29" s="33" t="n">
        <v>1464.25524115155</v>
      </c>
      <c r="BC29" s="33" t="n">
        <v>1081.09786699942</v>
      </c>
      <c r="BD29" s="33" t="n">
        <v>755.818230905455</v>
      </c>
      <c r="BE29" s="33" t="n">
        <v>476.356147912476</v>
      </c>
      <c r="BF29" s="33" t="n">
        <v>233.496932219609</v>
      </c>
      <c r="BG29" s="33" t="n">
        <v>53.6018723660707</v>
      </c>
      <c r="BH29" s="33"/>
      <c r="BI29" s="33"/>
      <c r="BJ29" s="33"/>
      <c r="BK29" s="34" t="n">
        <f aca="false">IF(OR($S29+B$52&lt;'Standard Settings'!$G24,$S29+B$52&gt;'Standard Settings'!$I24),-1,(EchelleFPAparam!$S$3/('cpmcfgWVLEN_Table.csv'!$S29+B$52))*(SIN(EchelleFPAparam!$T$3-EchelleFPAparam!$M$3/2)+SIN('Standard Settings'!$F24+EchelleFPAparam!$M$3)))</f>
        <v>-1</v>
      </c>
      <c r="BL29" s="34" t="n">
        <f aca="false">IF(OR($S29+C$52&lt;'Standard Settings'!$G24,$S29+C$52&gt;'Standard Settings'!$I24),-1,(EchelleFPAparam!$S$3/('cpmcfgWVLEN_Table.csv'!$S29+C$52))*(SIN(EchelleFPAparam!$T$3-EchelleFPAparam!$M$3/2)+SIN('Standard Settings'!$F24+EchelleFPAparam!$M$3)))</f>
        <v>5638.43400861147</v>
      </c>
      <c r="BM29" s="34" t="n">
        <f aca="false">IF(OR($S29+D$52&lt;'Standard Settings'!$G24,$S29+D$52&gt;'Standard Settings'!$I24),-1,(EchelleFPAparam!$S$3/('cpmcfgWVLEN_Table.csv'!$S29+D$52))*(SIN(EchelleFPAparam!$T$3-EchelleFPAparam!$M$3/2)+SIN('Standard Settings'!$F24+EchelleFPAparam!$M$3)))</f>
        <v>5125.8490987377</v>
      </c>
      <c r="BN29" s="34" t="n">
        <f aca="false">IF(OR($S29+E$52&lt;'Standard Settings'!$G24,$S29+E$52&gt;'Standard Settings'!$I24),-1,(EchelleFPAparam!$S$3/('cpmcfgWVLEN_Table.csv'!$S29+E$52))*(SIN(EchelleFPAparam!$T$3-EchelleFPAparam!$M$3/2)+SIN('Standard Settings'!$F24+EchelleFPAparam!$M$3)))</f>
        <v>4698.69500717623</v>
      </c>
      <c r="BO29" s="34" t="n">
        <f aca="false">IF(OR($S29+F$52&lt;'Standard Settings'!$G24,$S29+F$52&gt;'Standard Settings'!$I24),-1,(EchelleFPAparam!$S$3/('cpmcfgWVLEN_Table.csv'!$S29+F$52))*(SIN(EchelleFPAparam!$T$3-EchelleFPAparam!$M$3/2)+SIN('Standard Settings'!$F24+EchelleFPAparam!$M$3)))</f>
        <v>4337.25692970113</v>
      </c>
      <c r="BP29" s="34" t="n">
        <f aca="false">IF(OR($S29+G$52&lt;'Standard Settings'!$G24,$S29+G$52&gt;'Standard Settings'!$I24),-1,(EchelleFPAparam!$S$3/('cpmcfgWVLEN_Table.csv'!$S29+G$52))*(SIN(EchelleFPAparam!$T$3-EchelleFPAparam!$M$3/2)+SIN('Standard Settings'!$F24+EchelleFPAparam!$M$3)))</f>
        <v>4027.45286329391</v>
      </c>
      <c r="BQ29" s="34" t="n">
        <f aca="false">IF(OR($S29+H$52&lt;'Standard Settings'!$G24,$S29+H$52&gt;'Standard Settings'!$I24),-1,(EchelleFPAparam!$S$3/('cpmcfgWVLEN_Table.csv'!$S29+H$52))*(SIN(EchelleFPAparam!$T$3-EchelleFPAparam!$M$3/2)+SIN('Standard Settings'!$F24+EchelleFPAparam!$M$3)))</f>
        <v>3758.95600574098</v>
      </c>
      <c r="BR29" s="34" t="n">
        <f aca="false">IF(OR($S29+I$52&lt;'Standard Settings'!$G24,$S29+I$52&gt;'Standard Settings'!$I24),-1,(EchelleFPAparam!$S$3/('cpmcfgWVLEN_Table.csv'!$S29+I$52))*(SIN(EchelleFPAparam!$T$3-EchelleFPAparam!$M$3/2)+SIN('Standard Settings'!$F24+EchelleFPAparam!$M$3)))</f>
        <v>3524.02125538217</v>
      </c>
      <c r="BS29" s="34" t="n">
        <f aca="false">IF(OR($S29+J$52&lt;'Standard Settings'!$G24,$S29+J$52&gt;'Standard Settings'!$I24),-1,(EchelleFPAparam!$S$3/('cpmcfgWVLEN_Table.csv'!$S29+J$52))*(SIN(EchelleFPAparam!$T$3-EchelleFPAparam!$M$3/2)+SIN('Standard Settings'!$F24+EchelleFPAparam!$M$3)))</f>
        <v>-1</v>
      </c>
      <c r="BT29" s="35" t="n">
        <f aca="false">IF(OR($S29+B$52&lt;'Standard Settings'!$G24,$S29+B$52&gt;'Standard Settings'!$I24),-1,BK29*(($D29+B$52)/($D29+B$52+0.5)))</f>
        <v>-1</v>
      </c>
      <c r="BU29" s="35" t="n">
        <f aca="false">IF(OR($S29+C$52&lt;'Standard Settings'!$G24,$S29+C$52&gt;'Standard Settings'!$I24),-1,BL29*(($D29+C$52)/($D29+C$52+0.5)))</f>
        <v>5444.00524969383</v>
      </c>
      <c r="BV29" s="35" t="n">
        <f aca="false">IF(OR($S29+D$52&lt;'Standard Settings'!$G24,$S29+D$52&gt;'Standard Settings'!$I24),-1,BM29*(($D29+D$52)/($D29+D$52+0.5)))</f>
        <v>4960.49912781068</v>
      </c>
      <c r="BW29" s="35" t="n">
        <f aca="false">IF(OR($S29+E$52&lt;'Standard Settings'!$G24,$S29+E$52&gt;'Standard Settings'!$I24),-1,BN29*(($D29+E$52)/($D29+E$52+0.5)))</f>
        <v>4556.31030998907</v>
      </c>
      <c r="BX29" s="35" t="n">
        <f aca="false">IF(OR($S29+F$52&lt;'Standard Settings'!$G24,$S29+F$52&gt;'Standard Settings'!$I24),-1,BO29*(($D29+F$52)/($D29+F$52+0.5)))</f>
        <v>4213.33530313824</v>
      </c>
      <c r="BY29" s="35" t="n">
        <f aca="false">IF(OR($S29+G$52&lt;'Standard Settings'!$G24,$S29+G$52&gt;'Standard Settings'!$I24),-1,BP29*(($D29+G$52)/($D29+G$52+0.5)))</f>
        <v>3918.60278590759</v>
      </c>
      <c r="BZ29" s="35" t="n">
        <f aca="false">IF(OR($S29+H$52&lt;'Standard Settings'!$G24,$S29+H$52&gt;'Standard Settings'!$I24),-1,BQ29*(($D29+H$52)/($D29+H$52+0.5)))</f>
        <v>3662.57251841429</v>
      </c>
      <c r="CA29" s="35" t="n">
        <f aca="false">IF(OR($S29+I$52&lt;'Standard Settings'!$G24,$S29+I$52&gt;'Standard Settings'!$I24),-1,BR29*(($D29+I$52)/($D29+I$52+0.5)))</f>
        <v>3438.06951744602</v>
      </c>
      <c r="CB29" s="35" t="n">
        <f aca="false">IF(OR($S29+J$52&lt;'Standard Settings'!$G24,$S29+J$52&gt;'Standard Settings'!$I24),-1,BS29*(($D29+J$52)/($D29+J$52+0.5)))</f>
        <v>-1</v>
      </c>
      <c r="CC29" s="35" t="n">
        <f aca="false">IF(OR($S29+B$52&lt;'Standard Settings'!$G24,$S29+B$52&gt;'Standard Settings'!$I24),-1,BK29*(($D29+B$52)/($D29+B$52-0.5)))</f>
        <v>-1</v>
      </c>
      <c r="CD29" s="35" t="n">
        <f aca="false">IF(OR($S29+C$52&lt;'Standard Settings'!$G24,$S29+C$52&gt;'Standard Settings'!$I24),-1,BL29*(($D29+C$52)/($D29+C$52-0.5)))</f>
        <v>5847.2648978193</v>
      </c>
      <c r="CE29" s="35" t="n">
        <f aca="false">IF(OR($S29+D$52&lt;'Standard Settings'!$G24,$S29+D$52&gt;'Standard Settings'!$I24),-1,BM29*(($D29+D$52)/($D29+D$52-0.5)))</f>
        <v>5302.60251593555</v>
      </c>
      <c r="CF29" s="35" t="n">
        <f aca="false">IF(OR($S29+E$52&lt;'Standard Settings'!$G24,$S29+E$52&gt;'Standard Settings'!$I24),-1,BN29*(($D29+E$52)/($D29+E$52-0.5)))</f>
        <v>4850.26581385933</v>
      </c>
      <c r="CG29" s="35" t="n">
        <f aca="false">IF(OR($S29+F$52&lt;'Standard Settings'!$G24,$S29+F$52&gt;'Standard Settings'!$I24),-1,BO29*(($D29+F$52)/($D29+F$52-0.5)))</f>
        <v>4468.68895787389</v>
      </c>
      <c r="CH29" s="35" t="n">
        <f aca="false">IF(OR($S29+G$52&lt;'Standard Settings'!$G24,$S29+G$52&gt;'Standard Settings'!$I24),-1,BP29*(($D29+G$52)/($D29+G$52-0.5)))</f>
        <v>4142.52294510231</v>
      </c>
      <c r="CI29" s="35" t="n">
        <f aca="false">IF(OR($S29+H$52&lt;'Standard Settings'!$G24,$S29+H$52&gt;'Standard Settings'!$I24),-1,BQ29*(($D29+H$52)/($D29+H$52-0.5)))</f>
        <v>3860.54941130155</v>
      </c>
      <c r="CJ29" s="35" t="n">
        <f aca="false">IF(OR($S29+I$52&lt;'Standard Settings'!$G24,$S29+I$52&gt;'Standard Settings'!$I24),-1,BR29*(($D29+I$52)/($D29+I$52-0.5)))</f>
        <v>3614.38077475094</v>
      </c>
      <c r="CK29" s="35" t="n">
        <f aca="false">IF(OR($S29+J$52&lt;'Standard Settings'!$G24,$S29+J$52&gt;'Standard Settings'!$I24),-1,BS29*(($D29+J$52)/($D29+J$52-0.5)))</f>
        <v>-1</v>
      </c>
      <c r="CL29" s="35"/>
      <c r="CM29" s="36" t="n">
        <f aca="false">IF(OR($S29+B$52&lt;'Standard Settings'!$G24,$S29+B$52&gt;'Standard Settings'!$I24),-1,(EchelleFPAparam!$S$3/('cpmcfgWVLEN_Table.csv'!$S29+B$52))*(SIN('Standard Settings'!$F24)+SIN('Standard Settings'!$F24+EchelleFPAparam!$M$3+EchelleFPAparam!$F$3)))</f>
        <v>-1</v>
      </c>
      <c r="CN29" s="36" t="n">
        <f aca="false">IF(OR($S29+C$52&lt;'Standard Settings'!$G24,$S29+C$52&gt;'Standard Settings'!$I24),-1,(EchelleFPAparam!$S$3/('cpmcfgWVLEN_Table.csv'!$S29+C$52))*(SIN('Standard Settings'!$F24)+SIN('Standard Settings'!$F24+EchelleFPAparam!$M$3+EchelleFPAparam!$F$3)))</f>
        <v>5544.08482349668</v>
      </c>
      <c r="CO29" s="36" t="n">
        <f aca="false">IF(OR($S29+D$52&lt;'Standard Settings'!$G24,$S29+D$52&gt;'Standard Settings'!$I24),-1,(EchelleFPAparam!$S$3/('cpmcfgWVLEN_Table.csv'!$S29+D$52))*(SIN('Standard Settings'!$F24)+SIN('Standard Settings'!$F24+EchelleFPAparam!$M$3+EchelleFPAparam!$F$3)))</f>
        <v>5040.07711226971</v>
      </c>
      <c r="CP29" s="36" t="n">
        <f aca="false">IF(OR($S29+E$52&lt;'Standard Settings'!$G24,$S29+E$52&gt;'Standard Settings'!$I24),-1,(EchelleFPAparam!$S$3/('cpmcfgWVLEN_Table.csv'!$S29+E$52))*(SIN('Standard Settings'!$F24)+SIN('Standard Settings'!$F24+EchelleFPAparam!$M$3+EchelleFPAparam!$F$3)))</f>
        <v>4620.07068624723</v>
      </c>
      <c r="CQ29" s="36" t="n">
        <f aca="false">IF(OR($S29+F$52&lt;'Standard Settings'!$G24,$S29+F$52&gt;'Standard Settings'!$I24),-1,(EchelleFPAparam!$S$3/('cpmcfgWVLEN_Table.csv'!$S29+F$52))*(SIN('Standard Settings'!$F24)+SIN('Standard Settings'!$F24+EchelleFPAparam!$M$3+EchelleFPAparam!$F$3)))</f>
        <v>4264.68063345899</v>
      </c>
      <c r="CR29" s="36" t="n">
        <f aca="false">IF(OR($S29+G$52&lt;'Standard Settings'!$G24,$S29+G$52&gt;'Standard Settings'!$I24),-1,(EchelleFPAparam!$S$3/('cpmcfgWVLEN_Table.csv'!$S29+G$52))*(SIN('Standard Settings'!$F24)+SIN('Standard Settings'!$F24+EchelleFPAparam!$M$3+EchelleFPAparam!$F$3)))</f>
        <v>3960.06058821191</v>
      </c>
      <c r="CS29" s="36" t="n">
        <f aca="false">IF(OR($S29+H$52&lt;'Standard Settings'!$G24,$S29+H$52&gt;'Standard Settings'!$I24),-1,(EchelleFPAparam!$S$3/('cpmcfgWVLEN_Table.csv'!$S29+H$52))*(SIN('Standard Settings'!$F24)+SIN('Standard Settings'!$F24+EchelleFPAparam!$M$3+EchelleFPAparam!$F$3)))</f>
        <v>3696.05654899779</v>
      </c>
      <c r="CT29" s="36" t="n">
        <f aca="false">IF(OR($S29+I$52&lt;'Standard Settings'!$G24,$S29+I$52&gt;'Standard Settings'!$I24),-1,(EchelleFPAparam!$S$3/('cpmcfgWVLEN_Table.csv'!$S29+I$52))*(SIN('Standard Settings'!$F24)+SIN('Standard Settings'!$F24+EchelleFPAparam!$M$3+EchelleFPAparam!$F$3)))</f>
        <v>3465.05301468543</v>
      </c>
      <c r="CU29" s="36" t="n">
        <f aca="false">IF(OR($S29+J$52&lt;'Standard Settings'!$G24,$S29+J$52&gt;'Standard Settings'!$I24),-1,(EchelleFPAparam!$S$3/('cpmcfgWVLEN_Table.csv'!$S29+J$52))*(SIN('Standard Settings'!$F24)+SIN('Standard Settings'!$F24+EchelleFPAparam!$M$3+EchelleFPAparam!$F$3)))</f>
        <v>-1</v>
      </c>
      <c r="CV29" s="35"/>
      <c r="CW29" s="35"/>
      <c r="CX29" s="36" t="n">
        <f aca="false">IF(OR($S29+B$52&lt;'Standard Settings'!$G24,$S29+B$52&gt;'Standard Settings'!$I24),-1,(EchelleFPAparam!$S$3/('cpmcfgWVLEN_Table.csv'!$S29+B$52))*(SIN('Standard Settings'!$F24)+SIN('Standard Settings'!$F24+EchelleFPAparam!$M$3+EchelleFPAparam!$G$3)))</f>
        <v>-1</v>
      </c>
      <c r="CY29" s="36" t="n">
        <f aca="false">IF(OR($S29+C$52&lt;'Standard Settings'!$G24,$S29+C$52&gt;'Standard Settings'!$I24),-1,(EchelleFPAparam!$S$3/('cpmcfgWVLEN_Table.csv'!$S29+C$52))*(SIN('Standard Settings'!$F24)+SIN('Standard Settings'!$F24+EchelleFPAparam!$M$3+EchelleFPAparam!$G$3)))</f>
        <v>5584.36778800244</v>
      </c>
      <c r="CZ29" s="36" t="n">
        <f aca="false">IF(OR($S29+D$52&lt;'Standard Settings'!$G24,$S29+D$52&gt;'Standard Settings'!$I24),-1,(EchelleFPAparam!$S$3/('cpmcfgWVLEN_Table.csv'!$S29+D$52))*(SIN('Standard Settings'!$F24)+SIN('Standard Settings'!$F24+EchelleFPAparam!$M$3+EchelleFPAparam!$G$3)))</f>
        <v>5076.69798909313</v>
      </c>
      <c r="DA29" s="36" t="n">
        <f aca="false">IF(OR($S29+E$52&lt;'Standard Settings'!$G24,$S29+E$52&gt;'Standard Settings'!$I24),-1,(EchelleFPAparam!$S$3/('cpmcfgWVLEN_Table.csv'!$S29+E$52))*(SIN('Standard Settings'!$F24)+SIN('Standard Settings'!$F24+EchelleFPAparam!$M$3+EchelleFPAparam!$G$3)))</f>
        <v>4653.63982333537</v>
      </c>
      <c r="DB29" s="36" t="n">
        <f aca="false">IF(OR($S29+F$52&lt;'Standard Settings'!$G24,$S29+F$52&gt;'Standard Settings'!$I24),-1,(EchelleFPAparam!$S$3/('cpmcfgWVLEN_Table.csv'!$S29+F$52))*(SIN('Standard Settings'!$F24)+SIN('Standard Settings'!$F24+EchelleFPAparam!$M$3+EchelleFPAparam!$G$3)))</f>
        <v>4295.66752923265</v>
      </c>
      <c r="DC29" s="36" t="n">
        <f aca="false">IF(OR($S29+G$52&lt;'Standard Settings'!$G24,$S29+G$52&gt;'Standard Settings'!$I24),-1,(EchelleFPAparam!$S$3/('cpmcfgWVLEN_Table.csv'!$S29+G$52))*(SIN('Standard Settings'!$F24)+SIN('Standard Settings'!$F24+EchelleFPAparam!$M$3+EchelleFPAparam!$G$3)))</f>
        <v>3988.83413428746</v>
      </c>
      <c r="DD29" s="36" t="n">
        <f aca="false">IF(OR($S29+H$52&lt;'Standard Settings'!$G24,$S29+H$52&gt;'Standard Settings'!$I24),-1,(EchelleFPAparam!$S$3/('cpmcfgWVLEN_Table.csv'!$S29+H$52))*(SIN('Standard Settings'!$F24)+SIN('Standard Settings'!$F24+EchelleFPAparam!$M$3+EchelleFPAparam!$G$3)))</f>
        <v>3722.9118586683</v>
      </c>
      <c r="DE29" s="36" t="n">
        <f aca="false">IF(OR($S29+I$52&lt;'Standard Settings'!$G24,$S29+I$52&gt;'Standard Settings'!$I24),-1,(EchelleFPAparam!$S$3/('cpmcfgWVLEN_Table.csv'!$S29+I$52))*(SIN('Standard Settings'!$F24)+SIN('Standard Settings'!$F24+EchelleFPAparam!$M$3+EchelleFPAparam!$G$3)))</f>
        <v>3490.22986750153</v>
      </c>
      <c r="DF29" s="36" t="n">
        <f aca="false">IF(OR($S29+J$52&lt;'Standard Settings'!$G24,$S29+J$52&gt;'Standard Settings'!$I24),-1,(EchelleFPAparam!$S$3/('cpmcfgWVLEN_Table.csv'!$S29+J$52))*(SIN('Standard Settings'!$F24)+SIN('Standard Settings'!$F24+EchelleFPAparam!$M$3+EchelleFPAparam!$G$3)))</f>
        <v>-1</v>
      </c>
      <c r="DG29" s="36"/>
      <c r="DH29" s="36"/>
      <c r="DI29" s="36" t="n">
        <f aca="false">IF(OR($S29+B$52&lt;'Standard Settings'!$G24,$S29+B$52&gt;'Standard Settings'!$I24),-1,(EchelleFPAparam!$S$3/('cpmcfgWVLEN_Table.csv'!$S29+B$52))*(SIN('Standard Settings'!$F24)+SIN('Standard Settings'!$F24+EchelleFPAparam!$M$3+EchelleFPAparam!$H$3)))</f>
        <v>-1</v>
      </c>
      <c r="DJ29" s="36" t="n">
        <f aca="false">IF(OR($S29+C$52&lt;'Standard Settings'!$G24,$S29+C$52&gt;'Standard Settings'!$I24),-1,(EchelleFPAparam!$S$3/('cpmcfgWVLEN_Table.csv'!$S29+C$52))*(SIN('Standard Settings'!$F24)+SIN('Standard Settings'!$F24+EchelleFPAparam!$M$3+EchelleFPAparam!$H$3)))</f>
        <v>5586.50488539561</v>
      </c>
      <c r="DK29" s="36" t="n">
        <f aca="false">IF(OR($S29+D$52&lt;'Standard Settings'!$G24,$S29+D$52&gt;'Standard Settings'!$I24),-1,(EchelleFPAparam!$S$3/('cpmcfgWVLEN_Table.csv'!$S29+D$52))*(SIN('Standard Settings'!$F24)+SIN('Standard Settings'!$F24+EchelleFPAparam!$M$3+EchelleFPAparam!$H$3)))</f>
        <v>5078.6408049051</v>
      </c>
      <c r="DL29" s="36" t="n">
        <f aca="false">IF(OR($S29+E$52&lt;'Standard Settings'!$G24,$S29+E$52&gt;'Standard Settings'!$I24),-1,(EchelleFPAparam!$S$3/('cpmcfgWVLEN_Table.csv'!$S29+E$52))*(SIN('Standard Settings'!$F24)+SIN('Standard Settings'!$F24+EchelleFPAparam!$M$3+EchelleFPAparam!$H$3)))</f>
        <v>4655.42073782967</v>
      </c>
      <c r="DM29" s="36" t="n">
        <f aca="false">IF(OR($S29+F$52&lt;'Standard Settings'!$G24,$S29+F$52&gt;'Standard Settings'!$I24),-1,(EchelleFPAparam!$S$3/('cpmcfgWVLEN_Table.csv'!$S29+F$52))*(SIN('Standard Settings'!$F24)+SIN('Standard Settings'!$F24+EchelleFPAparam!$M$3+EchelleFPAparam!$H$3)))</f>
        <v>4297.31145030431</v>
      </c>
      <c r="DN29" s="36" t="n">
        <f aca="false">IF(OR($S29+G$52&lt;'Standard Settings'!$G24,$S29+G$52&gt;'Standard Settings'!$I24),-1,(EchelleFPAparam!$S$3/('cpmcfgWVLEN_Table.csv'!$S29+G$52))*(SIN('Standard Settings'!$F24)+SIN('Standard Settings'!$F24+EchelleFPAparam!$M$3+EchelleFPAparam!$H$3)))</f>
        <v>3990.36063242543</v>
      </c>
      <c r="DO29" s="36" t="n">
        <f aca="false">IF(OR($S29+H$52&lt;'Standard Settings'!$G24,$S29+H$52&gt;'Standard Settings'!$I24),-1,(EchelleFPAparam!$S$3/('cpmcfgWVLEN_Table.csv'!$S29+H$52))*(SIN('Standard Settings'!$F24)+SIN('Standard Settings'!$F24+EchelleFPAparam!$M$3+EchelleFPAparam!$H$3)))</f>
        <v>3724.33659026374</v>
      </c>
      <c r="DP29" s="36" t="n">
        <f aca="false">IF(OR($S29+I$52&lt;'Standard Settings'!$G24,$S29+I$52&gt;'Standard Settings'!$I24),-1,(EchelleFPAparam!$S$3/('cpmcfgWVLEN_Table.csv'!$S29+I$52))*(SIN('Standard Settings'!$F24)+SIN('Standard Settings'!$F24+EchelleFPAparam!$M$3+EchelleFPAparam!$H$3)))</f>
        <v>3491.56555337225</v>
      </c>
      <c r="DQ29" s="36" t="n">
        <f aca="false">IF(OR($S29+J$52&lt;'Standard Settings'!$G24,$S29+J$52&gt;'Standard Settings'!$I24),-1,(EchelleFPAparam!$S$3/('cpmcfgWVLEN_Table.csv'!$S29+J$52))*(SIN('Standard Settings'!$F24)+SIN('Standard Settings'!$F24+EchelleFPAparam!$M$3+EchelleFPAparam!$H$3)))</f>
        <v>-1</v>
      </c>
      <c r="DR29" s="36"/>
      <c r="DS29" s="36"/>
      <c r="DT29" s="36" t="n">
        <f aca="false">IF(OR($S29+B$52&lt;'Standard Settings'!$G24,$S29+B$52&gt;'Standard Settings'!$I24),-1,(EchelleFPAparam!$S$3/('cpmcfgWVLEN_Table.csv'!$S29+B$52))*(SIN('Standard Settings'!$F24)+SIN('Standard Settings'!$F24+EchelleFPAparam!$M$3+EchelleFPAparam!$I$3)))</f>
        <v>-1</v>
      </c>
      <c r="DU29" s="36" t="n">
        <f aca="false">IF(OR($S29+C$52&lt;'Standard Settings'!$G24,$S29+C$52&gt;'Standard Settings'!$I24),-1,(EchelleFPAparam!$S$3/('cpmcfgWVLEN_Table.csv'!$S29+C$52))*(SIN('Standard Settings'!$F24)+SIN('Standard Settings'!$F24+EchelleFPAparam!$M$3+EchelleFPAparam!$I$3)))</f>
        <v>5624.99505831182</v>
      </c>
      <c r="DV29" s="36" t="n">
        <f aca="false">IF(OR($S29+D$52&lt;'Standard Settings'!$G24,$S29+D$52&gt;'Standard Settings'!$I24),-1,(EchelleFPAparam!$S$3/('cpmcfgWVLEN_Table.csv'!$S29+D$52))*(SIN('Standard Settings'!$F24)+SIN('Standard Settings'!$F24+EchelleFPAparam!$M$3+EchelleFPAparam!$I$3)))</f>
        <v>5113.63187119257</v>
      </c>
      <c r="DW29" s="36" t="n">
        <f aca="false">IF(OR($S29+E$52&lt;'Standard Settings'!$G24,$S29+E$52&gt;'Standard Settings'!$I24),-1,(EchelleFPAparam!$S$3/('cpmcfgWVLEN_Table.csv'!$S29+E$52))*(SIN('Standard Settings'!$F24)+SIN('Standard Settings'!$F24+EchelleFPAparam!$M$3+EchelleFPAparam!$I$3)))</f>
        <v>4687.49588192652</v>
      </c>
      <c r="DX29" s="36" t="n">
        <f aca="false">IF(OR($S29+F$52&lt;'Standard Settings'!$G24,$S29+F$52&gt;'Standard Settings'!$I24),-1,(EchelleFPAparam!$S$3/('cpmcfgWVLEN_Table.csv'!$S29+F$52))*(SIN('Standard Settings'!$F24)+SIN('Standard Settings'!$F24+EchelleFPAparam!$M$3+EchelleFPAparam!$I$3)))</f>
        <v>4326.91927562448</v>
      </c>
      <c r="DY29" s="36" t="n">
        <f aca="false">IF(OR($S29+G$52&lt;'Standard Settings'!$G24,$S29+G$52&gt;'Standard Settings'!$I24),-1,(EchelleFPAparam!$S$3/('cpmcfgWVLEN_Table.csv'!$S29+G$52))*(SIN('Standard Settings'!$F24)+SIN('Standard Settings'!$F24+EchelleFPAparam!$M$3+EchelleFPAparam!$I$3)))</f>
        <v>4017.85361307987</v>
      </c>
      <c r="DZ29" s="36" t="n">
        <f aca="false">IF(OR($S29+H$52&lt;'Standard Settings'!$G24,$S29+H$52&gt;'Standard Settings'!$I24),-1,(EchelleFPAparam!$S$3/('cpmcfgWVLEN_Table.csv'!$S29+H$52))*(SIN('Standard Settings'!$F24)+SIN('Standard Settings'!$F24+EchelleFPAparam!$M$3+EchelleFPAparam!$I$3)))</f>
        <v>3749.99670554121</v>
      </c>
      <c r="EA29" s="36" t="n">
        <f aca="false">IF(OR($S29+I$52&lt;'Standard Settings'!$G24,$S29+I$52&gt;'Standard Settings'!$I24),-1,(EchelleFPAparam!$S$3/('cpmcfgWVLEN_Table.csv'!$S29+I$52))*(SIN('Standard Settings'!$F24)+SIN('Standard Settings'!$F24+EchelleFPAparam!$M$3+EchelleFPAparam!$I$3)))</f>
        <v>3515.62191144489</v>
      </c>
      <c r="EB29" s="36" t="n">
        <f aca="false">IF(OR($S29+J$52&lt;'Standard Settings'!$G24,$S29+J$52&gt;'Standard Settings'!$I24),-1,(EchelleFPAparam!$S$3/('cpmcfgWVLEN_Table.csv'!$S29+J$52))*(SIN('Standard Settings'!$F24)+SIN('Standard Settings'!$F24+EchelleFPAparam!$M$3+EchelleFPAparam!$I$3)))</f>
        <v>-1</v>
      </c>
      <c r="EC29" s="36"/>
      <c r="ED29" s="36"/>
      <c r="EE29" s="36" t="n">
        <f aca="false">IF(OR($S29+B$52&lt;'Standard Settings'!$G24,$S29+B$52&gt;'Standard Settings'!$I24),-1,(EchelleFPAparam!$S$3/('cpmcfgWVLEN_Table.csv'!$S29+B$52))*(SIN('Standard Settings'!$F24)+SIN('Standard Settings'!$F24+EchelleFPAparam!$M$3+EchelleFPAparam!$J$3)))</f>
        <v>-1</v>
      </c>
      <c r="EF29" s="36" t="n">
        <f aca="false">IF(OR($S29+C$52&lt;'Standard Settings'!$G24,$S29+C$52&gt;'Standard Settings'!$I24),-1,(EchelleFPAparam!$S$3/('cpmcfgWVLEN_Table.csv'!$S29+C$52))*(SIN('Standard Settings'!$F24)+SIN('Standard Settings'!$F24+EchelleFPAparam!$M$3+EchelleFPAparam!$J$3)))</f>
        <v>5627.03415962788</v>
      </c>
      <c r="EG29" s="36" t="n">
        <f aca="false">IF(OR($S29+D$52&lt;'Standard Settings'!$G24,$S29+D$52&gt;'Standard Settings'!$I24),-1,(EchelleFPAparam!$S$3/('cpmcfgWVLEN_Table.csv'!$S29+D$52))*(SIN('Standard Settings'!$F24)+SIN('Standard Settings'!$F24+EchelleFPAparam!$M$3+EchelleFPAparam!$J$3)))</f>
        <v>5115.48559966171</v>
      </c>
      <c r="EH29" s="36" t="n">
        <f aca="false">IF(OR($S29+E$52&lt;'Standard Settings'!$G24,$S29+E$52&gt;'Standard Settings'!$I24),-1,(EchelleFPAparam!$S$3/('cpmcfgWVLEN_Table.csv'!$S29+E$52))*(SIN('Standard Settings'!$F24)+SIN('Standard Settings'!$F24+EchelleFPAparam!$M$3+EchelleFPAparam!$J$3)))</f>
        <v>4689.19513302323</v>
      </c>
      <c r="EI29" s="36" t="n">
        <f aca="false">IF(OR($S29+F$52&lt;'Standard Settings'!$G24,$S29+F$52&gt;'Standard Settings'!$I24),-1,(EchelleFPAparam!$S$3/('cpmcfgWVLEN_Table.csv'!$S29+F$52))*(SIN('Standard Settings'!$F24)+SIN('Standard Settings'!$F24+EchelleFPAparam!$M$3+EchelleFPAparam!$J$3)))</f>
        <v>4328.48781509837</v>
      </c>
      <c r="EJ29" s="36" t="n">
        <f aca="false">IF(OR($S29+G$52&lt;'Standard Settings'!$G24,$S29+G$52&gt;'Standard Settings'!$I24),-1,(EchelleFPAparam!$S$3/('cpmcfgWVLEN_Table.csv'!$S29+G$52))*(SIN('Standard Settings'!$F24)+SIN('Standard Settings'!$F24+EchelleFPAparam!$M$3+EchelleFPAparam!$J$3)))</f>
        <v>4019.31011401991</v>
      </c>
      <c r="EK29" s="36" t="n">
        <f aca="false">IF(OR($S29+H$52&lt;'Standard Settings'!$G24,$S29+H$52&gt;'Standard Settings'!$I24),-1,(EchelleFPAparam!$S$3/('cpmcfgWVLEN_Table.csv'!$S29+H$52))*(SIN('Standard Settings'!$F24)+SIN('Standard Settings'!$F24+EchelleFPAparam!$M$3+EchelleFPAparam!$J$3)))</f>
        <v>3751.35610641858</v>
      </c>
      <c r="EL29" s="36" t="n">
        <f aca="false">IF(OR($S29+I$52&lt;'Standard Settings'!$G24,$S29+I$52&gt;'Standard Settings'!$I24),-1,(EchelleFPAparam!$S$3/('cpmcfgWVLEN_Table.csv'!$S29+I$52))*(SIN('Standard Settings'!$F24)+SIN('Standard Settings'!$F24+EchelleFPAparam!$M$3+EchelleFPAparam!$J$3)))</f>
        <v>3516.89634976742</v>
      </c>
      <c r="EM29" s="36" t="n">
        <f aca="false">IF(OR($S29+J$52&lt;'Standard Settings'!$G24,$S29+J$52&gt;'Standard Settings'!$I24),-1,(EchelleFPAparam!$S$3/('cpmcfgWVLEN_Table.csv'!$S29+J$52))*(SIN('Standard Settings'!$F24)+SIN('Standard Settings'!$F24+EchelleFPAparam!$M$3+EchelleFPAparam!$J$3)))</f>
        <v>-1</v>
      </c>
      <c r="EN29" s="36"/>
      <c r="EO29" s="36"/>
      <c r="EP29" s="36" t="n">
        <f aca="false">IF(OR($S29+B$52&lt;$Q29,$S29+B$52&gt;$R29),-1,(EchelleFPAparam!$S$3/('cpmcfgWVLEN_Table.csv'!$S29+B$52))*(SIN('Standard Settings'!$F24)+SIN('Standard Settings'!$F24+EchelleFPAparam!$M$3+EchelleFPAparam!$K$3)))</f>
        <v>-1</v>
      </c>
      <c r="EQ29" s="36" t="n">
        <f aca="false">IF(OR($S29+C$52&lt;$Q29,$S29+C$52&gt;$R29),-1,(EchelleFPAparam!$S$3/('cpmcfgWVLEN_Table.csv'!$S29+C$52))*(SIN('Standard Settings'!$F24)+SIN('Standard Settings'!$F24+EchelleFPAparam!$M$3+EchelleFPAparam!$K$3)))</f>
        <v>5663.70500122639</v>
      </c>
      <c r="ER29" s="36" t="n">
        <f aca="false">IF(OR($S29+D$52&lt;$Q29,$S29+D$52&gt;$R29),-1,(EchelleFPAparam!$S$3/('cpmcfgWVLEN_Table.csv'!$S29+D$52))*(SIN('Standard Settings'!$F24)+SIN('Standard Settings'!$F24+EchelleFPAparam!$M$3+EchelleFPAparam!$K$3)))</f>
        <v>5148.82272838763</v>
      </c>
      <c r="ES29" s="36" t="n">
        <f aca="false">IF(OR($S29+E$52&lt;$Q29,$S29+E$52&gt;$R29),-1,(EchelleFPAparam!$S$3/('cpmcfgWVLEN_Table.csv'!$S29+E$52))*(SIN('Standard Settings'!$F24)+SIN('Standard Settings'!$F24+EchelleFPAparam!$M$3+EchelleFPAparam!$K$3)))</f>
        <v>4719.75416768866</v>
      </c>
      <c r="ET29" s="36" t="n">
        <f aca="false">IF(OR($S29+F$52&lt;$Q29,$S29+F$52&gt;$R29),-1,(EchelleFPAparam!$S$3/('cpmcfgWVLEN_Table.csv'!$S29+F$52))*(SIN('Standard Settings'!$F24)+SIN('Standard Settings'!$F24+EchelleFPAparam!$M$3+EchelleFPAparam!$K$3)))</f>
        <v>4356.69615478953</v>
      </c>
      <c r="EU29" s="36" t="n">
        <f aca="false">IF(OR($S29+G$52&lt;$Q29,$S29+G$52&gt;$R29),-1,(EchelleFPAparam!$S$3/('cpmcfgWVLEN_Table.csv'!$S29+G$52))*(SIN('Standard Settings'!$F24)+SIN('Standard Settings'!$F24+EchelleFPAparam!$M$3+EchelleFPAparam!$K$3)))</f>
        <v>4045.50357230457</v>
      </c>
      <c r="EV29" s="36" t="n">
        <f aca="false">IF(OR($S29+H$52&lt;$Q29,$S29+H$52&gt;$R29),-1,(EchelleFPAparam!$S$3/('cpmcfgWVLEN_Table.csv'!$S29+H$52))*(SIN('Standard Settings'!$F24)+SIN('Standard Settings'!$F24+EchelleFPAparam!$M$3+EchelleFPAparam!$K$3)))</f>
        <v>3775.80333415093</v>
      </c>
      <c r="EW29" s="36" t="n">
        <f aca="false">IF(OR($S29+I$52&lt;$Q29,$S29+I$52&gt;$R29),-1,(EchelleFPAparam!$S$3/('cpmcfgWVLEN_Table.csv'!$S29+I$52))*(SIN('Standard Settings'!$F24)+SIN('Standard Settings'!$F24+EchelleFPAparam!$M$3+EchelleFPAparam!$K$3)))</f>
        <v>3539.81562576649</v>
      </c>
      <c r="EX29" s="36" t="n">
        <f aca="false">IF(OR($S29+J$52&lt;$Q29,$S29+J$52&gt;$R29),-1,(EchelleFPAparam!$S$3/('cpmcfgWVLEN_Table.csv'!$S29+J$52))*(SIN('Standard Settings'!$F24)+SIN('Standard Settings'!$F24+EchelleFPAparam!$M$3+EchelleFPAparam!$K$3)))</f>
        <v>-1</v>
      </c>
      <c r="EY29" s="36"/>
      <c r="EZ29" s="37"/>
      <c r="FA29" s="37"/>
      <c r="FB29" s="37"/>
      <c r="FC29" s="37"/>
      <c r="FD29" s="37"/>
      <c r="FE29" s="37"/>
      <c r="FF29" s="37"/>
      <c r="FG29" s="37"/>
      <c r="FH29" s="37"/>
      <c r="FI29" s="37"/>
      <c r="FJ29" s="37"/>
      <c r="FK29" s="37"/>
      <c r="FL29" s="37"/>
      <c r="FM29" s="37"/>
      <c r="FN29" s="37"/>
      <c r="FO29" s="37"/>
      <c r="FP29" s="37"/>
      <c r="FQ29" s="37"/>
      <c r="FR29" s="37"/>
      <c r="FS29" s="37"/>
      <c r="FT29" s="37"/>
      <c r="FU29" s="37"/>
      <c r="FV29" s="37"/>
      <c r="FW29" s="37"/>
      <c r="FX29" s="38" t="n">
        <f aca="false">1/(F29*EchelleFPAparam!$Q$3)</f>
        <v>781.50251421018</v>
      </c>
      <c r="FY29" s="38" t="n">
        <f aca="false">E29*FX29</f>
        <v>11.2981396132856</v>
      </c>
      <c r="FZ29" s="37"/>
      <c r="GA29" s="37"/>
      <c r="GB29" s="37"/>
      <c r="GC29" s="37"/>
      <c r="GD29" s="37"/>
      <c r="GE29" s="37"/>
      <c r="GF29" s="37"/>
      <c r="GG29" s="37"/>
      <c r="GH29" s="37"/>
      <c r="GI29" s="37"/>
      <c r="GJ29" s="37"/>
      <c r="GK29" s="37"/>
      <c r="GL29" s="37"/>
      <c r="GM29" s="37"/>
      <c r="GN29" s="37"/>
      <c r="GO29" s="37"/>
      <c r="GP29" s="37"/>
      <c r="GQ29" s="37"/>
      <c r="GR29" s="37"/>
      <c r="GS29" s="37"/>
      <c r="GT29" s="37"/>
      <c r="GU29" s="37"/>
      <c r="GV29" s="37"/>
      <c r="GW29" s="37"/>
      <c r="GX29" s="37"/>
      <c r="GY29" s="37"/>
      <c r="GZ29" s="37"/>
      <c r="HA29" s="37"/>
      <c r="HB29" s="37"/>
      <c r="HC29" s="37"/>
      <c r="HD29" s="37"/>
      <c r="HE29" s="37"/>
      <c r="HF29" s="37"/>
      <c r="HG29" s="37"/>
      <c r="HH29" s="37"/>
      <c r="HI29" s="37"/>
      <c r="HJ29" s="37"/>
      <c r="HK29" s="37"/>
      <c r="HL29" s="37"/>
      <c r="HM29" s="37"/>
      <c r="HN29" s="37"/>
      <c r="HO29" s="37"/>
      <c r="HP29" s="37"/>
      <c r="HQ29" s="37"/>
      <c r="HR29" s="37"/>
      <c r="HS29" s="37"/>
      <c r="HT29" s="37"/>
      <c r="HU29" s="37"/>
      <c r="HV29" s="37"/>
      <c r="HW29" s="37"/>
      <c r="HX29" s="37"/>
      <c r="HY29" s="37"/>
      <c r="HZ29" s="37"/>
      <c r="IA29" s="37"/>
      <c r="IB29" s="37"/>
      <c r="IC29" s="37"/>
      <c r="ID29" s="37"/>
      <c r="IE29" s="37"/>
      <c r="IF29" s="37"/>
      <c r="IG29" s="37"/>
      <c r="IH29" s="37"/>
      <c r="II29" s="37"/>
      <c r="IJ29" s="37"/>
      <c r="IK29" s="37"/>
      <c r="IL29" s="37"/>
      <c r="IM29" s="37"/>
      <c r="IN29" s="37"/>
      <c r="IO29" s="37"/>
      <c r="IP29" s="37"/>
      <c r="IQ29" s="37"/>
      <c r="IR29" s="37"/>
      <c r="IS29" s="37"/>
      <c r="IT29" s="37"/>
      <c r="IU29" s="37"/>
      <c r="IV29" s="37"/>
      <c r="IW29" s="37"/>
      <c r="IX29" s="37"/>
      <c r="IY29" s="37"/>
      <c r="IZ29" s="37"/>
      <c r="JA29" s="37"/>
      <c r="JB29" s="37"/>
      <c r="JC29" s="37"/>
      <c r="JD29" s="37"/>
      <c r="JE29" s="37"/>
      <c r="JF29" s="37"/>
      <c r="JG29" s="37"/>
      <c r="JH29" s="37"/>
      <c r="JI29" s="37"/>
      <c r="JJ29" s="37"/>
      <c r="JK29" s="37"/>
      <c r="JL29" s="37"/>
      <c r="JM29" s="37"/>
      <c r="JN29" s="37"/>
      <c r="JO29" s="37"/>
      <c r="JP29" s="37"/>
      <c r="JQ29" s="37"/>
      <c r="JR29" s="37"/>
      <c r="JS29" s="37"/>
      <c r="JT29" s="37"/>
      <c r="JU29" s="37"/>
      <c r="JV29" s="37"/>
      <c r="JW29" s="37"/>
      <c r="JX29" s="37"/>
      <c r="JY29" s="37"/>
      <c r="JZ29" s="37"/>
      <c r="KA29" s="37"/>
      <c r="KB29" s="37"/>
      <c r="KC29" s="37"/>
      <c r="KD29" s="37"/>
      <c r="KE29" s="37"/>
    </row>
    <row r="30" customFormat="false" ht="13.75" hidden="false" customHeight="true" outlineLevel="0" collapsed="false">
      <c r="A30" s="24" t="n">
        <v>24</v>
      </c>
      <c r="B30" s="25" t="n">
        <f aca="false">Y30</f>
        <v>4388.38097483422</v>
      </c>
      <c r="C30" s="12" t="str">
        <f aca="false">'Standard Settings'!B25</f>
        <v>M/5/9</v>
      </c>
      <c r="D30" s="12" t="n">
        <f aca="false">'Standard Settings'!H25</f>
        <v>13</v>
      </c>
      <c r="E30" s="26" t="n">
        <f aca="false">(DX30-DM30)/2048</f>
        <v>0.0135464797640577</v>
      </c>
      <c r="F30" s="23" t="n">
        <f aca="false">((EchelleFPAparam!$S$3/('cpmcfgWVLEN_Table.csv'!$S30+E$52))*(SIN('Standard Settings'!$F25+0.0005)+SIN('Standard Settings'!$F25+0.0005+EchelleFPAparam!$M$3))-(EchelleFPAparam!$S$3/('cpmcfgWVLEN_Table.csv'!$S30+E$52))*(SIN('Standard Settings'!$F25-0.0005)+SIN('Standard Settings'!$F25-0.0005+EchelleFPAparam!$M$3)))*1000*EchelleFPAparam!$O$3/180</f>
        <v>39.7813515962184</v>
      </c>
      <c r="G30" s="27" t="str">
        <f aca="false">'Standard Settings'!C25</f>
        <v>M</v>
      </c>
      <c r="H30" s="28"/>
      <c r="I30" s="12" t="str">
        <f aca="false">'Standard Settings'!$D25</f>
        <v>LM</v>
      </c>
      <c r="J30" s="28"/>
      <c r="K30" s="13" t="n">
        <v>0</v>
      </c>
      <c r="L30" s="13" t="n">
        <v>0</v>
      </c>
      <c r="M30" s="14" t="s">
        <v>319</v>
      </c>
      <c r="N30" s="14" t="s">
        <v>319</v>
      </c>
      <c r="O30" s="12" t="n">
        <f aca="false">'Standard Settings'!$E25</f>
        <v>66</v>
      </c>
      <c r="P30" s="29"/>
      <c r="Q30" s="30" t="n">
        <f aca="false">'Standard Settings'!$G25</f>
        <v>10</v>
      </c>
      <c r="R30" s="30" t="n">
        <f aca="false">'Standard Settings'!$I25</f>
        <v>16</v>
      </c>
      <c r="S30" s="31" t="n">
        <f aca="false">D30-4</f>
        <v>9</v>
      </c>
      <c r="T30" s="31" t="n">
        <f aca="false">D30+4</f>
        <v>17</v>
      </c>
      <c r="U30" s="32" t="n">
        <f aca="false">IF(OR($S30+B$52&lt;$Q30,$S30+B$52&gt;$R30),-1,(EchelleFPAparam!$S$3/('cpmcfgWVLEN_Table.csv'!$S30+B$52))*(SIN('Standard Settings'!$F25)+SIN('Standard Settings'!$F25+EchelleFPAparam!$M$3)))</f>
        <v>-1</v>
      </c>
      <c r="V30" s="32" t="n">
        <f aca="false">IF(OR($S30+C$52&lt;$Q30,$S30+C$52&gt;$R30),-1,(EchelleFPAparam!$S$3/('cpmcfgWVLEN_Table.csv'!$S30+C$52))*(SIN('Standard Settings'!$F25)+SIN('Standard Settings'!$F25+EchelleFPAparam!$M$3)))</f>
        <v>5704.89526728448</v>
      </c>
      <c r="W30" s="32" t="n">
        <f aca="false">IF(OR($S30+D$52&lt;$Q30,$S30+D$52&gt;$R30),-1,(EchelleFPAparam!$S$3/('cpmcfgWVLEN_Table.csv'!$S30+D$52))*(SIN('Standard Settings'!$F25)+SIN('Standard Settings'!$F25+EchelleFPAparam!$M$3)))</f>
        <v>5186.26842480407</v>
      </c>
      <c r="X30" s="32" t="n">
        <f aca="false">IF(OR($S30+E$52&lt;$Q30,$S30+E$52&gt;$R30),-1,(EchelleFPAparam!$S$3/('cpmcfgWVLEN_Table.csv'!$S30+E$52))*(SIN('Standard Settings'!$F25)+SIN('Standard Settings'!$F25+EchelleFPAparam!$M$3)))</f>
        <v>4754.07938940373</v>
      </c>
      <c r="Y30" s="32" t="n">
        <f aca="false">IF(OR($S30+F$52&lt;$Q30,$S30+F$52&gt;$R30),-1,(EchelleFPAparam!$S$3/('cpmcfgWVLEN_Table.csv'!$S30+F$52))*(SIN('Standard Settings'!$F25)+SIN('Standard Settings'!$F25+EchelleFPAparam!$M$3)))</f>
        <v>4388.38097483422</v>
      </c>
      <c r="Z30" s="32" t="n">
        <f aca="false">IF(OR($S30+G$52&lt;$Q30,$S30+G$52&gt;$R30),-1,(EchelleFPAparam!$S$3/('cpmcfgWVLEN_Table.csv'!$S30+G$52))*(SIN('Standard Settings'!$F25)+SIN('Standard Settings'!$F25+EchelleFPAparam!$M$3)))</f>
        <v>4074.92519091749</v>
      </c>
      <c r="AA30" s="32" t="n">
        <f aca="false">IF(OR($S30+H$52&lt;$Q30,$S30+H$52&gt;$R30),-1,(EchelleFPAparam!$S$3/('cpmcfgWVLEN_Table.csv'!$S30+H$52))*(SIN('Standard Settings'!$F25)+SIN('Standard Settings'!$F25+EchelleFPAparam!$M$3)))</f>
        <v>3803.26351152299</v>
      </c>
      <c r="AB30" s="32" t="n">
        <f aca="false">IF(OR($S30+I$52&lt;$Q30,$S30+I$52&gt;$R30),-1,(EchelleFPAparam!$S$3/('cpmcfgWVLEN_Table.csv'!$S30+I$52))*(SIN('Standard Settings'!$F25)+SIN('Standard Settings'!$F25+EchelleFPAparam!$M$3)))</f>
        <v>3565.5595420528</v>
      </c>
      <c r="AC30" s="32" t="n">
        <f aca="false">IF(OR($S30+J$52&lt;$Q30,$S30+J$52&gt;$R30),-1,(EchelleFPAparam!$S$3/('cpmcfgWVLEN_Table.csv'!$S30+J$52))*(SIN('Standard Settings'!$F25)+SIN('Standard Settings'!$F25+EchelleFPAparam!$M$3)))</f>
        <v>-1</v>
      </c>
      <c r="AD30" s="33"/>
      <c r="AE30" s="33" t="n">
        <v>1968.22915956262</v>
      </c>
      <c r="AF30" s="33" t="n">
        <v>1517.59446924835</v>
      </c>
      <c r="AG30" s="33" t="n">
        <v>1132.81769972401</v>
      </c>
      <c r="AH30" s="33" t="n">
        <v>806.199678316544</v>
      </c>
      <c r="AI30" s="33" t="n">
        <v>525.635280751831</v>
      </c>
      <c r="AJ30" s="33" t="n">
        <v>281.817424639444</v>
      </c>
      <c r="AK30" s="33" t="n">
        <v>77.1364290587588</v>
      </c>
      <c r="AL30" s="33"/>
      <c r="AM30" s="33"/>
      <c r="AN30" s="33"/>
      <c r="AO30" s="33"/>
      <c r="AP30" s="33" t="n">
        <v>1975.2425571487</v>
      </c>
      <c r="AQ30" s="33" t="n">
        <v>1529.37677823965</v>
      </c>
      <c r="AR30" s="33" t="n">
        <v>1142.35451555275</v>
      </c>
      <c r="AS30" s="33" t="n">
        <v>813.83005191444</v>
      </c>
      <c r="AT30" s="33" t="n">
        <v>531.568651274267</v>
      </c>
      <c r="AU30" s="33" t="n">
        <v>286.395712812762</v>
      </c>
      <c r="AV30" s="33" t="n">
        <v>78.8546172957027</v>
      </c>
      <c r="AW30" s="33"/>
      <c r="AX30" s="33"/>
      <c r="AY30" s="33"/>
      <c r="AZ30" s="33"/>
      <c r="BA30" s="33" t="n">
        <v>1983.35486947738</v>
      </c>
      <c r="BB30" s="33" t="n">
        <v>1543.26851893038</v>
      </c>
      <c r="BC30" s="33" t="n">
        <v>1153.74625236442</v>
      </c>
      <c r="BD30" s="33" t="n">
        <v>823.027694180186</v>
      </c>
      <c r="BE30" s="33" t="n">
        <v>538.867974368587</v>
      </c>
      <c r="BF30" s="33" t="n">
        <v>292.029809148171</v>
      </c>
      <c r="BG30" s="33" t="n">
        <v>81.1742574625862</v>
      </c>
      <c r="BH30" s="33"/>
      <c r="BI30" s="33"/>
      <c r="BJ30" s="33"/>
      <c r="BK30" s="34" t="n">
        <f aca="false">IF(OR($S30+B$52&lt;'Standard Settings'!$G25,$S30+B$52&gt;'Standard Settings'!$I25),-1,(EchelleFPAparam!$S$3/('cpmcfgWVLEN_Table.csv'!$S30+B$52))*(SIN(EchelleFPAparam!$T$3-EchelleFPAparam!$M$3/2)+SIN('Standard Settings'!$F25+EchelleFPAparam!$M$3)))</f>
        <v>-1</v>
      </c>
      <c r="BL30" s="34" t="n">
        <f aca="false">IF(OR($S30+C$52&lt;'Standard Settings'!$G25,$S30+C$52&gt;'Standard Settings'!$I25),-1,(EchelleFPAparam!$S$3/('cpmcfgWVLEN_Table.csv'!$S30+C$52))*(SIN(EchelleFPAparam!$T$3-EchelleFPAparam!$M$3/2)+SIN('Standard Settings'!$F25+EchelleFPAparam!$M$3)))</f>
        <v>5690.68282146128</v>
      </c>
      <c r="BM30" s="34" t="n">
        <f aca="false">IF(OR($S30+D$52&lt;'Standard Settings'!$G25,$S30+D$52&gt;'Standard Settings'!$I25),-1,(EchelleFPAparam!$S$3/('cpmcfgWVLEN_Table.csv'!$S30+D$52))*(SIN(EchelleFPAparam!$T$3-EchelleFPAparam!$M$3/2)+SIN('Standard Settings'!$F25+EchelleFPAparam!$M$3)))</f>
        <v>5173.34801951025</v>
      </c>
      <c r="BN30" s="34" t="n">
        <f aca="false">IF(OR($S30+E$52&lt;'Standard Settings'!$G25,$S30+E$52&gt;'Standard Settings'!$I25),-1,(EchelleFPAparam!$S$3/('cpmcfgWVLEN_Table.csv'!$S30+E$52))*(SIN(EchelleFPAparam!$T$3-EchelleFPAparam!$M$3/2)+SIN('Standard Settings'!$F25+EchelleFPAparam!$M$3)))</f>
        <v>4742.23568455107</v>
      </c>
      <c r="BO30" s="34" t="n">
        <f aca="false">IF(OR($S30+F$52&lt;'Standard Settings'!$G25,$S30+F$52&gt;'Standard Settings'!$I25),-1,(EchelleFPAparam!$S$3/('cpmcfgWVLEN_Table.csv'!$S30+F$52))*(SIN(EchelleFPAparam!$T$3-EchelleFPAparam!$M$3/2)+SIN('Standard Settings'!$F25+EchelleFPAparam!$M$3)))</f>
        <v>4377.44832420098</v>
      </c>
      <c r="BP30" s="34" t="n">
        <f aca="false">IF(OR($S30+G$52&lt;'Standard Settings'!$G25,$S30+G$52&gt;'Standard Settings'!$I25),-1,(EchelleFPAparam!$S$3/('cpmcfgWVLEN_Table.csv'!$S30+G$52))*(SIN(EchelleFPAparam!$T$3-EchelleFPAparam!$M$3/2)+SIN('Standard Settings'!$F25+EchelleFPAparam!$M$3)))</f>
        <v>4064.77344390091</v>
      </c>
      <c r="BQ30" s="34" t="n">
        <f aca="false">IF(OR($S30+H$52&lt;'Standard Settings'!$G25,$S30+H$52&gt;'Standard Settings'!$I25),-1,(EchelleFPAparam!$S$3/('cpmcfgWVLEN_Table.csv'!$S30+H$52))*(SIN(EchelleFPAparam!$T$3-EchelleFPAparam!$M$3/2)+SIN('Standard Settings'!$F25+EchelleFPAparam!$M$3)))</f>
        <v>3793.78854764085</v>
      </c>
      <c r="BR30" s="34" t="n">
        <f aca="false">IF(OR($S30+I$52&lt;'Standard Settings'!$G25,$S30+I$52&gt;'Standard Settings'!$I25),-1,(EchelleFPAparam!$S$3/('cpmcfgWVLEN_Table.csv'!$S30+I$52))*(SIN(EchelleFPAparam!$T$3-EchelleFPAparam!$M$3/2)+SIN('Standard Settings'!$F25+EchelleFPAparam!$M$3)))</f>
        <v>3556.6767634133</v>
      </c>
      <c r="BS30" s="34" t="n">
        <f aca="false">IF(OR($S30+J$52&lt;'Standard Settings'!$G25,$S30+J$52&gt;'Standard Settings'!$I25),-1,(EchelleFPAparam!$S$3/('cpmcfgWVLEN_Table.csv'!$S30+J$52))*(SIN(EchelleFPAparam!$T$3-EchelleFPAparam!$M$3/2)+SIN('Standard Settings'!$F25+EchelleFPAparam!$M$3)))</f>
        <v>-1</v>
      </c>
      <c r="BT30" s="35" t="n">
        <f aca="false">IF(OR($S30+B$52&lt;'Standard Settings'!$G25,$S30+B$52&gt;'Standard Settings'!$I25),-1,BK30*(($D30+B$52)/($D30+B$52+0.5)))</f>
        <v>-1</v>
      </c>
      <c r="BU30" s="35" t="n">
        <f aca="false">IF(OR($S30+C$52&lt;'Standard Settings'!$G25,$S30+C$52&gt;'Standard Settings'!$I25),-1,BL30*(($D30+C$52)/($D30+C$52+0.5)))</f>
        <v>5494.45237934193</v>
      </c>
      <c r="BV30" s="35" t="n">
        <f aca="false">IF(OR($S30+D$52&lt;'Standard Settings'!$G25,$S30+D$52&gt;'Standard Settings'!$I25),-1,BM30*(($D30+D$52)/($D30+D$52+0.5)))</f>
        <v>5006.4658253325</v>
      </c>
      <c r="BW30" s="35" t="n">
        <f aca="false">IF(OR($S30+E$52&lt;'Standard Settings'!$G25,$S30+E$52&gt;'Standard Settings'!$I25),-1,BN30*(($D30+E$52)/($D30+E$52+0.5)))</f>
        <v>4598.531572898</v>
      </c>
      <c r="BX30" s="35" t="n">
        <f aca="false">IF(OR($S30+F$52&lt;'Standard Settings'!$G25,$S30+F$52&gt;'Standard Settings'!$I25),-1,BO30*(($D30+F$52)/($D30+F$52+0.5)))</f>
        <v>4252.37837208096</v>
      </c>
      <c r="BY30" s="35" t="n">
        <f aca="false">IF(OR($S30+G$52&lt;'Standard Settings'!$G25,$S30+G$52&gt;'Standard Settings'!$I25),-1,BP30*(($D30+G$52)/($D30+G$52+0.5)))</f>
        <v>3954.91470217386</v>
      </c>
      <c r="BZ30" s="35" t="n">
        <f aca="false">IF(OR($S30+H$52&lt;'Standard Settings'!$G25,$S30+H$52&gt;'Standard Settings'!$I25),-1,BQ30*(($D30+H$52)/($D30+H$52+0.5)))</f>
        <v>3696.51191821416</v>
      </c>
      <c r="CA30" s="35" t="n">
        <f aca="false">IF(OR($S30+I$52&lt;'Standard Settings'!$G25,$S30+I$52&gt;'Standard Settings'!$I25),-1,BR30*(($D30+I$52)/($D30+I$52+0.5)))</f>
        <v>3469.92854967151</v>
      </c>
      <c r="CB30" s="35" t="n">
        <f aca="false">IF(OR($S30+J$52&lt;'Standard Settings'!$G25,$S30+J$52&gt;'Standard Settings'!$I25),-1,BS30*(($D30+J$52)/($D30+J$52+0.5)))</f>
        <v>-1</v>
      </c>
      <c r="CC30" s="35" t="n">
        <f aca="false">IF(OR($S30+B$52&lt;'Standard Settings'!$G25,$S30+B$52&gt;'Standard Settings'!$I25),-1,BK30*(($D30+B$52)/($D30+B$52-0.5)))</f>
        <v>-1</v>
      </c>
      <c r="CD30" s="35" t="n">
        <f aca="false">IF(OR($S30+C$52&lt;'Standard Settings'!$G25,$S30+C$52&gt;'Standard Settings'!$I25),-1,BL30*(($D30+C$52)/($D30+C$52-0.5)))</f>
        <v>5901.44885188577</v>
      </c>
      <c r="CE30" s="35" t="n">
        <f aca="false">IF(OR($S30+D$52&lt;'Standard Settings'!$G25,$S30+D$52&gt;'Standard Settings'!$I25),-1,BM30*(($D30+D$52)/($D30+D$52-0.5)))</f>
        <v>5351.73933052785</v>
      </c>
      <c r="CF30" s="35" t="n">
        <f aca="false">IF(OR($S30+E$52&lt;'Standard Settings'!$G25,$S30+E$52&gt;'Standard Settings'!$I25),-1,BN30*(($D30+E$52)/($D30+E$52-0.5)))</f>
        <v>4895.211029214</v>
      </c>
      <c r="CG30" s="35" t="n">
        <f aca="false">IF(OR($S30+F$52&lt;'Standard Settings'!$G25,$S30+F$52&gt;'Standard Settings'!$I25),-1,BO30*(($D30+F$52)/($D30+F$52-0.5)))</f>
        <v>4510.0982734192</v>
      </c>
      <c r="CH30" s="35" t="n">
        <f aca="false">IF(OR($S30+G$52&lt;'Standard Settings'!$G25,$S30+G$52&gt;'Standard Settings'!$I25),-1,BP30*(($D30+G$52)/($D30+G$52-0.5)))</f>
        <v>4180.90982801237</v>
      </c>
      <c r="CI30" s="35" t="n">
        <f aca="false">IF(OR($S30+H$52&lt;'Standard Settings'!$G25,$S30+H$52&gt;'Standard Settings'!$I25),-1,BQ30*(($D30+H$52)/($D30+H$52-0.5)))</f>
        <v>3896.32337325277</v>
      </c>
      <c r="CJ30" s="35" t="n">
        <f aca="false">IF(OR($S30+I$52&lt;'Standard Settings'!$G25,$S30+I$52&gt;'Standard Settings'!$I25),-1,BR30*(($D30+I$52)/($D30+I$52-0.5)))</f>
        <v>3647.87360350082</v>
      </c>
      <c r="CK30" s="35" t="n">
        <f aca="false">IF(OR($S30+J$52&lt;'Standard Settings'!$G25,$S30+J$52&gt;'Standard Settings'!$I25),-1,BS30*(($D30+J$52)/($D30+J$52-0.5)))</f>
        <v>-1</v>
      </c>
      <c r="CL30" s="35"/>
      <c r="CM30" s="36" t="n">
        <f aca="false">IF(OR($S30+B$52&lt;'Standard Settings'!$G25,$S30+B$52&gt;'Standard Settings'!$I25),-1,(EchelleFPAparam!$S$3/('cpmcfgWVLEN_Table.csv'!$S30+B$52))*(SIN('Standard Settings'!$F25)+SIN('Standard Settings'!$F25+EchelleFPAparam!$M$3+EchelleFPAparam!$F$3)))</f>
        <v>-1</v>
      </c>
      <c r="CN30" s="36" t="n">
        <f aca="false">IF(OR($S30+C$52&lt;'Standard Settings'!$G25,$S30+C$52&gt;'Standard Settings'!$I25),-1,(EchelleFPAparam!$S$3/('cpmcfgWVLEN_Table.csv'!$S30+C$52))*(SIN('Standard Settings'!$F25)+SIN('Standard Settings'!$F25+EchelleFPAparam!$M$3+EchelleFPAparam!$F$3)))</f>
        <v>5646.74350891332</v>
      </c>
      <c r="CO30" s="36" t="n">
        <f aca="false">IF(OR($S30+D$52&lt;'Standard Settings'!$G25,$S30+D$52&gt;'Standard Settings'!$I25),-1,(EchelleFPAparam!$S$3/('cpmcfgWVLEN_Table.csv'!$S30+D$52))*(SIN('Standard Settings'!$F25)+SIN('Standard Settings'!$F25+EchelleFPAparam!$M$3+EchelleFPAparam!$F$3)))</f>
        <v>5133.40318992121</v>
      </c>
      <c r="CP30" s="36" t="n">
        <f aca="false">IF(OR($S30+E$52&lt;'Standard Settings'!$G25,$S30+E$52&gt;'Standard Settings'!$I25),-1,(EchelleFPAparam!$S$3/('cpmcfgWVLEN_Table.csv'!$S30+E$52))*(SIN('Standard Settings'!$F25)+SIN('Standard Settings'!$F25+EchelleFPAparam!$M$3+EchelleFPAparam!$F$3)))</f>
        <v>4705.6195907611</v>
      </c>
      <c r="CQ30" s="36" t="n">
        <f aca="false">IF(OR($S30+F$52&lt;'Standard Settings'!$G25,$S30+F$52&gt;'Standard Settings'!$I25),-1,(EchelleFPAparam!$S$3/('cpmcfgWVLEN_Table.csv'!$S30+F$52))*(SIN('Standard Settings'!$F25)+SIN('Standard Settings'!$F25+EchelleFPAparam!$M$3+EchelleFPAparam!$F$3)))</f>
        <v>4343.64885301025</v>
      </c>
      <c r="CR30" s="36" t="n">
        <f aca="false">IF(OR($S30+G$52&lt;'Standard Settings'!$G25,$S30+G$52&gt;'Standard Settings'!$I25),-1,(EchelleFPAparam!$S$3/('cpmcfgWVLEN_Table.csv'!$S30+G$52))*(SIN('Standard Settings'!$F25)+SIN('Standard Settings'!$F25+EchelleFPAparam!$M$3+EchelleFPAparam!$F$3)))</f>
        <v>4033.38822065238</v>
      </c>
      <c r="CS30" s="36" t="n">
        <f aca="false">IF(OR($S30+H$52&lt;'Standard Settings'!$G25,$S30+H$52&gt;'Standard Settings'!$I25),-1,(EchelleFPAparam!$S$3/('cpmcfgWVLEN_Table.csv'!$S30+H$52))*(SIN('Standard Settings'!$F25)+SIN('Standard Settings'!$F25+EchelleFPAparam!$M$3+EchelleFPAparam!$F$3)))</f>
        <v>3764.49567260888</v>
      </c>
      <c r="CT30" s="36" t="n">
        <f aca="false">IF(OR($S30+I$52&lt;'Standard Settings'!$G25,$S30+I$52&gt;'Standard Settings'!$I25),-1,(EchelleFPAparam!$S$3/('cpmcfgWVLEN_Table.csv'!$S30+I$52))*(SIN('Standard Settings'!$F25)+SIN('Standard Settings'!$F25+EchelleFPAparam!$M$3+EchelleFPAparam!$F$3)))</f>
        <v>3529.21469307083</v>
      </c>
      <c r="CU30" s="36" t="n">
        <f aca="false">IF(OR($S30+J$52&lt;'Standard Settings'!$G25,$S30+J$52&gt;'Standard Settings'!$I25),-1,(EchelleFPAparam!$S$3/('cpmcfgWVLEN_Table.csv'!$S30+J$52))*(SIN('Standard Settings'!$F25)+SIN('Standard Settings'!$F25+EchelleFPAparam!$M$3+EchelleFPAparam!$F$3)))</f>
        <v>-1</v>
      </c>
      <c r="CV30" s="35"/>
      <c r="CW30" s="35"/>
      <c r="CX30" s="36" t="n">
        <f aca="false">IF(OR($S30+B$52&lt;'Standard Settings'!$G25,$S30+B$52&gt;'Standard Settings'!$I25),-1,(EchelleFPAparam!$S$3/('cpmcfgWVLEN_Table.csv'!$S30+B$52))*(SIN('Standard Settings'!$F25)+SIN('Standard Settings'!$F25+EchelleFPAparam!$M$3+EchelleFPAparam!$G$3)))</f>
        <v>-1</v>
      </c>
      <c r="CY30" s="36" t="n">
        <f aca="false">IF(OR($S30+C$52&lt;'Standard Settings'!$G25,$S30+C$52&gt;'Standard Settings'!$I25),-1,(EchelleFPAparam!$S$3/('cpmcfgWVLEN_Table.csv'!$S30+C$52))*(SIN('Standard Settings'!$F25)+SIN('Standard Settings'!$F25+EchelleFPAparam!$M$3+EchelleFPAparam!$G$3)))</f>
        <v>5684.63745368392</v>
      </c>
      <c r="CZ30" s="36" t="n">
        <f aca="false">IF(OR($S30+D$52&lt;'Standard Settings'!$G25,$S30+D$52&gt;'Standard Settings'!$I25),-1,(EchelleFPAparam!$S$3/('cpmcfgWVLEN_Table.csv'!$S30+D$52))*(SIN('Standard Settings'!$F25)+SIN('Standard Settings'!$F25+EchelleFPAparam!$M$3+EchelleFPAparam!$G$3)))</f>
        <v>5167.85223062174</v>
      </c>
      <c r="DA30" s="36" t="n">
        <f aca="false">IF(OR($S30+E$52&lt;'Standard Settings'!$G25,$S30+E$52&gt;'Standard Settings'!$I25),-1,(EchelleFPAparam!$S$3/('cpmcfgWVLEN_Table.csv'!$S30+E$52))*(SIN('Standard Settings'!$F25)+SIN('Standard Settings'!$F25+EchelleFPAparam!$M$3+EchelleFPAparam!$G$3)))</f>
        <v>4737.19787806993</v>
      </c>
      <c r="DB30" s="36" t="n">
        <f aca="false">IF(OR($S30+F$52&lt;'Standard Settings'!$G25,$S30+F$52&gt;'Standard Settings'!$I25),-1,(EchelleFPAparam!$S$3/('cpmcfgWVLEN_Table.csv'!$S30+F$52))*(SIN('Standard Settings'!$F25)+SIN('Standard Settings'!$F25+EchelleFPAparam!$M$3+EchelleFPAparam!$G$3)))</f>
        <v>4372.79804129532</v>
      </c>
      <c r="DC30" s="36" t="n">
        <f aca="false">IF(OR($S30+G$52&lt;'Standard Settings'!$G25,$S30+G$52&gt;'Standard Settings'!$I25),-1,(EchelleFPAparam!$S$3/('cpmcfgWVLEN_Table.csv'!$S30+G$52))*(SIN('Standard Settings'!$F25)+SIN('Standard Settings'!$F25+EchelleFPAparam!$M$3+EchelleFPAparam!$G$3)))</f>
        <v>4060.45532405994</v>
      </c>
      <c r="DD30" s="36" t="n">
        <f aca="false">IF(OR($S30+H$52&lt;'Standard Settings'!$G25,$S30+H$52&gt;'Standard Settings'!$I25),-1,(EchelleFPAparam!$S$3/('cpmcfgWVLEN_Table.csv'!$S30+H$52))*(SIN('Standard Settings'!$F25)+SIN('Standard Settings'!$F25+EchelleFPAparam!$M$3+EchelleFPAparam!$G$3)))</f>
        <v>3789.75830245594</v>
      </c>
      <c r="DE30" s="36" t="n">
        <f aca="false">IF(OR($S30+I$52&lt;'Standard Settings'!$G25,$S30+I$52&gt;'Standard Settings'!$I25),-1,(EchelleFPAparam!$S$3/('cpmcfgWVLEN_Table.csv'!$S30+I$52))*(SIN('Standard Settings'!$F25)+SIN('Standard Settings'!$F25+EchelleFPAparam!$M$3+EchelleFPAparam!$G$3)))</f>
        <v>3552.89840855245</v>
      </c>
      <c r="DF30" s="36" t="n">
        <f aca="false">IF(OR($S30+J$52&lt;'Standard Settings'!$G25,$S30+J$52&gt;'Standard Settings'!$I25),-1,(EchelleFPAparam!$S$3/('cpmcfgWVLEN_Table.csv'!$S30+J$52))*(SIN('Standard Settings'!$F25)+SIN('Standard Settings'!$F25+EchelleFPAparam!$M$3+EchelleFPAparam!$G$3)))</f>
        <v>-1</v>
      </c>
      <c r="DG30" s="36"/>
      <c r="DH30" s="36"/>
      <c r="DI30" s="36" t="n">
        <f aca="false">IF(OR($S30+B$52&lt;'Standard Settings'!$G25,$S30+B$52&gt;'Standard Settings'!$I25),-1,(EchelleFPAparam!$S$3/('cpmcfgWVLEN_Table.csv'!$S30+B$52))*(SIN('Standard Settings'!$F25)+SIN('Standard Settings'!$F25+EchelleFPAparam!$M$3+EchelleFPAparam!$H$3)))</f>
        <v>-1</v>
      </c>
      <c r="DJ30" s="36" t="n">
        <f aca="false">IF(OR($S30+C$52&lt;'Standard Settings'!$G25,$S30+C$52&gt;'Standard Settings'!$I25),-1,(EchelleFPAparam!$S$3/('cpmcfgWVLEN_Table.csv'!$S30+C$52))*(SIN('Standard Settings'!$F25)+SIN('Standard Settings'!$F25+EchelleFPAparam!$M$3+EchelleFPAparam!$H$3)))</f>
        <v>5686.64397425731</v>
      </c>
      <c r="DK30" s="36" t="n">
        <f aca="false">IF(OR($S30+D$52&lt;'Standard Settings'!$G25,$S30+D$52&gt;'Standard Settings'!$I25),-1,(EchelleFPAparam!$S$3/('cpmcfgWVLEN_Table.csv'!$S30+D$52))*(SIN('Standard Settings'!$F25)+SIN('Standard Settings'!$F25+EchelleFPAparam!$M$3+EchelleFPAparam!$H$3)))</f>
        <v>5169.67634023392</v>
      </c>
      <c r="DL30" s="36" t="n">
        <f aca="false">IF(OR($S30+E$52&lt;'Standard Settings'!$G25,$S30+E$52&gt;'Standard Settings'!$I25),-1,(EchelleFPAparam!$S$3/('cpmcfgWVLEN_Table.csv'!$S30+E$52))*(SIN('Standard Settings'!$F25)+SIN('Standard Settings'!$F25+EchelleFPAparam!$M$3+EchelleFPAparam!$H$3)))</f>
        <v>4738.86997854776</v>
      </c>
      <c r="DM30" s="36" t="n">
        <f aca="false">IF(OR($S30+F$52&lt;'Standard Settings'!$G25,$S30+F$52&gt;'Standard Settings'!$I25),-1,(EchelleFPAparam!$S$3/('cpmcfgWVLEN_Table.csv'!$S30+F$52))*(SIN('Standard Settings'!$F25)+SIN('Standard Settings'!$F25+EchelleFPAparam!$M$3+EchelleFPAparam!$H$3)))</f>
        <v>4374.34151865947</v>
      </c>
      <c r="DN30" s="36" t="n">
        <f aca="false">IF(OR($S30+G$52&lt;'Standard Settings'!$G25,$S30+G$52&gt;'Standard Settings'!$I25),-1,(EchelleFPAparam!$S$3/('cpmcfgWVLEN_Table.csv'!$S30+G$52))*(SIN('Standard Settings'!$F25)+SIN('Standard Settings'!$F25+EchelleFPAparam!$M$3+EchelleFPAparam!$H$3)))</f>
        <v>4061.88855304093</v>
      </c>
      <c r="DO30" s="36" t="n">
        <f aca="false">IF(OR($S30+H$52&lt;'Standard Settings'!$G25,$S30+H$52&gt;'Standard Settings'!$I25),-1,(EchelleFPAparam!$S$3/('cpmcfgWVLEN_Table.csv'!$S30+H$52))*(SIN('Standard Settings'!$F25)+SIN('Standard Settings'!$F25+EchelleFPAparam!$M$3+EchelleFPAparam!$H$3)))</f>
        <v>3791.0959828382</v>
      </c>
      <c r="DP30" s="36" t="n">
        <f aca="false">IF(OR($S30+I$52&lt;'Standard Settings'!$G25,$S30+I$52&gt;'Standard Settings'!$I25),-1,(EchelleFPAparam!$S$3/('cpmcfgWVLEN_Table.csv'!$S30+I$52))*(SIN('Standard Settings'!$F25)+SIN('Standard Settings'!$F25+EchelleFPAparam!$M$3+EchelleFPAparam!$H$3)))</f>
        <v>3554.15248391082</v>
      </c>
      <c r="DQ30" s="36" t="n">
        <f aca="false">IF(OR($S30+J$52&lt;'Standard Settings'!$G25,$S30+J$52&gt;'Standard Settings'!$I25),-1,(EchelleFPAparam!$S$3/('cpmcfgWVLEN_Table.csv'!$S30+J$52))*(SIN('Standard Settings'!$F25)+SIN('Standard Settings'!$F25+EchelleFPAparam!$M$3+EchelleFPAparam!$H$3)))</f>
        <v>-1</v>
      </c>
      <c r="DR30" s="36"/>
      <c r="DS30" s="36"/>
      <c r="DT30" s="36" t="n">
        <f aca="false">IF(OR($S30+B$52&lt;'Standard Settings'!$G25,$S30+B$52&gt;'Standard Settings'!$I25),-1,(EchelleFPAparam!$S$3/('cpmcfgWVLEN_Table.csv'!$S30+B$52))*(SIN('Standard Settings'!$F25)+SIN('Standard Settings'!$F25+EchelleFPAparam!$M$3+EchelleFPAparam!$I$3)))</f>
        <v>-1</v>
      </c>
      <c r="DU30" s="36" t="n">
        <f aca="false">IF(OR($S30+C$52&lt;'Standard Settings'!$G25,$S30+C$52&gt;'Standard Settings'!$I25),-1,(EchelleFPAparam!$S$3/('cpmcfgWVLEN_Table.csv'!$S30+C$52))*(SIN('Standard Settings'!$F25)+SIN('Standard Settings'!$F25+EchelleFPAparam!$M$3+EchelleFPAparam!$I$3)))</f>
        <v>5722.71012198113</v>
      </c>
      <c r="DV30" s="36" t="n">
        <f aca="false">IF(OR($S30+D$52&lt;'Standard Settings'!$G25,$S30+D$52&gt;'Standard Settings'!$I25),-1,(EchelleFPAparam!$S$3/('cpmcfgWVLEN_Table.csv'!$S30+D$52))*(SIN('Standard Settings'!$F25)+SIN('Standard Settings'!$F25+EchelleFPAparam!$M$3+EchelleFPAparam!$I$3)))</f>
        <v>5202.46374725558</v>
      </c>
      <c r="DW30" s="36" t="n">
        <f aca="false">IF(OR($S30+E$52&lt;'Standard Settings'!$G25,$S30+E$52&gt;'Standard Settings'!$I25),-1,(EchelleFPAparam!$S$3/('cpmcfgWVLEN_Table.csv'!$S30+E$52))*(SIN('Standard Settings'!$F25)+SIN('Standard Settings'!$F25+EchelleFPAparam!$M$3+EchelleFPAparam!$I$3)))</f>
        <v>4768.92510165094</v>
      </c>
      <c r="DX30" s="36" t="n">
        <f aca="false">IF(OR($S30+F$52&lt;'Standard Settings'!$G25,$S30+F$52&gt;'Standard Settings'!$I25),-1,(EchelleFPAparam!$S$3/('cpmcfgWVLEN_Table.csv'!$S30+F$52))*(SIN('Standard Settings'!$F25)+SIN('Standard Settings'!$F25+EchelleFPAparam!$M$3+EchelleFPAparam!$I$3)))</f>
        <v>4402.08470921626</v>
      </c>
      <c r="DY30" s="36" t="n">
        <f aca="false">IF(OR($S30+G$52&lt;'Standard Settings'!$G25,$S30+G$52&gt;'Standard Settings'!$I25),-1,(EchelleFPAparam!$S$3/('cpmcfgWVLEN_Table.csv'!$S30+G$52))*(SIN('Standard Settings'!$F25)+SIN('Standard Settings'!$F25+EchelleFPAparam!$M$3+EchelleFPAparam!$I$3)))</f>
        <v>4087.65008712938</v>
      </c>
      <c r="DZ30" s="36" t="n">
        <f aca="false">IF(OR($S30+H$52&lt;'Standard Settings'!$G25,$S30+H$52&gt;'Standard Settings'!$I25),-1,(EchelleFPAparam!$S$3/('cpmcfgWVLEN_Table.csv'!$S30+H$52))*(SIN('Standard Settings'!$F25)+SIN('Standard Settings'!$F25+EchelleFPAparam!$M$3+EchelleFPAparam!$I$3)))</f>
        <v>3815.14008132076</v>
      </c>
      <c r="EA30" s="36" t="n">
        <f aca="false">IF(OR($S30+I$52&lt;'Standard Settings'!$G25,$S30+I$52&gt;'Standard Settings'!$I25),-1,(EchelleFPAparam!$S$3/('cpmcfgWVLEN_Table.csv'!$S30+I$52))*(SIN('Standard Settings'!$F25)+SIN('Standard Settings'!$F25+EchelleFPAparam!$M$3+EchelleFPAparam!$I$3)))</f>
        <v>3576.69382623821</v>
      </c>
      <c r="EB30" s="36" t="n">
        <f aca="false">IF(OR($S30+J$52&lt;'Standard Settings'!$G25,$S30+J$52&gt;'Standard Settings'!$I25),-1,(EchelleFPAparam!$S$3/('cpmcfgWVLEN_Table.csv'!$S30+J$52))*(SIN('Standard Settings'!$F25)+SIN('Standard Settings'!$F25+EchelleFPAparam!$M$3+EchelleFPAparam!$I$3)))</f>
        <v>-1</v>
      </c>
      <c r="EC30" s="36"/>
      <c r="ED30" s="36"/>
      <c r="EE30" s="36" t="n">
        <f aca="false">IF(OR($S30+B$52&lt;'Standard Settings'!$G25,$S30+B$52&gt;'Standard Settings'!$I25),-1,(EchelleFPAparam!$S$3/('cpmcfgWVLEN_Table.csv'!$S30+B$52))*(SIN('Standard Settings'!$F25)+SIN('Standard Settings'!$F25+EchelleFPAparam!$M$3+EchelleFPAparam!$J$3)))</f>
        <v>-1</v>
      </c>
      <c r="EF30" s="36" t="n">
        <f aca="false">IF(OR($S30+C$52&lt;'Standard Settings'!$G25,$S30+C$52&gt;'Standard Settings'!$I25),-1,(EchelleFPAparam!$S$3/('cpmcfgWVLEN_Table.csv'!$S30+C$52))*(SIN('Standard Settings'!$F25)+SIN('Standard Settings'!$F25+EchelleFPAparam!$M$3+EchelleFPAparam!$J$3)))</f>
        <v>5724.6167924422</v>
      </c>
      <c r="EG30" s="36" t="n">
        <f aca="false">IF(OR($S30+D$52&lt;'Standard Settings'!$G25,$S30+D$52&gt;'Standard Settings'!$I25),-1,(EchelleFPAparam!$S$3/('cpmcfgWVLEN_Table.csv'!$S30+D$52))*(SIN('Standard Settings'!$F25)+SIN('Standard Settings'!$F25+EchelleFPAparam!$M$3+EchelleFPAparam!$J$3)))</f>
        <v>5204.19708403837</v>
      </c>
      <c r="EH30" s="36" t="n">
        <f aca="false">IF(OR($S30+E$52&lt;'Standard Settings'!$G25,$S30+E$52&gt;'Standard Settings'!$I25),-1,(EchelleFPAparam!$S$3/('cpmcfgWVLEN_Table.csv'!$S30+E$52))*(SIN('Standard Settings'!$F25)+SIN('Standard Settings'!$F25+EchelleFPAparam!$M$3+EchelleFPAparam!$J$3)))</f>
        <v>4770.51399370184</v>
      </c>
      <c r="EI30" s="36" t="n">
        <f aca="false">IF(OR($S30+F$52&lt;'Standard Settings'!$G25,$S30+F$52&gt;'Standard Settings'!$I25),-1,(EchelleFPAparam!$S$3/('cpmcfgWVLEN_Table.csv'!$S30+F$52))*(SIN('Standard Settings'!$F25)+SIN('Standard Settings'!$F25+EchelleFPAparam!$M$3+EchelleFPAparam!$J$3)))</f>
        <v>4403.55137880169</v>
      </c>
      <c r="EJ30" s="36" t="n">
        <f aca="false">IF(OR($S30+G$52&lt;'Standard Settings'!$G25,$S30+G$52&gt;'Standard Settings'!$I25),-1,(EchelleFPAparam!$S$3/('cpmcfgWVLEN_Table.csv'!$S30+G$52))*(SIN('Standard Settings'!$F25)+SIN('Standard Settings'!$F25+EchelleFPAparam!$M$3+EchelleFPAparam!$J$3)))</f>
        <v>4089.01199460157</v>
      </c>
      <c r="EK30" s="36" t="n">
        <f aca="false">IF(OR($S30+H$52&lt;'Standard Settings'!$G25,$S30+H$52&gt;'Standard Settings'!$I25),-1,(EchelleFPAparam!$S$3/('cpmcfgWVLEN_Table.csv'!$S30+H$52))*(SIN('Standard Settings'!$F25)+SIN('Standard Settings'!$F25+EchelleFPAparam!$M$3+EchelleFPAparam!$J$3)))</f>
        <v>3816.41119496147</v>
      </c>
      <c r="EL30" s="36" t="n">
        <f aca="false">IF(OR($S30+I$52&lt;'Standard Settings'!$G25,$S30+I$52&gt;'Standard Settings'!$I25),-1,(EchelleFPAparam!$S$3/('cpmcfgWVLEN_Table.csv'!$S30+I$52))*(SIN('Standard Settings'!$F25)+SIN('Standard Settings'!$F25+EchelleFPAparam!$M$3+EchelleFPAparam!$J$3)))</f>
        <v>3577.88549527638</v>
      </c>
      <c r="EM30" s="36" t="n">
        <f aca="false">IF(OR($S30+J$52&lt;'Standard Settings'!$G25,$S30+J$52&gt;'Standard Settings'!$I25),-1,(EchelleFPAparam!$S$3/('cpmcfgWVLEN_Table.csv'!$S30+J$52))*(SIN('Standard Settings'!$F25)+SIN('Standard Settings'!$F25+EchelleFPAparam!$M$3+EchelleFPAparam!$J$3)))</f>
        <v>-1</v>
      </c>
      <c r="EN30" s="36"/>
      <c r="EO30" s="36"/>
      <c r="EP30" s="36" t="n">
        <f aca="false">IF(OR($S30+B$52&lt;$Q30,$S30+B$52&gt;$R30),-1,(EchelleFPAparam!$S$3/('cpmcfgWVLEN_Table.csv'!$S30+B$52))*(SIN('Standard Settings'!$F25)+SIN('Standard Settings'!$F25+EchelleFPAparam!$M$3+EchelleFPAparam!$K$3)))</f>
        <v>-1</v>
      </c>
      <c r="EQ30" s="36" t="n">
        <f aca="false">IF(OR($S30+C$52&lt;$Q30,$S30+C$52&gt;$R30),-1,(EchelleFPAparam!$S$3/('cpmcfgWVLEN_Table.csv'!$S30+C$52))*(SIN('Standard Settings'!$F25)+SIN('Standard Settings'!$F25+EchelleFPAparam!$M$3+EchelleFPAparam!$K$3)))</f>
        <v>5758.83027480396</v>
      </c>
      <c r="ER30" s="36" t="n">
        <f aca="false">IF(OR($S30+D$52&lt;$Q30,$S30+D$52&gt;$R30),-1,(EchelleFPAparam!$S$3/('cpmcfgWVLEN_Table.csv'!$S30+D$52))*(SIN('Standard Settings'!$F25)+SIN('Standard Settings'!$F25+EchelleFPAparam!$M$3+EchelleFPAparam!$K$3)))</f>
        <v>5235.30024982178</v>
      </c>
      <c r="ES30" s="36" t="n">
        <f aca="false">IF(OR($S30+E$52&lt;$Q30,$S30+E$52&gt;$R30),-1,(EchelleFPAparam!$S$3/('cpmcfgWVLEN_Table.csv'!$S30+E$52))*(SIN('Standard Settings'!$F25)+SIN('Standard Settings'!$F25+EchelleFPAparam!$M$3+EchelleFPAparam!$K$3)))</f>
        <v>4799.0252290033</v>
      </c>
      <c r="ET30" s="36" t="n">
        <f aca="false">IF(OR($S30+F$52&lt;$Q30,$S30+F$52&gt;$R30),-1,(EchelleFPAparam!$S$3/('cpmcfgWVLEN_Table.csv'!$S30+F$52))*(SIN('Standard Settings'!$F25)+SIN('Standard Settings'!$F25+EchelleFPAparam!$M$3+EchelleFPAparam!$K$3)))</f>
        <v>4429.86944215689</v>
      </c>
      <c r="EU30" s="36" t="n">
        <f aca="false">IF(OR($S30+G$52&lt;$Q30,$S30+G$52&gt;$R30),-1,(EchelleFPAparam!$S$3/('cpmcfgWVLEN_Table.csv'!$S30+G$52))*(SIN('Standard Settings'!$F25)+SIN('Standard Settings'!$F25+EchelleFPAparam!$M$3+EchelleFPAparam!$K$3)))</f>
        <v>4113.45019628854</v>
      </c>
      <c r="EV30" s="36" t="n">
        <f aca="false">IF(OR($S30+H$52&lt;$Q30,$S30+H$52&gt;$R30),-1,(EchelleFPAparam!$S$3/('cpmcfgWVLEN_Table.csv'!$S30+H$52))*(SIN('Standard Settings'!$F25)+SIN('Standard Settings'!$F25+EchelleFPAparam!$M$3+EchelleFPAparam!$K$3)))</f>
        <v>3839.22018320264</v>
      </c>
      <c r="EW30" s="36" t="n">
        <f aca="false">IF(OR($S30+I$52&lt;$Q30,$S30+I$52&gt;$R30),-1,(EchelleFPAparam!$S$3/('cpmcfgWVLEN_Table.csv'!$S30+I$52))*(SIN('Standard Settings'!$F25)+SIN('Standard Settings'!$F25+EchelleFPAparam!$M$3+EchelleFPAparam!$K$3)))</f>
        <v>3599.26892175247</v>
      </c>
      <c r="EX30" s="36" t="n">
        <f aca="false">IF(OR($S30+J$52&lt;$Q30,$S30+J$52&gt;$R30),-1,(EchelleFPAparam!$S$3/('cpmcfgWVLEN_Table.csv'!$S30+J$52))*(SIN('Standard Settings'!$F25)+SIN('Standard Settings'!$F25+EchelleFPAparam!$M$3+EchelleFPAparam!$K$3)))</f>
        <v>-1</v>
      </c>
      <c r="EY30" s="36"/>
      <c r="EZ30" s="37"/>
      <c r="FA30" s="37"/>
      <c r="FB30" s="37"/>
      <c r="FC30" s="37"/>
      <c r="FD30" s="37"/>
      <c r="FE30" s="37"/>
      <c r="FF30" s="37"/>
      <c r="FG30" s="37"/>
      <c r="FH30" s="37"/>
      <c r="FI30" s="37"/>
      <c r="FJ30" s="37"/>
      <c r="FK30" s="37"/>
      <c r="FL30" s="37"/>
      <c r="FM30" s="37"/>
      <c r="FN30" s="37"/>
      <c r="FO30" s="37"/>
      <c r="FP30" s="37"/>
      <c r="FQ30" s="37"/>
      <c r="FR30" s="37"/>
      <c r="FS30" s="37"/>
      <c r="FT30" s="37"/>
      <c r="FU30" s="37"/>
      <c r="FV30" s="37"/>
      <c r="FW30" s="37"/>
      <c r="FX30" s="38" t="n">
        <f aca="false">1/(F30*EchelleFPAparam!$Q$3)</f>
        <v>837.913544810326</v>
      </c>
      <c r="FY30" s="38" t="n">
        <f aca="false">E30*FX30</f>
        <v>11.3507788788029</v>
      </c>
      <c r="FZ30" s="37"/>
      <c r="GA30" s="37"/>
      <c r="GB30" s="37"/>
      <c r="GC30" s="37"/>
      <c r="GD30" s="37"/>
      <c r="GE30" s="37"/>
      <c r="GF30" s="37"/>
      <c r="GG30" s="37"/>
      <c r="GH30" s="37"/>
      <c r="GI30" s="37"/>
      <c r="GJ30" s="37"/>
      <c r="GK30" s="37"/>
      <c r="GL30" s="37"/>
      <c r="GM30" s="37"/>
      <c r="GN30" s="37"/>
      <c r="GO30" s="37"/>
      <c r="GP30" s="37"/>
      <c r="GQ30" s="37"/>
      <c r="GR30" s="37"/>
      <c r="GS30" s="37"/>
      <c r="GT30" s="37"/>
      <c r="GU30" s="37"/>
      <c r="GV30" s="37"/>
      <c r="GW30" s="37"/>
      <c r="GX30" s="37"/>
      <c r="GY30" s="37"/>
      <c r="GZ30" s="37"/>
      <c r="HA30" s="37"/>
      <c r="HB30" s="37"/>
      <c r="HC30" s="37"/>
      <c r="HD30" s="37"/>
      <c r="HE30" s="37"/>
      <c r="HF30" s="37"/>
      <c r="HG30" s="37"/>
      <c r="HH30" s="37"/>
      <c r="HI30" s="37"/>
      <c r="HJ30" s="37"/>
      <c r="HK30" s="37"/>
      <c r="HL30" s="37"/>
      <c r="HM30" s="37"/>
      <c r="HN30" s="37"/>
      <c r="HO30" s="37"/>
      <c r="HP30" s="37"/>
      <c r="HQ30" s="37"/>
      <c r="HR30" s="37"/>
      <c r="HS30" s="37"/>
      <c r="HT30" s="37"/>
      <c r="HU30" s="37"/>
      <c r="HV30" s="37"/>
      <c r="HW30" s="37"/>
      <c r="HX30" s="37"/>
      <c r="HY30" s="37"/>
      <c r="HZ30" s="37"/>
      <c r="IA30" s="37"/>
      <c r="IB30" s="37"/>
      <c r="IC30" s="37"/>
      <c r="ID30" s="37"/>
      <c r="IE30" s="37"/>
      <c r="IF30" s="37"/>
      <c r="IG30" s="37"/>
      <c r="IH30" s="37"/>
      <c r="II30" s="37"/>
      <c r="IJ30" s="37"/>
      <c r="IK30" s="37"/>
      <c r="IL30" s="37"/>
      <c r="IM30" s="37"/>
      <c r="IN30" s="37"/>
      <c r="IO30" s="37"/>
      <c r="IP30" s="37"/>
      <c r="IQ30" s="37"/>
      <c r="IR30" s="37"/>
      <c r="IS30" s="37"/>
      <c r="IT30" s="37"/>
      <c r="IU30" s="37"/>
      <c r="IV30" s="37"/>
      <c r="IW30" s="37"/>
      <c r="IX30" s="37"/>
      <c r="IY30" s="37"/>
      <c r="IZ30" s="37"/>
      <c r="JA30" s="37"/>
      <c r="JB30" s="37"/>
      <c r="JC30" s="37"/>
      <c r="JD30" s="37"/>
      <c r="JE30" s="37"/>
      <c r="JF30" s="37"/>
      <c r="JG30" s="37"/>
      <c r="JH30" s="37"/>
      <c r="JI30" s="37"/>
      <c r="JJ30" s="37"/>
      <c r="JK30" s="37"/>
      <c r="JL30" s="37"/>
      <c r="JM30" s="37"/>
      <c r="JN30" s="37"/>
      <c r="JO30" s="37"/>
      <c r="JP30" s="37"/>
      <c r="JQ30" s="37"/>
      <c r="JR30" s="37"/>
      <c r="JS30" s="37"/>
      <c r="JT30" s="37"/>
      <c r="JU30" s="37"/>
      <c r="JV30" s="37"/>
      <c r="JW30" s="37"/>
      <c r="JX30" s="37"/>
      <c r="JY30" s="37"/>
      <c r="JZ30" s="37"/>
      <c r="KA30" s="37"/>
      <c r="KB30" s="37"/>
      <c r="KC30" s="37"/>
      <c r="KD30" s="37"/>
      <c r="KE30" s="37"/>
    </row>
    <row r="31" customFormat="false" ht="13.75" hidden="false" customHeight="true" outlineLevel="0" collapsed="false">
      <c r="A31" s="24" t="n">
        <v>25</v>
      </c>
      <c r="B31" s="25" t="n">
        <f aca="false">Y31</f>
        <v>4406.57427026781</v>
      </c>
      <c r="C31" s="12" t="str">
        <f aca="false">'Standard Settings'!B26</f>
        <v>M/6/9</v>
      </c>
      <c r="D31" s="12" t="n">
        <f aca="false">'Standard Settings'!H26</f>
        <v>13</v>
      </c>
      <c r="E31" s="26" t="n">
        <f aca="false">(DX31-DM31)/2048</f>
        <v>0.0133162406361085</v>
      </c>
      <c r="F31" s="23" t="n">
        <f aca="false">((EchelleFPAparam!$S$3/('cpmcfgWVLEN_Table.csv'!$S31+E$52))*(SIN('Standard Settings'!$F26+0.0005)+SIN('Standard Settings'!$F26+0.0005+EchelleFPAparam!$M$3))-(EchelleFPAparam!$S$3/('cpmcfgWVLEN_Table.csv'!$S31+E$52))*(SIN('Standard Settings'!$F26-0.0005)+SIN('Standard Settings'!$F26-0.0005+EchelleFPAparam!$M$3)))*1000*EchelleFPAparam!$O$3/180</f>
        <v>39.0557583448348</v>
      </c>
      <c r="G31" s="27" t="str">
        <f aca="false">'Standard Settings'!C26</f>
        <v>M</v>
      </c>
      <c r="H31" s="28"/>
      <c r="I31" s="12" t="str">
        <f aca="false">'Standard Settings'!$D26</f>
        <v>LM</v>
      </c>
      <c r="J31" s="28"/>
      <c r="K31" s="13" t="n">
        <v>0</v>
      </c>
      <c r="L31" s="13" t="n">
        <v>0</v>
      </c>
      <c r="M31" s="14" t="s">
        <v>319</v>
      </c>
      <c r="N31" s="14" t="s">
        <v>319</v>
      </c>
      <c r="O31" s="12" t="n">
        <f aca="false">'Standard Settings'!$E26</f>
        <v>66.5</v>
      </c>
      <c r="P31" s="29"/>
      <c r="Q31" s="30" t="n">
        <f aca="false">'Standard Settings'!$G26</f>
        <v>10</v>
      </c>
      <c r="R31" s="30" t="n">
        <f aca="false">'Standard Settings'!$I26</f>
        <v>16</v>
      </c>
      <c r="S31" s="31" t="n">
        <f aca="false">D31-4</f>
        <v>9</v>
      </c>
      <c r="T31" s="31" t="n">
        <f aca="false">D31+4</f>
        <v>17</v>
      </c>
      <c r="U31" s="32" t="n">
        <f aca="false">IF(OR($S31+B$52&lt;$Q31,$S31+B$52&gt;$R31),-1,(EchelleFPAparam!$S$3/('cpmcfgWVLEN_Table.csv'!$S31+B$52))*(SIN('Standard Settings'!$F26)+SIN('Standard Settings'!$F26+EchelleFPAparam!$M$3)))</f>
        <v>-1</v>
      </c>
      <c r="V31" s="32" t="n">
        <f aca="false">IF(OR($S31+C$52&lt;$Q31,$S31+C$52&gt;$R31),-1,(EchelleFPAparam!$S$3/('cpmcfgWVLEN_Table.csv'!$S31+C$52))*(SIN('Standard Settings'!$F26)+SIN('Standard Settings'!$F26+EchelleFPAparam!$M$3)))</f>
        <v>5728.54655134815</v>
      </c>
      <c r="W31" s="32" t="n">
        <f aca="false">IF(OR($S31+D$52&lt;$Q31,$S31+D$52&gt;$R31),-1,(EchelleFPAparam!$S$3/('cpmcfgWVLEN_Table.csv'!$S31+D$52))*(SIN('Standard Settings'!$F26)+SIN('Standard Settings'!$F26+EchelleFPAparam!$M$3)))</f>
        <v>5207.76959213468</v>
      </c>
      <c r="X31" s="32" t="n">
        <f aca="false">IF(OR($S31+E$52&lt;$Q31,$S31+E$52&gt;$R31),-1,(EchelleFPAparam!$S$3/('cpmcfgWVLEN_Table.csv'!$S31+E$52))*(SIN('Standard Settings'!$F26)+SIN('Standard Settings'!$F26+EchelleFPAparam!$M$3)))</f>
        <v>4773.78879279012</v>
      </c>
      <c r="Y31" s="32" t="n">
        <f aca="false">IF(OR($S31+F$52&lt;$Q31,$S31+F$52&gt;$R31),-1,(EchelleFPAparam!$S$3/('cpmcfgWVLEN_Table.csv'!$S31+F$52))*(SIN('Standard Settings'!$F26)+SIN('Standard Settings'!$F26+EchelleFPAparam!$M$3)))</f>
        <v>4406.57427026781</v>
      </c>
      <c r="Z31" s="32" t="n">
        <f aca="false">IF(OR($S31+G$52&lt;$Q31,$S31+G$52&gt;$R31),-1,(EchelleFPAparam!$S$3/('cpmcfgWVLEN_Table.csv'!$S31+G$52))*(SIN('Standard Settings'!$F26)+SIN('Standard Settings'!$F26+EchelleFPAparam!$M$3)))</f>
        <v>4091.81896524868</v>
      </c>
      <c r="AA31" s="32" t="n">
        <f aca="false">IF(OR($S31+H$52&lt;$Q31,$S31+H$52&gt;$R31),-1,(EchelleFPAparam!$S$3/('cpmcfgWVLEN_Table.csv'!$S31+H$52))*(SIN('Standard Settings'!$F26)+SIN('Standard Settings'!$F26+EchelleFPAparam!$M$3)))</f>
        <v>3819.0310342321</v>
      </c>
      <c r="AB31" s="32" t="n">
        <f aca="false">IF(OR($S31+I$52&lt;$Q31,$S31+I$52&gt;$R31),-1,(EchelleFPAparam!$S$3/('cpmcfgWVLEN_Table.csv'!$S31+I$52))*(SIN('Standard Settings'!$F26)+SIN('Standard Settings'!$F26+EchelleFPAparam!$M$3)))</f>
        <v>3580.34159459259</v>
      </c>
      <c r="AC31" s="32" t="n">
        <f aca="false">IF(OR($S31+J$52&lt;$Q31,$S31+J$52&gt;$R31),-1,(EchelleFPAparam!$S$3/('cpmcfgWVLEN_Table.csv'!$S31+J$52))*(SIN('Standard Settings'!$F26)+SIN('Standard Settings'!$F26+EchelleFPAparam!$M$3)))</f>
        <v>-1</v>
      </c>
      <c r="AD31" s="33"/>
      <c r="AE31" s="33" t="n">
        <v>1978.95304803743</v>
      </c>
      <c r="AF31" s="33" t="n">
        <v>1537.47077513842</v>
      </c>
      <c r="AG31" s="33" t="n">
        <v>1151.13587535552</v>
      </c>
      <c r="AH31" s="33" t="n">
        <v>823.121298847854</v>
      </c>
      <c r="AI31" s="33" t="n">
        <v>541.352535790915</v>
      </c>
      <c r="AJ31" s="33" t="n">
        <v>296.580189564473</v>
      </c>
      <c r="AK31" s="33" t="n">
        <v>84.0789649093849</v>
      </c>
      <c r="AL31" s="33"/>
      <c r="AM31" s="33"/>
      <c r="AN31" s="33"/>
      <c r="AO31" s="33"/>
      <c r="AP31" s="33" t="n">
        <v>1985.64247021173</v>
      </c>
      <c r="AQ31" s="33" t="n">
        <v>1548.71050844414</v>
      </c>
      <c r="AR31" s="33" t="n">
        <v>1160.16016615081</v>
      </c>
      <c r="AS31" s="33" t="n">
        <v>830.339357484529</v>
      </c>
      <c r="AT31" s="33" t="n">
        <v>546.919810392889</v>
      </c>
      <c r="AU31" s="33" t="n">
        <v>300.702499895908</v>
      </c>
      <c r="AV31" s="33" t="n">
        <v>85.6137439399641</v>
      </c>
      <c r="AW31" s="33"/>
      <c r="AX31" s="33"/>
      <c r="AY31" s="33"/>
      <c r="AZ31" s="33"/>
      <c r="BA31" s="33" t="n">
        <v>1993.39657164802</v>
      </c>
      <c r="BB31" s="33" t="n">
        <v>1562.12138329882</v>
      </c>
      <c r="BC31" s="33" t="n">
        <v>1171.07493929672</v>
      </c>
      <c r="BD31" s="33" t="n">
        <v>839.041204623609</v>
      </c>
      <c r="BE31" s="33" t="n">
        <v>553.816594902379</v>
      </c>
      <c r="BF31" s="33" t="n">
        <v>306.026902085972</v>
      </c>
      <c r="BG31" s="33" t="n">
        <v>88.0274897522328</v>
      </c>
      <c r="BH31" s="33"/>
      <c r="BI31" s="33"/>
      <c r="BJ31" s="33"/>
      <c r="BK31" s="34" t="n">
        <f aca="false">IF(OR($S31+B$52&lt;'Standard Settings'!$G26,$S31+B$52&gt;'Standard Settings'!$I26),-1,(EchelleFPAparam!$S$3/('cpmcfgWVLEN_Table.csv'!$S31+B$52))*(SIN(EchelleFPAparam!$T$3-EchelleFPAparam!$M$3/2)+SIN('Standard Settings'!$F26+EchelleFPAparam!$M$3)))</f>
        <v>-1</v>
      </c>
      <c r="BL31" s="34" t="n">
        <f aca="false">IF(OR($S31+C$52&lt;'Standard Settings'!$G26,$S31+C$52&gt;'Standard Settings'!$I26),-1,(EchelleFPAparam!$S$3/('cpmcfgWVLEN_Table.csv'!$S31+C$52))*(SIN(EchelleFPAparam!$T$3-EchelleFPAparam!$M$3/2)+SIN('Standard Settings'!$F26+EchelleFPAparam!$M$3)))</f>
        <v>5703.21174964903</v>
      </c>
      <c r="BM31" s="34" t="n">
        <f aca="false">IF(OR($S31+D$52&lt;'Standard Settings'!$G26,$S31+D$52&gt;'Standard Settings'!$I26),-1,(EchelleFPAparam!$S$3/('cpmcfgWVLEN_Table.csv'!$S31+D$52))*(SIN(EchelleFPAparam!$T$3-EchelleFPAparam!$M$3/2)+SIN('Standard Settings'!$F26+EchelleFPAparam!$M$3)))</f>
        <v>5184.73795422639</v>
      </c>
      <c r="BN31" s="34" t="n">
        <f aca="false">IF(OR($S31+E$52&lt;'Standard Settings'!$G26,$S31+E$52&gt;'Standard Settings'!$I26),-1,(EchelleFPAparam!$S$3/('cpmcfgWVLEN_Table.csv'!$S31+E$52))*(SIN(EchelleFPAparam!$T$3-EchelleFPAparam!$M$3/2)+SIN('Standard Settings'!$F26+EchelleFPAparam!$M$3)))</f>
        <v>4752.67645804086</v>
      </c>
      <c r="BO31" s="34" t="n">
        <f aca="false">IF(OR($S31+F$52&lt;'Standard Settings'!$G26,$S31+F$52&gt;'Standard Settings'!$I26),-1,(EchelleFPAparam!$S$3/('cpmcfgWVLEN_Table.csv'!$S31+F$52))*(SIN(EchelleFPAparam!$T$3-EchelleFPAparam!$M$3/2)+SIN('Standard Settings'!$F26+EchelleFPAparam!$M$3)))</f>
        <v>4387.08596126848</v>
      </c>
      <c r="BP31" s="34" t="n">
        <f aca="false">IF(OR($S31+G$52&lt;'Standard Settings'!$G26,$S31+G$52&gt;'Standard Settings'!$I26),-1,(EchelleFPAparam!$S$3/('cpmcfgWVLEN_Table.csv'!$S31+G$52))*(SIN(EchelleFPAparam!$T$3-EchelleFPAparam!$M$3/2)+SIN('Standard Settings'!$F26+EchelleFPAparam!$M$3)))</f>
        <v>4073.72267832074</v>
      </c>
      <c r="BQ31" s="34" t="n">
        <f aca="false">IF(OR($S31+H$52&lt;'Standard Settings'!$G26,$S31+H$52&gt;'Standard Settings'!$I26),-1,(EchelleFPAparam!$S$3/('cpmcfgWVLEN_Table.csv'!$S31+H$52))*(SIN(EchelleFPAparam!$T$3-EchelleFPAparam!$M$3/2)+SIN('Standard Settings'!$F26+EchelleFPAparam!$M$3)))</f>
        <v>3802.14116643269</v>
      </c>
      <c r="BR31" s="34" t="n">
        <f aca="false">IF(OR($S31+I$52&lt;'Standard Settings'!$G26,$S31+I$52&gt;'Standard Settings'!$I26),-1,(EchelleFPAparam!$S$3/('cpmcfgWVLEN_Table.csv'!$S31+I$52))*(SIN(EchelleFPAparam!$T$3-EchelleFPAparam!$M$3/2)+SIN('Standard Settings'!$F26+EchelleFPAparam!$M$3)))</f>
        <v>3564.50734353064</v>
      </c>
      <c r="BS31" s="34" t="n">
        <f aca="false">IF(OR($S31+J$52&lt;'Standard Settings'!$G26,$S31+J$52&gt;'Standard Settings'!$I26),-1,(EchelleFPAparam!$S$3/('cpmcfgWVLEN_Table.csv'!$S31+J$52))*(SIN(EchelleFPAparam!$T$3-EchelleFPAparam!$M$3/2)+SIN('Standard Settings'!$F26+EchelleFPAparam!$M$3)))</f>
        <v>-1</v>
      </c>
      <c r="BT31" s="35" t="n">
        <f aca="false">IF(OR($S31+B$52&lt;'Standard Settings'!$G26,$S31+B$52&gt;'Standard Settings'!$I26),-1,BK31*(($D31+B$52)/($D31+B$52+0.5)))</f>
        <v>-1</v>
      </c>
      <c r="BU31" s="35" t="n">
        <f aca="false">IF(OR($S31+C$52&lt;'Standard Settings'!$G26,$S31+C$52&gt;'Standard Settings'!$I26),-1,BL31*(($D31+C$52)/($D31+C$52+0.5)))</f>
        <v>5506.5492755232</v>
      </c>
      <c r="BV31" s="35" t="n">
        <f aca="false">IF(OR($S31+D$52&lt;'Standard Settings'!$G26,$S31+D$52&gt;'Standard Settings'!$I26),-1,BM31*(($D31+D$52)/($D31+D$52+0.5)))</f>
        <v>5017.48834279973</v>
      </c>
      <c r="BW31" s="35" t="n">
        <f aca="false">IF(OR($S31+E$52&lt;'Standard Settings'!$G26,$S31+E$52&gt;'Standard Settings'!$I26),-1,BN31*(($D31+E$52)/($D31+E$52+0.5)))</f>
        <v>4608.65595931235</v>
      </c>
      <c r="BX31" s="35" t="n">
        <f aca="false">IF(OR($S31+F$52&lt;'Standard Settings'!$G26,$S31+F$52&gt;'Standard Settings'!$I26),-1,BO31*(($D31+F$52)/($D31+F$52+0.5)))</f>
        <v>4261.74064808939</v>
      </c>
      <c r="BY31" s="35" t="n">
        <f aca="false">IF(OR($S31+G$52&lt;'Standard Settings'!$G26,$S31+G$52&gt;'Standard Settings'!$I26),-1,BP31*(($D31+G$52)/($D31+G$52+0.5)))</f>
        <v>3963.62206539315</v>
      </c>
      <c r="BZ31" s="35" t="n">
        <f aca="false">IF(OR($S31+H$52&lt;'Standard Settings'!$G26,$S31+H$52&gt;'Standard Settings'!$I26),-1,BQ31*(($D31+H$52)/($D31+H$52+0.5)))</f>
        <v>3704.65036729339</v>
      </c>
      <c r="CA31" s="35" t="n">
        <f aca="false">IF(OR($S31+I$52&lt;'Standard Settings'!$G26,$S31+I$52&gt;'Standard Settings'!$I26),-1,BR31*(($D31+I$52)/($D31+I$52+0.5)))</f>
        <v>3477.5681400299</v>
      </c>
      <c r="CB31" s="35" t="n">
        <f aca="false">IF(OR($S31+J$52&lt;'Standard Settings'!$G26,$S31+J$52&gt;'Standard Settings'!$I26),-1,BS31*(($D31+J$52)/($D31+J$52+0.5)))</f>
        <v>-1</v>
      </c>
      <c r="CC31" s="35" t="n">
        <f aca="false">IF(OR($S31+B$52&lt;'Standard Settings'!$G26,$S31+B$52&gt;'Standard Settings'!$I26),-1,BK31*(($D31+B$52)/($D31+B$52-0.5)))</f>
        <v>-1</v>
      </c>
      <c r="CD31" s="35" t="n">
        <f aca="false">IF(OR($S31+C$52&lt;'Standard Settings'!$G26,$S31+C$52&gt;'Standard Settings'!$I26),-1,BL31*(($D31+C$52)/($D31+C$52-0.5)))</f>
        <v>5914.44181445084</v>
      </c>
      <c r="CE31" s="35" t="n">
        <f aca="false">IF(OR($S31+D$52&lt;'Standard Settings'!$G26,$S31+D$52&gt;'Standard Settings'!$I26),-1,BM31*(($D31+D$52)/($D31+D$52-0.5)))</f>
        <v>5363.52202161351</v>
      </c>
      <c r="CF31" s="35" t="n">
        <f aca="false">IF(OR($S31+E$52&lt;'Standard Settings'!$G26,$S31+E$52&gt;'Standard Settings'!$I26),-1,BN31*(($D31+E$52)/($D31+E$52-0.5)))</f>
        <v>4905.98860184863</v>
      </c>
      <c r="CG31" s="35" t="n">
        <f aca="false">IF(OR($S31+F$52&lt;'Standard Settings'!$G26,$S31+F$52&gt;'Standard Settings'!$I26),-1,BO31*(($D31+F$52)/($D31+F$52-0.5)))</f>
        <v>4520.0279600948</v>
      </c>
      <c r="CH31" s="35" t="n">
        <f aca="false">IF(OR($S31+G$52&lt;'Standard Settings'!$G26,$S31+G$52&gt;'Standard Settings'!$I26),-1,BP31*(($D31+G$52)/($D31+G$52-0.5)))</f>
        <v>4190.11475484419</v>
      </c>
      <c r="CI31" s="35" t="n">
        <f aca="false">IF(OR($S31+H$52&lt;'Standard Settings'!$G26,$S31+H$52&gt;'Standard Settings'!$I26),-1,BQ31*(($D31+H$52)/($D31+H$52-0.5)))</f>
        <v>3904.90173849843</v>
      </c>
      <c r="CJ31" s="35" t="n">
        <f aca="false">IF(OR($S31+I$52&lt;'Standard Settings'!$G26,$S31+I$52&gt;'Standard Settings'!$I26),-1,BR31*(($D31+I$52)/($D31+I$52-0.5)))</f>
        <v>3655.90496772374</v>
      </c>
      <c r="CK31" s="35" t="n">
        <f aca="false">IF(OR($S31+J$52&lt;'Standard Settings'!$G26,$S31+J$52&gt;'Standard Settings'!$I26),-1,BS31*(($D31+J$52)/($D31+J$52-0.5)))</f>
        <v>-1</v>
      </c>
      <c r="CL31" s="35"/>
      <c r="CM31" s="36" t="n">
        <f aca="false">IF(OR($S31+B$52&lt;'Standard Settings'!$G26,$S31+B$52&gt;'Standard Settings'!$I26),-1,(EchelleFPAparam!$S$3/('cpmcfgWVLEN_Table.csv'!$S31+B$52))*(SIN('Standard Settings'!$F26)+SIN('Standard Settings'!$F26+EchelleFPAparam!$M$3+EchelleFPAparam!$F$3)))</f>
        <v>-1</v>
      </c>
      <c r="CN31" s="36" t="n">
        <f aca="false">IF(OR($S31+C$52&lt;'Standard Settings'!$G26,$S31+C$52&gt;'Standard Settings'!$I26),-1,(EchelleFPAparam!$S$3/('cpmcfgWVLEN_Table.csv'!$S31+C$52))*(SIN('Standard Settings'!$F26)+SIN('Standard Settings'!$F26+EchelleFPAparam!$M$3+EchelleFPAparam!$F$3)))</f>
        <v>5671.33793177194</v>
      </c>
      <c r="CO31" s="36" t="n">
        <f aca="false">IF(OR($S31+D$52&lt;'Standard Settings'!$G26,$S31+D$52&gt;'Standard Settings'!$I26),-1,(EchelleFPAparam!$S$3/('cpmcfgWVLEN_Table.csv'!$S31+D$52))*(SIN('Standard Settings'!$F26)+SIN('Standard Settings'!$F26+EchelleFPAparam!$M$3+EchelleFPAparam!$F$3)))</f>
        <v>5155.76175615631</v>
      </c>
      <c r="CP31" s="36" t="n">
        <f aca="false">IF(OR($S31+E$52&lt;'Standard Settings'!$G26,$S31+E$52&gt;'Standard Settings'!$I26),-1,(EchelleFPAparam!$S$3/('cpmcfgWVLEN_Table.csv'!$S31+E$52))*(SIN('Standard Settings'!$F26)+SIN('Standard Settings'!$F26+EchelleFPAparam!$M$3+EchelleFPAparam!$F$3)))</f>
        <v>4726.11494314328</v>
      </c>
      <c r="CQ31" s="36" t="n">
        <f aca="false">IF(OR($S31+F$52&lt;'Standard Settings'!$G26,$S31+F$52&gt;'Standard Settings'!$I26),-1,(EchelleFPAparam!$S$3/('cpmcfgWVLEN_Table.csv'!$S31+F$52))*(SIN('Standard Settings'!$F26)+SIN('Standard Settings'!$F26+EchelleFPAparam!$M$3+EchelleFPAparam!$F$3)))</f>
        <v>4362.56763982457</v>
      </c>
      <c r="CR31" s="36" t="n">
        <f aca="false">IF(OR($S31+G$52&lt;'Standard Settings'!$G26,$S31+G$52&gt;'Standard Settings'!$I26),-1,(EchelleFPAparam!$S$3/('cpmcfgWVLEN_Table.csv'!$S31+G$52))*(SIN('Standard Settings'!$F26)+SIN('Standard Settings'!$F26+EchelleFPAparam!$M$3+EchelleFPAparam!$F$3)))</f>
        <v>4050.95566555138</v>
      </c>
      <c r="CS31" s="36" t="n">
        <f aca="false">IF(OR($S31+H$52&lt;'Standard Settings'!$G26,$S31+H$52&gt;'Standard Settings'!$I26),-1,(EchelleFPAparam!$S$3/('cpmcfgWVLEN_Table.csv'!$S31+H$52))*(SIN('Standard Settings'!$F26)+SIN('Standard Settings'!$F26+EchelleFPAparam!$M$3+EchelleFPAparam!$F$3)))</f>
        <v>3780.89195451462</v>
      </c>
      <c r="CT31" s="36" t="n">
        <f aca="false">IF(OR($S31+I$52&lt;'Standard Settings'!$G26,$S31+I$52&gt;'Standard Settings'!$I26),-1,(EchelleFPAparam!$S$3/('cpmcfgWVLEN_Table.csv'!$S31+I$52))*(SIN('Standard Settings'!$F26)+SIN('Standard Settings'!$F26+EchelleFPAparam!$M$3+EchelleFPAparam!$F$3)))</f>
        <v>3544.58620735746</v>
      </c>
      <c r="CU31" s="36" t="n">
        <f aca="false">IF(OR($S31+J$52&lt;'Standard Settings'!$G26,$S31+J$52&gt;'Standard Settings'!$I26),-1,(EchelleFPAparam!$S$3/('cpmcfgWVLEN_Table.csv'!$S31+J$52))*(SIN('Standard Settings'!$F26)+SIN('Standard Settings'!$F26+EchelleFPAparam!$M$3+EchelleFPAparam!$F$3)))</f>
        <v>-1</v>
      </c>
      <c r="CV31" s="35"/>
      <c r="CW31" s="35"/>
      <c r="CX31" s="36" t="n">
        <f aca="false">IF(OR($S31+B$52&lt;'Standard Settings'!$G26,$S31+B$52&gt;'Standard Settings'!$I26),-1,(EchelleFPAparam!$S$3/('cpmcfgWVLEN_Table.csv'!$S31+B$52))*(SIN('Standard Settings'!$F26)+SIN('Standard Settings'!$F26+EchelleFPAparam!$M$3+EchelleFPAparam!$G$3)))</f>
        <v>-1</v>
      </c>
      <c r="CY31" s="36" t="n">
        <f aca="false">IF(OR($S31+C$52&lt;'Standard Settings'!$G26,$S31+C$52&gt;'Standard Settings'!$I26),-1,(EchelleFPAparam!$S$3/('cpmcfgWVLEN_Table.csv'!$S31+C$52))*(SIN('Standard Settings'!$F26)+SIN('Standard Settings'!$F26+EchelleFPAparam!$M$3+EchelleFPAparam!$G$3)))</f>
        <v>5708.62729290788</v>
      </c>
      <c r="CZ31" s="36" t="n">
        <f aca="false">IF(OR($S31+D$52&lt;'Standard Settings'!$G26,$S31+D$52&gt;'Standard Settings'!$I26),-1,(EchelleFPAparam!$S$3/('cpmcfgWVLEN_Table.csv'!$S31+D$52))*(SIN('Standard Settings'!$F26)+SIN('Standard Settings'!$F26+EchelleFPAparam!$M$3+EchelleFPAparam!$G$3)))</f>
        <v>5189.6611753708</v>
      </c>
      <c r="DA31" s="36" t="n">
        <f aca="false">IF(OR($S31+E$52&lt;'Standard Settings'!$G26,$S31+E$52&gt;'Standard Settings'!$I26),-1,(EchelleFPAparam!$S$3/('cpmcfgWVLEN_Table.csv'!$S31+E$52))*(SIN('Standard Settings'!$F26)+SIN('Standard Settings'!$F26+EchelleFPAparam!$M$3+EchelleFPAparam!$G$3)))</f>
        <v>4757.18941075656</v>
      </c>
      <c r="DB31" s="36" t="n">
        <f aca="false">IF(OR($S31+F$52&lt;'Standard Settings'!$G26,$S31+F$52&gt;'Standard Settings'!$I26),-1,(EchelleFPAparam!$S$3/('cpmcfgWVLEN_Table.csv'!$S31+F$52))*(SIN('Standard Settings'!$F26)+SIN('Standard Settings'!$F26+EchelleFPAparam!$M$3+EchelleFPAparam!$G$3)))</f>
        <v>4391.25176377529</v>
      </c>
      <c r="DC31" s="36" t="n">
        <f aca="false">IF(OR($S31+G$52&lt;'Standard Settings'!$G26,$S31+G$52&gt;'Standard Settings'!$I26),-1,(EchelleFPAparam!$S$3/('cpmcfgWVLEN_Table.csv'!$S31+G$52))*(SIN('Standard Settings'!$F26)+SIN('Standard Settings'!$F26+EchelleFPAparam!$M$3+EchelleFPAparam!$G$3)))</f>
        <v>4077.59092350563</v>
      </c>
      <c r="DD31" s="36" t="n">
        <f aca="false">IF(OR($S31+H$52&lt;'Standard Settings'!$G26,$S31+H$52&gt;'Standard Settings'!$I26),-1,(EchelleFPAparam!$S$3/('cpmcfgWVLEN_Table.csv'!$S31+H$52))*(SIN('Standard Settings'!$F26)+SIN('Standard Settings'!$F26+EchelleFPAparam!$M$3+EchelleFPAparam!$G$3)))</f>
        <v>3805.75152860525</v>
      </c>
      <c r="DE31" s="36" t="n">
        <f aca="false">IF(OR($S31+I$52&lt;'Standard Settings'!$G26,$S31+I$52&gt;'Standard Settings'!$I26),-1,(EchelleFPAparam!$S$3/('cpmcfgWVLEN_Table.csv'!$S31+I$52))*(SIN('Standard Settings'!$F26)+SIN('Standard Settings'!$F26+EchelleFPAparam!$M$3+EchelleFPAparam!$G$3)))</f>
        <v>3567.89205806742</v>
      </c>
      <c r="DF31" s="36" t="n">
        <f aca="false">IF(OR($S31+J$52&lt;'Standard Settings'!$G26,$S31+J$52&gt;'Standard Settings'!$I26),-1,(EchelleFPAparam!$S$3/('cpmcfgWVLEN_Table.csv'!$S31+J$52))*(SIN('Standard Settings'!$F26)+SIN('Standard Settings'!$F26+EchelleFPAparam!$M$3+EchelleFPAparam!$G$3)))</f>
        <v>-1</v>
      </c>
      <c r="DG31" s="36"/>
      <c r="DH31" s="36"/>
      <c r="DI31" s="36" t="n">
        <f aca="false">IF(OR($S31+B$52&lt;'Standard Settings'!$G26,$S31+B$52&gt;'Standard Settings'!$I26),-1,(EchelleFPAparam!$S$3/('cpmcfgWVLEN_Table.csv'!$S31+B$52))*(SIN('Standard Settings'!$F26)+SIN('Standard Settings'!$F26+EchelleFPAparam!$M$3+EchelleFPAparam!$H$3)))</f>
        <v>-1</v>
      </c>
      <c r="DJ31" s="36" t="n">
        <f aca="false">IF(OR($S31+C$52&lt;'Standard Settings'!$G26,$S31+C$52&gt;'Standard Settings'!$I26),-1,(EchelleFPAparam!$S$3/('cpmcfgWVLEN_Table.csv'!$S31+C$52))*(SIN('Standard Settings'!$F26)+SIN('Standard Settings'!$F26+EchelleFPAparam!$M$3+EchelleFPAparam!$H$3)))</f>
        <v>5710.60078102059</v>
      </c>
      <c r="DK31" s="36" t="n">
        <f aca="false">IF(OR($S31+D$52&lt;'Standard Settings'!$G26,$S31+D$52&gt;'Standard Settings'!$I26),-1,(EchelleFPAparam!$S$3/('cpmcfgWVLEN_Table.csv'!$S31+D$52))*(SIN('Standard Settings'!$F26)+SIN('Standard Settings'!$F26+EchelleFPAparam!$M$3+EchelleFPAparam!$H$3)))</f>
        <v>5191.45525547326</v>
      </c>
      <c r="DL31" s="36" t="n">
        <f aca="false">IF(OR($S31+E$52&lt;'Standard Settings'!$G26,$S31+E$52&gt;'Standard Settings'!$I26),-1,(EchelleFPAparam!$S$3/('cpmcfgWVLEN_Table.csv'!$S31+E$52))*(SIN('Standard Settings'!$F26)+SIN('Standard Settings'!$F26+EchelleFPAparam!$M$3+EchelleFPAparam!$H$3)))</f>
        <v>4758.83398418382</v>
      </c>
      <c r="DM31" s="36" t="n">
        <f aca="false">IF(OR($S31+F$52&lt;'Standard Settings'!$G26,$S31+F$52&gt;'Standard Settings'!$I26),-1,(EchelleFPAparam!$S$3/('cpmcfgWVLEN_Table.csv'!$S31+F$52))*(SIN('Standard Settings'!$F26)+SIN('Standard Settings'!$F26+EchelleFPAparam!$M$3+EchelleFPAparam!$H$3)))</f>
        <v>4392.7698315543</v>
      </c>
      <c r="DN31" s="36" t="n">
        <f aca="false">IF(OR($S31+G$52&lt;'Standard Settings'!$G26,$S31+G$52&gt;'Standard Settings'!$I26),-1,(EchelleFPAparam!$S$3/('cpmcfgWVLEN_Table.csv'!$S31+G$52))*(SIN('Standard Settings'!$F26)+SIN('Standard Settings'!$F26+EchelleFPAparam!$M$3+EchelleFPAparam!$H$3)))</f>
        <v>4079.00055787185</v>
      </c>
      <c r="DO31" s="36" t="n">
        <f aca="false">IF(OR($S31+H$52&lt;'Standard Settings'!$G26,$S31+H$52&gt;'Standard Settings'!$I26),-1,(EchelleFPAparam!$S$3/('cpmcfgWVLEN_Table.csv'!$S31+H$52))*(SIN('Standard Settings'!$F26)+SIN('Standard Settings'!$F26+EchelleFPAparam!$M$3+EchelleFPAparam!$H$3)))</f>
        <v>3807.06718734706</v>
      </c>
      <c r="DP31" s="36" t="n">
        <f aca="false">IF(OR($S31+I$52&lt;'Standard Settings'!$G26,$S31+I$52&gt;'Standard Settings'!$I26),-1,(EchelleFPAparam!$S$3/('cpmcfgWVLEN_Table.csv'!$S31+I$52))*(SIN('Standard Settings'!$F26)+SIN('Standard Settings'!$F26+EchelleFPAparam!$M$3+EchelleFPAparam!$H$3)))</f>
        <v>3569.12548813787</v>
      </c>
      <c r="DQ31" s="36" t="n">
        <f aca="false">IF(OR($S31+J$52&lt;'Standard Settings'!$G26,$S31+J$52&gt;'Standard Settings'!$I26),-1,(EchelleFPAparam!$S$3/('cpmcfgWVLEN_Table.csv'!$S31+J$52))*(SIN('Standard Settings'!$F26)+SIN('Standard Settings'!$F26+EchelleFPAparam!$M$3+EchelleFPAparam!$H$3)))</f>
        <v>-1</v>
      </c>
      <c r="DR31" s="36"/>
      <c r="DS31" s="36"/>
      <c r="DT31" s="36" t="n">
        <f aca="false">IF(OR($S31+B$52&lt;'Standard Settings'!$G26,$S31+B$52&gt;'Standard Settings'!$I26),-1,(EchelleFPAparam!$S$3/('cpmcfgWVLEN_Table.csv'!$S31+B$52))*(SIN('Standard Settings'!$F26)+SIN('Standard Settings'!$F26+EchelleFPAparam!$M$3+EchelleFPAparam!$I$3)))</f>
        <v>-1</v>
      </c>
      <c r="DU31" s="36" t="n">
        <f aca="false">IF(OR($S31+C$52&lt;'Standard Settings'!$G26,$S31+C$52&gt;'Standard Settings'!$I26),-1,(EchelleFPAparam!$S$3/('cpmcfgWVLEN_Table.csv'!$S31+C$52))*(SIN('Standard Settings'!$F26)+SIN('Standard Settings'!$F26+EchelleFPAparam!$M$3+EchelleFPAparam!$I$3)))</f>
        <v>5746.05394009017</v>
      </c>
      <c r="DV31" s="36" t="n">
        <f aca="false">IF(OR($S31+D$52&lt;'Standard Settings'!$G26,$S31+D$52&gt;'Standard Settings'!$I26),-1,(EchelleFPAparam!$S$3/('cpmcfgWVLEN_Table.csv'!$S31+D$52))*(SIN('Standard Settings'!$F26)+SIN('Standard Settings'!$F26+EchelleFPAparam!$M$3+EchelleFPAparam!$I$3)))</f>
        <v>5223.68540008197</v>
      </c>
      <c r="DW31" s="36" t="n">
        <f aca="false">IF(OR($S31+E$52&lt;'Standard Settings'!$G26,$S31+E$52&gt;'Standard Settings'!$I26),-1,(EchelleFPAparam!$S$3/('cpmcfgWVLEN_Table.csv'!$S31+E$52))*(SIN('Standard Settings'!$F26)+SIN('Standard Settings'!$F26+EchelleFPAparam!$M$3+EchelleFPAparam!$I$3)))</f>
        <v>4788.37828340847</v>
      </c>
      <c r="DX31" s="36" t="n">
        <f aca="false">IF(OR($S31+F$52&lt;'Standard Settings'!$G26,$S31+F$52&gt;'Standard Settings'!$I26),-1,(EchelleFPAparam!$S$3/('cpmcfgWVLEN_Table.csv'!$S31+F$52))*(SIN('Standard Settings'!$F26)+SIN('Standard Settings'!$F26+EchelleFPAparam!$M$3+EchelleFPAparam!$I$3)))</f>
        <v>4420.04149237705</v>
      </c>
      <c r="DY31" s="36" t="n">
        <f aca="false">IF(OR($S31+G$52&lt;'Standard Settings'!$G26,$S31+G$52&gt;'Standard Settings'!$I26),-1,(EchelleFPAparam!$S$3/('cpmcfgWVLEN_Table.csv'!$S31+G$52))*(SIN('Standard Settings'!$F26)+SIN('Standard Settings'!$F26+EchelleFPAparam!$M$3+EchelleFPAparam!$I$3)))</f>
        <v>4104.32424292155</v>
      </c>
      <c r="DZ31" s="36" t="n">
        <f aca="false">IF(OR($S31+H$52&lt;'Standard Settings'!$G26,$S31+H$52&gt;'Standard Settings'!$I26),-1,(EchelleFPAparam!$S$3/('cpmcfgWVLEN_Table.csv'!$S31+H$52))*(SIN('Standard Settings'!$F26)+SIN('Standard Settings'!$F26+EchelleFPAparam!$M$3+EchelleFPAparam!$I$3)))</f>
        <v>3830.70262672678</v>
      </c>
      <c r="EA31" s="36" t="n">
        <f aca="false">IF(OR($S31+I$52&lt;'Standard Settings'!$G26,$S31+I$52&gt;'Standard Settings'!$I26),-1,(EchelleFPAparam!$S$3/('cpmcfgWVLEN_Table.csv'!$S31+I$52))*(SIN('Standard Settings'!$F26)+SIN('Standard Settings'!$F26+EchelleFPAparam!$M$3+EchelleFPAparam!$I$3)))</f>
        <v>3591.28371255635</v>
      </c>
      <c r="EB31" s="36" t="n">
        <f aca="false">IF(OR($S31+J$52&lt;'Standard Settings'!$G26,$S31+J$52&gt;'Standard Settings'!$I26),-1,(EchelleFPAparam!$S$3/('cpmcfgWVLEN_Table.csv'!$S31+J$52))*(SIN('Standard Settings'!$F26)+SIN('Standard Settings'!$F26+EchelleFPAparam!$M$3+EchelleFPAparam!$I$3)))</f>
        <v>-1</v>
      </c>
      <c r="EC31" s="36"/>
      <c r="ED31" s="36"/>
      <c r="EE31" s="36" t="n">
        <f aca="false">IF(OR($S31+B$52&lt;'Standard Settings'!$G26,$S31+B$52&gt;'Standard Settings'!$I26),-1,(EchelleFPAparam!$S$3/('cpmcfgWVLEN_Table.csv'!$S31+B$52))*(SIN('Standard Settings'!$F26)+SIN('Standard Settings'!$F26+EchelleFPAparam!$M$3+EchelleFPAparam!$J$3)))</f>
        <v>-1</v>
      </c>
      <c r="EF31" s="36" t="n">
        <f aca="false">IF(OR($S31+C$52&lt;'Standard Settings'!$G26,$S31+C$52&gt;'Standard Settings'!$I26),-1,(EchelleFPAparam!$S$3/('cpmcfgWVLEN_Table.csv'!$S31+C$52))*(SIN('Standard Settings'!$F26)+SIN('Standard Settings'!$F26+EchelleFPAparam!$M$3+EchelleFPAparam!$J$3)))</f>
        <v>5747.92713350487</v>
      </c>
      <c r="EG31" s="36" t="n">
        <f aca="false">IF(OR($S31+D$52&lt;'Standard Settings'!$G26,$S31+D$52&gt;'Standard Settings'!$I26),-1,(EchelleFPAparam!$S$3/('cpmcfgWVLEN_Table.csv'!$S31+D$52))*(SIN('Standard Settings'!$F26)+SIN('Standard Settings'!$F26+EchelleFPAparam!$M$3+EchelleFPAparam!$J$3)))</f>
        <v>5225.38830318625</v>
      </c>
      <c r="EH31" s="36" t="n">
        <f aca="false">IF(OR($S31+E$52&lt;'Standard Settings'!$G26,$S31+E$52&gt;'Standard Settings'!$I26),-1,(EchelleFPAparam!$S$3/('cpmcfgWVLEN_Table.csv'!$S31+E$52))*(SIN('Standard Settings'!$F26)+SIN('Standard Settings'!$F26+EchelleFPAparam!$M$3+EchelleFPAparam!$J$3)))</f>
        <v>4789.93927792073</v>
      </c>
      <c r="EI31" s="36" t="n">
        <f aca="false">IF(OR($S31+F$52&lt;'Standard Settings'!$G26,$S31+F$52&gt;'Standard Settings'!$I26),-1,(EchelleFPAparam!$S$3/('cpmcfgWVLEN_Table.csv'!$S31+F$52))*(SIN('Standard Settings'!$F26)+SIN('Standard Settings'!$F26+EchelleFPAparam!$M$3+EchelleFPAparam!$J$3)))</f>
        <v>4421.48241038836</v>
      </c>
      <c r="EJ31" s="36" t="n">
        <f aca="false">IF(OR($S31+G$52&lt;'Standard Settings'!$G26,$S31+G$52&gt;'Standard Settings'!$I26),-1,(EchelleFPAparam!$S$3/('cpmcfgWVLEN_Table.csv'!$S31+G$52))*(SIN('Standard Settings'!$F26)+SIN('Standard Settings'!$F26+EchelleFPAparam!$M$3+EchelleFPAparam!$J$3)))</f>
        <v>4105.66223821777</v>
      </c>
      <c r="EK31" s="36" t="n">
        <f aca="false">IF(OR($S31+H$52&lt;'Standard Settings'!$G26,$S31+H$52&gt;'Standard Settings'!$I26),-1,(EchelleFPAparam!$S$3/('cpmcfgWVLEN_Table.csv'!$S31+H$52))*(SIN('Standard Settings'!$F26)+SIN('Standard Settings'!$F26+EchelleFPAparam!$M$3+EchelleFPAparam!$J$3)))</f>
        <v>3831.95142233658</v>
      </c>
      <c r="EL31" s="36" t="n">
        <f aca="false">IF(OR($S31+I$52&lt;'Standard Settings'!$G26,$S31+I$52&gt;'Standard Settings'!$I26),-1,(EchelleFPAparam!$S$3/('cpmcfgWVLEN_Table.csv'!$S31+I$52))*(SIN('Standard Settings'!$F26)+SIN('Standard Settings'!$F26+EchelleFPAparam!$M$3+EchelleFPAparam!$J$3)))</f>
        <v>3592.45445844054</v>
      </c>
      <c r="EM31" s="36" t="n">
        <f aca="false">IF(OR($S31+J$52&lt;'Standard Settings'!$G26,$S31+J$52&gt;'Standard Settings'!$I26),-1,(EchelleFPAparam!$S$3/('cpmcfgWVLEN_Table.csv'!$S31+J$52))*(SIN('Standard Settings'!$F26)+SIN('Standard Settings'!$F26+EchelleFPAparam!$M$3+EchelleFPAparam!$J$3)))</f>
        <v>-1</v>
      </c>
      <c r="EN31" s="36"/>
      <c r="EO31" s="36"/>
      <c r="EP31" s="36" t="n">
        <f aca="false">IF(OR($S31+B$52&lt;$Q31,$S31+B$52&gt;$R31),-1,(EchelleFPAparam!$S$3/('cpmcfgWVLEN_Table.csv'!$S31+B$52))*(SIN('Standard Settings'!$F26)+SIN('Standard Settings'!$F26+EchelleFPAparam!$M$3+EchelleFPAparam!$K$3)))</f>
        <v>-1</v>
      </c>
      <c r="EQ31" s="36" t="n">
        <f aca="false">IF(OR($S31+C$52&lt;$Q31,$S31+C$52&gt;$R31),-1,(EchelleFPAparam!$S$3/('cpmcfgWVLEN_Table.csv'!$S31+C$52))*(SIN('Standard Settings'!$F26)+SIN('Standard Settings'!$F26+EchelleFPAparam!$M$3+EchelleFPAparam!$K$3)))</f>
        <v>5781.51964486046</v>
      </c>
      <c r="ER31" s="36" t="n">
        <f aca="false">IF(OR($S31+D$52&lt;$Q31,$S31+D$52&gt;$R31),-1,(EchelleFPAparam!$S$3/('cpmcfgWVLEN_Table.csv'!$S31+D$52))*(SIN('Standard Settings'!$F26)+SIN('Standard Settings'!$F26+EchelleFPAparam!$M$3+EchelleFPAparam!$K$3)))</f>
        <v>5255.92694987314</v>
      </c>
      <c r="ES31" s="36" t="n">
        <f aca="false">IF(OR($S31+E$52&lt;$Q31,$S31+E$52&gt;$R31),-1,(EchelleFPAparam!$S$3/('cpmcfgWVLEN_Table.csv'!$S31+E$52))*(SIN('Standard Settings'!$F26)+SIN('Standard Settings'!$F26+EchelleFPAparam!$M$3+EchelleFPAparam!$K$3)))</f>
        <v>4817.93303738372</v>
      </c>
      <c r="ET31" s="36" t="n">
        <f aca="false">IF(OR($S31+F$52&lt;$Q31,$S31+F$52&gt;$R31),-1,(EchelleFPAparam!$S$3/('cpmcfgWVLEN_Table.csv'!$S31+F$52))*(SIN('Standard Settings'!$F26)+SIN('Standard Settings'!$F26+EchelleFPAparam!$M$3+EchelleFPAparam!$K$3)))</f>
        <v>4447.32280373882</v>
      </c>
      <c r="EU31" s="36" t="n">
        <f aca="false">IF(OR($S31+G$52&lt;$Q31,$S31+G$52&gt;$R31),-1,(EchelleFPAparam!$S$3/('cpmcfgWVLEN_Table.csv'!$S31+G$52))*(SIN('Standard Settings'!$F26)+SIN('Standard Settings'!$F26+EchelleFPAparam!$M$3+EchelleFPAparam!$K$3)))</f>
        <v>4129.65688918604</v>
      </c>
      <c r="EV31" s="36" t="n">
        <f aca="false">IF(OR($S31+H$52&lt;$Q31,$S31+H$52&gt;$R31),-1,(EchelleFPAparam!$S$3/('cpmcfgWVLEN_Table.csv'!$S31+H$52))*(SIN('Standard Settings'!$F26)+SIN('Standard Settings'!$F26+EchelleFPAparam!$M$3+EchelleFPAparam!$K$3)))</f>
        <v>3854.34642990697</v>
      </c>
      <c r="EW31" s="36" t="n">
        <f aca="false">IF(OR($S31+I$52&lt;$Q31,$S31+I$52&gt;$R31),-1,(EchelleFPAparam!$S$3/('cpmcfgWVLEN_Table.csv'!$S31+I$52))*(SIN('Standard Settings'!$F26)+SIN('Standard Settings'!$F26+EchelleFPAparam!$M$3+EchelleFPAparam!$K$3)))</f>
        <v>3613.44977803779</v>
      </c>
      <c r="EX31" s="36" t="n">
        <f aca="false">IF(OR($S31+J$52&lt;$Q31,$S31+J$52&gt;$R31),-1,(EchelleFPAparam!$S$3/('cpmcfgWVLEN_Table.csv'!$S31+J$52))*(SIN('Standard Settings'!$F26)+SIN('Standard Settings'!$F26+EchelleFPAparam!$M$3+EchelleFPAparam!$K$3)))</f>
        <v>-1</v>
      </c>
      <c r="EY31" s="36"/>
      <c r="EZ31" s="37"/>
      <c r="FA31" s="37"/>
      <c r="FB31" s="37"/>
      <c r="FC31" s="37"/>
      <c r="FD31" s="37"/>
      <c r="FE31" s="37"/>
      <c r="FF31" s="37"/>
      <c r="FG31" s="37"/>
      <c r="FH31" s="37"/>
      <c r="FI31" s="37"/>
      <c r="FJ31" s="37"/>
      <c r="FK31" s="37"/>
      <c r="FL31" s="37"/>
      <c r="FM31" s="37"/>
      <c r="FN31" s="37"/>
      <c r="FO31" s="37"/>
      <c r="FP31" s="37"/>
      <c r="FQ31" s="37"/>
      <c r="FR31" s="37"/>
      <c r="FS31" s="37"/>
      <c r="FT31" s="37"/>
      <c r="FU31" s="37"/>
      <c r="FV31" s="37"/>
      <c r="FW31" s="37"/>
      <c r="FX31" s="38" t="n">
        <f aca="false">1/(F31*EchelleFPAparam!$Q$3)</f>
        <v>853.480632459458</v>
      </c>
      <c r="FY31" s="38" t="n">
        <f aca="false">E31*FX31</f>
        <v>11.3651534800882</v>
      </c>
      <c r="FZ31" s="37"/>
      <c r="GA31" s="37"/>
      <c r="GB31" s="37"/>
      <c r="GC31" s="37"/>
      <c r="GD31" s="37"/>
      <c r="GE31" s="37"/>
      <c r="GF31" s="37"/>
      <c r="GG31" s="37"/>
      <c r="GH31" s="37"/>
      <c r="GI31" s="37"/>
      <c r="GJ31" s="37"/>
      <c r="GK31" s="37"/>
      <c r="GL31" s="37"/>
      <c r="GM31" s="37"/>
      <c r="GN31" s="37"/>
      <c r="GO31" s="37"/>
      <c r="GP31" s="37"/>
      <c r="GQ31" s="37"/>
      <c r="GR31" s="37"/>
      <c r="GS31" s="37"/>
      <c r="GT31" s="37"/>
      <c r="GU31" s="37"/>
      <c r="GV31" s="37"/>
      <c r="GW31" s="37"/>
      <c r="GX31" s="37"/>
      <c r="GY31" s="37"/>
      <c r="GZ31" s="37"/>
      <c r="HA31" s="37"/>
      <c r="HB31" s="37"/>
      <c r="HC31" s="37"/>
      <c r="HD31" s="37"/>
      <c r="HE31" s="37"/>
      <c r="HF31" s="37"/>
      <c r="HG31" s="37"/>
      <c r="HH31" s="37"/>
      <c r="HI31" s="37"/>
      <c r="HJ31" s="37"/>
      <c r="HK31" s="37"/>
      <c r="HL31" s="37"/>
      <c r="HM31" s="37"/>
      <c r="HN31" s="37"/>
      <c r="HO31" s="37"/>
      <c r="HP31" s="37"/>
      <c r="HQ31" s="37"/>
      <c r="HR31" s="37"/>
      <c r="HS31" s="37"/>
      <c r="HT31" s="37"/>
      <c r="HU31" s="37"/>
      <c r="HV31" s="37"/>
      <c r="HW31" s="37"/>
      <c r="HX31" s="37"/>
      <c r="HY31" s="37"/>
      <c r="HZ31" s="37"/>
      <c r="IA31" s="37"/>
      <c r="IB31" s="37"/>
      <c r="IC31" s="37"/>
      <c r="ID31" s="37"/>
      <c r="IE31" s="37"/>
      <c r="IF31" s="37"/>
      <c r="IG31" s="37"/>
      <c r="IH31" s="37"/>
      <c r="II31" s="37"/>
      <c r="IJ31" s="37"/>
      <c r="IK31" s="37"/>
      <c r="IL31" s="37"/>
      <c r="IM31" s="37"/>
      <c r="IN31" s="37"/>
      <c r="IO31" s="37"/>
      <c r="IP31" s="37"/>
      <c r="IQ31" s="37"/>
      <c r="IR31" s="37"/>
      <c r="IS31" s="37"/>
      <c r="IT31" s="37"/>
      <c r="IU31" s="37"/>
      <c r="IV31" s="37"/>
      <c r="IW31" s="37"/>
      <c r="IX31" s="37"/>
      <c r="IY31" s="37"/>
      <c r="IZ31" s="37"/>
      <c r="JA31" s="37"/>
      <c r="JB31" s="37"/>
      <c r="JC31" s="37"/>
      <c r="JD31" s="37"/>
      <c r="JE31" s="37"/>
      <c r="JF31" s="37"/>
      <c r="JG31" s="37"/>
      <c r="JH31" s="37"/>
      <c r="JI31" s="37"/>
      <c r="JJ31" s="37"/>
      <c r="JK31" s="37"/>
      <c r="JL31" s="37"/>
      <c r="JM31" s="37"/>
      <c r="JN31" s="37"/>
      <c r="JO31" s="37"/>
      <c r="JP31" s="37"/>
      <c r="JQ31" s="37"/>
      <c r="JR31" s="37"/>
      <c r="JS31" s="37"/>
      <c r="JT31" s="37"/>
      <c r="JU31" s="37"/>
      <c r="JV31" s="37"/>
      <c r="JW31" s="37"/>
      <c r="JX31" s="37"/>
      <c r="JY31" s="37"/>
      <c r="JZ31" s="37"/>
      <c r="KA31" s="37"/>
      <c r="KB31" s="37"/>
      <c r="KC31" s="37"/>
      <c r="KD31" s="37"/>
      <c r="KE31" s="37"/>
    </row>
    <row r="32" customFormat="false" ht="13.75" hidden="false" customHeight="true" outlineLevel="0" collapsed="false">
      <c r="A32" s="24" t="n">
        <v>26</v>
      </c>
      <c r="B32" s="25" t="n">
        <f aca="false">Y32</f>
        <v>4459.1352762821</v>
      </c>
      <c r="C32" s="12" t="str">
        <f aca="false">'Standard Settings'!B27</f>
        <v>M/7/9</v>
      </c>
      <c r="D32" s="12" t="n">
        <f aca="false">'Standard Settings'!H27</f>
        <v>13</v>
      </c>
      <c r="E32" s="26" t="n">
        <f aca="false">(DX32-DM32)/2048</f>
        <v>0.0126195092715968</v>
      </c>
      <c r="F32" s="23" t="n">
        <f aca="false">((EchelleFPAparam!$S$3/('cpmcfgWVLEN_Table.csv'!$S32+E$52))*(SIN('Standard Settings'!$F27+0.0005)+SIN('Standard Settings'!$F27+0.0005+EchelleFPAparam!$M$3))-(EchelleFPAparam!$S$3/('cpmcfgWVLEN_Table.csv'!$S32+E$52))*(SIN('Standard Settings'!$F27-0.0005)+SIN('Standard Settings'!$F27-0.0005+EchelleFPAparam!$M$3)))*1000*EchelleFPAparam!$O$3/180</f>
        <v>36.8613552620713</v>
      </c>
      <c r="G32" s="27" t="str">
        <f aca="false">'Standard Settings'!C27</f>
        <v>M</v>
      </c>
      <c r="H32" s="28"/>
      <c r="I32" s="12" t="str">
        <f aca="false">'Standard Settings'!$D27</f>
        <v>LM</v>
      </c>
      <c r="J32" s="28"/>
      <c r="K32" s="13" t="n">
        <v>0</v>
      </c>
      <c r="L32" s="13" t="n">
        <v>0</v>
      </c>
      <c r="M32" s="14" t="s">
        <v>319</v>
      </c>
      <c r="N32" s="14" t="s">
        <v>319</v>
      </c>
      <c r="O32" s="12" t="n">
        <f aca="false">'Standard Settings'!$E27</f>
        <v>68</v>
      </c>
      <c r="P32" s="29"/>
      <c r="Q32" s="30" t="n">
        <f aca="false">'Standard Settings'!$G27</f>
        <v>10</v>
      </c>
      <c r="R32" s="30" t="n">
        <f aca="false">'Standard Settings'!$I27</f>
        <v>16</v>
      </c>
      <c r="S32" s="31" t="n">
        <f aca="false">D32-4</f>
        <v>9</v>
      </c>
      <c r="T32" s="31" t="n">
        <f aca="false">D32+4</f>
        <v>17</v>
      </c>
      <c r="U32" s="32" t="n">
        <f aca="false">IF(OR($S32+B$52&lt;$Q32,$S32+B$52&gt;$R32),-1,(EchelleFPAparam!$S$3/('cpmcfgWVLEN_Table.csv'!$S32+B$52))*(SIN('Standard Settings'!$F27)+SIN('Standard Settings'!$F27+EchelleFPAparam!$M$3)))</f>
        <v>-1</v>
      </c>
      <c r="V32" s="32" t="n">
        <f aca="false">IF(OR($S32+C$52&lt;$Q32,$S32+C$52&gt;$R32),-1,(EchelleFPAparam!$S$3/('cpmcfgWVLEN_Table.csv'!$S32+C$52))*(SIN('Standard Settings'!$F27)+SIN('Standard Settings'!$F27+EchelleFPAparam!$M$3)))</f>
        <v>5796.87585916673</v>
      </c>
      <c r="W32" s="32" t="n">
        <f aca="false">IF(OR($S32+D$52&lt;$Q32,$S32+D$52&gt;$R32),-1,(EchelleFPAparam!$S$3/('cpmcfgWVLEN_Table.csv'!$S32+D$52))*(SIN('Standard Settings'!$F27)+SIN('Standard Settings'!$F27+EchelleFPAparam!$M$3)))</f>
        <v>5269.88714469703</v>
      </c>
      <c r="X32" s="32" t="n">
        <f aca="false">IF(OR($S32+E$52&lt;$Q32,$S32+E$52&gt;$R32),-1,(EchelleFPAparam!$S$3/('cpmcfgWVLEN_Table.csv'!$S32+E$52))*(SIN('Standard Settings'!$F27)+SIN('Standard Settings'!$F27+EchelleFPAparam!$M$3)))</f>
        <v>4830.72988263894</v>
      </c>
      <c r="Y32" s="32" t="n">
        <f aca="false">IF(OR($S32+F$52&lt;$Q32,$S32+F$52&gt;$R32),-1,(EchelleFPAparam!$S$3/('cpmcfgWVLEN_Table.csv'!$S32+F$52))*(SIN('Standard Settings'!$F27)+SIN('Standard Settings'!$F27+EchelleFPAparam!$M$3)))</f>
        <v>4459.1352762821</v>
      </c>
      <c r="Z32" s="32" t="n">
        <f aca="false">IF(OR($S32+G$52&lt;$Q32,$S32+G$52&gt;$R32),-1,(EchelleFPAparam!$S$3/('cpmcfgWVLEN_Table.csv'!$S32+G$52))*(SIN('Standard Settings'!$F27)+SIN('Standard Settings'!$F27+EchelleFPAparam!$M$3)))</f>
        <v>4140.62561369052</v>
      </c>
      <c r="AA32" s="32" t="n">
        <f aca="false">IF(OR($S32+H$52&lt;$Q32,$S32+H$52&gt;$R32),-1,(EchelleFPAparam!$S$3/('cpmcfgWVLEN_Table.csv'!$S32+H$52))*(SIN('Standard Settings'!$F27)+SIN('Standard Settings'!$F27+EchelleFPAparam!$M$3)))</f>
        <v>3864.58390611115</v>
      </c>
      <c r="AB32" s="32" t="n">
        <f aca="false">IF(OR($S32+I$52&lt;$Q32,$S32+I$52&gt;$R32),-1,(EchelleFPAparam!$S$3/('cpmcfgWVLEN_Table.csv'!$S32+I$52))*(SIN('Standard Settings'!$F27)+SIN('Standard Settings'!$F27+EchelleFPAparam!$M$3)))</f>
        <v>3623.04741197921</v>
      </c>
      <c r="AC32" s="32" t="n">
        <f aca="false">IF(OR($S32+J$52&lt;$Q32,$S32+J$52&gt;$R32),-1,(EchelleFPAparam!$S$3/('cpmcfgWVLEN_Table.csv'!$S32+J$52))*(SIN('Standard Settings'!$F27)+SIN('Standard Settings'!$F27+EchelleFPAparam!$M$3)))</f>
        <v>-1</v>
      </c>
      <c r="AD32" s="33"/>
      <c r="AE32" s="33" t="n">
        <v>2009.63236390166</v>
      </c>
      <c r="AF32" s="33" t="n">
        <v>1595.04474280729</v>
      </c>
      <c r="AG32" s="33" t="n">
        <v>1204.0338338245</v>
      </c>
      <c r="AH32" s="33" t="n">
        <v>872.104132055591</v>
      </c>
      <c r="AI32" s="33" t="n">
        <v>586.916989287908</v>
      </c>
      <c r="AJ32" s="33" t="n">
        <v>339.150629252175</v>
      </c>
      <c r="AK32" s="33" t="n">
        <v>121.385580432834</v>
      </c>
      <c r="AL32" s="33"/>
      <c r="AM32" s="33"/>
      <c r="AN32" s="33"/>
      <c r="AO32" s="33"/>
      <c r="AP32" s="33" t="n">
        <v>2015.20641235407</v>
      </c>
      <c r="AQ32" s="33" t="n">
        <v>1604.70584749649</v>
      </c>
      <c r="AR32" s="33" t="n">
        <v>1211.59384479352</v>
      </c>
      <c r="AS32" s="33" t="n">
        <v>877.884243872879</v>
      </c>
      <c r="AT32" s="33" t="n">
        <v>591.204668001921</v>
      </c>
      <c r="AU32" s="33" t="n">
        <v>342.088202184056</v>
      </c>
      <c r="AV32" s="33" t="n">
        <v>123.210575784368</v>
      </c>
      <c r="AW32" s="33"/>
      <c r="AX32" s="33"/>
      <c r="AY32" s="33"/>
      <c r="AZ32" s="33"/>
      <c r="BA32" s="33" t="n">
        <v>2021.78707508221</v>
      </c>
      <c r="BB32" s="33" t="n">
        <v>1616.55831619736</v>
      </c>
      <c r="BC32" s="33" t="n">
        <v>1221.0347478769</v>
      </c>
      <c r="BD32" s="33" t="n">
        <v>885.301470656953</v>
      </c>
      <c r="BE32" s="33" t="n">
        <v>596.842999766845</v>
      </c>
      <c r="BF32" s="33" t="n">
        <v>346.252118810889</v>
      </c>
      <c r="BG32" s="33" t="n">
        <v>125.960660996888</v>
      </c>
      <c r="BH32" s="33"/>
      <c r="BI32" s="33"/>
      <c r="BJ32" s="33"/>
      <c r="BK32" s="34" t="n">
        <f aca="false">IF(OR($S32+B$52&lt;'Standard Settings'!$G27,$S32+B$52&gt;'Standard Settings'!$I27),-1,(EchelleFPAparam!$S$3/('cpmcfgWVLEN_Table.csv'!$S32+B$52))*(SIN(EchelleFPAparam!$T$3-EchelleFPAparam!$M$3/2)+SIN('Standard Settings'!$F27+EchelleFPAparam!$M$3)))</f>
        <v>-1</v>
      </c>
      <c r="BL32" s="34" t="n">
        <f aca="false">IF(OR($S32+C$52&lt;'Standard Settings'!$G27,$S32+C$52&gt;'Standard Settings'!$I27),-1,(EchelleFPAparam!$S$3/('cpmcfgWVLEN_Table.csv'!$S32+C$52))*(SIN(EchelleFPAparam!$T$3-EchelleFPAparam!$M$3/2)+SIN('Standard Settings'!$F27+EchelleFPAparam!$M$3)))</f>
        <v>5739.50334355621</v>
      </c>
      <c r="BM32" s="34" t="n">
        <f aca="false">IF(OR($S32+D$52&lt;'Standard Settings'!$G27,$S32+D$52&gt;'Standard Settings'!$I27),-1,(EchelleFPAparam!$S$3/('cpmcfgWVLEN_Table.csv'!$S32+D$52))*(SIN(EchelleFPAparam!$T$3-EchelleFPAparam!$M$3/2)+SIN('Standard Settings'!$F27+EchelleFPAparam!$M$3)))</f>
        <v>5217.73031232382</v>
      </c>
      <c r="BN32" s="34" t="n">
        <f aca="false">IF(OR($S32+E$52&lt;'Standard Settings'!$G27,$S32+E$52&gt;'Standard Settings'!$I27),-1,(EchelleFPAparam!$S$3/('cpmcfgWVLEN_Table.csv'!$S32+E$52))*(SIN(EchelleFPAparam!$T$3-EchelleFPAparam!$M$3/2)+SIN('Standard Settings'!$F27+EchelleFPAparam!$M$3)))</f>
        <v>4782.91945296351</v>
      </c>
      <c r="BO32" s="34" t="n">
        <f aca="false">IF(OR($S32+F$52&lt;'Standard Settings'!$G27,$S32+F$52&gt;'Standard Settings'!$I27),-1,(EchelleFPAparam!$S$3/('cpmcfgWVLEN_Table.csv'!$S32+F$52))*(SIN(EchelleFPAparam!$T$3-EchelleFPAparam!$M$3/2)+SIN('Standard Settings'!$F27+EchelleFPAparam!$M$3)))</f>
        <v>4415.00257196631</v>
      </c>
      <c r="BP32" s="34" t="n">
        <f aca="false">IF(OR($S32+G$52&lt;'Standard Settings'!$G27,$S32+G$52&gt;'Standard Settings'!$I27),-1,(EchelleFPAparam!$S$3/('cpmcfgWVLEN_Table.csv'!$S32+G$52))*(SIN(EchelleFPAparam!$T$3-EchelleFPAparam!$M$3/2)+SIN('Standard Settings'!$F27+EchelleFPAparam!$M$3)))</f>
        <v>4099.64524539729</v>
      </c>
      <c r="BQ32" s="34" t="n">
        <f aca="false">IF(OR($S32+H$52&lt;'Standard Settings'!$G27,$S32+H$52&gt;'Standard Settings'!$I27),-1,(EchelleFPAparam!$S$3/('cpmcfgWVLEN_Table.csv'!$S32+H$52))*(SIN(EchelleFPAparam!$T$3-EchelleFPAparam!$M$3/2)+SIN('Standard Settings'!$F27+EchelleFPAparam!$M$3)))</f>
        <v>3826.3355623708</v>
      </c>
      <c r="BR32" s="34" t="n">
        <f aca="false">IF(OR($S32+I$52&lt;'Standard Settings'!$G27,$S32+I$52&gt;'Standard Settings'!$I27),-1,(EchelleFPAparam!$S$3/('cpmcfgWVLEN_Table.csv'!$S32+I$52))*(SIN(EchelleFPAparam!$T$3-EchelleFPAparam!$M$3/2)+SIN('Standard Settings'!$F27+EchelleFPAparam!$M$3)))</f>
        <v>3587.18958972263</v>
      </c>
      <c r="BS32" s="34" t="n">
        <f aca="false">IF(OR($S32+J$52&lt;'Standard Settings'!$G27,$S32+J$52&gt;'Standard Settings'!$I27),-1,(EchelleFPAparam!$S$3/('cpmcfgWVLEN_Table.csv'!$S32+J$52))*(SIN(EchelleFPAparam!$T$3-EchelleFPAparam!$M$3/2)+SIN('Standard Settings'!$F27+EchelleFPAparam!$M$3)))</f>
        <v>-1</v>
      </c>
      <c r="BT32" s="35" t="n">
        <f aca="false">IF(OR($S32+B$52&lt;'Standard Settings'!$G27,$S32+B$52&gt;'Standard Settings'!$I27),-1,BK32*(($D32+B$52)/($D32+B$52+0.5)))</f>
        <v>-1</v>
      </c>
      <c r="BU32" s="35" t="n">
        <f aca="false">IF(OR($S32+C$52&lt;'Standard Settings'!$G27,$S32+C$52&gt;'Standard Settings'!$I27),-1,BL32*(($D32+C$52)/($D32+C$52+0.5)))</f>
        <v>5541.58943515772</v>
      </c>
      <c r="BV32" s="35" t="n">
        <f aca="false">IF(OR($S32+D$52&lt;'Standard Settings'!$G27,$S32+D$52&gt;'Standard Settings'!$I27),-1,BM32*(($D32+D$52)/($D32+D$52+0.5)))</f>
        <v>5049.41643128112</v>
      </c>
      <c r="BW32" s="35" t="n">
        <f aca="false">IF(OR($S32+E$52&lt;'Standard Settings'!$G27,$S32+E$52&gt;'Standard Settings'!$I27),-1,BN32*(($D32+E$52)/($D32+E$52+0.5)))</f>
        <v>4637.9824998434</v>
      </c>
      <c r="BX32" s="35" t="n">
        <f aca="false">IF(OR($S32+F$52&lt;'Standard Settings'!$G27,$S32+F$52&gt;'Standard Settings'!$I27),-1,BO32*(($D32+F$52)/($D32+F$52+0.5)))</f>
        <v>4288.85964133871</v>
      </c>
      <c r="BY32" s="35" t="n">
        <f aca="false">IF(OR($S32+G$52&lt;'Standard Settings'!$G27,$S32+G$52&gt;'Standard Settings'!$I27),-1,BP32*(($D32+G$52)/($D32+G$52+0.5)))</f>
        <v>3988.84402254872</v>
      </c>
      <c r="BZ32" s="35" t="n">
        <f aca="false">IF(OR($S32+H$52&lt;'Standard Settings'!$G27,$S32+H$52&gt;'Standard Settings'!$I27),-1,BQ32*(($D32+H$52)/($D32+H$52+0.5)))</f>
        <v>3728.22439410489</v>
      </c>
      <c r="CA32" s="35" t="n">
        <f aca="false">IF(OR($S32+I$52&lt;'Standard Settings'!$G27,$S32+I$52&gt;'Standard Settings'!$I27),-1,BR32*(($D32+I$52)/($D32+I$52+0.5)))</f>
        <v>3499.697160705</v>
      </c>
      <c r="CB32" s="35" t="n">
        <f aca="false">IF(OR($S32+J$52&lt;'Standard Settings'!$G27,$S32+J$52&gt;'Standard Settings'!$I27),-1,BS32*(($D32+J$52)/($D32+J$52+0.5)))</f>
        <v>-1</v>
      </c>
      <c r="CC32" s="35" t="n">
        <f aca="false">IF(OR($S32+B$52&lt;'Standard Settings'!$G27,$S32+B$52&gt;'Standard Settings'!$I27),-1,BK32*(($D32+B$52)/($D32+B$52-0.5)))</f>
        <v>-1</v>
      </c>
      <c r="CD32" s="35" t="n">
        <f aca="false">IF(OR($S32+C$52&lt;'Standard Settings'!$G27,$S32+C$52&gt;'Standard Settings'!$I27),-1,BL32*(($D32+C$52)/($D32+C$52-0.5)))</f>
        <v>5952.0775414657</v>
      </c>
      <c r="CE32" s="35" t="n">
        <f aca="false">IF(OR($S32+D$52&lt;'Standard Settings'!$G27,$S32+D$52&gt;'Standard Settings'!$I27),-1,BM32*(($D32+D$52)/($D32+D$52-0.5)))</f>
        <v>5397.65204723154</v>
      </c>
      <c r="CF32" s="35" t="n">
        <f aca="false">IF(OR($S32+E$52&lt;'Standard Settings'!$G27,$S32+E$52&gt;'Standard Settings'!$I27),-1,BN32*(($D32+E$52)/($D32+E$52-0.5)))</f>
        <v>4937.20717725265</v>
      </c>
      <c r="CG32" s="35" t="n">
        <f aca="false">IF(OR($S32+F$52&lt;'Standard Settings'!$G27,$S32+F$52&gt;'Standard Settings'!$I27),-1,BO32*(($D32+F$52)/($D32+F$52-0.5)))</f>
        <v>4548.79052869257</v>
      </c>
      <c r="CH32" s="35" t="n">
        <f aca="false">IF(OR($S32+G$52&lt;'Standard Settings'!$G27,$S32+G$52&gt;'Standard Settings'!$I27),-1,BP32*(($D32+G$52)/($D32+G$52-0.5)))</f>
        <v>4216.77796669436</v>
      </c>
      <c r="CI32" s="35" t="n">
        <f aca="false">IF(OR($S32+H$52&lt;'Standard Settings'!$G27,$S32+H$52&gt;'Standard Settings'!$I27),-1,BQ32*(($D32+H$52)/($D32+H$52-0.5)))</f>
        <v>3929.75003702947</v>
      </c>
      <c r="CJ32" s="35" t="n">
        <f aca="false">IF(OR($S32+I$52&lt;'Standard Settings'!$G27,$S32+I$52&gt;'Standard Settings'!$I27),-1,BR32*(($D32+I$52)/($D32+I$52-0.5)))</f>
        <v>3679.16880997193</v>
      </c>
      <c r="CK32" s="35" t="n">
        <f aca="false">IF(OR($S32+J$52&lt;'Standard Settings'!$G27,$S32+J$52&gt;'Standard Settings'!$I27),-1,BS32*(($D32+J$52)/($D32+J$52-0.5)))</f>
        <v>-1</v>
      </c>
      <c r="CL32" s="35"/>
      <c r="CM32" s="36" t="n">
        <f aca="false">IF(OR($S32+B$52&lt;'Standard Settings'!$G27,$S32+B$52&gt;'Standard Settings'!$I27),-1,(EchelleFPAparam!$S$3/('cpmcfgWVLEN_Table.csv'!$S32+B$52))*(SIN('Standard Settings'!$F27)+SIN('Standard Settings'!$F27+EchelleFPAparam!$M$3+EchelleFPAparam!$F$3)))</f>
        <v>-1</v>
      </c>
      <c r="CN32" s="36" t="n">
        <f aca="false">IF(OR($S32+C$52&lt;'Standard Settings'!$G27,$S32+C$52&gt;'Standard Settings'!$I27),-1,(EchelleFPAparam!$S$3/('cpmcfgWVLEN_Table.csv'!$S32+C$52))*(SIN('Standard Settings'!$F27)+SIN('Standard Settings'!$F27+EchelleFPAparam!$M$3+EchelleFPAparam!$F$3)))</f>
        <v>5742.52250697527</v>
      </c>
      <c r="CO32" s="36" t="n">
        <f aca="false">IF(OR($S32+D$52&lt;'Standard Settings'!$G27,$S32+D$52&gt;'Standard Settings'!$I27),-1,(EchelleFPAparam!$S$3/('cpmcfgWVLEN_Table.csv'!$S32+D$52))*(SIN('Standard Settings'!$F27)+SIN('Standard Settings'!$F27+EchelleFPAparam!$M$3+EchelleFPAparam!$F$3)))</f>
        <v>5220.47500634116</v>
      </c>
      <c r="CP32" s="36" t="n">
        <f aca="false">IF(OR($S32+E$52&lt;'Standard Settings'!$G27,$S32+E$52&gt;'Standard Settings'!$I27),-1,(EchelleFPAparam!$S$3/('cpmcfgWVLEN_Table.csv'!$S32+E$52))*(SIN('Standard Settings'!$F27)+SIN('Standard Settings'!$F27+EchelleFPAparam!$M$3+EchelleFPAparam!$F$3)))</f>
        <v>4785.43542247939</v>
      </c>
      <c r="CQ32" s="36" t="n">
        <f aca="false">IF(OR($S32+F$52&lt;'Standard Settings'!$G27,$S32+F$52&gt;'Standard Settings'!$I27),-1,(EchelleFPAparam!$S$3/('cpmcfgWVLEN_Table.csv'!$S32+F$52))*(SIN('Standard Settings'!$F27)+SIN('Standard Settings'!$F27+EchelleFPAparam!$M$3+EchelleFPAparam!$F$3)))</f>
        <v>4417.3250053656</v>
      </c>
      <c r="CR32" s="36" t="n">
        <f aca="false">IF(OR($S32+G$52&lt;'Standard Settings'!$G27,$S32+G$52&gt;'Standard Settings'!$I27),-1,(EchelleFPAparam!$S$3/('cpmcfgWVLEN_Table.csv'!$S32+G$52))*(SIN('Standard Settings'!$F27)+SIN('Standard Settings'!$F27+EchelleFPAparam!$M$3+EchelleFPAparam!$F$3)))</f>
        <v>4101.80179069662</v>
      </c>
      <c r="CS32" s="36" t="n">
        <f aca="false">IF(OR($S32+H$52&lt;'Standard Settings'!$G27,$S32+H$52&gt;'Standard Settings'!$I27),-1,(EchelleFPAparam!$S$3/('cpmcfgWVLEN_Table.csv'!$S32+H$52))*(SIN('Standard Settings'!$F27)+SIN('Standard Settings'!$F27+EchelleFPAparam!$M$3+EchelleFPAparam!$F$3)))</f>
        <v>3828.34833798351</v>
      </c>
      <c r="CT32" s="36" t="n">
        <f aca="false">IF(OR($S32+I$52&lt;'Standard Settings'!$G27,$S32+I$52&gt;'Standard Settings'!$I27),-1,(EchelleFPAparam!$S$3/('cpmcfgWVLEN_Table.csv'!$S32+I$52))*(SIN('Standard Settings'!$F27)+SIN('Standard Settings'!$F27+EchelleFPAparam!$M$3+EchelleFPAparam!$F$3)))</f>
        <v>3589.07656685955</v>
      </c>
      <c r="CU32" s="36" t="n">
        <f aca="false">IF(OR($S32+J$52&lt;'Standard Settings'!$G27,$S32+J$52&gt;'Standard Settings'!$I27),-1,(EchelleFPAparam!$S$3/('cpmcfgWVLEN_Table.csv'!$S32+J$52))*(SIN('Standard Settings'!$F27)+SIN('Standard Settings'!$F27+EchelleFPAparam!$M$3+EchelleFPAparam!$F$3)))</f>
        <v>-1</v>
      </c>
      <c r="CV32" s="35"/>
      <c r="CW32" s="35"/>
      <c r="CX32" s="36" t="n">
        <f aca="false">IF(OR($S32+B$52&lt;'Standard Settings'!$G27,$S32+B$52&gt;'Standard Settings'!$I27),-1,(EchelleFPAparam!$S$3/('cpmcfgWVLEN_Table.csv'!$S32+B$52))*(SIN('Standard Settings'!$F27)+SIN('Standard Settings'!$F27+EchelleFPAparam!$M$3+EchelleFPAparam!$G$3)))</f>
        <v>-1</v>
      </c>
      <c r="CY32" s="36" t="n">
        <f aca="false">IF(OR($S32+C$52&lt;'Standard Settings'!$G27,$S32+C$52&gt;'Standard Settings'!$I27),-1,(EchelleFPAparam!$S$3/('cpmcfgWVLEN_Table.csv'!$S32+C$52))*(SIN('Standard Settings'!$F27)+SIN('Standard Settings'!$F27+EchelleFPAparam!$M$3+EchelleFPAparam!$G$3)))</f>
        <v>5777.98126407474</v>
      </c>
      <c r="CZ32" s="36" t="n">
        <f aca="false">IF(OR($S32+D$52&lt;'Standard Settings'!$G27,$S32+D$52&gt;'Standard Settings'!$I27),-1,(EchelleFPAparam!$S$3/('cpmcfgWVLEN_Table.csv'!$S32+D$52))*(SIN('Standard Settings'!$F27)+SIN('Standard Settings'!$F27+EchelleFPAparam!$M$3+EchelleFPAparam!$G$3)))</f>
        <v>5252.71024006794</v>
      </c>
      <c r="DA32" s="36" t="n">
        <f aca="false">IF(OR($S32+E$52&lt;'Standard Settings'!$G27,$S32+E$52&gt;'Standard Settings'!$I27),-1,(EchelleFPAparam!$S$3/('cpmcfgWVLEN_Table.csv'!$S32+E$52))*(SIN('Standard Settings'!$F27)+SIN('Standard Settings'!$F27+EchelleFPAparam!$M$3+EchelleFPAparam!$G$3)))</f>
        <v>4814.98438672895</v>
      </c>
      <c r="DB32" s="36" t="n">
        <f aca="false">IF(OR($S32+F$52&lt;'Standard Settings'!$G27,$S32+F$52&gt;'Standard Settings'!$I27),-1,(EchelleFPAparam!$S$3/('cpmcfgWVLEN_Table.csv'!$S32+F$52))*(SIN('Standard Settings'!$F27)+SIN('Standard Settings'!$F27+EchelleFPAparam!$M$3+EchelleFPAparam!$G$3)))</f>
        <v>4444.60097236518</v>
      </c>
      <c r="DC32" s="36" t="n">
        <f aca="false">IF(OR($S32+G$52&lt;'Standard Settings'!$G27,$S32+G$52&gt;'Standard Settings'!$I27),-1,(EchelleFPAparam!$S$3/('cpmcfgWVLEN_Table.csv'!$S32+G$52))*(SIN('Standard Settings'!$F27)+SIN('Standard Settings'!$F27+EchelleFPAparam!$M$3+EchelleFPAparam!$G$3)))</f>
        <v>4127.1294743391</v>
      </c>
      <c r="DD32" s="36" t="n">
        <f aca="false">IF(OR($S32+H$52&lt;'Standard Settings'!$G27,$S32+H$52&gt;'Standard Settings'!$I27),-1,(EchelleFPAparam!$S$3/('cpmcfgWVLEN_Table.csv'!$S32+H$52))*(SIN('Standard Settings'!$F27)+SIN('Standard Settings'!$F27+EchelleFPAparam!$M$3+EchelleFPAparam!$G$3)))</f>
        <v>3851.98750938316</v>
      </c>
      <c r="DE32" s="36" t="n">
        <f aca="false">IF(OR($S32+I$52&lt;'Standard Settings'!$G27,$S32+I$52&gt;'Standard Settings'!$I27),-1,(EchelleFPAparam!$S$3/('cpmcfgWVLEN_Table.csv'!$S32+I$52))*(SIN('Standard Settings'!$F27)+SIN('Standard Settings'!$F27+EchelleFPAparam!$M$3+EchelleFPAparam!$G$3)))</f>
        <v>3611.23829004671</v>
      </c>
      <c r="DF32" s="36" t="n">
        <f aca="false">IF(OR($S32+J$52&lt;'Standard Settings'!$G27,$S32+J$52&gt;'Standard Settings'!$I27),-1,(EchelleFPAparam!$S$3/('cpmcfgWVLEN_Table.csv'!$S32+J$52))*(SIN('Standard Settings'!$F27)+SIN('Standard Settings'!$F27+EchelleFPAparam!$M$3+EchelleFPAparam!$G$3)))</f>
        <v>-1</v>
      </c>
      <c r="DG32" s="36"/>
      <c r="DH32" s="36"/>
      <c r="DI32" s="36" t="n">
        <f aca="false">IF(OR($S32+B$52&lt;'Standard Settings'!$G27,$S32+B$52&gt;'Standard Settings'!$I27),-1,(EchelleFPAparam!$S$3/('cpmcfgWVLEN_Table.csv'!$S32+B$52))*(SIN('Standard Settings'!$F27)+SIN('Standard Settings'!$F27+EchelleFPAparam!$M$3+EchelleFPAparam!$H$3)))</f>
        <v>-1</v>
      </c>
      <c r="DJ32" s="36" t="n">
        <f aca="false">IF(OR($S32+C$52&lt;'Standard Settings'!$G27,$S32+C$52&gt;'Standard Settings'!$I27),-1,(EchelleFPAparam!$S$3/('cpmcfgWVLEN_Table.csv'!$S32+C$52))*(SIN('Standard Settings'!$F27)+SIN('Standard Settings'!$F27+EchelleFPAparam!$M$3+EchelleFPAparam!$H$3)))</f>
        <v>5779.85476319205</v>
      </c>
      <c r="DK32" s="36" t="n">
        <f aca="false">IF(OR($S32+D$52&lt;'Standard Settings'!$G27,$S32+D$52&gt;'Standard Settings'!$I27),-1,(EchelleFPAparam!$S$3/('cpmcfgWVLEN_Table.csv'!$S32+D$52))*(SIN('Standard Settings'!$F27)+SIN('Standard Settings'!$F27+EchelleFPAparam!$M$3+EchelleFPAparam!$H$3)))</f>
        <v>5254.41342108368</v>
      </c>
      <c r="DL32" s="36" t="n">
        <f aca="false">IF(OR($S32+E$52&lt;'Standard Settings'!$G27,$S32+E$52&gt;'Standard Settings'!$I27),-1,(EchelleFPAparam!$S$3/('cpmcfgWVLEN_Table.csv'!$S32+E$52))*(SIN('Standard Settings'!$F27)+SIN('Standard Settings'!$F27+EchelleFPAparam!$M$3+EchelleFPAparam!$H$3)))</f>
        <v>4816.54563599337</v>
      </c>
      <c r="DM32" s="36" t="n">
        <f aca="false">IF(OR($S32+F$52&lt;'Standard Settings'!$G27,$S32+F$52&gt;'Standard Settings'!$I27),-1,(EchelleFPAparam!$S$3/('cpmcfgWVLEN_Table.csv'!$S32+F$52))*(SIN('Standard Settings'!$F27)+SIN('Standard Settings'!$F27+EchelleFPAparam!$M$3+EchelleFPAparam!$H$3)))</f>
        <v>4446.04212553235</v>
      </c>
      <c r="DN32" s="36" t="n">
        <f aca="false">IF(OR($S32+G$52&lt;'Standard Settings'!$G27,$S32+G$52&gt;'Standard Settings'!$I27),-1,(EchelleFPAparam!$S$3/('cpmcfgWVLEN_Table.csv'!$S32+G$52))*(SIN('Standard Settings'!$F27)+SIN('Standard Settings'!$F27+EchelleFPAparam!$M$3+EchelleFPAparam!$H$3)))</f>
        <v>4128.46768799432</v>
      </c>
      <c r="DO32" s="36" t="n">
        <f aca="false">IF(OR($S32+H$52&lt;'Standard Settings'!$G27,$S32+H$52&gt;'Standard Settings'!$I27),-1,(EchelleFPAparam!$S$3/('cpmcfgWVLEN_Table.csv'!$S32+H$52))*(SIN('Standard Settings'!$F27)+SIN('Standard Settings'!$F27+EchelleFPAparam!$M$3+EchelleFPAparam!$H$3)))</f>
        <v>3853.2365087947</v>
      </c>
      <c r="DP32" s="36" t="n">
        <f aca="false">IF(OR($S32+I$52&lt;'Standard Settings'!$G27,$S32+I$52&gt;'Standard Settings'!$I27),-1,(EchelleFPAparam!$S$3/('cpmcfgWVLEN_Table.csv'!$S32+I$52))*(SIN('Standard Settings'!$F27)+SIN('Standard Settings'!$F27+EchelleFPAparam!$M$3+EchelleFPAparam!$H$3)))</f>
        <v>3612.40922699503</v>
      </c>
      <c r="DQ32" s="36" t="n">
        <f aca="false">IF(OR($S32+J$52&lt;'Standard Settings'!$G27,$S32+J$52&gt;'Standard Settings'!$I27),-1,(EchelleFPAparam!$S$3/('cpmcfgWVLEN_Table.csv'!$S32+J$52))*(SIN('Standard Settings'!$F27)+SIN('Standard Settings'!$F27+EchelleFPAparam!$M$3+EchelleFPAparam!$H$3)))</f>
        <v>-1</v>
      </c>
      <c r="DR32" s="36"/>
      <c r="DS32" s="36"/>
      <c r="DT32" s="36" t="n">
        <f aca="false">IF(OR($S32+B$52&lt;'Standard Settings'!$G27,$S32+B$52&gt;'Standard Settings'!$I27),-1,(EchelleFPAparam!$S$3/('cpmcfgWVLEN_Table.csv'!$S32+B$52))*(SIN('Standard Settings'!$F27)+SIN('Standard Settings'!$F27+EchelleFPAparam!$M$3+EchelleFPAparam!$I$3)))</f>
        <v>-1</v>
      </c>
      <c r="DU32" s="36" t="n">
        <f aca="false">IF(OR($S32+C$52&lt;'Standard Settings'!$G27,$S32+C$52&gt;'Standard Settings'!$I27),-1,(EchelleFPAparam!$S$3/('cpmcfgWVLEN_Table.csv'!$S32+C$52))*(SIN('Standard Settings'!$F27)+SIN('Standard Settings'!$F27+EchelleFPAparam!$M$3+EchelleFPAparam!$I$3)))</f>
        <v>5813.45294467675</v>
      </c>
      <c r="DV32" s="36" t="n">
        <f aca="false">IF(OR($S32+D$52&lt;'Standard Settings'!$G27,$S32+D$52&gt;'Standard Settings'!$I27),-1,(EchelleFPAparam!$S$3/('cpmcfgWVLEN_Table.csv'!$S32+D$52))*(SIN('Standard Settings'!$F27)+SIN('Standard Settings'!$F27+EchelleFPAparam!$M$3+EchelleFPAparam!$I$3)))</f>
        <v>5284.95722243341</v>
      </c>
      <c r="DW32" s="36" t="n">
        <f aca="false">IF(OR($S32+E$52&lt;'Standard Settings'!$G27,$S32+E$52&gt;'Standard Settings'!$I27),-1,(EchelleFPAparam!$S$3/('cpmcfgWVLEN_Table.csv'!$S32+E$52))*(SIN('Standard Settings'!$F27)+SIN('Standard Settings'!$F27+EchelleFPAparam!$M$3+EchelleFPAparam!$I$3)))</f>
        <v>4844.54412056396</v>
      </c>
      <c r="DX32" s="36" t="n">
        <f aca="false">IF(OR($S32+F$52&lt;'Standard Settings'!$G27,$S32+F$52&gt;'Standard Settings'!$I27),-1,(EchelleFPAparam!$S$3/('cpmcfgWVLEN_Table.csv'!$S32+F$52))*(SIN('Standard Settings'!$F27)+SIN('Standard Settings'!$F27+EchelleFPAparam!$M$3+EchelleFPAparam!$I$3)))</f>
        <v>4471.88688052058</v>
      </c>
      <c r="DY32" s="36" t="n">
        <f aca="false">IF(OR($S32+G$52&lt;'Standard Settings'!$G27,$S32+G$52&gt;'Standard Settings'!$I27),-1,(EchelleFPAparam!$S$3/('cpmcfgWVLEN_Table.csv'!$S32+G$52))*(SIN('Standard Settings'!$F27)+SIN('Standard Settings'!$F27+EchelleFPAparam!$M$3+EchelleFPAparam!$I$3)))</f>
        <v>4152.46638905482</v>
      </c>
      <c r="DZ32" s="36" t="n">
        <f aca="false">IF(OR($S32+H$52&lt;'Standard Settings'!$G27,$S32+H$52&gt;'Standard Settings'!$I27),-1,(EchelleFPAparam!$S$3/('cpmcfgWVLEN_Table.csv'!$S32+H$52))*(SIN('Standard Settings'!$F27)+SIN('Standard Settings'!$F27+EchelleFPAparam!$M$3+EchelleFPAparam!$I$3)))</f>
        <v>3875.63529645117</v>
      </c>
      <c r="EA32" s="36" t="n">
        <f aca="false">IF(OR($S32+I$52&lt;'Standard Settings'!$G27,$S32+I$52&gt;'Standard Settings'!$I27),-1,(EchelleFPAparam!$S$3/('cpmcfgWVLEN_Table.csv'!$S32+I$52))*(SIN('Standard Settings'!$F27)+SIN('Standard Settings'!$F27+EchelleFPAparam!$M$3+EchelleFPAparam!$I$3)))</f>
        <v>3633.40809042297</v>
      </c>
      <c r="EB32" s="36" t="n">
        <f aca="false">IF(OR($S32+J$52&lt;'Standard Settings'!$G27,$S32+J$52&gt;'Standard Settings'!$I27),-1,(EchelleFPAparam!$S$3/('cpmcfgWVLEN_Table.csv'!$S32+J$52))*(SIN('Standard Settings'!$F27)+SIN('Standard Settings'!$F27+EchelleFPAparam!$M$3+EchelleFPAparam!$I$3)))</f>
        <v>-1</v>
      </c>
      <c r="EC32" s="36"/>
      <c r="ED32" s="36"/>
      <c r="EE32" s="36" t="n">
        <f aca="false">IF(OR($S32+B$52&lt;'Standard Settings'!$G27,$S32+B$52&gt;'Standard Settings'!$I27),-1,(EchelleFPAparam!$S$3/('cpmcfgWVLEN_Table.csv'!$S32+B$52))*(SIN('Standard Settings'!$F27)+SIN('Standard Settings'!$F27+EchelleFPAparam!$M$3+EchelleFPAparam!$J$3)))</f>
        <v>-1</v>
      </c>
      <c r="EF32" s="36" t="n">
        <f aca="false">IF(OR($S32+C$52&lt;'Standard Settings'!$G27,$S32+C$52&gt;'Standard Settings'!$I27),-1,(EchelleFPAparam!$S$3/('cpmcfgWVLEN_Table.csv'!$S32+C$52))*(SIN('Standard Settings'!$F27)+SIN('Standard Settings'!$F27+EchelleFPAparam!$M$3+EchelleFPAparam!$J$3)))</f>
        <v>5815.22486129851</v>
      </c>
      <c r="EG32" s="36" t="n">
        <f aca="false">IF(OR($S32+D$52&lt;'Standard Settings'!$G27,$S32+D$52&gt;'Standard Settings'!$I27),-1,(EchelleFPAparam!$S$3/('cpmcfgWVLEN_Table.csv'!$S32+D$52))*(SIN('Standard Settings'!$F27)+SIN('Standard Settings'!$F27+EchelleFPAparam!$M$3+EchelleFPAparam!$J$3)))</f>
        <v>5286.56805572592</v>
      </c>
      <c r="EH32" s="36" t="n">
        <f aca="false">IF(OR($S32+E$52&lt;'Standard Settings'!$G27,$S32+E$52&gt;'Standard Settings'!$I27),-1,(EchelleFPAparam!$S$3/('cpmcfgWVLEN_Table.csv'!$S32+E$52))*(SIN('Standard Settings'!$F27)+SIN('Standard Settings'!$F27+EchelleFPAparam!$M$3+EchelleFPAparam!$J$3)))</f>
        <v>4846.02071774876</v>
      </c>
      <c r="EI32" s="36" t="n">
        <f aca="false">IF(OR($S32+F$52&lt;'Standard Settings'!$G27,$S32+F$52&gt;'Standard Settings'!$I27),-1,(EchelleFPAparam!$S$3/('cpmcfgWVLEN_Table.csv'!$S32+F$52))*(SIN('Standard Settings'!$F27)+SIN('Standard Settings'!$F27+EchelleFPAparam!$M$3+EchelleFPAparam!$J$3)))</f>
        <v>4473.24989330655</v>
      </c>
      <c r="EJ32" s="36" t="n">
        <f aca="false">IF(OR($S32+G$52&lt;'Standard Settings'!$G27,$S32+G$52&gt;'Standard Settings'!$I27),-1,(EchelleFPAparam!$S$3/('cpmcfgWVLEN_Table.csv'!$S32+G$52))*(SIN('Standard Settings'!$F27)+SIN('Standard Settings'!$F27+EchelleFPAparam!$M$3+EchelleFPAparam!$J$3)))</f>
        <v>4153.73204378465</v>
      </c>
      <c r="EK32" s="36" t="n">
        <f aca="false">IF(OR($S32+H$52&lt;'Standard Settings'!$G27,$S32+H$52&gt;'Standard Settings'!$I27),-1,(EchelleFPAparam!$S$3/('cpmcfgWVLEN_Table.csv'!$S32+H$52))*(SIN('Standard Settings'!$F27)+SIN('Standard Settings'!$F27+EchelleFPAparam!$M$3+EchelleFPAparam!$J$3)))</f>
        <v>3876.81657419901</v>
      </c>
      <c r="EL32" s="36" t="n">
        <f aca="false">IF(OR($S32+I$52&lt;'Standard Settings'!$G27,$S32+I$52&gt;'Standard Settings'!$I27),-1,(EchelleFPAparam!$S$3/('cpmcfgWVLEN_Table.csv'!$S32+I$52))*(SIN('Standard Settings'!$F27)+SIN('Standard Settings'!$F27+EchelleFPAparam!$M$3+EchelleFPAparam!$J$3)))</f>
        <v>3634.51553831157</v>
      </c>
      <c r="EM32" s="36" t="n">
        <f aca="false">IF(OR($S32+J$52&lt;'Standard Settings'!$G27,$S32+J$52&gt;'Standard Settings'!$I27),-1,(EchelleFPAparam!$S$3/('cpmcfgWVLEN_Table.csv'!$S32+J$52))*(SIN('Standard Settings'!$F27)+SIN('Standard Settings'!$F27+EchelleFPAparam!$M$3+EchelleFPAparam!$J$3)))</f>
        <v>-1</v>
      </c>
      <c r="EN32" s="36"/>
      <c r="EO32" s="36"/>
      <c r="EP32" s="36" t="n">
        <f aca="false">IF(OR($S32+B$52&lt;$Q32,$S32+B$52&gt;$R32),-1,(EchelleFPAparam!$S$3/('cpmcfgWVLEN_Table.csv'!$S32+B$52))*(SIN('Standard Settings'!$F27)+SIN('Standard Settings'!$F27+EchelleFPAparam!$M$3+EchelleFPAparam!$K$3)))</f>
        <v>-1</v>
      </c>
      <c r="EQ32" s="36" t="n">
        <f aca="false">IF(OR($S32+C$52&lt;$Q32,$S32+C$52&gt;$R32),-1,(EchelleFPAparam!$S$3/('cpmcfgWVLEN_Table.csv'!$S32+C$52))*(SIN('Standard Settings'!$F27)+SIN('Standard Settings'!$F27+EchelleFPAparam!$M$3+EchelleFPAparam!$K$3)))</f>
        <v>5846.9393005642</v>
      </c>
      <c r="ER32" s="36" t="n">
        <f aca="false">IF(OR($S32+D$52&lt;$Q32,$S32+D$52&gt;$R32),-1,(EchelleFPAparam!$S$3/('cpmcfgWVLEN_Table.csv'!$S32+D$52))*(SIN('Standard Settings'!$F27)+SIN('Standard Settings'!$F27+EchelleFPAparam!$M$3+EchelleFPAparam!$K$3)))</f>
        <v>5315.39936414928</v>
      </c>
      <c r="ES32" s="36" t="n">
        <f aca="false">IF(OR($S32+E$52&lt;$Q32,$S32+E$52&gt;$R32),-1,(EchelleFPAparam!$S$3/('cpmcfgWVLEN_Table.csv'!$S32+E$52))*(SIN('Standard Settings'!$F27)+SIN('Standard Settings'!$F27+EchelleFPAparam!$M$3+EchelleFPAparam!$K$3)))</f>
        <v>4872.44941713684</v>
      </c>
      <c r="ET32" s="36" t="n">
        <f aca="false">IF(OR($S32+F$52&lt;$Q32,$S32+F$52&gt;$R32),-1,(EchelleFPAparam!$S$3/('cpmcfgWVLEN_Table.csv'!$S32+F$52))*(SIN('Standard Settings'!$F27)+SIN('Standard Settings'!$F27+EchelleFPAparam!$M$3+EchelleFPAparam!$K$3)))</f>
        <v>4497.64561581862</v>
      </c>
      <c r="EU32" s="36" t="n">
        <f aca="false">IF(OR($S32+G$52&lt;$Q32,$S32+G$52&gt;$R32),-1,(EchelleFPAparam!$S$3/('cpmcfgWVLEN_Table.csv'!$S32+G$52))*(SIN('Standard Settings'!$F27)+SIN('Standard Settings'!$F27+EchelleFPAparam!$M$3+EchelleFPAparam!$K$3)))</f>
        <v>4176.38521468872</v>
      </c>
      <c r="EV32" s="36" t="n">
        <f aca="false">IF(OR($S32+H$52&lt;$Q32,$S32+H$52&gt;$R32),-1,(EchelleFPAparam!$S$3/('cpmcfgWVLEN_Table.csv'!$S32+H$52))*(SIN('Standard Settings'!$F27)+SIN('Standard Settings'!$F27+EchelleFPAparam!$M$3+EchelleFPAparam!$K$3)))</f>
        <v>3897.95953370947</v>
      </c>
      <c r="EW32" s="36" t="n">
        <f aca="false">IF(OR($S32+I$52&lt;$Q32,$S32+I$52&gt;$R32),-1,(EchelleFPAparam!$S$3/('cpmcfgWVLEN_Table.csv'!$S32+I$52))*(SIN('Standard Settings'!$F27)+SIN('Standard Settings'!$F27+EchelleFPAparam!$M$3+EchelleFPAparam!$K$3)))</f>
        <v>3654.33706285263</v>
      </c>
      <c r="EX32" s="36" t="n">
        <f aca="false">IF(OR($S32+J$52&lt;$Q32,$S32+J$52&gt;$R32),-1,(EchelleFPAparam!$S$3/('cpmcfgWVLEN_Table.csv'!$S32+J$52))*(SIN('Standard Settings'!$F27)+SIN('Standard Settings'!$F27+EchelleFPAparam!$M$3+EchelleFPAparam!$K$3)))</f>
        <v>-1</v>
      </c>
      <c r="EY32" s="36"/>
      <c r="EZ32" s="37"/>
      <c r="FA32" s="37"/>
      <c r="FB32" s="37"/>
      <c r="FC32" s="37"/>
      <c r="FD32" s="37"/>
      <c r="FE32" s="37"/>
      <c r="FF32" s="37"/>
      <c r="FG32" s="37"/>
      <c r="FH32" s="37"/>
      <c r="FI32" s="37"/>
      <c r="FJ32" s="37"/>
      <c r="FK32" s="37"/>
      <c r="FL32" s="37"/>
      <c r="FM32" s="37"/>
      <c r="FN32" s="37"/>
      <c r="FO32" s="37"/>
      <c r="FP32" s="37"/>
      <c r="FQ32" s="37"/>
      <c r="FR32" s="37"/>
      <c r="FS32" s="37"/>
      <c r="FT32" s="37"/>
      <c r="FU32" s="37"/>
      <c r="FV32" s="37"/>
      <c r="FW32" s="37"/>
      <c r="FX32" s="38" t="n">
        <f aca="false">1/(F32*EchelleFPAparam!$Q$3)</f>
        <v>904.289413569985</v>
      </c>
      <c r="FY32" s="38" t="n">
        <f aca="false">E32*FX32</f>
        <v>11.4116886387533</v>
      </c>
      <c r="FZ32" s="37"/>
      <c r="GA32" s="37"/>
      <c r="GB32" s="37"/>
      <c r="GC32" s="37"/>
      <c r="GD32" s="37"/>
      <c r="GE32" s="37"/>
      <c r="GF32" s="37"/>
      <c r="GG32" s="37"/>
      <c r="GH32" s="37"/>
      <c r="GI32" s="37"/>
      <c r="GJ32" s="37"/>
      <c r="GK32" s="37"/>
      <c r="GL32" s="37"/>
      <c r="GM32" s="37"/>
      <c r="GN32" s="37"/>
      <c r="GO32" s="37"/>
      <c r="GP32" s="37"/>
      <c r="GQ32" s="37"/>
      <c r="GR32" s="37"/>
      <c r="GS32" s="37"/>
      <c r="GT32" s="37"/>
      <c r="GU32" s="37"/>
      <c r="GV32" s="37"/>
      <c r="GW32" s="37"/>
      <c r="GX32" s="37"/>
      <c r="GY32" s="37"/>
      <c r="GZ32" s="37"/>
      <c r="HA32" s="37"/>
      <c r="HB32" s="37"/>
      <c r="HC32" s="37"/>
      <c r="HD32" s="37"/>
      <c r="HE32" s="37"/>
      <c r="HF32" s="37"/>
      <c r="HG32" s="37"/>
      <c r="HH32" s="37"/>
      <c r="HI32" s="37"/>
      <c r="HJ32" s="37"/>
      <c r="HK32" s="37"/>
      <c r="HL32" s="37"/>
      <c r="HM32" s="37"/>
      <c r="HN32" s="37"/>
      <c r="HO32" s="37"/>
      <c r="HP32" s="37"/>
      <c r="HQ32" s="37"/>
      <c r="HR32" s="37"/>
      <c r="HS32" s="37"/>
      <c r="HT32" s="37"/>
      <c r="HU32" s="37"/>
      <c r="HV32" s="37"/>
      <c r="HW32" s="37"/>
      <c r="HX32" s="37"/>
      <c r="HY32" s="37"/>
      <c r="HZ32" s="37"/>
      <c r="IA32" s="37"/>
      <c r="IB32" s="37"/>
      <c r="IC32" s="37"/>
      <c r="ID32" s="37"/>
      <c r="IE32" s="37"/>
      <c r="IF32" s="37"/>
      <c r="IG32" s="37"/>
      <c r="IH32" s="37"/>
      <c r="II32" s="37"/>
      <c r="IJ32" s="37"/>
      <c r="IK32" s="37"/>
      <c r="IL32" s="37"/>
      <c r="IM32" s="37"/>
      <c r="IN32" s="37"/>
      <c r="IO32" s="37"/>
      <c r="IP32" s="37"/>
      <c r="IQ32" s="37"/>
      <c r="IR32" s="37"/>
      <c r="IS32" s="37"/>
      <c r="IT32" s="37"/>
      <c r="IU32" s="37"/>
      <c r="IV32" s="37"/>
      <c r="IW32" s="37"/>
      <c r="IX32" s="37"/>
      <c r="IY32" s="37"/>
      <c r="IZ32" s="37"/>
      <c r="JA32" s="37"/>
      <c r="JB32" s="37"/>
      <c r="JC32" s="37"/>
      <c r="JD32" s="37"/>
      <c r="JE32" s="37"/>
      <c r="JF32" s="37"/>
      <c r="JG32" s="37"/>
      <c r="JH32" s="37"/>
      <c r="JI32" s="37"/>
      <c r="JJ32" s="37"/>
      <c r="JK32" s="37"/>
      <c r="JL32" s="37"/>
      <c r="JM32" s="37"/>
      <c r="JN32" s="37"/>
      <c r="JO32" s="37"/>
      <c r="JP32" s="37"/>
      <c r="JQ32" s="37"/>
      <c r="JR32" s="37"/>
      <c r="JS32" s="37"/>
      <c r="JT32" s="37"/>
      <c r="JU32" s="37"/>
      <c r="JV32" s="37"/>
      <c r="JW32" s="37"/>
      <c r="JX32" s="37"/>
      <c r="JY32" s="37"/>
      <c r="JZ32" s="37"/>
      <c r="KA32" s="37"/>
      <c r="KB32" s="37"/>
      <c r="KC32" s="37"/>
      <c r="KD32" s="37"/>
      <c r="KE32" s="37"/>
    </row>
    <row r="33" customFormat="false" ht="13.75" hidden="false" customHeight="true" outlineLevel="0" collapsed="false">
      <c r="A33" s="24" t="n">
        <v>27</v>
      </c>
      <c r="B33" s="25" t="n">
        <f aca="false">Y33</f>
        <v>4508.64021362652</v>
      </c>
      <c r="C33" s="12" t="str">
        <f aca="false">'Standard Settings'!B28</f>
        <v>M/8/9</v>
      </c>
      <c r="D33" s="12" t="n">
        <f aca="false">'Standard Settings'!H28</f>
        <v>13</v>
      </c>
      <c r="E33" s="26" t="n">
        <f aca="false">(DX33-DM33)/2048</f>
        <v>0.0119141291255325</v>
      </c>
      <c r="F33" s="23" t="n">
        <f aca="false">((EchelleFPAparam!$S$3/('cpmcfgWVLEN_Table.csv'!$S33+E$52))*(SIN('Standard Settings'!$F28+0.0005)+SIN('Standard Settings'!$F28+0.0005+EchelleFPAparam!$M$3))-(EchelleFPAparam!$S$3/('cpmcfgWVLEN_Table.csv'!$S33+E$52))*(SIN('Standard Settings'!$F28-0.0005)+SIN('Standard Settings'!$F28-0.0005+EchelleFPAparam!$M$3)))*1000*EchelleFPAparam!$O$3/180</f>
        <v>34.6416892469654</v>
      </c>
      <c r="G33" s="27" t="str">
        <f aca="false">'Standard Settings'!C28</f>
        <v>M</v>
      </c>
      <c r="H33" s="28"/>
      <c r="I33" s="12" t="str">
        <f aca="false">'Standard Settings'!$D28</f>
        <v>LM</v>
      </c>
      <c r="J33" s="28"/>
      <c r="K33" s="13" t="n">
        <v>0</v>
      </c>
      <c r="L33" s="13" t="n">
        <v>0</v>
      </c>
      <c r="M33" s="14" t="s">
        <v>319</v>
      </c>
      <c r="N33" s="14" t="s">
        <v>319</v>
      </c>
      <c r="O33" s="12" t="n">
        <f aca="false">'Standard Settings'!$E28</f>
        <v>69.5</v>
      </c>
      <c r="P33" s="29"/>
      <c r="Q33" s="30" t="n">
        <f aca="false">'Standard Settings'!$G28</f>
        <v>10</v>
      </c>
      <c r="R33" s="30" t="n">
        <f aca="false">'Standard Settings'!$I28</f>
        <v>16</v>
      </c>
      <c r="S33" s="31" t="n">
        <f aca="false">D33-4</f>
        <v>9</v>
      </c>
      <c r="T33" s="31" t="n">
        <f aca="false">D33+4</f>
        <v>17</v>
      </c>
      <c r="U33" s="32" t="n">
        <f aca="false">IF(OR($S33+B$52&lt;$Q33,$S33+B$52&gt;$R33),-1,(EchelleFPAparam!$S$3/('cpmcfgWVLEN_Table.csv'!$S33+B$52))*(SIN('Standard Settings'!$F28)+SIN('Standard Settings'!$F28+EchelleFPAparam!$M$3)))</f>
        <v>-1</v>
      </c>
      <c r="V33" s="32" t="n">
        <f aca="false">IF(OR($S33+C$52&lt;$Q33,$S33+C$52&gt;$R33),-1,(EchelleFPAparam!$S$3/('cpmcfgWVLEN_Table.csv'!$S33+C$52))*(SIN('Standard Settings'!$F28)+SIN('Standard Settings'!$F28+EchelleFPAparam!$M$3)))</f>
        <v>5861.23227771447</v>
      </c>
      <c r="W33" s="32" t="n">
        <f aca="false">IF(OR($S33+D$52&lt;$Q33,$S33+D$52&gt;$R33),-1,(EchelleFPAparam!$S$3/('cpmcfgWVLEN_Table.csv'!$S33+D$52))*(SIN('Standard Settings'!$F28)+SIN('Standard Settings'!$F28+EchelleFPAparam!$M$3)))</f>
        <v>5328.39297974043</v>
      </c>
      <c r="X33" s="32" t="n">
        <f aca="false">IF(OR($S33+E$52&lt;$Q33,$S33+E$52&gt;$R33),-1,(EchelleFPAparam!$S$3/('cpmcfgWVLEN_Table.csv'!$S33+E$52))*(SIN('Standard Settings'!$F28)+SIN('Standard Settings'!$F28+EchelleFPAparam!$M$3)))</f>
        <v>4884.36023142873</v>
      </c>
      <c r="Y33" s="32" t="n">
        <f aca="false">IF(OR($S33+F$52&lt;$Q33,$S33+F$52&gt;$R33),-1,(EchelleFPAparam!$S$3/('cpmcfgWVLEN_Table.csv'!$S33+F$52))*(SIN('Standard Settings'!$F28)+SIN('Standard Settings'!$F28+EchelleFPAparam!$M$3)))</f>
        <v>4508.64021362652</v>
      </c>
      <c r="Z33" s="32" t="n">
        <f aca="false">IF(OR($S33+G$52&lt;$Q33,$S33+G$52&gt;$R33),-1,(EchelleFPAparam!$S$3/('cpmcfgWVLEN_Table.csv'!$S33+G$52))*(SIN('Standard Settings'!$F28)+SIN('Standard Settings'!$F28+EchelleFPAparam!$M$3)))</f>
        <v>4186.59448408177</v>
      </c>
      <c r="AA33" s="32" t="n">
        <f aca="false">IF(OR($S33+H$52&lt;$Q33,$S33+H$52&gt;$R33),-1,(EchelleFPAparam!$S$3/('cpmcfgWVLEN_Table.csv'!$S33+H$52))*(SIN('Standard Settings'!$F28)+SIN('Standard Settings'!$F28+EchelleFPAparam!$M$3)))</f>
        <v>3907.48818514298</v>
      </c>
      <c r="AB33" s="32" t="n">
        <f aca="false">IF(OR($S33+I$52&lt;$Q33,$S33+I$52&gt;$R33),-1,(EchelleFPAparam!$S$3/('cpmcfgWVLEN_Table.csv'!$S33+I$52))*(SIN('Standard Settings'!$F28)+SIN('Standard Settings'!$F28+EchelleFPAparam!$M$3)))</f>
        <v>3663.27017357154</v>
      </c>
      <c r="AC33" s="32" t="n">
        <f aca="false">IF(OR($S33+J$52&lt;$Q33,$S33+J$52&gt;$R33),-1,(EchelleFPAparam!$S$3/('cpmcfgWVLEN_Table.csv'!$S33+J$52))*(SIN('Standard Settings'!$F28)+SIN('Standard Settings'!$F28+EchelleFPAparam!$M$3)))</f>
        <v>-1</v>
      </c>
      <c r="AD33" s="33"/>
      <c r="AE33" s="33" t="n">
        <v>1985.47843522573</v>
      </c>
      <c r="AF33" s="33" t="n">
        <v>1649.36780478563</v>
      </c>
      <c r="AG33" s="33" t="n">
        <v>1253.93894519135</v>
      </c>
      <c r="AH33" s="33" t="n">
        <v>918.332928836115</v>
      </c>
      <c r="AI33" s="33" t="n">
        <v>629.894918368032</v>
      </c>
      <c r="AJ33" s="33" t="n">
        <v>379.338356342779</v>
      </c>
      <c r="AK33" s="33" t="n">
        <v>158.64139872732</v>
      </c>
      <c r="AL33" s="33"/>
      <c r="AM33" s="33"/>
      <c r="AN33" s="33"/>
      <c r="AO33" s="33"/>
      <c r="AP33" s="33" t="n">
        <v>1980.27837223051</v>
      </c>
      <c r="AQ33" s="33" t="n">
        <v>1657.45471801307</v>
      </c>
      <c r="AR33" s="33" t="n">
        <v>1260.06038022036</v>
      </c>
      <c r="AS33" s="33" t="n">
        <v>922.725401691343</v>
      </c>
      <c r="AT33" s="33" t="n">
        <v>632.872701438629</v>
      </c>
      <c r="AU33" s="33" t="n">
        <v>381.060508727571</v>
      </c>
      <c r="AV33" s="33" t="n">
        <v>159.374238268415</v>
      </c>
      <c r="AW33" s="33"/>
      <c r="AX33" s="33"/>
      <c r="AY33" s="33"/>
      <c r="AZ33" s="33"/>
      <c r="BA33" s="33" t="n">
        <v>1978.04634459023</v>
      </c>
      <c r="BB33" s="33" t="n">
        <v>1667.71105210872</v>
      </c>
      <c r="BC33" s="33" t="n">
        <v>1268.08072667708</v>
      </c>
      <c r="BD33" s="33" t="n">
        <v>928.781031690789</v>
      </c>
      <c r="BE33" s="33" t="n">
        <v>637.259146975748</v>
      </c>
      <c r="BF33" s="33" t="n">
        <v>383.995154679839</v>
      </c>
      <c r="BG33" s="33" t="n">
        <v>161.009523035272</v>
      </c>
      <c r="BH33" s="33"/>
      <c r="BI33" s="33"/>
      <c r="BJ33" s="33"/>
      <c r="BK33" s="34" t="n">
        <f aca="false">IF(OR($S33+B$52&lt;'Standard Settings'!$G28,$S33+B$52&gt;'Standard Settings'!$I28),-1,(EchelleFPAparam!$S$3/('cpmcfgWVLEN_Table.csv'!$S33+B$52))*(SIN(EchelleFPAparam!$T$3-EchelleFPAparam!$M$3/2)+SIN('Standard Settings'!$F28+EchelleFPAparam!$M$3)))</f>
        <v>-1</v>
      </c>
      <c r="BL33" s="34" t="n">
        <f aca="false">IF(OR($S33+C$52&lt;'Standard Settings'!$G28,$S33+C$52&gt;'Standard Settings'!$I28),-1,(EchelleFPAparam!$S$3/('cpmcfgWVLEN_Table.csv'!$S33+C$52))*(SIN(EchelleFPAparam!$T$3-EchelleFPAparam!$M$3/2)+SIN('Standard Settings'!$F28+EchelleFPAparam!$M$3)))</f>
        <v>5773.83297909567</v>
      </c>
      <c r="BM33" s="34" t="n">
        <f aca="false">IF(OR($S33+D$52&lt;'Standard Settings'!$G28,$S33+D$52&gt;'Standard Settings'!$I28),-1,(EchelleFPAparam!$S$3/('cpmcfgWVLEN_Table.csv'!$S33+D$52))*(SIN(EchelleFPAparam!$T$3-EchelleFPAparam!$M$3/2)+SIN('Standard Settings'!$F28+EchelleFPAparam!$M$3)))</f>
        <v>5248.93907190516</v>
      </c>
      <c r="BN33" s="34" t="n">
        <f aca="false">IF(OR($S33+E$52&lt;'Standard Settings'!$G28,$S33+E$52&gt;'Standard Settings'!$I28),-1,(EchelleFPAparam!$S$3/('cpmcfgWVLEN_Table.csv'!$S33+E$52))*(SIN(EchelleFPAparam!$T$3-EchelleFPAparam!$M$3/2)+SIN('Standard Settings'!$F28+EchelleFPAparam!$M$3)))</f>
        <v>4811.52748257973</v>
      </c>
      <c r="BO33" s="34" t="n">
        <f aca="false">IF(OR($S33+F$52&lt;'Standard Settings'!$G28,$S33+F$52&gt;'Standard Settings'!$I28),-1,(EchelleFPAparam!$S$3/('cpmcfgWVLEN_Table.csv'!$S33+F$52))*(SIN(EchelleFPAparam!$T$3-EchelleFPAparam!$M$3/2)+SIN('Standard Settings'!$F28+EchelleFPAparam!$M$3)))</f>
        <v>4441.40998391975</v>
      </c>
      <c r="BP33" s="34" t="n">
        <f aca="false">IF(OR($S33+G$52&lt;'Standard Settings'!$G28,$S33+G$52&gt;'Standard Settings'!$I28),-1,(EchelleFPAparam!$S$3/('cpmcfgWVLEN_Table.csv'!$S33+G$52))*(SIN(EchelleFPAparam!$T$3-EchelleFPAparam!$M$3/2)+SIN('Standard Settings'!$F28+EchelleFPAparam!$M$3)))</f>
        <v>4124.16641363977</v>
      </c>
      <c r="BQ33" s="34" t="n">
        <f aca="false">IF(OR($S33+H$52&lt;'Standard Settings'!$G28,$S33+H$52&gt;'Standard Settings'!$I28),-1,(EchelleFPAparam!$S$3/('cpmcfgWVLEN_Table.csv'!$S33+H$52))*(SIN(EchelleFPAparam!$T$3-EchelleFPAparam!$M$3/2)+SIN('Standard Settings'!$F28+EchelleFPAparam!$M$3)))</f>
        <v>3849.22198606378</v>
      </c>
      <c r="BR33" s="34" t="n">
        <f aca="false">IF(OR($S33+I$52&lt;'Standard Settings'!$G28,$S33+I$52&gt;'Standard Settings'!$I28),-1,(EchelleFPAparam!$S$3/('cpmcfgWVLEN_Table.csv'!$S33+I$52))*(SIN(EchelleFPAparam!$T$3-EchelleFPAparam!$M$3/2)+SIN('Standard Settings'!$F28+EchelleFPAparam!$M$3)))</f>
        <v>3608.64561193479</v>
      </c>
      <c r="BS33" s="34" t="n">
        <f aca="false">IF(OR($S33+J$52&lt;'Standard Settings'!$G28,$S33+J$52&gt;'Standard Settings'!$I28),-1,(EchelleFPAparam!$S$3/('cpmcfgWVLEN_Table.csv'!$S33+J$52))*(SIN(EchelleFPAparam!$T$3-EchelleFPAparam!$M$3/2)+SIN('Standard Settings'!$F28+EchelleFPAparam!$M$3)))</f>
        <v>-1</v>
      </c>
      <c r="BT33" s="35" t="n">
        <f aca="false">IF(OR($S33+B$52&lt;'Standard Settings'!$G28,$S33+B$52&gt;'Standard Settings'!$I28),-1,BK33*(($D33+B$52)/($D33+B$52+0.5)))</f>
        <v>-1</v>
      </c>
      <c r="BU33" s="35" t="n">
        <f aca="false">IF(OR($S33+C$52&lt;'Standard Settings'!$G28,$S33+C$52&gt;'Standard Settings'!$I28),-1,BL33*(($D33+C$52)/($D33+C$52+0.5)))</f>
        <v>5574.73529016134</v>
      </c>
      <c r="BV33" s="35" t="n">
        <f aca="false">IF(OR($S33+D$52&lt;'Standard Settings'!$G28,$S33+D$52&gt;'Standard Settings'!$I28),-1,BM33*(($D33+D$52)/($D33+D$52+0.5)))</f>
        <v>5079.61845668241</v>
      </c>
      <c r="BW33" s="35" t="n">
        <f aca="false">IF(OR($S33+E$52&lt;'Standard Settings'!$G28,$S33+E$52&gt;'Standard Settings'!$I28),-1,BN33*(($D33+E$52)/($D33+E$52+0.5)))</f>
        <v>4665.72361947125</v>
      </c>
      <c r="BX33" s="35" t="n">
        <f aca="false">IF(OR($S33+F$52&lt;'Standard Settings'!$G28,$S33+F$52&gt;'Standard Settings'!$I28),-1,BO33*(($D33+F$52)/($D33+F$52+0.5)))</f>
        <v>4314.51255580775</v>
      </c>
      <c r="BY33" s="35" t="n">
        <f aca="false">IF(OR($S33+G$52&lt;'Standard Settings'!$G28,$S33+G$52&gt;'Standard Settings'!$I28),-1,BP33*(($D33+G$52)/($D33+G$52+0.5)))</f>
        <v>4012.70245651437</v>
      </c>
      <c r="BZ33" s="35" t="n">
        <f aca="false">IF(OR($S33+H$52&lt;'Standard Settings'!$G28,$S33+H$52&gt;'Standard Settings'!$I28),-1,BQ33*(($D33+H$52)/($D33+H$52+0.5)))</f>
        <v>3750.52398642112</v>
      </c>
      <c r="CA33" s="35" t="n">
        <f aca="false">IF(OR($S33+I$52&lt;'Standard Settings'!$G28,$S33+I$52&gt;'Standard Settings'!$I28),-1,BR33*(($D33+I$52)/($D33+I$52+0.5)))</f>
        <v>3520.62986530224</v>
      </c>
      <c r="CB33" s="35" t="n">
        <f aca="false">IF(OR($S33+J$52&lt;'Standard Settings'!$G28,$S33+J$52&gt;'Standard Settings'!$I28),-1,BS33*(($D33+J$52)/($D33+J$52+0.5)))</f>
        <v>-1</v>
      </c>
      <c r="CC33" s="35" t="n">
        <f aca="false">IF(OR($S33+B$52&lt;'Standard Settings'!$G28,$S33+B$52&gt;'Standard Settings'!$I28),-1,BK33*(($D33+B$52)/($D33+B$52-0.5)))</f>
        <v>-1</v>
      </c>
      <c r="CD33" s="35" t="n">
        <f aca="false">IF(OR($S33+C$52&lt;'Standard Settings'!$G28,$S33+C$52&gt;'Standard Settings'!$I28),-1,BL33*(($D33+C$52)/($D33+C$52-0.5)))</f>
        <v>5987.6786449881</v>
      </c>
      <c r="CE33" s="35" t="n">
        <f aca="false">IF(OR($S33+D$52&lt;'Standard Settings'!$G28,$S33+D$52&gt;'Standard Settings'!$I28),-1,BM33*(($D33+D$52)/($D33+D$52-0.5)))</f>
        <v>5429.93697093637</v>
      </c>
      <c r="CF33" s="35" t="n">
        <f aca="false">IF(OR($S33+E$52&lt;'Standard Settings'!$G28,$S33+E$52&gt;'Standard Settings'!$I28),-1,BN33*(($D33+E$52)/($D33+E$52-0.5)))</f>
        <v>4966.73804653391</v>
      </c>
      <c r="CG33" s="35" t="n">
        <f aca="false">IF(OR($S33+F$52&lt;'Standard Settings'!$G28,$S33+F$52&gt;'Standard Settings'!$I28),-1,BO33*(($D33+F$52)/($D33+F$52-0.5)))</f>
        <v>4575.99816525065</v>
      </c>
      <c r="CH33" s="35" t="n">
        <f aca="false">IF(OR($S33+G$52&lt;'Standard Settings'!$G28,$S33+G$52&gt;'Standard Settings'!$I28),-1,BP33*(($D33+G$52)/($D33+G$52-0.5)))</f>
        <v>4241.99973974376</v>
      </c>
      <c r="CI33" s="35" t="n">
        <f aca="false">IF(OR($S33+H$52&lt;'Standard Settings'!$G28,$S33+H$52&gt;'Standard Settings'!$I28),-1,BQ33*(($D33+H$52)/($D33+H$52-0.5)))</f>
        <v>3953.25501271415</v>
      </c>
      <c r="CJ33" s="35" t="n">
        <f aca="false">IF(OR($S33+I$52&lt;'Standard Settings'!$G28,$S33+I$52&gt;'Standard Settings'!$I28),-1,BR33*(($D33+I$52)/($D33+I$52-0.5)))</f>
        <v>3701.17498659979</v>
      </c>
      <c r="CK33" s="35" t="n">
        <f aca="false">IF(OR($S33+J$52&lt;'Standard Settings'!$G28,$S33+J$52&gt;'Standard Settings'!$I28),-1,BS33*(($D33+J$52)/($D33+J$52-0.5)))</f>
        <v>-1</v>
      </c>
      <c r="CL33" s="35"/>
      <c r="CM33" s="36" t="n">
        <f aca="false">IF(OR($S33+B$52&lt;'Standard Settings'!$G28,$S33+B$52&gt;'Standard Settings'!$I28),-1,(EchelleFPAparam!$S$3/('cpmcfgWVLEN_Table.csv'!$S33+B$52))*(SIN('Standard Settings'!$F28)+SIN('Standard Settings'!$F28+EchelleFPAparam!$M$3+EchelleFPAparam!$F$3)))</f>
        <v>-1</v>
      </c>
      <c r="CN33" s="36" t="n">
        <f aca="false">IF(OR($S33+C$52&lt;'Standard Settings'!$G28,$S33+C$52&gt;'Standard Settings'!$I28),-1,(EchelleFPAparam!$S$3/('cpmcfgWVLEN_Table.csv'!$S33+C$52))*(SIN('Standard Settings'!$F28)+SIN('Standard Settings'!$F28+EchelleFPAparam!$M$3+EchelleFPAparam!$F$3)))</f>
        <v>5809.77144398145</v>
      </c>
      <c r="CO33" s="36" t="n">
        <f aca="false">IF(OR($S33+D$52&lt;'Standard Settings'!$G28,$S33+D$52&gt;'Standard Settings'!$I28),-1,(EchelleFPAparam!$S$3/('cpmcfgWVLEN_Table.csv'!$S33+D$52))*(SIN('Standard Settings'!$F28)+SIN('Standard Settings'!$F28+EchelleFPAparam!$M$3+EchelleFPAparam!$F$3)))</f>
        <v>5281.6104036195</v>
      </c>
      <c r="CP33" s="36" t="n">
        <f aca="false">IF(OR($S33+E$52&lt;'Standard Settings'!$G28,$S33+E$52&gt;'Standard Settings'!$I28),-1,(EchelleFPAparam!$S$3/('cpmcfgWVLEN_Table.csv'!$S33+E$52))*(SIN('Standard Settings'!$F28)+SIN('Standard Settings'!$F28+EchelleFPAparam!$M$3+EchelleFPAparam!$F$3)))</f>
        <v>4841.47620331788</v>
      </c>
      <c r="CQ33" s="36" t="n">
        <f aca="false">IF(OR($S33+F$52&lt;'Standard Settings'!$G28,$S33+F$52&gt;'Standard Settings'!$I28),-1,(EchelleFPAparam!$S$3/('cpmcfgWVLEN_Table.csv'!$S33+F$52))*(SIN('Standard Settings'!$F28)+SIN('Standard Settings'!$F28+EchelleFPAparam!$M$3+EchelleFPAparam!$F$3)))</f>
        <v>4469.05495690881</v>
      </c>
      <c r="CR33" s="36" t="n">
        <f aca="false">IF(OR($S33+G$52&lt;'Standard Settings'!$G28,$S33+G$52&gt;'Standard Settings'!$I28),-1,(EchelleFPAparam!$S$3/('cpmcfgWVLEN_Table.csv'!$S33+G$52))*(SIN('Standard Settings'!$F28)+SIN('Standard Settings'!$F28+EchelleFPAparam!$M$3+EchelleFPAparam!$F$3)))</f>
        <v>4149.83674570104</v>
      </c>
      <c r="CS33" s="36" t="n">
        <f aca="false">IF(OR($S33+H$52&lt;'Standard Settings'!$G28,$S33+H$52&gt;'Standard Settings'!$I28),-1,(EchelleFPAparam!$S$3/('cpmcfgWVLEN_Table.csv'!$S33+H$52))*(SIN('Standard Settings'!$F28)+SIN('Standard Settings'!$F28+EchelleFPAparam!$M$3+EchelleFPAparam!$F$3)))</f>
        <v>3873.1809626543</v>
      </c>
      <c r="CT33" s="36" t="n">
        <f aca="false">IF(OR($S33+I$52&lt;'Standard Settings'!$G28,$S33+I$52&gt;'Standard Settings'!$I28),-1,(EchelleFPAparam!$S$3/('cpmcfgWVLEN_Table.csv'!$S33+I$52))*(SIN('Standard Settings'!$F28)+SIN('Standard Settings'!$F28+EchelleFPAparam!$M$3+EchelleFPAparam!$F$3)))</f>
        <v>3631.10715248841</v>
      </c>
      <c r="CU33" s="36" t="n">
        <f aca="false">IF(OR($S33+J$52&lt;'Standard Settings'!$G28,$S33+J$52&gt;'Standard Settings'!$I28),-1,(EchelleFPAparam!$S$3/('cpmcfgWVLEN_Table.csv'!$S33+J$52))*(SIN('Standard Settings'!$F28)+SIN('Standard Settings'!$F28+EchelleFPAparam!$M$3+EchelleFPAparam!$F$3)))</f>
        <v>-1</v>
      </c>
      <c r="CV33" s="35"/>
      <c r="CW33" s="35"/>
      <c r="CX33" s="36" t="n">
        <f aca="false">IF(OR($S33+B$52&lt;'Standard Settings'!$G28,$S33+B$52&gt;'Standard Settings'!$I28),-1,(EchelleFPAparam!$S$3/('cpmcfgWVLEN_Table.csv'!$S33+B$52))*(SIN('Standard Settings'!$F28)+SIN('Standard Settings'!$F28+EchelleFPAparam!$M$3+EchelleFPAparam!$G$3)))</f>
        <v>-1</v>
      </c>
      <c r="CY33" s="36" t="n">
        <f aca="false">IF(OR($S33+C$52&lt;'Standard Settings'!$G28,$S33+C$52&gt;'Standard Settings'!$I28),-1,(EchelleFPAparam!$S$3/('cpmcfgWVLEN_Table.csv'!$S33+C$52))*(SIN('Standard Settings'!$F28)+SIN('Standard Settings'!$F28+EchelleFPAparam!$M$3+EchelleFPAparam!$G$3)))</f>
        <v>5843.37529538281</v>
      </c>
      <c r="CZ33" s="36" t="n">
        <f aca="false">IF(OR($S33+D$52&lt;'Standard Settings'!$G28,$S33+D$52&gt;'Standard Settings'!$I28),-1,(EchelleFPAparam!$S$3/('cpmcfgWVLEN_Table.csv'!$S33+D$52))*(SIN('Standard Settings'!$F28)+SIN('Standard Settings'!$F28+EchelleFPAparam!$M$3+EchelleFPAparam!$G$3)))</f>
        <v>5312.15935943892</v>
      </c>
      <c r="DA33" s="36" t="n">
        <f aca="false">IF(OR($S33+E$52&lt;'Standard Settings'!$G28,$S33+E$52&gt;'Standard Settings'!$I28),-1,(EchelleFPAparam!$S$3/('cpmcfgWVLEN_Table.csv'!$S33+E$52))*(SIN('Standard Settings'!$F28)+SIN('Standard Settings'!$F28+EchelleFPAparam!$M$3+EchelleFPAparam!$G$3)))</f>
        <v>4869.47941281901</v>
      </c>
      <c r="DB33" s="36" t="n">
        <f aca="false">IF(OR($S33+F$52&lt;'Standard Settings'!$G28,$S33+F$52&gt;'Standard Settings'!$I28),-1,(EchelleFPAparam!$S$3/('cpmcfgWVLEN_Table.csv'!$S33+F$52))*(SIN('Standard Settings'!$F28)+SIN('Standard Settings'!$F28+EchelleFPAparam!$M$3+EchelleFPAparam!$G$3)))</f>
        <v>4494.90407337139</v>
      </c>
      <c r="DC33" s="36" t="n">
        <f aca="false">IF(OR($S33+G$52&lt;'Standard Settings'!$G28,$S33+G$52&gt;'Standard Settings'!$I28),-1,(EchelleFPAparam!$S$3/('cpmcfgWVLEN_Table.csv'!$S33+G$52))*(SIN('Standard Settings'!$F28)+SIN('Standard Settings'!$F28+EchelleFPAparam!$M$3+EchelleFPAparam!$G$3)))</f>
        <v>4173.83949670201</v>
      </c>
      <c r="DD33" s="36" t="n">
        <f aca="false">IF(OR($S33+H$52&lt;'Standard Settings'!$G28,$S33+H$52&gt;'Standard Settings'!$I28),-1,(EchelleFPAparam!$S$3/('cpmcfgWVLEN_Table.csv'!$S33+H$52))*(SIN('Standard Settings'!$F28)+SIN('Standard Settings'!$F28+EchelleFPAparam!$M$3+EchelleFPAparam!$G$3)))</f>
        <v>3895.58353025521</v>
      </c>
      <c r="DE33" s="36" t="n">
        <f aca="false">IF(OR($S33+I$52&lt;'Standard Settings'!$G28,$S33+I$52&gt;'Standard Settings'!$I28),-1,(EchelleFPAparam!$S$3/('cpmcfgWVLEN_Table.csv'!$S33+I$52))*(SIN('Standard Settings'!$F28)+SIN('Standard Settings'!$F28+EchelleFPAparam!$M$3+EchelleFPAparam!$G$3)))</f>
        <v>3652.10955961426</v>
      </c>
      <c r="DF33" s="36" t="n">
        <f aca="false">IF(OR($S33+J$52&lt;'Standard Settings'!$G28,$S33+J$52&gt;'Standard Settings'!$I28),-1,(EchelleFPAparam!$S$3/('cpmcfgWVLEN_Table.csv'!$S33+J$52))*(SIN('Standard Settings'!$F28)+SIN('Standard Settings'!$F28+EchelleFPAparam!$M$3+EchelleFPAparam!$G$3)))</f>
        <v>-1</v>
      </c>
      <c r="DG33" s="36"/>
      <c r="DH33" s="36"/>
      <c r="DI33" s="36" t="n">
        <f aca="false">IF(OR($S33+B$52&lt;'Standard Settings'!$G28,$S33+B$52&gt;'Standard Settings'!$I28),-1,(EchelleFPAparam!$S$3/('cpmcfgWVLEN_Table.csv'!$S33+B$52))*(SIN('Standard Settings'!$F28)+SIN('Standard Settings'!$F28+EchelleFPAparam!$M$3+EchelleFPAparam!$H$3)))</f>
        <v>-1</v>
      </c>
      <c r="DJ33" s="36" t="n">
        <f aca="false">IF(OR($S33+C$52&lt;'Standard Settings'!$G28,$S33+C$52&gt;'Standard Settings'!$I28),-1,(EchelleFPAparam!$S$3/('cpmcfgWVLEN_Table.csv'!$S33+C$52))*(SIN('Standard Settings'!$F28)+SIN('Standard Settings'!$F28+EchelleFPAparam!$M$3+EchelleFPAparam!$H$3)))</f>
        <v>5845.14752150197</v>
      </c>
      <c r="DK33" s="36" t="n">
        <f aca="false">IF(OR($S33+D$52&lt;'Standard Settings'!$G28,$S33+D$52&gt;'Standard Settings'!$I28),-1,(EchelleFPAparam!$S$3/('cpmcfgWVLEN_Table.csv'!$S33+D$52))*(SIN('Standard Settings'!$F28)+SIN('Standard Settings'!$F28+EchelleFPAparam!$M$3+EchelleFPAparam!$H$3)))</f>
        <v>5313.7704740927</v>
      </c>
      <c r="DL33" s="36" t="n">
        <f aca="false">IF(OR($S33+E$52&lt;'Standard Settings'!$G28,$S33+E$52&gt;'Standard Settings'!$I28),-1,(EchelleFPAparam!$S$3/('cpmcfgWVLEN_Table.csv'!$S33+E$52))*(SIN('Standard Settings'!$F28)+SIN('Standard Settings'!$F28+EchelleFPAparam!$M$3+EchelleFPAparam!$H$3)))</f>
        <v>4870.95626791831</v>
      </c>
      <c r="DM33" s="36" t="n">
        <f aca="false">IF(OR($S33+F$52&lt;'Standard Settings'!$G28,$S33+F$52&gt;'Standard Settings'!$I28),-1,(EchelleFPAparam!$S$3/('cpmcfgWVLEN_Table.csv'!$S33+F$52))*(SIN('Standard Settings'!$F28)+SIN('Standard Settings'!$F28+EchelleFPAparam!$M$3+EchelleFPAparam!$H$3)))</f>
        <v>4496.26732423229</v>
      </c>
      <c r="DN33" s="36" t="n">
        <f aca="false">IF(OR($S33+G$52&lt;'Standard Settings'!$G28,$S33+G$52&gt;'Standard Settings'!$I28),-1,(EchelleFPAparam!$S$3/('cpmcfgWVLEN_Table.csv'!$S33+G$52))*(SIN('Standard Settings'!$F28)+SIN('Standard Settings'!$F28+EchelleFPAparam!$M$3+EchelleFPAparam!$H$3)))</f>
        <v>4175.10537250141</v>
      </c>
      <c r="DO33" s="36" t="n">
        <f aca="false">IF(OR($S33+H$52&lt;'Standard Settings'!$G28,$S33+H$52&gt;'Standard Settings'!$I28),-1,(EchelleFPAparam!$S$3/('cpmcfgWVLEN_Table.csv'!$S33+H$52))*(SIN('Standard Settings'!$F28)+SIN('Standard Settings'!$F28+EchelleFPAparam!$M$3+EchelleFPAparam!$H$3)))</f>
        <v>3896.76501433465</v>
      </c>
      <c r="DP33" s="36" t="n">
        <f aca="false">IF(OR($S33+I$52&lt;'Standard Settings'!$G28,$S33+I$52&gt;'Standard Settings'!$I28),-1,(EchelleFPAparam!$S$3/('cpmcfgWVLEN_Table.csv'!$S33+I$52))*(SIN('Standard Settings'!$F28)+SIN('Standard Settings'!$F28+EchelleFPAparam!$M$3+EchelleFPAparam!$H$3)))</f>
        <v>3653.21720093873</v>
      </c>
      <c r="DQ33" s="36" t="n">
        <f aca="false">IF(OR($S33+J$52&lt;'Standard Settings'!$G28,$S33+J$52&gt;'Standard Settings'!$I28),-1,(EchelleFPAparam!$S$3/('cpmcfgWVLEN_Table.csv'!$S33+J$52))*(SIN('Standard Settings'!$F28)+SIN('Standard Settings'!$F28+EchelleFPAparam!$M$3+EchelleFPAparam!$H$3)))</f>
        <v>-1</v>
      </c>
      <c r="DR33" s="36"/>
      <c r="DS33" s="36"/>
      <c r="DT33" s="36" t="n">
        <f aca="false">IF(OR($S33+B$52&lt;'Standard Settings'!$G28,$S33+B$52&gt;'Standard Settings'!$I28),-1,(EchelleFPAparam!$S$3/('cpmcfgWVLEN_Table.csv'!$S33+B$52))*(SIN('Standard Settings'!$F28)+SIN('Standard Settings'!$F28+EchelleFPAparam!$M$3+EchelleFPAparam!$I$3)))</f>
        <v>-1</v>
      </c>
      <c r="DU33" s="36" t="n">
        <f aca="false">IF(OR($S33+C$52&lt;'Standard Settings'!$G28,$S33+C$52&gt;'Standard Settings'!$I28),-1,(EchelleFPAparam!$S$3/('cpmcfgWVLEN_Table.csv'!$S33+C$52))*(SIN('Standard Settings'!$F28)+SIN('Standard Settings'!$F28+EchelleFPAparam!$M$3+EchelleFPAparam!$I$3)))</f>
        <v>5876.8676988858</v>
      </c>
      <c r="DV33" s="36" t="n">
        <f aca="false">IF(OR($S33+D$52&lt;'Standard Settings'!$G28,$S33+D$52&gt;'Standard Settings'!$I28),-1,(EchelleFPAparam!$S$3/('cpmcfgWVLEN_Table.csv'!$S33+D$52))*(SIN('Standard Settings'!$F28)+SIN('Standard Settings'!$F28+EchelleFPAparam!$M$3+EchelleFPAparam!$I$3)))</f>
        <v>5342.60699898709</v>
      </c>
      <c r="DW33" s="36" t="n">
        <f aca="false">IF(OR($S33+E$52&lt;'Standard Settings'!$G28,$S33+E$52&gt;'Standard Settings'!$I28),-1,(EchelleFPAparam!$S$3/('cpmcfgWVLEN_Table.csv'!$S33+E$52))*(SIN('Standard Settings'!$F28)+SIN('Standard Settings'!$F28+EchelleFPAparam!$M$3+EchelleFPAparam!$I$3)))</f>
        <v>4897.3897490715</v>
      </c>
      <c r="DX33" s="36" t="n">
        <f aca="false">IF(OR($S33+F$52&lt;'Standard Settings'!$G28,$S33+F$52&gt;'Standard Settings'!$I28),-1,(EchelleFPAparam!$S$3/('cpmcfgWVLEN_Table.csv'!$S33+F$52))*(SIN('Standard Settings'!$F28)+SIN('Standard Settings'!$F28+EchelleFPAparam!$M$3+EchelleFPAparam!$I$3)))</f>
        <v>4520.66746068138</v>
      </c>
      <c r="DY33" s="36" t="n">
        <f aca="false">IF(OR($S33+G$52&lt;'Standard Settings'!$G28,$S33+G$52&gt;'Standard Settings'!$I28),-1,(EchelleFPAparam!$S$3/('cpmcfgWVLEN_Table.csv'!$S33+G$52))*(SIN('Standard Settings'!$F28)+SIN('Standard Settings'!$F28+EchelleFPAparam!$M$3+EchelleFPAparam!$I$3)))</f>
        <v>4197.76264206128</v>
      </c>
      <c r="DZ33" s="36" t="n">
        <f aca="false">IF(OR($S33+H$52&lt;'Standard Settings'!$G28,$S33+H$52&gt;'Standard Settings'!$I28),-1,(EchelleFPAparam!$S$3/('cpmcfgWVLEN_Table.csv'!$S33+H$52))*(SIN('Standard Settings'!$F28)+SIN('Standard Settings'!$F28+EchelleFPAparam!$M$3+EchelleFPAparam!$I$3)))</f>
        <v>3917.9117992572</v>
      </c>
      <c r="EA33" s="36" t="n">
        <f aca="false">IF(OR($S33+I$52&lt;'Standard Settings'!$G28,$S33+I$52&gt;'Standard Settings'!$I28),-1,(EchelleFPAparam!$S$3/('cpmcfgWVLEN_Table.csv'!$S33+I$52))*(SIN('Standard Settings'!$F28)+SIN('Standard Settings'!$F28+EchelleFPAparam!$M$3+EchelleFPAparam!$I$3)))</f>
        <v>3673.04231180362</v>
      </c>
      <c r="EB33" s="36" t="n">
        <f aca="false">IF(OR($S33+J$52&lt;'Standard Settings'!$G28,$S33+J$52&gt;'Standard Settings'!$I28),-1,(EchelleFPAparam!$S$3/('cpmcfgWVLEN_Table.csv'!$S33+J$52))*(SIN('Standard Settings'!$F28)+SIN('Standard Settings'!$F28+EchelleFPAparam!$M$3+EchelleFPAparam!$I$3)))</f>
        <v>-1</v>
      </c>
      <c r="EC33" s="36"/>
      <c r="ED33" s="36"/>
      <c r="EE33" s="36" t="n">
        <f aca="false">IF(OR($S33+B$52&lt;'Standard Settings'!$G28,$S33+B$52&gt;'Standard Settings'!$I28),-1,(EchelleFPAparam!$S$3/('cpmcfgWVLEN_Table.csv'!$S33+B$52))*(SIN('Standard Settings'!$F28)+SIN('Standard Settings'!$F28+EchelleFPAparam!$M$3+EchelleFPAparam!$J$3)))</f>
        <v>-1</v>
      </c>
      <c r="EF33" s="36" t="n">
        <f aca="false">IF(OR($S33+C$52&lt;'Standard Settings'!$G28,$S33+C$52&gt;'Standard Settings'!$I28),-1,(EchelleFPAparam!$S$3/('cpmcfgWVLEN_Table.csv'!$S33+C$52))*(SIN('Standard Settings'!$F28)+SIN('Standard Settings'!$F28+EchelleFPAparam!$M$3+EchelleFPAparam!$J$3)))</f>
        <v>5878.53712433143</v>
      </c>
      <c r="EG33" s="36" t="n">
        <f aca="false">IF(OR($S33+D$52&lt;'Standard Settings'!$G28,$S33+D$52&gt;'Standard Settings'!$I28),-1,(EchelleFPAparam!$S$3/('cpmcfgWVLEN_Table.csv'!$S33+D$52))*(SIN('Standard Settings'!$F28)+SIN('Standard Settings'!$F28+EchelleFPAparam!$M$3+EchelleFPAparam!$J$3)))</f>
        <v>5344.12465848312</v>
      </c>
      <c r="EH33" s="36" t="n">
        <f aca="false">IF(OR($S33+E$52&lt;'Standard Settings'!$G28,$S33+E$52&gt;'Standard Settings'!$I28),-1,(EchelleFPAparam!$S$3/('cpmcfgWVLEN_Table.csv'!$S33+E$52))*(SIN('Standard Settings'!$F28)+SIN('Standard Settings'!$F28+EchelleFPAparam!$M$3+EchelleFPAparam!$J$3)))</f>
        <v>4898.78093694286</v>
      </c>
      <c r="EI33" s="36" t="n">
        <f aca="false">IF(OR($S33+F$52&lt;'Standard Settings'!$G28,$S33+F$52&gt;'Standard Settings'!$I28),-1,(EchelleFPAparam!$S$3/('cpmcfgWVLEN_Table.csv'!$S33+F$52))*(SIN('Standard Settings'!$F28)+SIN('Standard Settings'!$F28+EchelleFPAparam!$M$3+EchelleFPAparam!$J$3)))</f>
        <v>4521.9516341011</v>
      </c>
      <c r="EJ33" s="36" t="n">
        <f aca="false">IF(OR($S33+G$52&lt;'Standard Settings'!$G28,$S33+G$52&gt;'Standard Settings'!$I28),-1,(EchelleFPAparam!$S$3/('cpmcfgWVLEN_Table.csv'!$S33+G$52))*(SIN('Standard Settings'!$F28)+SIN('Standard Settings'!$F28+EchelleFPAparam!$M$3+EchelleFPAparam!$J$3)))</f>
        <v>4198.95508880817</v>
      </c>
      <c r="EK33" s="36" t="n">
        <f aca="false">IF(OR($S33+H$52&lt;'Standard Settings'!$G28,$S33+H$52&gt;'Standard Settings'!$I28),-1,(EchelleFPAparam!$S$3/('cpmcfgWVLEN_Table.csv'!$S33+H$52))*(SIN('Standard Settings'!$F28)+SIN('Standard Settings'!$F28+EchelleFPAparam!$M$3+EchelleFPAparam!$J$3)))</f>
        <v>3919.02474955429</v>
      </c>
      <c r="EL33" s="36" t="n">
        <f aca="false">IF(OR($S33+I$52&lt;'Standard Settings'!$G28,$S33+I$52&gt;'Standard Settings'!$I28),-1,(EchelleFPAparam!$S$3/('cpmcfgWVLEN_Table.csv'!$S33+I$52))*(SIN('Standard Settings'!$F28)+SIN('Standard Settings'!$F28+EchelleFPAparam!$M$3+EchelleFPAparam!$J$3)))</f>
        <v>3674.08570270714</v>
      </c>
      <c r="EM33" s="36" t="n">
        <f aca="false">IF(OR($S33+J$52&lt;'Standard Settings'!$G28,$S33+J$52&gt;'Standard Settings'!$I28),-1,(EchelleFPAparam!$S$3/('cpmcfgWVLEN_Table.csv'!$S33+J$52))*(SIN('Standard Settings'!$F28)+SIN('Standard Settings'!$F28+EchelleFPAparam!$M$3+EchelleFPAparam!$J$3)))</f>
        <v>-1</v>
      </c>
      <c r="EN33" s="36"/>
      <c r="EO33" s="36"/>
      <c r="EP33" s="36" t="n">
        <f aca="false">IF(OR($S33+B$52&lt;$Q33,$S33+B$52&gt;$R33),-1,(EchelleFPAparam!$S$3/('cpmcfgWVLEN_Table.csv'!$S33+B$52))*(SIN('Standard Settings'!$F28)+SIN('Standard Settings'!$F28+EchelleFPAparam!$M$3+EchelleFPAparam!$K$3)))</f>
        <v>-1</v>
      </c>
      <c r="EQ33" s="36" t="n">
        <f aca="false">IF(OR($S33+C$52&lt;$Q33,$S33+C$52&gt;$R33),-1,(EchelleFPAparam!$S$3/('cpmcfgWVLEN_Table.csv'!$S33+C$52))*(SIN('Standard Settings'!$F28)+SIN('Standard Settings'!$F28+EchelleFPAparam!$M$3+EchelleFPAparam!$K$3)))</f>
        <v>5908.35175601409</v>
      </c>
      <c r="ER33" s="36" t="n">
        <f aca="false">IF(OR($S33+D$52&lt;$Q33,$S33+D$52&gt;$R33),-1,(EchelleFPAparam!$S$3/('cpmcfgWVLEN_Table.csv'!$S33+D$52))*(SIN('Standard Settings'!$F28)+SIN('Standard Settings'!$F28+EchelleFPAparam!$M$3+EchelleFPAparam!$K$3)))</f>
        <v>5371.22886910371</v>
      </c>
      <c r="ES33" s="36" t="n">
        <f aca="false">IF(OR($S33+E$52&lt;$Q33,$S33+E$52&gt;$R33),-1,(EchelleFPAparam!$S$3/('cpmcfgWVLEN_Table.csv'!$S33+E$52))*(SIN('Standard Settings'!$F28)+SIN('Standard Settings'!$F28+EchelleFPAparam!$M$3+EchelleFPAparam!$K$3)))</f>
        <v>4923.62646334507</v>
      </c>
      <c r="ET33" s="36" t="n">
        <f aca="false">IF(OR($S33+F$52&lt;$Q33,$S33+F$52&gt;$R33),-1,(EchelleFPAparam!$S$3/('cpmcfgWVLEN_Table.csv'!$S33+F$52))*(SIN('Standard Settings'!$F28)+SIN('Standard Settings'!$F28+EchelleFPAparam!$M$3+EchelleFPAparam!$K$3)))</f>
        <v>4544.88596616468</v>
      </c>
      <c r="EU33" s="36" t="n">
        <f aca="false">IF(OR($S33+G$52&lt;$Q33,$S33+G$52&gt;$R33),-1,(EchelleFPAparam!$S$3/('cpmcfgWVLEN_Table.csv'!$S33+G$52))*(SIN('Standard Settings'!$F28)+SIN('Standard Settings'!$F28+EchelleFPAparam!$M$3+EchelleFPAparam!$K$3)))</f>
        <v>4220.25125429578</v>
      </c>
      <c r="EV33" s="36" t="n">
        <f aca="false">IF(OR($S33+H$52&lt;$Q33,$S33+H$52&gt;$R33),-1,(EchelleFPAparam!$S$3/('cpmcfgWVLEN_Table.csv'!$S33+H$52))*(SIN('Standard Settings'!$F28)+SIN('Standard Settings'!$F28+EchelleFPAparam!$M$3+EchelleFPAparam!$K$3)))</f>
        <v>3938.90117067606</v>
      </c>
      <c r="EW33" s="36" t="n">
        <f aca="false">IF(OR($S33+I$52&lt;$Q33,$S33+I$52&gt;$R33),-1,(EchelleFPAparam!$S$3/('cpmcfgWVLEN_Table.csv'!$S33+I$52))*(SIN('Standard Settings'!$F28)+SIN('Standard Settings'!$F28+EchelleFPAparam!$M$3+EchelleFPAparam!$K$3)))</f>
        <v>3692.7198475088</v>
      </c>
      <c r="EX33" s="36" t="n">
        <f aca="false">IF(OR($S33+J$52&lt;$Q33,$S33+J$52&gt;$R33),-1,(EchelleFPAparam!$S$3/('cpmcfgWVLEN_Table.csv'!$S33+J$52))*(SIN('Standard Settings'!$F28)+SIN('Standard Settings'!$F28+EchelleFPAparam!$M$3+EchelleFPAparam!$K$3)))</f>
        <v>-1</v>
      </c>
      <c r="EY33" s="36"/>
      <c r="EZ33" s="37"/>
      <c r="FA33" s="37"/>
      <c r="FB33" s="37"/>
      <c r="FC33" s="37"/>
      <c r="FD33" s="37"/>
      <c r="FE33" s="37"/>
      <c r="FF33" s="37"/>
      <c r="FG33" s="37"/>
      <c r="FH33" s="37"/>
      <c r="FI33" s="37"/>
      <c r="FJ33" s="37"/>
      <c r="FK33" s="37"/>
      <c r="FL33" s="37"/>
      <c r="FM33" s="37"/>
      <c r="FN33" s="37"/>
      <c r="FO33" s="37"/>
      <c r="FP33" s="37"/>
      <c r="FQ33" s="37"/>
      <c r="FR33" s="37"/>
      <c r="FS33" s="37"/>
      <c r="FT33" s="37"/>
      <c r="FU33" s="37"/>
      <c r="FV33" s="37"/>
      <c r="FW33" s="37"/>
      <c r="FX33" s="38" t="n">
        <f aca="false">1/(F33*EchelleFPAparam!$Q$3)</f>
        <v>962.231751913003</v>
      </c>
      <c r="FY33" s="38" t="n">
        <f aca="false">E33*FX33</f>
        <v>11.4641533409788</v>
      </c>
      <c r="FZ33" s="37"/>
      <c r="GA33" s="37"/>
      <c r="GB33" s="37"/>
      <c r="GC33" s="37"/>
      <c r="GD33" s="37"/>
      <c r="GE33" s="37"/>
      <c r="GF33" s="37"/>
      <c r="GG33" s="37"/>
      <c r="GH33" s="37"/>
      <c r="GI33" s="37"/>
      <c r="GJ33" s="37"/>
      <c r="GK33" s="37"/>
      <c r="GL33" s="37"/>
      <c r="GM33" s="37"/>
      <c r="GN33" s="37"/>
      <c r="GO33" s="37"/>
      <c r="GP33" s="37"/>
      <c r="GQ33" s="37"/>
      <c r="GR33" s="37"/>
      <c r="GS33" s="37"/>
      <c r="GT33" s="37"/>
      <c r="GU33" s="37"/>
      <c r="GV33" s="37"/>
      <c r="GW33" s="37"/>
      <c r="GX33" s="37"/>
      <c r="GY33" s="37"/>
      <c r="GZ33" s="37"/>
      <c r="HA33" s="37"/>
      <c r="HB33" s="37"/>
      <c r="HC33" s="37"/>
      <c r="HD33" s="37"/>
      <c r="HE33" s="37"/>
      <c r="HF33" s="37"/>
      <c r="HG33" s="37"/>
      <c r="HH33" s="37"/>
      <c r="HI33" s="37"/>
      <c r="HJ33" s="37"/>
      <c r="HK33" s="37"/>
      <c r="HL33" s="37"/>
      <c r="HM33" s="37"/>
      <c r="HN33" s="37"/>
      <c r="HO33" s="37"/>
      <c r="HP33" s="37"/>
      <c r="HQ33" s="37"/>
      <c r="HR33" s="37"/>
      <c r="HS33" s="37"/>
      <c r="HT33" s="37"/>
      <c r="HU33" s="37"/>
      <c r="HV33" s="37"/>
      <c r="HW33" s="37"/>
      <c r="HX33" s="37"/>
      <c r="HY33" s="37"/>
      <c r="HZ33" s="37"/>
      <c r="IA33" s="37"/>
      <c r="IB33" s="37"/>
      <c r="IC33" s="37"/>
      <c r="ID33" s="37"/>
      <c r="IE33" s="37"/>
      <c r="IF33" s="37"/>
      <c r="IG33" s="37"/>
      <c r="IH33" s="37"/>
      <c r="II33" s="37"/>
      <c r="IJ33" s="37"/>
      <c r="IK33" s="37"/>
      <c r="IL33" s="37"/>
      <c r="IM33" s="37"/>
      <c r="IN33" s="37"/>
      <c r="IO33" s="37"/>
      <c r="IP33" s="37"/>
      <c r="IQ33" s="37"/>
      <c r="IR33" s="37"/>
      <c r="IS33" s="37"/>
      <c r="IT33" s="37"/>
      <c r="IU33" s="37"/>
      <c r="IV33" s="37"/>
      <c r="IW33" s="37"/>
      <c r="IX33" s="37"/>
      <c r="IY33" s="37"/>
      <c r="IZ33" s="37"/>
      <c r="JA33" s="37"/>
      <c r="JB33" s="37"/>
      <c r="JC33" s="37"/>
      <c r="JD33" s="37"/>
      <c r="JE33" s="37"/>
      <c r="JF33" s="37"/>
      <c r="JG33" s="37"/>
      <c r="JH33" s="37"/>
      <c r="JI33" s="37"/>
      <c r="JJ33" s="37"/>
      <c r="JK33" s="37"/>
      <c r="JL33" s="37"/>
      <c r="JM33" s="37"/>
      <c r="JN33" s="37"/>
      <c r="JO33" s="37"/>
      <c r="JP33" s="37"/>
      <c r="JQ33" s="37"/>
      <c r="JR33" s="37"/>
      <c r="JS33" s="37"/>
      <c r="JT33" s="37"/>
      <c r="JU33" s="37"/>
      <c r="JV33" s="37"/>
      <c r="JW33" s="37"/>
      <c r="JX33" s="37"/>
      <c r="JY33" s="37"/>
      <c r="JZ33" s="37"/>
      <c r="KA33" s="37"/>
      <c r="KB33" s="37"/>
      <c r="KC33" s="37"/>
      <c r="KD33" s="37"/>
      <c r="KE33" s="37"/>
    </row>
    <row r="34" customFormat="false" ht="13.75" hidden="false" customHeight="true" outlineLevel="0" collapsed="false">
      <c r="A34" s="24" t="n">
        <v>28</v>
      </c>
      <c r="B34" s="25" t="n">
        <f aca="false">Y34</f>
        <v>4524.45680811247</v>
      </c>
      <c r="C34" s="12" t="str">
        <f aca="false">'Standard Settings'!B29</f>
        <v>M/9/9</v>
      </c>
      <c r="D34" s="12" t="n">
        <f aca="false">'Standard Settings'!H29</f>
        <v>13</v>
      </c>
      <c r="E34" s="26" t="n">
        <f aca="false">(DX34-DM34)/2048</f>
        <v>0.0116771638505226</v>
      </c>
      <c r="F34" s="23" t="n">
        <f aca="false">((EchelleFPAparam!$S$3/('cpmcfgWVLEN_Table.csv'!$S34+E$52))*(SIN('Standard Settings'!$F29+0.0005)+SIN('Standard Settings'!$F29+0.0005+EchelleFPAparam!$M$3))-(EchelleFPAparam!$S$3/('cpmcfgWVLEN_Table.csv'!$S34+E$52))*(SIN('Standard Settings'!$F29-0.0005)+SIN('Standard Settings'!$F29-0.0005+EchelleFPAparam!$M$3)))*1000*EchelleFPAparam!$O$3/180</f>
        <v>33.8964490432663</v>
      </c>
      <c r="G34" s="27" t="str">
        <f aca="false">'Standard Settings'!C29</f>
        <v>M</v>
      </c>
      <c r="H34" s="28"/>
      <c r="I34" s="12" t="str">
        <f aca="false">'Standard Settings'!$D29</f>
        <v>LM</v>
      </c>
      <c r="J34" s="28"/>
      <c r="K34" s="13" t="n">
        <v>0</v>
      </c>
      <c r="L34" s="13" t="n">
        <v>0</v>
      </c>
      <c r="M34" s="14" t="s">
        <v>319</v>
      </c>
      <c r="N34" s="14" t="s">
        <v>319</v>
      </c>
      <c r="O34" s="12" t="n">
        <f aca="false">'Standard Settings'!$E29</f>
        <v>70</v>
      </c>
      <c r="P34" s="29"/>
      <c r="Q34" s="30" t="n">
        <f aca="false">'Standard Settings'!$G29</f>
        <v>10</v>
      </c>
      <c r="R34" s="30" t="n">
        <f aca="false">'Standard Settings'!$I29</f>
        <v>16</v>
      </c>
      <c r="S34" s="31" t="n">
        <f aca="false">D34-4</f>
        <v>9</v>
      </c>
      <c r="T34" s="31" t="n">
        <f aca="false">D34+4</f>
        <v>17</v>
      </c>
      <c r="U34" s="32" t="n">
        <f aca="false">IF(OR($S34+B$52&lt;$Q34,$S34+B$52&gt;$R34),-1,(EchelleFPAparam!$S$3/('cpmcfgWVLEN_Table.csv'!$S34+B$52))*(SIN('Standard Settings'!$F29)+SIN('Standard Settings'!$F29+EchelleFPAparam!$M$3)))</f>
        <v>-1</v>
      </c>
      <c r="V34" s="32" t="n">
        <f aca="false">IF(OR($S34+C$52&lt;$Q34,$S34+C$52&gt;$R34),-1,(EchelleFPAparam!$S$3/('cpmcfgWVLEN_Table.csv'!$S34+C$52))*(SIN('Standard Settings'!$F29)+SIN('Standard Settings'!$F29+EchelleFPAparam!$M$3)))</f>
        <v>5881.79385054621</v>
      </c>
      <c r="W34" s="32" t="n">
        <f aca="false">IF(OR($S34+D$52&lt;$Q34,$S34+D$52&gt;$R34),-1,(EchelleFPAparam!$S$3/('cpmcfgWVLEN_Table.csv'!$S34+D$52))*(SIN('Standard Settings'!$F29)+SIN('Standard Settings'!$F29+EchelleFPAparam!$M$3)))</f>
        <v>5347.08531867837</v>
      </c>
      <c r="X34" s="32" t="n">
        <f aca="false">IF(OR($S34+E$52&lt;$Q34,$S34+E$52&gt;$R34),-1,(EchelleFPAparam!$S$3/('cpmcfgWVLEN_Table.csv'!$S34+E$52))*(SIN('Standard Settings'!$F29)+SIN('Standard Settings'!$F29+EchelleFPAparam!$M$3)))</f>
        <v>4901.49487545517</v>
      </c>
      <c r="Y34" s="32" t="n">
        <f aca="false">IF(OR($S34+F$52&lt;$Q34,$S34+F$52&gt;$R34),-1,(EchelleFPAparam!$S$3/('cpmcfgWVLEN_Table.csv'!$S34+F$52))*(SIN('Standard Settings'!$F29)+SIN('Standard Settings'!$F29+EchelleFPAparam!$M$3)))</f>
        <v>4524.45680811247</v>
      </c>
      <c r="Z34" s="32" t="n">
        <f aca="false">IF(OR($S34+G$52&lt;$Q34,$S34+G$52&gt;$R34),-1,(EchelleFPAparam!$S$3/('cpmcfgWVLEN_Table.csv'!$S34+G$52))*(SIN('Standard Settings'!$F29)+SIN('Standard Settings'!$F29+EchelleFPAparam!$M$3)))</f>
        <v>4201.28132181872</v>
      </c>
      <c r="AA34" s="32" t="n">
        <f aca="false">IF(OR($S34+H$52&lt;$Q34,$S34+H$52&gt;$R34),-1,(EchelleFPAparam!$S$3/('cpmcfgWVLEN_Table.csv'!$S34+H$52))*(SIN('Standard Settings'!$F29)+SIN('Standard Settings'!$F29+EchelleFPAparam!$M$3)))</f>
        <v>3921.19590036414</v>
      </c>
      <c r="AB34" s="32" t="n">
        <f aca="false">IF(OR($S34+I$52&lt;$Q34,$S34+I$52&gt;$R34),-1,(EchelleFPAparam!$S$3/('cpmcfgWVLEN_Table.csv'!$S34+I$52))*(SIN('Standard Settings'!$F29)+SIN('Standard Settings'!$F29+EchelleFPAparam!$M$3)))</f>
        <v>3676.12115659138</v>
      </c>
      <c r="AC34" s="32" t="n">
        <f aca="false">IF(OR($S34+J$52&lt;$Q34,$S34+J$52&gt;$R34),-1,(EchelleFPAparam!$S$3/('cpmcfgWVLEN_Table.csv'!$S34+J$52))*(SIN('Standard Settings'!$F29)+SIN('Standard Settings'!$F29+EchelleFPAparam!$M$3)))</f>
        <v>-1</v>
      </c>
      <c r="AD34" s="33"/>
      <c r="AE34" s="33" t="n">
        <v>1984.09520783646</v>
      </c>
      <c r="AF34" s="33" t="n">
        <v>1666.78700508962</v>
      </c>
      <c r="AG34" s="33" t="n">
        <v>1269.91445121308</v>
      </c>
      <c r="AH34" s="33" t="n">
        <v>933.028836426694</v>
      </c>
      <c r="AI34" s="33" t="n">
        <v>643.718492311616</v>
      </c>
      <c r="AJ34" s="33" t="n">
        <v>392.26144730528</v>
      </c>
      <c r="AK34" s="33" t="n">
        <v>170.728058699223</v>
      </c>
      <c r="AL34" s="33"/>
      <c r="AM34" s="33"/>
      <c r="AN34" s="33"/>
      <c r="AO34" s="33"/>
      <c r="AP34" s="33" t="n">
        <v>1984.56961967318</v>
      </c>
      <c r="AQ34" s="33" t="n">
        <v>1674.31251497954</v>
      </c>
      <c r="AR34" s="33" t="n">
        <v>1275.54339605467</v>
      </c>
      <c r="AS34" s="33" t="n">
        <v>937.038513536631</v>
      </c>
      <c r="AT34" s="33" t="n">
        <v>646.201342641391</v>
      </c>
      <c r="AU34" s="33" t="n">
        <v>393.5203122831</v>
      </c>
      <c r="AV34" s="33" t="n">
        <v>170.974378380532</v>
      </c>
      <c r="AW34" s="33"/>
      <c r="AX34" s="33"/>
      <c r="AY34" s="33"/>
      <c r="AZ34" s="33"/>
      <c r="BA34" s="33" t="n">
        <v>1984.79260127851</v>
      </c>
      <c r="BB34" s="33" t="n">
        <v>1684.01744785449</v>
      </c>
      <c r="BC34" s="33" t="n">
        <v>1283.09921268843</v>
      </c>
      <c r="BD34" s="33" t="n">
        <v>942.693004923688</v>
      </c>
      <c r="BE34" s="33" t="n">
        <v>650.171616354808</v>
      </c>
      <c r="BF34" s="33" t="n">
        <v>396.023499665322</v>
      </c>
      <c r="BG34" s="33" t="n">
        <v>172.196070463261</v>
      </c>
      <c r="BH34" s="33"/>
      <c r="BI34" s="33"/>
      <c r="BJ34" s="33"/>
      <c r="BK34" s="34" t="n">
        <f aca="false">IF(OR($S34+B$52&lt;'Standard Settings'!$G29,$S34+B$52&gt;'Standard Settings'!$I29),-1,(EchelleFPAparam!$S$3/('cpmcfgWVLEN_Table.csv'!$S34+B$52))*(SIN(EchelleFPAparam!$T$3-EchelleFPAparam!$M$3/2)+SIN('Standard Settings'!$F29+EchelleFPAparam!$M$3)))</f>
        <v>-1</v>
      </c>
      <c r="BL34" s="34" t="n">
        <f aca="false">IF(OR($S34+C$52&lt;'Standard Settings'!$G29,$S34+C$52&gt;'Standard Settings'!$I29),-1,(EchelleFPAparam!$S$3/('cpmcfgWVLEN_Table.csv'!$S34+C$52))*(SIN(EchelleFPAparam!$T$3-EchelleFPAparam!$M$3/2)+SIN('Standard Settings'!$F29+EchelleFPAparam!$M$3)))</f>
        <v>5784.83609460855</v>
      </c>
      <c r="BM34" s="34" t="n">
        <f aca="false">IF(OR($S34+D$52&lt;'Standard Settings'!$G29,$S34+D$52&gt;'Standard Settings'!$I29),-1,(EchelleFPAparam!$S$3/('cpmcfgWVLEN_Table.csv'!$S34+D$52))*(SIN(EchelleFPAparam!$T$3-EchelleFPAparam!$M$3/2)+SIN('Standard Settings'!$F29+EchelleFPAparam!$M$3)))</f>
        <v>5258.94190418959</v>
      </c>
      <c r="BN34" s="34" t="n">
        <f aca="false">IF(OR($S34+E$52&lt;'Standard Settings'!$G29,$S34+E$52&gt;'Standard Settings'!$I29),-1,(EchelleFPAparam!$S$3/('cpmcfgWVLEN_Table.csv'!$S34+E$52))*(SIN(EchelleFPAparam!$T$3-EchelleFPAparam!$M$3/2)+SIN('Standard Settings'!$F29+EchelleFPAparam!$M$3)))</f>
        <v>4820.69674550712</v>
      </c>
      <c r="BO34" s="34" t="n">
        <f aca="false">IF(OR($S34+F$52&lt;'Standard Settings'!$G29,$S34+F$52&gt;'Standard Settings'!$I29),-1,(EchelleFPAparam!$S$3/('cpmcfgWVLEN_Table.csv'!$S34+F$52))*(SIN(EchelleFPAparam!$T$3-EchelleFPAparam!$M$3/2)+SIN('Standard Settings'!$F29+EchelleFPAparam!$M$3)))</f>
        <v>4449.87391892965</v>
      </c>
      <c r="BP34" s="34" t="n">
        <f aca="false">IF(OR($S34+G$52&lt;'Standard Settings'!$G29,$S34+G$52&gt;'Standard Settings'!$I29),-1,(EchelleFPAparam!$S$3/('cpmcfgWVLEN_Table.csv'!$S34+G$52))*(SIN(EchelleFPAparam!$T$3-EchelleFPAparam!$M$3/2)+SIN('Standard Settings'!$F29+EchelleFPAparam!$M$3)))</f>
        <v>4132.02578186325</v>
      </c>
      <c r="BQ34" s="34" t="n">
        <f aca="false">IF(OR($S34+H$52&lt;'Standard Settings'!$G29,$S34+H$52&gt;'Standard Settings'!$I29),-1,(EchelleFPAparam!$S$3/('cpmcfgWVLEN_Table.csv'!$S34+H$52))*(SIN(EchelleFPAparam!$T$3-EchelleFPAparam!$M$3/2)+SIN('Standard Settings'!$F29+EchelleFPAparam!$M$3)))</f>
        <v>3856.5573964057</v>
      </c>
      <c r="BR34" s="34" t="n">
        <f aca="false">IF(OR($S34+I$52&lt;'Standard Settings'!$G29,$S34+I$52&gt;'Standard Settings'!$I29),-1,(EchelleFPAparam!$S$3/('cpmcfgWVLEN_Table.csv'!$S34+I$52))*(SIN(EchelleFPAparam!$T$3-EchelleFPAparam!$M$3/2)+SIN('Standard Settings'!$F29+EchelleFPAparam!$M$3)))</f>
        <v>3615.52255913034</v>
      </c>
      <c r="BS34" s="34" t="n">
        <f aca="false">IF(OR($S34+J$52&lt;'Standard Settings'!$G29,$S34+J$52&gt;'Standard Settings'!$I29),-1,(EchelleFPAparam!$S$3/('cpmcfgWVLEN_Table.csv'!$S34+J$52))*(SIN(EchelleFPAparam!$T$3-EchelleFPAparam!$M$3/2)+SIN('Standard Settings'!$F29+EchelleFPAparam!$M$3)))</f>
        <v>-1</v>
      </c>
      <c r="BT34" s="35" t="n">
        <f aca="false">IF(OR($S34+B$52&lt;'Standard Settings'!$G29,$S34+B$52&gt;'Standard Settings'!$I29),-1,BK34*(($D34+B$52)/($D34+B$52+0.5)))</f>
        <v>-1</v>
      </c>
      <c r="BU34" s="35" t="n">
        <f aca="false">IF(OR($S34+C$52&lt;'Standard Settings'!$G29,$S34+C$52&gt;'Standard Settings'!$I29),-1,BL34*(($D34+C$52)/($D34+C$52+0.5)))</f>
        <v>5585.35898789791</v>
      </c>
      <c r="BV34" s="35" t="n">
        <f aca="false">IF(OR($S34+D$52&lt;'Standard Settings'!$G29,$S34+D$52&gt;'Standard Settings'!$I29),-1,BM34*(($D34+D$52)/($D34+D$52+0.5)))</f>
        <v>5089.29861695767</v>
      </c>
      <c r="BW34" s="35" t="n">
        <f aca="false">IF(OR($S34+E$52&lt;'Standard Settings'!$G29,$S34+E$52&gt;'Standard Settings'!$I29),-1,BN34*(($D34+E$52)/($D34+E$52+0.5)))</f>
        <v>4674.6150259463</v>
      </c>
      <c r="BX34" s="35" t="n">
        <f aca="false">IF(OR($S34+F$52&lt;'Standard Settings'!$G29,$S34+F$52&gt;'Standard Settings'!$I29),-1,BO34*(($D34+F$52)/($D34+F$52+0.5)))</f>
        <v>4322.73466410309</v>
      </c>
      <c r="BY34" s="35" t="n">
        <f aca="false">IF(OR($S34+G$52&lt;'Standard Settings'!$G29,$S34+G$52&gt;'Standard Settings'!$I29),-1,BP34*(($D34+G$52)/($D34+G$52+0.5)))</f>
        <v>4020.34940938046</v>
      </c>
      <c r="BZ34" s="35" t="n">
        <f aca="false">IF(OR($S34+H$52&lt;'Standard Settings'!$G29,$S34+H$52&gt;'Standard Settings'!$I29),-1,BQ34*(($D34+H$52)/($D34+H$52+0.5)))</f>
        <v>3757.67130931837</v>
      </c>
      <c r="CA34" s="35" t="n">
        <f aca="false">IF(OR($S34+I$52&lt;'Standard Settings'!$G29,$S34+I$52&gt;'Standard Settings'!$I29),-1,BR34*(($D34+I$52)/($D34+I$52+0.5)))</f>
        <v>3527.33908207838</v>
      </c>
      <c r="CB34" s="35" t="n">
        <f aca="false">IF(OR($S34+J$52&lt;'Standard Settings'!$G29,$S34+J$52&gt;'Standard Settings'!$I29),-1,BS34*(($D34+J$52)/($D34+J$52+0.5)))</f>
        <v>-1</v>
      </c>
      <c r="CC34" s="35" t="n">
        <f aca="false">IF(OR($S34+B$52&lt;'Standard Settings'!$G29,$S34+B$52&gt;'Standard Settings'!$I29),-1,BK34*(($D34+B$52)/($D34+B$52-0.5)))</f>
        <v>-1</v>
      </c>
      <c r="CD34" s="35" t="n">
        <f aca="false">IF(OR($S34+C$52&lt;'Standard Settings'!$G29,$S34+C$52&gt;'Standard Settings'!$I29),-1,BL34*(($D34+C$52)/($D34+C$52-0.5)))</f>
        <v>5999.08928329775</v>
      </c>
      <c r="CE34" s="35" t="n">
        <f aca="false">IF(OR($S34+D$52&lt;'Standard Settings'!$G29,$S34+D$52&gt;'Standard Settings'!$I29),-1,BM34*(($D34+D$52)/($D34+D$52-0.5)))</f>
        <v>5440.28472847199</v>
      </c>
      <c r="CF34" s="35" t="n">
        <f aca="false">IF(OR($S34+E$52&lt;'Standard Settings'!$G29,$S34+E$52&gt;'Standard Settings'!$I29),-1,BN34*(($D34+E$52)/($D34+E$52-0.5)))</f>
        <v>4976.20309213639</v>
      </c>
      <c r="CG34" s="35" t="n">
        <f aca="false">IF(OR($S34+F$52&lt;'Standard Settings'!$G29,$S34+F$52&gt;'Standard Settings'!$I29),-1,BO34*(($D34+F$52)/($D34+F$52-0.5)))</f>
        <v>4584.71858313964</v>
      </c>
      <c r="CH34" s="35" t="n">
        <f aca="false">IF(OR($S34+G$52&lt;'Standard Settings'!$G29,$S34+G$52&gt;'Standard Settings'!$I29),-1,BP34*(($D34+G$52)/($D34+G$52-0.5)))</f>
        <v>4250.08366134506</v>
      </c>
      <c r="CI34" s="35" t="n">
        <f aca="false">IF(OR($S34+H$52&lt;'Standard Settings'!$G29,$S34+H$52&gt;'Standard Settings'!$I29),-1,BQ34*(($D34+H$52)/($D34+H$52-0.5)))</f>
        <v>3960.78867738964</v>
      </c>
      <c r="CJ34" s="35" t="n">
        <f aca="false">IF(OR($S34+I$52&lt;'Standard Settings'!$G29,$S34+I$52&gt;'Standard Settings'!$I29),-1,BR34*(($D34+I$52)/($D34+I$52-0.5)))</f>
        <v>3708.22826577471</v>
      </c>
      <c r="CK34" s="35" t="n">
        <f aca="false">IF(OR($S34+J$52&lt;'Standard Settings'!$G29,$S34+J$52&gt;'Standard Settings'!$I29),-1,BS34*(($D34+J$52)/($D34+J$52-0.5)))</f>
        <v>-1</v>
      </c>
      <c r="CL34" s="35"/>
      <c r="CM34" s="36" t="n">
        <f aca="false">IF(OR($S34+B$52&lt;'Standard Settings'!$G29,$S34+B$52&gt;'Standard Settings'!$I29),-1,(EchelleFPAparam!$S$3/('cpmcfgWVLEN_Table.csv'!$S34+B$52))*(SIN('Standard Settings'!$F29)+SIN('Standard Settings'!$F29+EchelleFPAparam!$M$3+EchelleFPAparam!$F$3)))</f>
        <v>-1</v>
      </c>
      <c r="CN34" s="36" t="n">
        <f aca="false">IF(OR($S34+C$52&lt;'Standard Settings'!$G29,$S34+C$52&gt;'Standard Settings'!$I29),-1,(EchelleFPAparam!$S$3/('cpmcfgWVLEN_Table.csv'!$S34+C$52))*(SIN('Standard Settings'!$F29)+SIN('Standard Settings'!$F29+EchelleFPAparam!$M$3+EchelleFPAparam!$F$3)))</f>
        <v>5831.30512572356</v>
      </c>
      <c r="CO34" s="36" t="n">
        <f aca="false">IF(OR($S34+D$52&lt;'Standard Settings'!$G29,$S34+D$52&gt;'Standard Settings'!$I29),-1,(EchelleFPAparam!$S$3/('cpmcfgWVLEN_Table.csv'!$S34+D$52))*(SIN('Standard Settings'!$F29)+SIN('Standard Settings'!$F29+EchelleFPAparam!$M$3+EchelleFPAparam!$F$3)))</f>
        <v>5301.18647793051</v>
      </c>
      <c r="CP34" s="36" t="n">
        <f aca="false">IF(OR($S34+E$52&lt;'Standard Settings'!$G29,$S34+E$52&gt;'Standard Settings'!$I29),-1,(EchelleFPAparam!$S$3/('cpmcfgWVLEN_Table.csv'!$S34+E$52))*(SIN('Standard Settings'!$F29)+SIN('Standard Settings'!$F29+EchelleFPAparam!$M$3+EchelleFPAparam!$F$3)))</f>
        <v>4859.42093810297</v>
      </c>
      <c r="CQ34" s="36" t="n">
        <f aca="false">IF(OR($S34+F$52&lt;'Standard Settings'!$G29,$S34+F$52&gt;'Standard Settings'!$I29),-1,(EchelleFPAparam!$S$3/('cpmcfgWVLEN_Table.csv'!$S34+F$52))*(SIN('Standard Settings'!$F29)+SIN('Standard Settings'!$F29+EchelleFPAparam!$M$3+EchelleFPAparam!$F$3)))</f>
        <v>4485.61932747966</v>
      </c>
      <c r="CR34" s="36" t="n">
        <f aca="false">IF(OR($S34+G$52&lt;'Standard Settings'!$G29,$S34+G$52&gt;'Standard Settings'!$I29),-1,(EchelleFPAparam!$S$3/('cpmcfgWVLEN_Table.csv'!$S34+G$52))*(SIN('Standard Settings'!$F29)+SIN('Standard Settings'!$F29+EchelleFPAparam!$M$3+EchelleFPAparam!$F$3)))</f>
        <v>4165.2179469454</v>
      </c>
      <c r="CS34" s="36" t="n">
        <f aca="false">IF(OR($S34+H$52&lt;'Standard Settings'!$G29,$S34+H$52&gt;'Standard Settings'!$I29),-1,(EchelleFPAparam!$S$3/('cpmcfgWVLEN_Table.csv'!$S34+H$52))*(SIN('Standard Settings'!$F29)+SIN('Standard Settings'!$F29+EchelleFPAparam!$M$3+EchelleFPAparam!$F$3)))</f>
        <v>3887.53675048237</v>
      </c>
      <c r="CT34" s="36" t="n">
        <f aca="false">IF(OR($S34+I$52&lt;'Standard Settings'!$G29,$S34+I$52&gt;'Standard Settings'!$I29),-1,(EchelleFPAparam!$S$3/('cpmcfgWVLEN_Table.csv'!$S34+I$52))*(SIN('Standard Settings'!$F29)+SIN('Standard Settings'!$F29+EchelleFPAparam!$M$3+EchelleFPAparam!$F$3)))</f>
        <v>3644.56570357723</v>
      </c>
      <c r="CU34" s="36" t="n">
        <f aca="false">IF(OR($S34+J$52&lt;'Standard Settings'!$G29,$S34+J$52&gt;'Standard Settings'!$I29),-1,(EchelleFPAparam!$S$3/('cpmcfgWVLEN_Table.csv'!$S34+J$52))*(SIN('Standard Settings'!$F29)+SIN('Standard Settings'!$F29+EchelleFPAparam!$M$3+EchelleFPAparam!$F$3)))</f>
        <v>-1</v>
      </c>
      <c r="CV34" s="35"/>
      <c r="CW34" s="35"/>
      <c r="CX34" s="36" t="n">
        <f aca="false">IF(OR($S34+B$52&lt;'Standard Settings'!$G29,$S34+B$52&gt;'Standard Settings'!$I29),-1,(EchelleFPAparam!$S$3/('cpmcfgWVLEN_Table.csv'!$S34+B$52))*(SIN('Standard Settings'!$F29)+SIN('Standard Settings'!$F29+EchelleFPAparam!$M$3+EchelleFPAparam!$G$3)))</f>
        <v>-1</v>
      </c>
      <c r="CY34" s="36" t="n">
        <f aca="false">IF(OR($S34+C$52&lt;'Standard Settings'!$G29,$S34+C$52&gt;'Standard Settings'!$I29),-1,(EchelleFPAparam!$S$3/('cpmcfgWVLEN_Table.csv'!$S34+C$52))*(SIN('Standard Settings'!$F29)+SIN('Standard Settings'!$F29+EchelleFPAparam!$M$3+EchelleFPAparam!$G$3)))</f>
        <v>5864.2854941171</v>
      </c>
      <c r="CZ34" s="36" t="n">
        <f aca="false">IF(OR($S34+D$52&lt;'Standard Settings'!$G29,$S34+D$52&gt;'Standard Settings'!$I29),-1,(EchelleFPAparam!$S$3/('cpmcfgWVLEN_Table.csv'!$S34+D$52))*(SIN('Standard Settings'!$F29)+SIN('Standard Settings'!$F29+EchelleFPAparam!$M$3+EchelleFPAparam!$G$3)))</f>
        <v>5331.16863101555</v>
      </c>
      <c r="DA34" s="36" t="n">
        <f aca="false">IF(OR($S34+E$52&lt;'Standard Settings'!$G29,$S34+E$52&gt;'Standard Settings'!$I29),-1,(EchelleFPAparam!$S$3/('cpmcfgWVLEN_Table.csv'!$S34+E$52))*(SIN('Standard Settings'!$F29)+SIN('Standard Settings'!$F29+EchelleFPAparam!$M$3+EchelleFPAparam!$G$3)))</f>
        <v>4886.90457843092</v>
      </c>
      <c r="DB34" s="36" t="n">
        <f aca="false">IF(OR($S34+F$52&lt;'Standard Settings'!$G29,$S34+F$52&gt;'Standard Settings'!$I29),-1,(EchelleFPAparam!$S$3/('cpmcfgWVLEN_Table.csv'!$S34+F$52))*(SIN('Standard Settings'!$F29)+SIN('Standard Settings'!$F29+EchelleFPAparam!$M$3+EchelleFPAparam!$G$3)))</f>
        <v>4510.98884162854</v>
      </c>
      <c r="DC34" s="36" t="n">
        <f aca="false">IF(OR($S34+G$52&lt;'Standard Settings'!$G29,$S34+G$52&gt;'Standard Settings'!$I29),-1,(EchelleFPAparam!$S$3/('cpmcfgWVLEN_Table.csv'!$S34+G$52))*(SIN('Standard Settings'!$F29)+SIN('Standard Settings'!$F29+EchelleFPAparam!$M$3+EchelleFPAparam!$G$3)))</f>
        <v>4188.77535294079</v>
      </c>
      <c r="DD34" s="36" t="n">
        <f aca="false">IF(OR($S34+H$52&lt;'Standard Settings'!$G29,$S34+H$52&gt;'Standard Settings'!$I29),-1,(EchelleFPAparam!$S$3/('cpmcfgWVLEN_Table.csv'!$S34+H$52))*(SIN('Standard Settings'!$F29)+SIN('Standard Settings'!$F29+EchelleFPAparam!$M$3+EchelleFPAparam!$G$3)))</f>
        <v>3909.52366274473</v>
      </c>
      <c r="DE34" s="36" t="n">
        <f aca="false">IF(OR($S34+I$52&lt;'Standard Settings'!$G29,$S34+I$52&gt;'Standard Settings'!$I29),-1,(EchelleFPAparam!$S$3/('cpmcfgWVLEN_Table.csv'!$S34+I$52))*(SIN('Standard Settings'!$F29)+SIN('Standard Settings'!$F29+EchelleFPAparam!$M$3+EchelleFPAparam!$G$3)))</f>
        <v>3665.17843382319</v>
      </c>
      <c r="DF34" s="36" t="n">
        <f aca="false">IF(OR($S34+J$52&lt;'Standard Settings'!$G29,$S34+J$52&gt;'Standard Settings'!$I29),-1,(EchelleFPAparam!$S$3/('cpmcfgWVLEN_Table.csv'!$S34+J$52))*(SIN('Standard Settings'!$F29)+SIN('Standard Settings'!$F29+EchelleFPAparam!$M$3+EchelleFPAparam!$G$3)))</f>
        <v>-1</v>
      </c>
      <c r="DG34" s="36"/>
      <c r="DH34" s="36"/>
      <c r="DI34" s="36" t="n">
        <f aca="false">IF(OR($S34+B$52&lt;'Standard Settings'!$G29,$S34+B$52&gt;'Standard Settings'!$I29),-1,(EchelleFPAparam!$S$3/('cpmcfgWVLEN_Table.csv'!$S34+B$52))*(SIN('Standard Settings'!$F29)+SIN('Standard Settings'!$F29+EchelleFPAparam!$M$3+EchelleFPAparam!$H$3)))</f>
        <v>-1</v>
      </c>
      <c r="DJ34" s="36" t="n">
        <f aca="false">IF(OR($S34+C$52&lt;'Standard Settings'!$G29,$S34+C$52&gt;'Standard Settings'!$I29),-1,(EchelleFPAparam!$S$3/('cpmcfgWVLEN_Table.csv'!$S34+C$52))*(SIN('Standard Settings'!$F29)+SIN('Standard Settings'!$F29+EchelleFPAparam!$M$3+EchelleFPAparam!$H$3)))</f>
        <v>5866.02368920818</v>
      </c>
      <c r="DK34" s="36" t="n">
        <f aca="false">IF(OR($S34+D$52&lt;'Standard Settings'!$G29,$S34+D$52&gt;'Standard Settings'!$I29),-1,(EchelleFPAparam!$S$3/('cpmcfgWVLEN_Table.csv'!$S34+D$52))*(SIN('Standard Settings'!$F29)+SIN('Standard Settings'!$F29+EchelleFPAparam!$M$3+EchelleFPAparam!$H$3)))</f>
        <v>5332.74880837107</v>
      </c>
      <c r="DL34" s="36" t="n">
        <f aca="false">IF(OR($S34+E$52&lt;'Standard Settings'!$G29,$S34+E$52&gt;'Standard Settings'!$I29),-1,(EchelleFPAparam!$S$3/('cpmcfgWVLEN_Table.csv'!$S34+E$52))*(SIN('Standard Settings'!$F29)+SIN('Standard Settings'!$F29+EchelleFPAparam!$M$3+EchelleFPAparam!$H$3)))</f>
        <v>4888.35307434015</v>
      </c>
      <c r="DM34" s="36" t="n">
        <f aca="false">IF(OR($S34+F$52&lt;'Standard Settings'!$G29,$S34+F$52&gt;'Standard Settings'!$I29),-1,(EchelleFPAparam!$S$3/('cpmcfgWVLEN_Table.csv'!$S34+F$52))*(SIN('Standard Settings'!$F29)+SIN('Standard Settings'!$F29+EchelleFPAparam!$M$3+EchelleFPAparam!$H$3)))</f>
        <v>4512.32591477552</v>
      </c>
      <c r="DN34" s="36" t="n">
        <f aca="false">IF(OR($S34+G$52&lt;'Standard Settings'!$G29,$S34+G$52&gt;'Standard Settings'!$I29),-1,(EchelleFPAparam!$S$3/('cpmcfgWVLEN_Table.csv'!$S34+G$52))*(SIN('Standard Settings'!$F29)+SIN('Standard Settings'!$F29+EchelleFPAparam!$M$3+EchelleFPAparam!$H$3)))</f>
        <v>4190.01692086299</v>
      </c>
      <c r="DO34" s="36" t="n">
        <f aca="false">IF(OR($S34+H$52&lt;'Standard Settings'!$G29,$S34+H$52&gt;'Standard Settings'!$I29),-1,(EchelleFPAparam!$S$3/('cpmcfgWVLEN_Table.csv'!$S34+H$52))*(SIN('Standard Settings'!$F29)+SIN('Standard Settings'!$F29+EchelleFPAparam!$M$3+EchelleFPAparam!$H$3)))</f>
        <v>3910.68245947212</v>
      </c>
      <c r="DP34" s="36" t="n">
        <f aca="false">IF(OR($S34+I$52&lt;'Standard Settings'!$G29,$S34+I$52&gt;'Standard Settings'!$I29),-1,(EchelleFPAparam!$S$3/('cpmcfgWVLEN_Table.csv'!$S34+I$52))*(SIN('Standard Settings'!$F29)+SIN('Standard Settings'!$F29+EchelleFPAparam!$M$3+EchelleFPAparam!$H$3)))</f>
        <v>3666.26480575511</v>
      </c>
      <c r="DQ34" s="36" t="n">
        <f aca="false">IF(OR($S34+J$52&lt;'Standard Settings'!$G29,$S34+J$52&gt;'Standard Settings'!$I29),-1,(EchelleFPAparam!$S$3/('cpmcfgWVLEN_Table.csv'!$S34+J$52))*(SIN('Standard Settings'!$F29)+SIN('Standard Settings'!$F29+EchelleFPAparam!$M$3+EchelleFPAparam!$H$3)))</f>
        <v>-1</v>
      </c>
      <c r="DR34" s="36"/>
      <c r="DS34" s="36"/>
      <c r="DT34" s="36" t="n">
        <f aca="false">IF(OR($S34+B$52&lt;'Standard Settings'!$G29,$S34+B$52&gt;'Standard Settings'!$I29),-1,(EchelleFPAparam!$S$3/('cpmcfgWVLEN_Table.csv'!$S34+B$52))*(SIN('Standard Settings'!$F29)+SIN('Standard Settings'!$F29+EchelleFPAparam!$M$3+EchelleFPAparam!$I$3)))</f>
        <v>-1</v>
      </c>
      <c r="DU34" s="36" t="n">
        <f aca="false">IF(OR($S34+C$52&lt;'Standard Settings'!$G29,$S34+C$52&gt;'Standard Settings'!$I29),-1,(EchelleFPAparam!$S$3/('cpmcfgWVLEN_Table.csv'!$S34+C$52))*(SIN('Standard Settings'!$F29)+SIN('Standard Settings'!$F29+EchelleFPAparam!$M$3+EchelleFPAparam!$I$3)))</f>
        <v>5897.11297024381</v>
      </c>
      <c r="DV34" s="36" t="n">
        <f aca="false">IF(OR($S34+D$52&lt;'Standard Settings'!$G29,$S34+D$52&gt;'Standard Settings'!$I29),-1,(EchelleFPAparam!$S$3/('cpmcfgWVLEN_Table.csv'!$S34+D$52))*(SIN('Standard Settings'!$F29)+SIN('Standard Settings'!$F29+EchelleFPAparam!$M$3+EchelleFPAparam!$I$3)))</f>
        <v>5361.01179113074</v>
      </c>
      <c r="DW34" s="36" t="n">
        <f aca="false">IF(OR($S34+E$52&lt;'Standard Settings'!$G29,$S34+E$52&gt;'Standard Settings'!$I29),-1,(EchelleFPAparam!$S$3/('cpmcfgWVLEN_Table.csv'!$S34+E$52))*(SIN('Standard Settings'!$F29)+SIN('Standard Settings'!$F29+EchelleFPAparam!$M$3+EchelleFPAparam!$I$3)))</f>
        <v>4914.26080853651</v>
      </c>
      <c r="DX34" s="36" t="n">
        <f aca="false">IF(OR($S34+F$52&lt;'Standard Settings'!$G29,$S34+F$52&gt;'Standard Settings'!$I29),-1,(EchelleFPAparam!$S$3/('cpmcfgWVLEN_Table.csv'!$S34+F$52))*(SIN('Standard Settings'!$F29)+SIN('Standard Settings'!$F29+EchelleFPAparam!$M$3+EchelleFPAparam!$I$3)))</f>
        <v>4536.24074634139</v>
      </c>
      <c r="DY34" s="36" t="n">
        <f aca="false">IF(OR($S34+G$52&lt;'Standard Settings'!$G29,$S34+G$52&gt;'Standard Settings'!$I29),-1,(EchelleFPAparam!$S$3/('cpmcfgWVLEN_Table.csv'!$S34+G$52))*(SIN('Standard Settings'!$F29)+SIN('Standard Settings'!$F29+EchelleFPAparam!$M$3+EchelleFPAparam!$I$3)))</f>
        <v>4212.22355017415</v>
      </c>
      <c r="DZ34" s="36" t="n">
        <f aca="false">IF(OR($S34+H$52&lt;'Standard Settings'!$G29,$S34+H$52&gt;'Standard Settings'!$I29),-1,(EchelleFPAparam!$S$3/('cpmcfgWVLEN_Table.csv'!$S34+H$52))*(SIN('Standard Settings'!$F29)+SIN('Standard Settings'!$F29+EchelleFPAparam!$M$3+EchelleFPAparam!$I$3)))</f>
        <v>3931.40864682921</v>
      </c>
      <c r="EA34" s="36" t="n">
        <f aca="false">IF(OR($S34+I$52&lt;'Standard Settings'!$G29,$S34+I$52&gt;'Standard Settings'!$I29),-1,(EchelleFPAparam!$S$3/('cpmcfgWVLEN_Table.csv'!$S34+I$52))*(SIN('Standard Settings'!$F29)+SIN('Standard Settings'!$F29+EchelleFPAparam!$M$3+EchelleFPAparam!$I$3)))</f>
        <v>3685.69560640238</v>
      </c>
      <c r="EB34" s="36" t="n">
        <f aca="false">IF(OR($S34+J$52&lt;'Standard Settings'!$G29,$S34+J$52&gt;'Standard Settings'!$I29),-1,(EchelleFPAparam!$S$3/('cpmcfgWVLEN_Table.csv'!$S34+J$52))*(SIN('Standard Settings'!$F29)+SIN('Standard Settings'!$F29+EchelleFPAparam!$M$3+EchelleFPAparam!$I$3)))</f>
        <v>-1</v>
      </c>
      <c r="EC34" s="36"/>
      <c r="ED34" s="36"/>
      <c r="EE34" s="36" t="n">
        <f aca="false">IF(OR($S34+B$52&lt;'Standard Settings'!$G29,$S34+B$52&gt;'Standard Settings'!$I29),-1,(EchelleFPAparam!$S$3/('cpmcfgWVLEN_Table.csv'!$S34+B$52))*(SIN('Standard Settings'!$F29)+SIN('Standard Settings'!$F29+EchelleFPAparam!$M$3+EchelleFPAparam!$J$3)))</f>
        <v>-1</v>
      </c>
      <c r="EF34" s="36" t="n">
        <f aca="false">IF(OR($S34+C$52&lt;'Standard Settings'!$G29,$S34+C$52&gt;'Standard Settings'!$I29),-1,(EchelleFPAparam!$S$3/('cpmcfgWVLEN_Table.csv'!$S34+C$52))*(SIN('Standard Settings'!$F29)+SIN('Standard Settings'!$F29+EchelleFPAparam!$M$3+EchelleFPAparam!$J$3)))</f>
        <v>5898.74797421874</v>
      </c>
      <c r="EG34" s="36" t="n">
        <f aca="false">IF(OR($S34+D$52&lt;'Standard Settings'!$G29,$S34+D$52&gt;'Standard Settings'!$I29),-1,(EchelleFPAparam!$S$3/('cpmcfgWVLEN_Table.csv'!$S34+D$52))*(SIN('Standard Settings'!$F29)+SIN('Standard Settings'!$F29+EchelleFPAparam!$M$3+EchelleFPAparam!$J$3)))</f>
        <v>5362.49815838067</v>
      </c>
      <c r="EH34" s="36" t="n">
        <f aca="false">IF(OR($S34+E$52&lt;'Standard Settings'!$G29,$S34+E$52&gt;'Standard Settings'!$I29),-1,(EchelleFPAparam!$S$3/('cpmcfgWVLEN_Table.csv'!$S34+E$52))*(SIN('Standard Settings'!$F29)+SIN('Standard Settings'!$F29+EchelleFPAparam!$M$3+EchelleFPAparam!$J$3)))</f>
        <v>4915.62331184895</v>
      </c>
      <c r="EI34" s="36" t="n">
        <f aca="false">IF(OR($S34+F$52&lt;'Standard Settings'!$G29,$S34+F$52&gt;'Standard Settings'!$I29),-1,(EchelleFPAparam!$S$3/('cpmcfgWVLEN_Table.csv'!$S34+F$52))*(SIN('Standard Settings'!$F29)+SIN('Standard Settings'!$F29+EchelleFPAparam!$M$3+EchelleFPAparam!$J$3)))</f>
        <v>4537.49844170672</v>
      </c>
      <c r="EJ34" s="36" t="n">
        <f aca="false">IF(OR($S34+G$52&lt;'Standard Settings'!$G29,$S34+G$52&gt;'Standard Settings'!$I29),-1,(EchelleFPAparam!$S$3/('cpmcfgWVLEN_Table.csv'!$S34+G$52))*(SIN('Standard Settings'!$F29)+SIN('Standard Settings'!$F29+EchelleFPAparam!$M$3+EchelleFPAparam!$J$3)))</f>
        <v>4213.39141015624</v>
      </c>
      <c r="EK34" s="36" t="n">
        <f aca="false">IF(OR($S34+H$52&lt;'Standard Settings'!$G29,$S34+H$52&gt;'Standard Settings'!$I29),-1,(EchelleFPAparam!$S$3/('cpmcfgWVLEN_Table.csv'!$S34+H$52))*(SIN('Standard Settings'!$F29)+SIN('Standard Settings'!$F29+EchelleFPAparam!$M$3+EchelleFPAparam!$J$3)))</f>
        <v>3932.49864947916</v>
      </c>
      <c r="EL34" s="36" t="n">
        <f aca="false">IF(OR($S34+I$52&lt;'Standard Settings'!$G29,$S34+I$52&gt;'Standard Settings'!$I29),-1,(EchelleFPAparam!$S$3/('cpmcfgWVLEN_Table.csv'!$S34+I$52))*(SIN('Standard Settings'!$F29)+SIN('Standard Settings'!$F29+EchelleFPAparam!$M$3+EchelleFPAparam!$J$3)))</f>
        <v>3686.71748388671</v>
      </c>
      <c r="EM34" s="36" t="n">
        <f aca="false">IF(OR($S34+J$52&lt;'Standard Settings'!$G29,$S34+J$52&gt;'Standard Settings'!$I29),-1,(EchelleFPAparam!$S$3/('cpmcfgWVLEN_Table.csv'!$S34+J$52))*(SIN('Standard Settings'!$F29)+SIN('Standard Settings'!$F29+EchelleFPAparam!$M$3+EchelleFPAparam!$J$3)))</f>
        <v>-1</v>
      </c>
      <c r="EN34" s="36"/>
      <c r="EO34" s="36"/>
      <c r="EP34" s="36" t="n">
        <f aca="false">IF(OR($S34+B$52&lt;$Q34,$S34+B$52&gt;$R34),-1,(EchelleFPAparam!$S$3/('cpmcfgWVLEN_Table.csv'!$S34+B$52))*(SIN('Standard Settings'!$F29)+SIN('Standard Settings'!$F29+EchelleFPAparam!$M$3+EchelleFPAparam!$K$3)))</f>
        <v>-1</v>
      </c>
      <c r="EQ34" s="36" t="n">
        <f aca="false">IF(OR($S34+C$52&lt;$Q34,$S34+C$52&gt;$R34),-1,(EchelleFPAparam!$S$3/('cpmcfgWVLEN_Table.csv'!$S34+C$52))*(SIN('Standard Settings'!$F29)+SIN('Standard Settings'!$F29+EchelleFPAparam!$M$3+EchelleFPAparam!$K$3)))</f>
        <v>5927.92473122821</v>
      </c>
      <c r="ER34" s="36" t="n">
        <f aca="false">IF(OR($S34+D$52&lt;$Q34,$S34+D$52&gt;$R34),-1,(EchelleFPAparam!$S$3/('cpmcfgWVLEN_Table.csv'!$S34+D$52))*(SIN('Standard Settings'!$F29)+SIN('Standard Settings'!$F29+EchelleFPAparam!$M$3+EchelleFPAparam!$K$3)))</f>
        <v>5389.02248293474</v>
      </c>
      <c r="ES34" s="36" t="n">
        <f aca="false">IF(OR($S34+E$52&lt;$Q34,$S34+E$52&gt;$R34),-1,(EchelleFPAparam!$S$3/('cpmcfgWVLEN_Table.csv'!$S34+E$52))*(SIN('Standard Settings'!$F29)+SIN('Standard Settings'!$F29+EchelleFPAparam!$M$3+EchelleFPAparam!$K$3)))</f>
        <v>4939.93727602351</v>
      </c>
      <c r="ET34" s="36" t="n">
        <f aca="false">IF(OR($S34+F$52&lt;$Q34,$S34+F$52&gt;$R34),-1,(EchelleFPAparam!$S$3/('cpmcfgWVLEN_Table.csv'!$S34+F$52))*(SIN('Standard Settings'!$F29)+SIN('Standard Settings'!$F29+EchelleFPAparam!$M$3+EchelleFPAparam!$K$3)))</f>
        <v>4559.94210094478</v>
      </c>
      <c r="EU34" s="36" t="n">
        <f aca="false">IF(OR($S34+G$52&lt;$Q34,$S34+G$52&gt;$R34),-1,(EchelleFPAparam!$S$3/('cpmcfgWVLEN_Table.csv'!$S34+G$52))*(SIN('Standard Settings'!$F29)+SIN('Standard Settings'!$F29+EchelleFPAparam!$M$3+EchelleFPAparam!$K$3)))</f>
        <v>4234.2319508773</v>
      </c>
      <c r="EV34" s="36" t="n">
        <f aca="false">IF(OR($S34+H$52&lt;$Q34,$S34+H$52&gt;$R34),-1,(EchelleFPAparam!$S$3/('cpmcfgWVLEN_Table.csv'!$S34+H$52))*(SIN('Standard Settings'!$F29)+SIN('Standard Settings'!$F29+EchelleFPAparam!$M$3+EchelleFPAparam!$K$3)))</f>
        <v>3951.94982081881</v>
      </c>
      <c r="EW34" s="36" t="n">
        <f aca="false">IF(OR($S34+I$52&lt;$Q34,$S34+I$52&gt;$R34),-1,(EchelleFPAparam!$S$3/('cpmcfgWVLEN_Table.csv'!$S34+I$52))*(SIN('Standard Settings'!$F29)+SIN('Standard Settings'!$F29+EchelleFPAparam!$M$3+EchelleFPAparam!$K$3)))</f>
        <v>3704.95295701763</v>
      </c>
      <c r="EX34" s="36" t="n">
        <f aca="false">IF(OR($S34+J$52&lt;$Q34,$S34+J$52&gt;$R34),-1,(EchelleFPAparam!$S$3/('cpmcfgWVLEN_Table.csv'!$S34+J$52))*(SIN('Standard Settings'!$F29)+SIN('Standard Settings'!$F29+EchelleFPAparam!$M$3+EchelleFPAparam!$K$3)))</f>
        <v>-1</v>
      </c>
      <c r="EY34" s="36"/>
      <c r="EZ34" s="37"/>
      <c r="FA34" s="37"/>
      <c r="FB34" s="37"/>
      <c r="FC34" s="37"/>
      <c r="FD34" s="37"/>
      <c r="FE34" s="37"/>
      <c r="FF34" s="37"/>
      <c r="FG34" s="37"/>
      <c r="FH34" s="37"/>
      <c r="FI34" s="37"/>
      <c r="FJ34" s="37"/>
      <c r="FK34" s="37"/>
      <c r="FL34" s="37"/>
      <c r="FM34" s="37"/>
      <c r="FN34" s="37"/>
      <c r="FO34" s="37"/>
      <c r="FP34" s="37"/>
      <c r="FQ34" s="37"/>
      <c r="FR34" s="37"/>
      <c r="FS34" s="37"/>
      <c r="FT34" s="37"/>
      <c r="FU34" s="37"/>
      <c r="FV34" s="37"/>
      <c r="FW34" s="37"/>
      <c r="FX34" s="38" t="n">
        <f aca="false">1/(F34*EchelleFPAparam!$Q$3)</f>
        <v>983.387176951362</v>
      </c>
      <c r="FY34" s="38" t="n">
        <f aca="false">E34*FX34</f>
        <v>11.483173193764</v>
      </c>
      <c r="FZ34" s="37"/>
      <c r="GA34" s="37"/>
      <c r="GB34" s="37"/>
      <c r="GC34" s="37"/>
      <c r="GD34" s="37"/>
      <c r="GE34" s="37"/>
      <c r="GF34" s="37"/>
      <c r="GG34" s="37"/>
      <c r="GH34" s="37"/>
      <c r="GI34" s="37"/>
      <c r="GJ34" s="37"/>
      <c r="GK34" s="37"/>
      <c r="GL34" s="37"/>
      <c r="GM34" s="37"/>
      <c r="GN34" s="37"/>
      <c r="GO34" s="37"/>
      <c r="GP34" s="37"/>
      <c r="GQ34" s="37"/>
      <c r="GR34" s="37"/>
      <c r="GS34" s="37"/>
      <c r="GT34" s="37"/>
      <c r="GU34" s="37"/>
      <c r="GV34" s="37"/>
      <c r="GW34" s="37"/>
      <c r="GX34" s="37"/>
      <c r="GY34" s="37"/>
      <c r="GZ34" s="37"/>
      <c r="HA34" s="37"/>
      <c r="HB34" s="37"/>
      <c r="HC34" s="37"/>
      <c r="HD34" s="37"/>
      <c r="HE34" s="37"/>
      <c r="HF34" s="37"/>
      <c r="HG34" s="37"/>
      <c r="HH34" s="37"/>
      <c r="HI34" s="37"/>
      <c r="HJ34" s="37"/>
      <c r="HK34" s="37"/>
      <c r="HL34" s="37"/>
      <c r="HM34" s="37"/>
      <c r="HN34" s="37"/>
      <c r="HO34" s="37"/>
      <c r="HP34" s="37"/>
      <c r="HQ34" s="37"/>
      <c r="HR34" s="37"/>
      <c r="HS34" s="37"/>
      <c r="HT34" s="37"/>
      <c r="HU34" s="37"/>
      <c r="HV34" s="37"/>
      <c r="HW34" s="37"/>
      <c r="HX34" s="37"/>
      <c r="HY34" s="37"/>
      <c r="HZ34" s="37"/>
      <c r="IA34" s="37"/>
      <c r="IB34" s="37"/>
      <c r="IC34" s="37"/>
      <c r="ID34" s="37"/>
      <c r="IE34" s="37"/>
      <c r="IF34" s="37"/>
      <c r="IG34" s="37"/>
      <c r="IH34" s="37"/>
      <c r="II34" s="37"/>
      <c r="IJ34" s="37"/>
      <c r="IK34" s="37"/>
      <c r="IL34" s="37"/>
      <c r="IM34" s="37"/>
      <c r="IN34" s="37"/>
      <c r="IO34" s="37"/>
      <c r="IP34" s="37"/>
      <c r="IQ34" s="37"/>
      <c r="IR34" s="37"/>
      <c r="IS34" s="37"/>
      <c r="IT34" s="37"/>
      <c r="IU34" s="37"/>
      <c r="IV34" s="37"/>
      <c r="IW34" s="37"/>
      <c r="IX34" s="37"/>
      <c r="IY34" s="37"/>
      <c r="IZ34" s="37"/>
      <c r="JA34" s="37"/>
      <c r="JB34" s="37"/>
      <c r="JC34" s="37"/>
      <c r="JD34" s="37"/>
      <c r="JE34" s="37"/>
      <c r="JF34" s="37"/>
      <c r="JG34" s="37"/>
      <c r="JH34" s="37"/>
      <c r="JI34" s="37"/>
      <c r="JJ34" s="37"/>
      <c r="JK34" s="37"/>
      <c r="JL34" s="37"/>
      <c r="JM34" s="37"/>
      <c r="JN34" s="37"/>
      <c r="JO34" s="37"/>
      <c r="JP34" s="37"/>
      <c r="JQ34" s="37"/>
      <c r="JR34" s="37"/>
      <c r="JS34" s="37"/>
      <c r="JT34" s="37"/>
      <c r="JU34" s="37"/>
      <c r="JV34" s="37"/>
      <c r="JW34" s="37"/>
      <c r="JX34" s="37"/>
      <c r="JY34" s="37"/>
      <c r="JZ34" s="37"/>
      <c r="KA34" s="37"/>
      <c r="KB34" s="37"/>
      <c r="KC34" s="37"/>
      <c r="KD34" s="37"/>
      <c r="KE34" s="37"/>
    </row>
    <row r="35" customFormat="false" ht="13.75" hidden="false" customHeight="true" outlineLevel="0" collapsed="false"/>
    <row r="36" customFormat="false" ht="13.75" hidden="false" customHeight="true" outlineLevel="0" collapsed="false"/>
    <row r="37" customFormat="false" ht="13.75" hidden="false" customHeight="true" outlineLevel="0" collapsed="false"/>
    <row r="38" customFormat="false" ht="13.75" hidden="false" customHeight="true" outlineLevel="0" collapsed="false"/>
    <row r="39" customFormat="false" ht="13.75" hidden="false" customHeight="true" outlineLevel="0" collapsed="false"/>
    <row r="40" customFormat="false" ht="13.75" hidden="false" customHeight="true" outlineLevel="0" collapsed="false"/>
    <row r="41" customFormat="false" ht="13.75" hidden="false" customHeight="true" outlineLevel="0" collapsed="false"/>
    <row r="42" customFormat="false" ht="13.75" hidden="false" customHeight="true" outlineLevel="0" collapsed="false">
      <c r="CP42" s="12" t="s">
        <v>601</v>
      </c>
    </row>
    <row r="43" customFormat="false" ht="13.75" hidden="false" customHeight="true" outlineLevel="0" collapsed="false"/>
    <row r="44" customFormat="false" ht="13.75" hidden="false" customHeight="true" outlineLevel="0" collapsed="false"/>
    <row r="45" customFormat="false" ht="13.75" hidden="false" customHeight="true" outlineLevel="0" collapsed="false"/>
    <row r="46" customFormat="false" ht="13.75" hidden="false" customHeight="true" outlineLevel="0" collapsed="false"/>
    <row r="47" customFormat="false" ht="13.75" hidden="false" customHeight="true" outlineLevel="0" collapsed="false"/>
    <row r="48" customFormat="false" ht="13.75" hidden="false" customHeight="true" outlineLevel="0" collapsed="false"/>
    <row r="49" customFormat="false" ht="13.75" hidden="false" customHeight="true" outlineLevel="0" collapsed="false"/>
    <row r="50" customFormat="false" ht="13.75" hidden="false" customHeight="true" outlineLevel="0" collapsed="false"/>
    <row r="51" customFormat="false" ht="13.75" hidden="false" customHeight="true" outlineLevel="0" collapsed="false"/>
    <row r="52" customFormat="false" ht="12.75" hidden="false" customHeight="true" outlineLevel="0" collapsed="false">
      <c r="A52" s="12" t="s">
        <v>715</v>
      </c>
      <c r="B52" s="12" t="n">
        <v>0</v>
      </c>
      <c r="C52" s="12" t="n">
        <v>1</v>
      </c>
      <c r="D52" s="12" t="n">
        <v>2</v>
      </c>
      <c r="E52" s="12" t="n">
        <v>3</v>
      </c>
      <c r="F52" s="12" t="n">
        <v>4</v>
      </c>
      <c r="G52" s="12" t="n">
        <v>5</v>
      </c>
      <c r="H52" s="12" t="n">
        <v>6</v>
      </c>
      <c r="I52" s="12" t="n">
        <v>7</v>
      </c>
      <c r="J52" s="12" t="n">
        <v>8</v>
      </c>
      <c r="K52" s="12" t="s">
        <v>716</v>
      </c>
      <c r="M52" s="12" t="n">
        <v>7</v>
      </c>
      <c r="N52" s="12" t="n">
        <v>8</v>
      </c>
    </row>
  </sheetData>
  <conditionalFormatting sqref="U7:AC34">
    <cfRule type="cellIs" priority="2" operator="lessThan" aboveAverage="0" equalAverage="0" bottom="0" percent="0" rank="0" text="" dxfId="0">
      <formula>0</formula>
    </cfRule>
    <cfRule type="cellIs" priority="3" operator="lessThan" aboveAverage="0" equalAverage="0" bottom="0" percent="0" rank="0" text="" dxfId="1">
      <formula>0</formula>
    </cfRule>
  </conditionalFormatting>
  <conditionalFormatting sqref="EP7:EY34">
    <cfRule type="cellIs" priority="4" operator="lessThan" aboveAverage="0" equalAverage="0" bottom="0" percent="0" rank="0" text="" dxfId="2">
      <formula>0</formula>
    </cfRule>
  </conditionalFormatting>
  <conditionalFormatting sqref="BK7:CK26 BK27:CU34 CM7:CU26 CX7:EO34">
    <cfRule type="cellIs" priority="5" operator="lessThan" aboveAverage="0" equalAverage="0" bottom="0" percent="0" rank="0" text="" dxfId="3">
      <formula>0</formula>
    </cfRule>
  </conditionalFormatting>
  <conditionalFormatting sqref="CL7:CL26">
    <cfRule type="cellIs" priority="6" operator="lessThan" aboveAverage="0" equalAverage="0" bottom="0" percent="0" rank="0" text="" dxfId="3">
      <formula>0</formula>
    </cfRule>
  </conditionalFormatting>
  <conditionalFormatting sqref="CV27:CV34">
    <cfRule type="cellIs" priority="7" operator="lessThan" aboveAverage="0" equalAverage="0" bottom="0" percent="0" rank="0" text="" dxfId="3">
      <formula>0</formula>
    </cfRule>
  </conditionalFormatting>
  <conditionalFormatting sqref="CV7:CV26">
    <cfRule type="cellIs" priority="8" operator="lessThan" aboveAverage="0" equalAverage="0" bottom="0" percent="0" rank="0" text="" dxfId="3">
      <formula>0</formula>
    </cfRule>
  </conditionalFormatting>
  <conditionalFormatting sqref="CW27:CW34">
    <cfRule type="cellIs" priority="9" operator="lessThan" aboveAverage="0" equalAverage="0" bottom="0" percent="0" rank="0" text="" dxfId="3">
      <formula>0</formula>
    </cfRule>
  </conditionalFormatting>
  <conditionalFormatting sqref="CW7:CW26">
    <cfRule type="cellIs" priority="10" operator="lessThan" aboveAverage="0" equalAverage="0" bottom="0" percent="0" rank="0" text="" dxfId="3">
      <formula>0</formula>
    </cfRule>
  </conditionalFormatting>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1" activeCellId="0" sqref="I21"/>
    </sheetView>
  </sheetViews>
  <sheetFormatPr defaultRowHeight="15" outlineLevelRow="0" outlineLevelCol="0"/>
  <cols>
    <col collapsed="false" customWidth="true" hidden="false" outlineLevel="0" max="2" min="1" style="10" width="13.49"/>
    <col collapsed="false" customWidth="true" hidden="false" outlineLevel="0" max="3" min="3" style="10" width="2.81"/>
    <col collapsed="false" customWidth="true" hidden="false" outlineLevel="0" max="4" min="4" style="39" width="8.5"/>
    <col collapsed="false" customWidth="true" hidden="false" outlineLevel="0" max="5" min="5" style="10" width="6.66"/>
    <col collapsed="false" customWidth="true" hidden="false" outlineLevel="0" max="6" min="6" style="10" width="9.68"/>
    <col collapsed="false" customWidth="true" hidden="false" outlineLevel="0" max="7" min="7" style="40" width="14.51"/>
    <col collapsed="false" customWidth="true" hidden="false" outlineLevel="0" max="8" min="8" style="10" width="16.66"/>
    <col collapsed="false" customWidth="true" hidden="false" outlineLevel="0" max="10" min="9" style="10" width="9.68"/>
    <col collapsed="false" customWidth="true" hidden="false" outlineLevel="0" max="11" min="11" style="41" width="14.66"/>
    <col collapsed="false" customWidth="true" hidden="false" outlineLevel="0" max="12" min="12" style="10" width="9"/>
    <col collapsed="false" customWidth="true" hidden="false" outlineLevel="0" max="14" min="13" style="10" width="9.68"/>
    <col collapsed="false" customWidth="true" hidden="false" outlineLevel="0" max="15" min="15" style="10" width="11"/>
    <col collapsed="false" customWidth="true" hidden="false" outlineLevel="0" max="16" min="16" style="10" width="9.68"/>
    <col collapsed="false" customWidth="true" hidden="false" outlineLevel="0" max="17" min="17" style="41" width="9.68"/>
    <col collapsed="false" customWidth="true" hidden="false" outlineLevel="0" max="18" min="18" style="10" width="9.68"/>
    <col collapsed="false" customWidth="true" hidden="false" outlineLevel="0" max="19" min="19" style="10" width="10.17"/>
    <col collapsed="false" customWidth="true" hidden="false" outlineLevel="0" max="20" min="20" style="10" width="17.49"/>
    <col collapsed="false" customWidth="true" hidden="false" outlineLevel="0" max="1025" min="21" style="10" width="13.68"/>
  </cols>
  <sheetData>
    <row r="1" customFormat="false" ht="18.5" hidden="false" customHeight="true" outlineLevel="0" collapsed="false">
      <c r="A1" s="42" t="s">
        <v>717</v>
      </c>
      <c r="B1" s="42"/>
      <c r="C1" s="42"/>
      <c r="D1" s="43" t="s">
        <v>718</v>
      </c>
      <c r="E1" s="43"/>
      <c r="F1" s="43"/>
      <c r="G1" s="43"/>
      <c r="H1" s="43"/>
      <c r="I1" s="43"/>
      <c r="J1" s="43"/>
      <c r="K1" s="43"/>
      <c r="L1" s="43"/>
      <c r="M1" s="43"/>
      <c r="N1" s="43"/>
      <c r="O1" s="43"/>
      <c r="P1" s="43"/>
      <c r="Q1" s="43"/>
      <c r="R1" s="43"/>
      <c r="S1" s="43"/>
    </row>
    <row r="2" s="50" customFormat="true" ht="49.5" hidden="false" customHeight="true" outlineLevel="0" collapsed="false">
      <c r="A2" s="44" t="s">
        <v>719</v>
      </c>
      <c r="B2" s="44" t="s">
        <v>720</v>
      </c>
      <c r="C2" s="45"/>
      <c r="D2" s="46" t="s">
        <v>721</v>
      </c>
      <c r="E2" s="47" t="s">
        <v>722</v>
      </c>
      <c r="F2" s="46" t="s">
        <v>723</v>
      </c>
      <c r="G2" s="48" t="s">
        <v>724</v>
      </c>
      <c r="H2" s="46" t="s">
        <v>725</v>
      </c>
      <c r="I2" s="46" t="s">
        <v>726</v>
      </c>
      <c r="J2" s="46" t="s">
        <v>727</v>
      </c>
      <c r="K2" s="49" t="s">
        <v>728</v>
      </c>
      <c r="L2" s="46" t="s">
        <v>729</v>
      </c>
      <c r="M2" s="46" t="s">
        <v>730</v>
      </c>
      <c r="N2" s="46"/>
      <c r="O2" s="46" t="s">
        <v>731</v>
      </c>
      <c r="P2" s="46"/>
      <c r="Q2" s="26" t="s">
        <v>732</v>
      </c>
      <c r="R2" s="46"/>
      <c r="S2" s="46" t="s">
        <v>733</v>
      </c>
      <c r="T2" s="50" t="s">
        <v>734</v>
      </c>
      <c r="U2" s="50" t="s">
        <v>735</v>
      </c>
      <c r="V2" s="50" t="s">
        <v>736</v>
      </c>
      <c r="W2" s="50" t="s">
        <v>737</v>
      </c>
      <c r="AB2" s="50" t="s">
        <v>738</v>
      </c>
    </row>
    <row r="3" customFormat="false" ht="14" hidden="false" customHeight="true" outlineLevel="0" collapsed="false">
      <c r="A3" s="51" t="n">
        <f aca="false">65</f>
        <v>65</v>
      </c>
      <c r="B3" s="52" t="n">
        <v>2</v>
      </c>
      <c r="D3" s="53" t="n">
        <f aca="false">2048*0.018</f>
        <v>36.864</v>
      </c>
      <c r="E3" s="54" t="n">
        <v>1480</v>
      </c>
      <c r="F3" s="40" t="n">
        <f aca="false">-($D3*1.5+$B3)/$E3</f>
        <v>-0.0387135135135135</v>
      </c>
      <c r="G3" s="40" t="n">
        <f aca="false">-($D3*0.5+$B3)/$E3</f>
        <v>-0.0138054054054054</v>
      </c>
      <c r="H3" s="40" t="n">
        <f aca="false">-($D3*0.5)/$E3</f>
        <v>-0.0124540540540541</v>
      </c>
      <c r="I3" s="40" t="n">
        <f aca="false">-$H3</f>
        <v>0.0124540540540541</v>
      </c>
      <c r="J3" s="40" t="n">
        <f aca="false">-$G3</f>
        <v>0.0138054054054054</v>
      </c>
      <c r="K3" s="41" t="n">
        <f aca="false">-$F3</f>
        <v>0.0387135135135135</v>
      </c>
      <c r="L3" s="55" t="n">
        <f aca="false">$A$3*O3/180</f>
        <v>1.13446403055556</v>
      </c>
      <c r="M3" s="56" t="n">
        <f aca="false">-3.23*O3/180</f>
        <v>-0.0563741356722222</v>
      </c>
      <c r="N3" s="55"/>
      <c r="O3" s="57" t="n">
        <v>3.1415927</v>
      </c>
      <c r="P3" s="55"/>
      <c r="Q3" s="58" t="n">
        <v>3E-005</v>
      </c>
      <c r="R3" s="55"/>
      <c r="S3" s="59" t="n">
        <v>31646</v>
      </c>
      <c r="T3" s="54" t="n">
        <f aca="false">63.76*O3/180</f>
        <v>1.11282194751111</v>
      </c>
      <c r="U3" s="55" t="n">
        <f aca="false">$L$3-$T$3</f>
        <v>0.0216420830444444</v>
      </c>
      <c r="V3" s="10" t="n">
        <f aca="false">SIN($U$3)</f>
        <v>0.0216403936317376</v>
      </c>
      <c r="W3" s="10" t="n">
        <f aca="false">SIN($L$3+$M$3+F$3-$T$3)</f>
        <v>-0.0733795533095884</v>
      </c>
      <c r="X3" s="10" t="n">
        <f aca="false">SIN($L$3+$M$3+G$3-$T$3)</f>
        <v>-0.0485184021677963</v>
      </c>
      <c r="Y3" s="10" t="n">
        <f aca="false">SIN($L$3+$M$3+H$3-$T$3)</f>
        <v>-0.0471685984279005</v>
      </c>
      <c r="Z3" s="10" t="n">
        <f aca="false">SIN($L$3+$M$3+I$3-$T$3)</f>
        <v>-0.0222761558234355</v>
      </c>
      <c r="AA3" s="10" t="n">
        <f aca="false">SIN($L$3+$M$3+J$3-$T$3)</f>
        <v>-0.0209251198736728</v>
      </c>
      <c r="AB3" s="10" t="n">
        <f aca="false">SIN($L$3+$M$3+K$3-$T$3)</f>
        <v>0.00398145036670384</v>
      </c>
    </row>
    <row r="6" customFormat="false" ht="45.75" hidden="false" customHeight="true" outlineLevel="0" collapsed="false"/>
  </sheetData>
  <mergeCells count="2">
    <mergeCell ref="A1:C1"/>
    <mergeCell ref="D1:S1"/>
  </mergeCells>
  <printOptions headings="false" gridLines="false" gridLinesSet="true" horizontalCentered="false" verticalCentered="false"/>
  <pageMargins left="0.75" right="0.75" top="1" bottom="1" header="0.5" footer="0.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9"/>
  <sheetViews>
    <sheetView showFormulas="false" showGridLines="true" showRowColHeaders="true" showZeros="true" rightToLeft="false" tabSelected="false" showOutlineSymbols="true" defaultGridColor="true" view="normal" topLeftCell="A1" colorId="64" zoomScale="116" zoomScaleNormal="116" zoomScalePageLayoutView="100" workbookViewId="0">
      <selection pane="topLeft" activeCell="F33" activeCellId="0" sqref="F33"/>
    </sheetView>
  </sheetViews>
  <sheetFormatPr defaultRowHeight="15" outlineLevelRow="0" outlineLevelCol="0"/>
  <cols>
    <col collapsed="false" customWidth="true" hidden="false" outlineLevel="0" max="4" min="1" style="10" width="13.68"/>
    <col collapsed="false" customWidth="true" hidden="false" outlineLevel="0" max="6" min="5" style="10" width="25.68"/>
    <col collapsed="false" customWidth="true" hidden="false" outlineLevel="0" max="16" min="7" style="10" width="13.68"/>
    <col collapsed="false" customWidth="true" hidden="false" outlineLevel="0" max="1025" min="17" style="0" width="13.68"/>
  </cols>
  <sheetData>
    <row r="1" customFormat="false" ht="13" hidden="false" customHeight="true" outlineLevel="0" collapsed="false">
      <c r="A1" s="10" t="s">
        <v>739</v>
      </c>
      <c r="B1" s="60" t="s">
        <v>740</v>
      </c>
      <c r="C1" s="60" t="s">
        <v>741</v>
      </c>
      <c r="D1" s="60" t="s">
        <v>742</v>
      </c>
      <c r="E1" s="54" t="s">
        <v>743</v>
      </c>
      <c r="F1" s="10" t="s">
        <v>744</v>
      </c>
      <c r="G1" s="60" t="s">
        <v>745</v>
      </c>
      <c r="H1" s="60" t="s">
        <v>27</v>
      </c>
      <c r="I1" s="60" t="s">
        <v>746</v>
      </c>
      <c r="P1" s="46" t="s">
        <v>731</v>
      </c>
    </row>
    <row r="2" customFormat="false" ht="13" hidden="false" customHeight="true" outlineLevel="0" collapsed="false">
      <c r="A2" s="61" t="n">
        <f aca="false">'cpmcfgWVLEN_Table.csv'!Y7</f>
        <v>1028.41657886447</v>
      </c>
      <c r="B2" s="62" t="s">
        <v>747</v>
      </c>
      <c r="C2" s="60" t="s">
        <v>748</v>
      </c>
      <c r="D2" s="60" t="s">
        <v>749</v>
      </c>
      <c r="E2" s="54" t="n">
        <v>65</v>
      </c>
      <c r="F2" s="10" t="n">
        <f aca="false">E2*$P$2/180</f>
        <v>1.13446403055556</v>
      </c>
      <c r="G2" s="60" t="n">
        <v>51</v>
      </c>
      <c r="H2" s="60" t="n">
        <v>55</v>
      </c>
      <c r="I2" s="60" t="n">
        <v>59</v>
      </c>
      <c r="P2" s="57" t="n">
        <v>3.1415927</v>
      </c>
    </row>
    <row r="3" customFormat="false" ht="13" hidden="false" customHeight="true" outlineLevel="0" collapsed="false">
      <c r="A3" s="61" t="n">
        <f aca="false">'cpmcfgWVLEN_Table.csv'!Y8</f>
        <v>1032.87446060836</v>
      </c>
      <c r="B3" s="62" t="s">
        <v>750</v>
      </c>
      <c r="C3" s="60" t="s">
        <v>748</v>
      </c>
      <c r="D3" s="60" t="s">
        <v>749</v>
      </c>
      <c r="E3" s="54" t="n">
        <v>65.5</v>
      </c>
      <c r="F3" s="10" t="n">
        <f aca="false">E3*$P$2/180</f>
        <v>1.14319067694444</v>
      </c>
      <c r="G3" s="60" t="n">
        <f aca="false">G2</f>
        <v>51</v>
      </c>
      <c r="H3" s="60" t="n">
        <f aca="false">H2</f>
        <v>55</v>
      </c>
      <c r="I3" s="60" t="n">
        <f aca="false">I2</f>
        <v>59</v>
      </c>
    </row>
    <row r="4" customFormat="false" ht="13" hidden="false" customHeight="true" outlineLevel="0" collapsed="false">
      <c r="A4" s="61" t="n">
        <f aca="false">'cpmcfgWVLEN_Table.csv'!Y9</f>
        <v>1229.62851820751</v>
      </c>
      <c r="B4" s="62" t="s">
        <v>751</v>
      </c>
      <c r="C4" s="60" t="s">
        <v>752</v>
      </c>
      <c r="D4" s="60" t="s">
        <v>749</v>
      </c>
      <c r="E4" s="54" t="n">
        <v>65</v>
      </c>
      <c r="F4" s="10" t="n">
        <f aca="false">E4*$P$2/180</f>
        <v>1.13446403055556</v>
      </c>
      <c r="G4" s="60" t="n">
        <v>42</v>
      </c>
      <c r="H4" s="60" t="n">
        <v>46</v>
      </c>
      <c r="I4" s="60" t="n">
        <v>50</v>
      </c>
    </row>
    <row r="5" customFormat="false" ht="13" hidden="false" customHeight="true" outlineLevel="0" collapsed="false">
      <c r="A5" s="61" t="n">
        <f aca="false">'cpmcfgWVLEN_Table.csv'!Y10</f>
        <v>1234.95859420565</v>
      </c>
      <c r="B5" s="62" t="s">
        <v>753</v>
      </c>
      <c r="C5" s="60" t="s">
        <v>752</v>
      </c>
      <c r="D5" s="60" t="s">
        <v>749</v>
      </c>
      <c r="E5" s="54" t="n">
        <v>65.5</v>
      </c>
      <c r="F5" s="10" t="n">
        <f aca="false">E5*$P$2/180</f>
        <v>1.14319067694444</v>
      </c>
      <c r="G5" s="60" t="n">
        <f aca="false">G4</f>
        <v>42</v>
      </c>
      <c r="H5" s="60" t="n">
        <f aca="false">H4</f>
        <v>46</v>
      </c>
      <c r="I5" s="60" t="n">
        <f aca="false">I4</f>
        <v>50</v>
      </c>
    </row>
    <row r="6" customFormat="false" ht="13" hidden="false" customHeight="true" outlineLevel="0" collapsed="false">
      <c r="A6" s="61" t="n">
        <f aca="false">'cpmcfgWVLEN_Table.csv'!Y11</f>
        <v>1564.26169046599</v>
      </c>
      <c r="B6" s="62" t="s">
        <v>754</v>
      </c>
      <c r="C6" s="60" t="s">
        <v>755</v>
      </c>
      <c r="D6" s="60" t="s">
        <v>756</v>
      </c>
      <c r="E6" s="54" t="n">
        <v>64.5</v>
      </c>
      <c r="F6" s="10" t="n">
        <f aca="false">E6*$P$2/180</f>
        <v>1.12573738416667</v>
      </c>
      <c r="G6" s="60" t="n">
        <v>32</v>
      </c>
      <c r="H6" s="60" t="n">
        <v>36</v>
      </c>
      <c r="I6" s="60" t="n">
        <v>39</v>
      </c>
    </row>
    <row r="7" customFormat="false" ht="13" hidden="false" customHeight="true" outlineLevel="0" collapsed="false">
      <c r="A7" s="61" t="n">
        <f aca="false">'cpmcfgWVLEN_Table.csv'!Y12</f>
        <v>1571.19199548738</v>
      </c>
      <c r="B7" s="62" t="s">
        <v>757</v>
      </c>
      <c r="C7" s="60" t="s">
        <v>755</v>
      </c>
      <c r="D7" s="60" t="s">
        <v>756</v>
      </c>
      <c r="E7" s="54" t="n">
        <v>65</v>
      </c>
      <c r="F7" s="10" t="n">
        <f aca="false">E7*$P$2/180</f>
        <v>1.13446403055556</v>
      </c>
      <c r="G7" s="60" t="n">
        <f aca="false">G6</f>
        <v>32</v>
      </c>
      <c r="H7" s="60" t="n">
        <f aca="false">H6</f>
        <v>36</v>
      </c>
      <c r="I7" s="60" t="n">
        <f aca="false">I6</f>
        <v>39</v>
      </c>
    </row>
    <row r="8" customFormat="false" ht="13" hidden="false" customHeight="true" outlineLevel="0" collapsed="false">
      <c r="A8" s="61" t="n">
        <f aca="false">'cpmcfgWVLEN_Table.csv'!Y13</f>
        <v>1578.00264815166</v>
      </c>
      <c r="B8" s="62" t="s">
        <v>758</v>
      </c>
      <c r="C8" s="60" t="s">
        <v>755</v>
      </c>
      <c r="D8" s="60" t="s">
        <v>756</v>
      </c>
      <c r="E8" s="54" t="n">
        <v>65.5</v>
      </c>
      <c r="F8" s="10" t="n">
        <f aca="false">E8*$P$2/180</f>
        <v>1.14319067694444</v>
      </c>
      <c r="G8" s="60" t="n">
        <f aca="false">G7</f>
        <v>32</v>
      </c>
      <c r="H8" s="60" t="n">
        <f aca="false">H7</f>
        <v>36</v>
      </c>
      <c r="I8" s="60" t="n">
        <f aca="false">I7</f>
        <v>39</v>
      </c>
    </row>
    <row r="9" customFormat="false" ht="13" hidden="false" customHeight="true" outlineLevel="0" collapsed="false">
      <c r="A9" s="61" t="n">
        <f aca="false">'cpmcfgWVLEN_Table.csv'!Y14</f>
        <v>1584.69312980124</v>
      </c>
      <c r="B9" s="62" t="s">
        <v>759</v>
      </c>
      <c r="C9" s="60" t="s">
        <v>755</v>
      </c>
      <c r="D9" s="60" t="s">
        <v>756</v>
      </c>
      <c r="E9" s="54" t="n">
        <v>66</v>
      </c>
      <c r="F9" s="10" t="n">
        <f aca="false">E9*$P$2/180</f>
        <v>1.15191732333333</v>
      </c>
      <c r="G9" s="60" t="n">
        <f aca="false">G8</f>
        <v>32</v>
      </c>
      <c r="H9" s="60" t="n">
        <f aca="false">H8</f>
        <v>36</v>
      </c>
      <c r="I9" s="60" t="n">
        <f aca="false">I8</f>
        <v>39</v>
      </c>
    </row>
    <row r="10" customFormat="false" ht="13" hidden="false" customHeight="true" outlineLevel="0" collapsed="false">
      <c r="A10" s="61" t="n">
        <f aca="false">'cpmcfgWVLEN_Table.csv'!Y15</f>
        <v>2156.14005349441</v>
      </c>
      <c r="B10" s="62" t="s">
        <v>760</v>
      </c>
      <c r="C10" s="60" t="s">
        <v>761</v>
      </c>
      <c r="D10" s="60" t="s">
        <v>756</v>
      </c>
      <c r="E10" s="54" t="n">
        <v>64</v>
      </c>
      <c r="F10" s="10" t="n">
        <f aca="false">E10*$P$2/180</f>
        <v>1.11701073777778</v>
      </c>
      <c r="G10" s="60" t="n">
        <v>23</v>
      </c>
      <c r="H10" s="60" t="n">
        <v>26</v>
      </c>
      <c r="I10" s="60" t="n">
        <v>29</v>
      </c>
    </row>
    <row r="11" customFormat="false" ht="13" hidden="false" customHeight="true" outlineLevel="0" collapsed="false">
      <c r="A11" s="61" t="n">
        <f aca="false">'cpmcfgWVLEN_Table.csv'!Y16</f>
        <v>2165.90080218368</v>
      </c>
      <c r="B11" s="62" t="s">
        <v>762</v>
      </c>
      <c r="C11" s="60" t="s">
        <v>761</v>
      </c>
      <c r="D11" s="60" t="s">
        <v>756</v>
      </c>
      <c r="E11" s="54" t="n">
        <v>64.5</v>
      </c>
      <c r="F11" s="10" t="n">
        <f aca="false">E11*$P$2/180</f>
        <v>1.12573738416667</v>
      </c>
      <c r="G11" s="60" t="n">
        <f aca="false">G10</f>
        <v>23</v>
      </c>
      <c r="H11" s="60" t="n">
        <f aca="false">H10</f>
        <v>26</v>
      </c>
      <c r="I11" s="60" t="n">
        <f aca="false">I10</f>
        <v>29</v>
      </c>
    </row>
    <row r="12" customFormat="false" ht="13" hidden="false" customHeight="true" outlineLevel="0" collapsed="false">
      <c r="A12" s="61" t="n">
        <f aca="false">'cpmcfgWVLEN_Table.csv'!Y17</f>
        <v>2203.2871351339</v>
      </c>
      <c r="B12" s="62" t="s">
        <v>763</v>
      </c>
      <c r="C12" s="60" t="s">
        <v>761</v>
      </c>
      <c r="D12" s="60" t="s">
        <v>756</v>
      </c>
      <c r="E12" s="54" t="n">
        <v>66.5</v>
      </c>
      <c r="F12" s="10" t="n">
        <f aca="false">E12*$P$2/180</f>
        <v>1.16064396972222</v>
      </c>
      <c r="G12" s="60" t="n">
        <f aca="false">G11</f>
        <v>23</v>
      </c>
      <c r="H12" s="60" t="n">
        <f aca="false">H11</f>
        <v>26</v>
      </c>
      <c r="I12" s="60" t="n">
        <f aca="false">I11</f>
        <v>29</v>
      </c>
    </row>
    <row r="13" customFormat="false" ht="13" hidden="false" customHeight="true" outlineLevel="0" collapsed="false">
      <c r="A13" s="61" t="n">
        <f aca="false">'cpmcfgWVLEN_Table.csv'!Y18</f>
        <v>2212.21599400003</v>
      </c>
      <c r="B13" s="62" t="s">
        <v>764</v>
      </c>
      <c r="C13" s="60" t="s">
        <v>761</v>
      </c>
      <c r="D13" s="60" t="s">
        <v>756</v>
      </c>
      <c r="E13" s="54" t="n">
        <v>67</v>
      </c>
      <c r="F13" s="10" t="n">
        <f aca="false">E13*$P$2/180</f>
        <v>1.16937061611111</v>
      </c>
      <c r="G13" s="60" t="n">
        <f aca="false">G12</f>
        <v>23</v>
      </c>
      <c r="H13" s="60" t="n">
        <f aca="false">H12</f>
        <v>26</v>
      </c>
      <c r="I13" s="60" t="n">
        <f aca="false">I12</f>
        <v>29</v>
      </c>
    </row>
    <row r="14" customFormat="false" ht="13" hidden="false" customHeight="true" outlineLevel="0" collapsed="false">
      <c r="A14" s="61" t="n">
        <f aca="false">'cpmcfgWVLEN_Table.csv'!Y19</f>
        <v>3267.01733140173</v>
      </c>
      <c r="B14" s="62" t="s">
        <v>765</v>
      </c>
      <c r="C14" s="60" t="s">
        <v>766</v>
      </c>
      <c r="D14" s="60" t="s">
        <v>767</v>
      </c>
      <c r="E14" s="54" t="n">
        <v>63</v>
      </c>
      <c r="F14" s="10" t="n">
        <f aca="false">E14*$P$2/180</f>
        <v>1.099557445</v>
      </c>
      <c r="G14" s="60" t="n">
        <v>14</v>
      </c>
      <c r="H14" s="60" t="n">
        <v>17</v>
      </c>
      <c r="I14" s="60" t="n">
        <v>20</v>
      </c>
    </row>
    <row r="15" customFormat="false" ht="13" hidden="false" customHeight="true" outlineLevel="0" collapsed="false">
      <c r="A15" s="61" t="n">
        <f aca="false">'cpmcfgWVLEN_Table.csv'!Y20</f>
        <v>3282.44663329833</v>
      </c>
      <c r="B15" s="62" t="s">
        <v>768</v>
      </c>
      <c r="C15" s="60" t="s">
        <v>766</v>
      </c>
      <c r="D15" s="60" t="s">
        <v>767</v>
      </c>
      <c r="E15" s="54" t="n">
        <v>63.5</v>
      </c>
      <c r="F15" s="10" t="n">
        <f aca="false">E15*$P$2/180</f>
        <v>1.10828409138889</v>
      </c>
      <c r="G15" s="60" t="n">
        <f aca="false">G14</f>
        <v>14</v>
      </c>
      <c r="H15" s="60" t="n">
        <f aca="false">H14</f>
        <v>17</v>
      </c>
      <c r="I15" s="60" t="n">
        <f aca="false">I14</f>
        <v>20</v>
      </c>
    </row>
    <row r="16" customFormat="false" ht="13" hidden="false" customHeight="true" outlineLevel="0" collapsed="false">
      <c r="A16" s="61" t="n">
        <f aca="false">'cpmcfgWVLEN_Table.csv'!Y21</f>
        <v>3341.6526666741</v>
      </c>
      <c r="B16" s="62" t="s">
        <v>769</v>
      </c>
      <c r="C16" s="60" t="s">
        <v>766</v>
      </c>
      <c r="D16" s="60" t="s">
        <v>767</v>
      </c>
      <c r="E16" s="54" t="n">
        <v>65.5</v>
      </c>
      <c r="F16" s="10" t="n">
        <f aca="false">E16*$P$2/180</f>
        <v>1.14319067694444</v>
      </c>
      <c r="G16" s="60" t="n">
        <f aca="false">G15</f>
        <v>14</v>
      </c>
      <c r="H16" s="60" t="n">
        <f aca="false">H15</f>
        <v>17</v>
      </c>
      <c r="I16" s="60" t="n">
        <f aca="false">I15</f>
        <v>20</v>
      </c>
    </row>
    <row r="17" customFormat="false" ht="13" hidden="false" customHeight="true" outlineLevel="0" collapsed="false">
      <c r="A17" s="61" t="n">
        <f aca="false">'cpmcfgWVLEN_Table.csv'!Y22</f>
        <v>3355.82074546146</v>
      </c>
      <c r="B17" s="62" t="s">
        <v>770</v>
      </c>
      <c r="C17" s="60" t="s">
        <v>766</v>
      </c>
      <c r="D17" s="60" t="s">
        <v>767</v>
      </c>
      <c r="E17" s="54" t="n">
        <v>66</v>
      </c>
      <c r="F17" s="10" t="n">
        <f aca="false">E17*$P$2/180</f>
        <v>1.15191732333333</v>
      </c>
      <c r="G17" s="60" t="n">
        <f aca="false">G16</f>
        <v>14</v>
      </c>
      <c r="H17" s="60" t="n">
        <f aca="false">H16</f>
        <v>17</v>
      </c>
      <c r="I17" s="60" t="n">
        <f aca="false">I16</f>
        <v>20</v>
      </c>
    </row>
    <row r="18" customFormat="false" ht="13" hidden="false" customHeight="true" outlineLevel="0" collapsed="false">
      <c r="A18" s="61" t="n">
        <f aca="false">'cpmcfgWVLEN_Table.csv'!Y23</f>
        <v>3369.73326549891</v>
      </c>
      <c r="B18" s="62" t="s">
        <v>771</v>
      </c>
      <c r="C18" s="60" t="s">
        <v>766</v>
      </c>
      <c r="D18" s="60" t="s">
        <v>767</v>
      </c>
      <c r="E18" s="54" t="n">
        <v>66.5</v>
      </c>
      <c r="F18" s="10" t="n">
        <f aca="false">E18*$P$2/180</f>
        <v>1.16064396972222</v>
      </c>
      <c r="G18" s="60" t="n">
        <f aca="false">G17</f>
        <v>14</v>
      </c>
      <c r="H18" s="60" t="n">
        <f aca="false">H17</f>
        <v>17</v>
      </c>
      <c r="I18" s="60" t="n">
        <f aca="false">I17</f>
        <v>20</v>
      </c>
    </row>
    <row r="19" customFormat="false" ht="13" hidden="false" customHeight="true" outlineLevel="0" collapsed="false">
      <c r="A19" s="61" t="n">
        <f aca="false">'cpmcfgWVLEN_Table.csv'!Y24</f>
        <v>3422.80686191451</v>
      </c>
      <c r="B19" s="62" t="s">
        <v>772</v>
      </c>
      <c r="C19" s="60" t="s">
        <v>766</v>
      </c>
      <c r="D19" s="60" t="s">
        <v>767</v>
      </c>
      <c r="E19" s="54" t="n">
        <v>68.5</v>
      </c>
      <c r="F19" s="10" t="n">
        <f aca="false">E19*$P$2/180</f>
        <v>1.19555055527778</v>
      </c>
      <c r="G19" s="60" t="n">
        <f aca="false">G18</f>
        <v>14</v>
      </c>
      <c r="H19" s="60" t="n">
        <f aca="false">H18</f>
        <v>17</v>
      </c>
      <c r="I19" s="60" t="n">
        <f aca="false">I18</f>
        <v>20</v>
      </c>
    </row>
    <row r="20" customFormat="false" ht="13" hidden="false" customHeight="true" outlineLevel="0" collapsed="false">
      <c r="A20" s="61" t="n">
        <f aca="false">'cpmcfgWVLEN_Table.csv'!Y25</f>
        <v>3435.42608784642</v>
      </c>
      <c r="B20" s="62" t="s">
        <v>773</v>
      </c>
      <c r="C20" s="60" t="s">
        <v>766</v>
      </c>
      <c r="D20" s="60" t="s">
        <v>767</v>
      </c>
      <c r="E20" s="54" t="n">
        <v>69</v>
      </c>
      <c r="F20" s="10" t="n">
        <f aca="false">E20*$P$2/180</f>
        <v>1.20427720166667</v>
      </c>
      <c r="G20" s="60" t="n">
        <f aca="false">G19</f>
        <v>14</v>
      </c>
      <c r="H20" s="60" t="n">
        <f aca="false">H19</f>
        <v>17</v>
      </c>
      <c r="I20" s="60" t="n">
        <f aca="false">I19</f>
        <v>20</v>
      </c>
    </row>
    <row r="21" customFormat="false" ht="13" hidden="false" customHeight="true" outlineLevel="0" collapsed="false">
      <c r="A21" s="61" t="n">
        <f aca="false">'cpmcfgWVLEN_Table.csv'!Y26</f>
        <v>4209.7772731897</v>
      </c>
      <c r="B21" s="62" t="s">
        <v>774</v>
      </c>
      <c r="C21" s="60" t="s">
        <v>775</v>
      </c>
      <c r="D21" s="60" t="s">
        <v>767</v>
      </c>
      <c r="E21" s="54" t="n">
        <v>61.5</v>
      </c>
      <c r="F21" s="10" t="n">
        <f aca="false">E21*$P$2/180</f>
        <v>1.07337750583333</v>
      </c>
      <c r="G21" s="60" t="n">
        <v>10</v>
      </c>
      <c r="H21" s="60" t="n">
        <v>13</v>
      </c>
      <c r="I21" s="60" t="n">
        <v>16</v>
      </c>
    </row>
    <row r="22" customFormat="false" ht="13" hidden="false" customHeight="true" outlineLevel="0" collapsed="false">
      <c r="A22" s="61" t="n">
        <f aca="false">'cpmcfgWVLEN_Table.csv'!Y27</f>
        <v>4230.92538993366</v>
      </c>
      <c r="B22" s="62" t="s">
        <v>776</v>
      </c>
      <c r="C22" s="60" t="s">
        <v>775</v>
      </c>
      <c r="D22" s="60" t="s">
        <v>767</v>
      </c>
      <c r="E22" s="54" t="n">
        <v>62</v>
      </c>
      <c r="F22" s="10" t="n">
        <f aca="false">E22*$P$2/180</f>
        <v>1.08210415222222</v>
      </c>
      <c r="G22" s="60" t="n">
        <f aca="false">G21</f>
        <v>10</v>
      </c>
      <c r="H22" s="60" t="n">
        <f aca="false">H21</f>
        <v>13</v>
      </c>
      <c r="I22" s="60" t="n">
        <f aca="false">I21</f>
        <v>16</v>
      </c>
    </row>
    <row r="23" customFormat="false" ht="13" hidden="false" customHeight="true" outlineLevel="0" collapsed="false">
      <c r="A23" s="61" t="n">
        <f aca="false">'cpmcfgWVLEN_Table.csv'!Y28</f>
        <v>4292.43021277474</v>
      </c>
      <c r="B23" s="62" t="s">
        <v>777</v>
      </c>
      <c r="C23" s="60" t="s">
        <v>775</v>
      </c>
      <c r="D23" s="60" t="s">
        <v>767</v>
      </c>
      <c r="E23" s="54" t="n">
        <v>63.5</v>
      </c>
      <c r="F23" s="10" t="n">
        <f aca="false">E23*$P$2/180</f>
        <v>1.10828409138889</v>
      </c>
      <c r="G23" s="60" t="n">
        <f aca="false">G22</f>
        <v>10</v>
      </c>
      <c r="H23" s="60" t="n">
        <f aca="false">H22</f>
        <v>13</v>
      </c>
      <c r="I23" s="60" t="n">
        <f aca="false">I22</f>
        <v>16</v>
      </c>
    </row>
    <row r="24" customFormat="false" ht="13" hidden="false" customHeight="true" outlineLevel="0" collapsed="false">
      <c r="A24" s="61" t="n">
        <f aca="false">'cpmcfgWVLEN_Table.csv'!Y29</f>
        <v>4312.28010698881</v>
      </c>
      <c r="B24" s="62" t="s">
        <v>778</v>
      </c>
      <c r="C24" s="60" t="s">
        <v>775</v>
      </c>
      <c r="D24" s="60" t="s">
        <v>767</v>
      </c>
      <c r="E24" s="54" t="n">
        <v>64</v>
      </c>
      <c r="F24" s="10" t="n">
        <f aca="false">E24*$P$2/180</f>
        <v>1.11701073777778</v>
      </c>
      <c r="G24" s="60" t="n">
        <f aca="false">G23</f>
        <v>10</v>
      </c>
      <c r="H24" s="60" t="n">
        <f aca="false">H23</f>
        <v>13</v>
      </c>
      <c r="I24" s="60" t="n">
        <f aca="false">I23</f>
        <v>16</v>
      </c>
    </row>
    <row r="25" customFormat="false" ht="13" hidden="false" customHeight="true" outlineLevel="0" collapsed="false">
      <c r="A25" s="61" t="n">
        <f aca="false">'cpmcfgWVLEN_Table.csv'!Y30</f>
        <v>4388.38097483422</v>
      </c>
      <c r="B25" s="62" t="s">
        <v>779</v>
      </c>
      <c r="C25" s="60" t="s">
        <v>775</v>
      </c>
      <c r="D25" s="60" t="s">
        <v>767</v>
      </c>
      <c r="E25" s="54" t="n">
        <v>66</v>
      </c>
      <c r="F25" s="10" t="n">
        <f aca="false">E25*$P$2/180</f>
        <v>1.15191732333333</v>
      </c>
      <c r="G25" s="60" t="n">
        <f aca="false">G24</f>
        <v>10</v>
      </c>
      <c r="H25" s="60" t="n">
        <f aca="false">H24</f>
        <v>13</v>
      </c>
      <c r="I25" s="60" t="n">
        <f aca="false">I24</f>
        <v>16</v>
      </c>
    </row>
    <row r="26" customFormat="false" ht="13" hidden="false" customHeight="true" outlineLevel="0" collapsed="false">
      <c r="A26" s="61" t="n">
        <f aca="false">'cpmcfgWVLEN_Table.csv'!Y31</f>
        <v>4406.57427026781</v>
      </c>
      <c r="B26" s="62" t="s">
        <v>780</v>
      </c>
      <c r="C26" s="60" t="s">
        <v>775</v>
      </c>
      <c r="D26" s="60" t="s">
        <v>767</v>
      </c>
      <c r="E26" s="54" t="n">
        <v>66.5</v>
      </c>
      <c r="F26" s="10" t="n">
        <f aca="false">E26*$P$2/180</f>
        <v>1.16064396972222</v>
      </c>
      <c r="G26" s="60" t="n">
        <f aca="false">G25</f>
        <v>10</v>
      </c>
      <c r="H26" s="60" t="n">
        <f aca="false">H25</f>
        <v>13</v>
      </c>
      <c r="I26" s="60" t="n">
        <f aca="false">I25</f>
        <v>16</v>
      </c>
    </row>
    <row r="27" customFormat="false" ht="13" hidden="false" customHeight="true" outlineLevel="0" collapsed="false">
      <c r="A27" s="61" t="n">
        <f aca="false">'cpmcfgWVLEN_Table.csv'!Y32</f>
        <v>4459.1352762821</v>
      </c>
      <c r="B27" s="62" t="s">
        <v>781</v>
      </c>
      <c r="C27" s="60" t="s">
        <v>775</v>
      </c>
      <c r="D27" s="60" t="s">
        <v>767</v>
      </c>
      <c r="E27" s="54" t="n">
        <v>68</v>
      </c>
      <c r="F27" s="10" t="n">
        <f aca="false">E27*$P$2/180</f>
        <v>1.18682390888889</v>
      </c>
      <c r="G27" s="60" t="n">
        <f aca="false">G26</f>
        <v>10</v>
      </c>
      <c r="H27" s="60" t="n">
        <f aca="false">H26</f>
        <v>13</v>
      </c>
      <c r="I27" s="60" t="n">
        <f aca="false">I26</f>
        <v>16</v>
      </c>
    </row>
    <row r="28" customFormat="false" ht="13" hidden="false" customHeight="true" outlineLevel="0" collapsed="false">
      <c r="A28" s="61" t="n">
        <f aca="false">'cpmcfgWVLEN_Table.csv'!Y33</f>
        <v>4508.64021362652</v>
      </c>
      <c r="B28" s="62" t="s">
        <v>782</v>
      </c>
      <c r="C28" s="60" t="s">
        <v>775</v>
      </c>
      <c r="D28" s="60" t="s">
        <v>767</v>
      </c>
      <c r="E28" s="54" t="n">
        <v>69.5</v>
      </c>
      <c r="F28" s="10" t="n">
        <f aca="false">E28*$P$2/180</f>
        <v>1.21300384805556</v>
      </c>
      <c r="G28" s="60" t="n">
        <f aca="false">G27</f>
        <v>10</v>
      </c>
      <c r="H28" s="60" t="n">
        <f aca="false">H27</f>
        <v>13</v>
      </c>
      <c r="I28" s="60" t="n">
        <f aca="false">I27</f>
        <v>16</v>
      </c>
    </row>
    <row r="29" customFormat="false" ht="13" hidden="false" customHeight="true" outlineLevel="0" collapsed="false">
      <c r="A29" s="61" t="n">
        <f aca="false">'cpmcfgWVLEN_Table.csv'!Y34</f>
        <v>4524.45680811247</v>
      </c>
      <c r="B29" s="62" t="s">
        <v>783</v>
      </c>
      <c r="C29" s="60" t="s">
        <v>775</v>
      </c>
      <c r="D29" s="60" t="s">
        <v>767</v>
      </c>
      <c r="E29" s="54" t="n">
        <v>70</v>
      </c>
      <c r="F29" s="10" t="n">
        <f aca="false">E29*$P$2/180</f>
        <v>1.22173049444444</v>
      </c>
      <c r="G29" s="60" t="n">
        <f aca="false">G28</f>
        <v>10</v>
      </c>
      <c r="H29" s="60" t="n">
        <f aca="false">H28</f>
        <v>13</v>
      </c>
      <c r="I29" s="60" t="n">
        <f aca="false">I28</f>
        <v>16</v>
      </c>
    </row>
  </sheetData>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1259</TotalTime>
  <Application>LibreOffice/5.2.6.2$Linux_X86_64 LibreOffice_project/a3100ed2409ebf1c212f5048fbe377c281438fdc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2017-09-27T11:27:26Z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