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14" i="1"/>
  <c r="B13" i="1"/>
  <c r="I5" i="1"/>
  <c r="I6" i="1"/>
  <c r="I7" i="1"/>
  <c r="I8" i="1"/>
  <c r="I9" i="1"/>
  <c r="I4" i="1"/>
  <c r="E6" i="1" l="1"/>
  <c r="E7" i="1"/>
  <c r="E9" i="1"/>
  <c r="E8" i="1"/>
  <c r="E4" i="1"/>
  <c r="E5" i="1"/>
  <c r="E10" i="1" l="1"/>
  <c r="H5" i="1"/>
  <c r="J5" i="1" s="1"/>
  <c r="H7" i="1"/>
  <c r="J7" i="1" s="1"/>
  <c r="H9" i="1"/>
  <c r="H8" i="1"/>
  <c r="J8" i="1" s="1"/>
  <c r="H4" i="1"/>
  <c r="J4" i="1" s="1"/>
  <c r="H6" i="1"/>
  <c r="J6" i="1" s="1"/>
  <c r="J9" i="1" l="1"/>
  <c r="I10" i="1"/>
  <c r="J10" i="1" s="1"/>
</calcChain>
</file>

<file path=xl/sharedStrings.xml><?xml version="1.0" encoding="utf-8"?>
<sst xmlns="http://schemas.openxmlformats.org/spreadsheetml/2006/main" count="21" uniqueCount="21">
  <si>
    <t>Адрес</t>
  </si>
  <si>
    <t>Количество проживающих</t>
  </si>
  <si>
    <t>Льгота %</t>
  </si>
  <si>
    <t>Площадь квартиры кв.м</t>
  </si>
  <si>
    <t xml:space="preserve">Оплата отопления </t>
  </si>
  <si>
    <t>Горячая вода</t>
  </si>
  <si>
    <t xml:space="preserve">Начальные показыания </t>
  </si>
  <si>
    <t xml:space="preserve">Конечные показания </t>
  </si>
  <si>
    <t>Разность</t>
  </si>
  <si>
    <t>Сумма платежа за горячую воду</t>
  </si>
  <si>
    <t>Общая сумма платежа за тепловую энергию</t>
  </si>
  <si>
    <t>ул.Артема, д.10, кв.10</t>
  </si>
  <si>
    <t>ул Артема, д.10, кв.11</t>
  </si>
  <si>
    <t>ул Артема, д.10, кв.12</t>
  </si>
  <si>
    <t>ул Артема, д.10, кв.13</t>
  </si>
  <si>
    <t>пр.Мира, д.2, кв.1</t>
  </si>
  <si>
    <t>пр.Мира, д.2, кв.2</t>
  </si>
  <si>
    <t>Итого</t>
  </si>
  <si>
    <t>Количество квартир без льгот</t>
  </si>
  <si>
    <t>Количество квартир с 50% льготой</t>
  </si>
  <si>
    <t>Количество квартир с 25% льготой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</si>
</sst>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 wrapText="1" readingOrder="1"/>
    </xf>
    <xf numFmtId="0" fontId="0" fillId="0" borderId="0" xfId="0" applyAlignment="1">
      <alignment textRotation="90"/>
    </xf>
    <xf numFmtId="0" fontId="0" fillId="0" borderId="0" xfId="0" applyAlignment="1">
      <alignment horizontal="center" vertical="center" textRotation="90" wrapText="1" readingOrder="1"/>
    </xf>
    <xf numFmtId="0" fontId="0" fillId="0" borderId="0" xfId="0" applyBorder="1"/>
    <xf numFmtId="0" fontId="0" fillId="0" borderId="2" xfId="0" applyBorder="1"/>
    <xf numFmtId="0" fontId="0" fillId="0" borderId="1" xfId="0" applyBorder="1"/>
    <xf numFmtId="0" fontId="0" fillId="0" borderId="9" xfId="0" applyFill="1" applyBorder="1"/>
    <xf numFmtId="0" fontId="0" fillId="0" borderId="10" xfId="0" applyBorder="1"/>
    <xf numFmtId="0" fontId="0" fillId="0" borderId="12" xfId="0" applyBorder="1"/>
    <xf numFmtId="0" fontId="0" fillId="0" borderId="12" xfId="0" applyBorder="1" applyAlignment="1">
      <alignment vertical="center" textRotation="90" wrapText="1" readingOrder="1"/>
    </xf>
    <xf numFmtId="0" fontId="0" fillId="0" borderId="11" xfId="0" applyBorder="1" applyAlignment="1">
      <alignment vertical="center" textRotation="90" wrapText="1" readingOrder="1"/>
    </xf>
    <xf numFmtId="0" fontId="0" fillId="0" borderId="2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" fontId="0" fillId="0" borderId="8" xfId="0" applyNumberFormat="1" applyBorder="1"/>
    <xf numFmtId="1" fontId="0" fillId="0" borderId="9" xfId="0" applyNumberFormat="1" applyBorder="1"/>
    <xf numFmtId="1" fontId="0" fillId="0" borderId="4" xfId="0" applyNumberFormat="1" applyBorder="1"/>
    <xf numFmtId="1" fontId="0" fillId="0" borderId="0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0" fontId="0" fillId="0" borderId="0" xfId="0" applyFill="1" applyBorder="1"/>
    <xf numFmtId="0" fontId="0" fillId="0" borderId="12" xfId="0" applyFill="1" applyBorder="1"/>
    <xf numFmtId="0" fontId="0" fillId="0" borderId="2" xfId="0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5" xfId="0" applyBorder="1"/>
    <xf numFmtId="0" fontId="0" fillId="0" borderId="26" xfId="0" applyBorder="1"/>
    <xf numFmtId="0" fontId="0" fillId="0" borderId="4" xfId="0" applyBorder="1" applyAlignment="1">
      <alignment horizontal="center" vertical="center"/>
    </xf>
    <xf numFmtId="0" fontId="0" fillId="0" borderId="4" xfId="0" applyBorder="1" applyAlignment="1"/>
    <xf numFmtId="0" fontId="0" fillId="0" borderId="0" xfId="0" applyBorder="1" applyAlignment="1"/>
    <xf numFmtId="0" fontId="0" fillId="0" borderId="27" xfId="0" applyBorder="1" applyAlignment="1"/>
    <xf numFmtId="0" fontId="0" fillId="0" borderId="18" xfId="0" applyBorder="1" applyAlignment="1">
      <alignment horizontal="center" vertical="center" textRotation="90" wrapText="1" readingOrder="1"/>
    </xf>
    <xf numFmtId="0" fontId="0" fillId="0" borderId="20" xfId="0" applyBorder="1" applyAlignment="1">
      <alignment horizontal="center" vertical="center" textRotation="90" wrapText="1" readingOrder="1"/>
    </xf>
    <xf numFmtId="0" fontId="0" fillId="0" borderId="14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7" xfId="0" applyBorder="1" applyAlignment="1">
      <alignment horizontal="center" vertical="center" wrapText="1" readingOrder="1"/>
    </xf>
    <xf numFmtId="0" fontId="0" fillId="0" borderId="15" xfId="0" applyBorder="1" applyAlignment="1">
      <alignment horizontal="center" vertical="center" wrapText="1" readingOrder="1"/>
    </xf>
    <xf numFmtId="0" fontId="0" fillId="0" borderId="19" xfId="0" applyBorder="1" applyAlignment="1">
      <alignment horizontal="center" vertical="center" wrapText="1" readingOrder="1"/>
    </xf>
    <xf numFmtId="0" fontId="0" fillId="0" borderId="16" xfId="0" applyBorder="1" applyAlignment="1">
      <alignment horizontal="center" vertical="center" textRotation="90" wrapText="1" readingOrder="1"/>
    </xf>
    <xf numFmtId="0" fontId="0" fillId="0" borderId="11" xfId="0" applyBorder="1" applyAlignment="1">
      <alignment horizontal="center" vertical="center" textRotation="90" wrapText="1" readingOrder="1"/>
    </xf>
    <xf numFmtId="0" fontId="0" fillId="0" borderId="17" xfId="0" applyBorder="1" applyAlignment="1">
      <alignment horizontal="center" vertical="center" textRotation="90" wrapText="1" readingOrder="1"/>
    </xf>
    <xf numFmtId="0" fontId="0" fillId="0" borderId="12" xfId="0" applyBorder="1" applyAlignment="1">
      <alignment horizontal="center" vertical="center" textRotation="90" wrapText="1" readingOrder="1"/>
    </xf>
    <xf numFmtId="0" fontId="0" fillId="0" borderId="21" xfId="0" applyBorder="1" applyAlignment="1">
      <alignment horizontal="center" vertical="center" textRotation="90" wrapText="1" readingOrder="1"/>
    </xf>
    <xf numFmtId="0" fontId="0" fillId="0" borderId="10" xfId="0" applyBorder="1" applyAlignment="1">
      <alignment horizontal="center" vertical="center" textRotation="90" wrapText="1" readingOrder="1"/>
    </xf>
    <xf numFmtId="0" fontId="0" fillId="0" borderId="9" xfId="0" applyBorder="1"/>
    <xf numFmtId="14" fontId="0" fillId="0" borderId="2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8" xfId="0" applyFill="1" applyBorder="1"/>
    <xf numFmtId="0" fontId="0" fillId="0" borderId="9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4" xfId="0" applyFill="1" applyBorder="1"/>
    <xf numFmtId="0" fontId="0" fillId="0" borderId="6" xfId="0" applyFill="1" applyBorder="1"/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Обычный" xfId="0" builtinId="0"/>
  </cellStyles>
  <dxfs count="9">
    <dxf>
      <font>
        <color auto="1"/>
      </font>
      <fill>
        <patternFill patternType="solid">
          <fgColor indexed="64"/>
          <bgColor rgb="FFFF00FF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 patternType="solid">
          <fgColor indexed="64"/>
          <bgColor rgb="FFFF00FF"/>
        </patternFill>
      </fill>
    </dxf>
    <dxf>
      <font>
        <color auto="1"/>
      </font>
      <fill>
        <patternFill>
          <bgColor rgb="FFFFFF00"/>
        </patternFill>
      </fill>
    </dxf>
    <dxf>
      <font>
        <color rgb="FFFF00FF"/>
      </font>
      <fill>
        <patternFill patternType="solid">
          <fgColor indexed="64"/>
          <bgColor rgb="FFFF00FF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</dxfs>
  <tableStyles count="1" defaultTableStyle="TableStyleMedium2" defaultPivotStyle="PivotStyleLight16">
    <tableStyle name="Стиль таблицы 1" pivot="0" count="0"/>
  </tableStyles>
  <colors>
    <mruColors>
      <color rgb="FFFF00FF"/>
      <color rgb="FFFD07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workbookViewId="0">
      <selection activeCell="J7" sqref="J7"/>
    </sheetView>
  </sheetViews>
  <sheetFormatPr defaultRowHeight="15" x14ac:dyDescent="0.25"/>
  <cols>
    <col min="1" max="1" width="36.85546875" customWidth="1"/>
    <col min="2" max="2" width="8.85546875" customWidth="1"/>
    <col min="5" max="5" width="10.5703125" customWidth="1"/>
  </cols>
  <sheetData>
    <row r="1" spans="1:13" s="1" customFormat="1" ht="33" customHeight="1" x14ac:dyDescent="0.25">
      <c r="A1" s="44" t="s">
        <v>0</v>
      </c>
      <c r="B1" s="46" t="s">
        <v>1</v>
      </c>
      <c r="C1" s="48" t="s">
        <v>2</v>
      </c>
      <c r="D1" s="48" t="s">
        <v>3</v>
      </c>
      <c r="E1" s="50" t="s">
        <v>4</v>
      </c>
      <c r="F1" s="43" t="s">
        <v>5</v>
      </c>
      <c r="G1" s="43"/>
      <c r="H1" s="43"/>
      <c r="I1" s="43"/>
      <c r="J1" s="37" t="s">
        <v>10</v>
      </c>
      <c r="K1" s="3"/>
      <c r="L1" s="3"/>
      <c r="M1" s="3"/>
    </row>
    <row r="2" spans="1:13" ht="84.75" customHeight="1" thickBot="1" x14ac:dyDescent="0.3">
      <c r="A2" s="45"/>
      <c r="B2" s="47"/>
      <c r="C2" s="49"/>
      <c r="D2" s="49"/>
      <c r="E2" s="51"/>
      <c r="F2" s="10" t="s">
        <v>6</v>
      </c>
      <c r="G2" s="10" t="s">
        <v>7</v>
      </c>
      <c r="H2" s="10" t="s">
        <v>8</v>
      </c>
      <c r="I2" s="11" t="s">
        <v>9</v>
      </c>
      <c r="J2" s="38"/>
    </row>
    <row r="3" spans="1:13" ht="16.5" thickTop="1" thickBot="1" x14ac:dyDescent="0.3">
      <c r="A3" s="14">
        <v>1</v>
      </c>
      <c r="B3" s="15">
        <v>2</v>
      </c>
      <c r="C3" s="16">
        <v>3</v>
      </c>
      <c r="D3" s="16">
        <v>4</v>
      </c>
      <c r="E3" s="26">
        <v>5</v>
      </c>
      <c r="F3" s="16">
        <v>6</v>
      </c>
      <c r="G3" s="16">
        <v>7</v>
      </c>
      <c r="H3" s="16">
        <v>8</v>
      </c>
      <c r="I3" s="33">
        <v>9</v>
      </c>
      <c r="J3" s="17">
        <v>10</v>
      </c>
    </row>
    <row r="4" spans="1:13" x14ac:dyDescent="0.25">
      <c r="A4" s="6" t="s">
        <v>16</v>
      </c>
      <c r="B4" s="18">
        <v>2</v>
      </c>
      <c r="C4" s="19">
        <v>25</v>
      </c>
      <c r="D4" s="19">
        <v>72</v>
      </c>
      <c r="E4" s="6">
        <f>(41.2*D4)-(41.2*D4)*(C4/100)</f>
        <v>2224.8000000000002</v>
      </c>
      <c r="F4" s="7">
        <v>740</v>
      </c>
      <c r="G4" s="52">
        <v>765</v>
      </c>
      <c r="H4" s="27">
        <f>G4-F4</f>
        <v>25</v>
      </c>
      <c r="I4" s="6">
        <f>H4*15-(H4*15)*(C4/100)</f>
        <v>281.25</v>
      </c>
      <c r="J4" s="30">
        <f>E4+I4</f>
        <v>2506.0500000000002</v>
      </c>
    </row>
    <row r="5" spans="1:13" x14ac:dyDescent="0.25">
      <c r="A5" s="5" t="s">
        <v>12</v>
      </c>
      <c r="B5" s="20">
        <v>4</v>
      </c>
      <c r="C5" s="21">
        <v>25</v>
      </c>
      <c r="D5" s="21">
        <v>70</v>
      </c>
      <c r="E5" s="5">
        <f>(41.2*D5)-(41.2*D5)*(C5/100)</f>
        <v>2163</v>
      </c>
      <c r="F5" s="24">
        <v>2518</v>
      </c>
      <c r="G5" s="4">
        <v>2610</v>
      </c>
      <c r="H5" s="28">
        <f>G5-F5</f>
        <v>92</v>
      </c>
      <c r="I5" s="5">
        <f t="shared" ref="I5:I9" si="0">H5*15-(H5*15)*(C5/100)</f>
        <v>1035</v>
      </c>
      <c r="J5" s="31">
        <f>E5+I5</f>
        <v>3198</v>
      </c>
    </row>
    <row r="6" spans="1:13" x14ac:dyDescent="0.25">
      <c r="A6" s="5" t="s">
        <v>11</v>
      </c>
      <c r="B6" s="20">
        <v>2</v>
      </c>
      <c r="C6" s="21">
        <v>0</v>
      </c>
      <c r="D6" s="21">
        <v>62</v>
      </c>
      <c r="E6" s="5">
        <f>(41.2*D6)-(41.2*D6)*(C6/100)</f>
        <v>2554.4</v>
      </c>
      <c r="F6" s="24">
        <v>2625</v>
      </c>
      <c r="G6" s="24">
        <v>2718</v>
      </c>
      <c r="H6" s="28">
        <f>G6-F6</f>
        <v>93</v>
      </c>
      <c r="I6" s="5">
        <f t="shared" si="0"/>
        <v>1395</v>
      </c>
      <c r="J6" s="31">
        <f>E6+I6</f>
        <v>3949.4</v>
      </c>
    </row>
    <row r="7" spans="1:13" x14ac:dyDescent="0.25">
      <c r="A7" s="5" t="s">
        <v>13</v>
      </c>
      <c r="B7" s="20">
        <v>1</v>
      </c>
      <c r="C7" s="21">
        <v>0</v>
      </c>
      <c r="D7" s="21">
        <v>54</v>
      </c>
      <c r="E7" s="5">
        <f>(41.2*D7)-(41.2*D7)*(C7/100)</f>
        <v>2224.8000000000002</v>
      </c>
      <c r="F7" s="24">
        <v>2340</v>
      </c>
      <c r="G7" s="4">
        <v>2448</v>
      </c>
      <c r="H7" s="28">
        <f>G7-F7</f>
        <v>108</v>
      </c>
      <c r="I7" s="5">
        <f t="shared" si="0"/>
        <v>1620</v>
      </c>
      <c r="J7" s="31">
        <f>E7+I7</f>
        <v>3844.8</v>
      </c>
    </row>
    <row r="8" spans="1:13" x14ac:dyDescent="0.25">
      <c r="A8" s="5" t="s">
        <v>15</v>
      </c>
      <c r="B8" s="20">
        <v>4</v>
      </c>
      <c r="C8" s="21">
        <v>0</v>
      </c>
      <c r="D8" s="21">
        <v>23.23</v>
      </c>
      <c r="E8" s="5">
        <f>(41.2*D8)-(41.2*D8)*(C8/100)</f>
        <v>957.07600000000014</v>
      </c>
      <c r="F8" s="24">
        <v>3250</v>
      </c>
      <c r="G8" s="4">
        <v>3345</v>
      </c>
      <c r="H8" s="28">
        <f>G8-F8</f>
        <v>95</v>
      </c>
      <c r="I8" s="5">
        <f t="shared" si="0"/>
        <v>1425</v>
      </c>
      <c r="J8" s="31">
        <f>E8+I8</f>
        <v>2382.076</v>
      </c>
    </row>
    <row r="9" spans="1:13" ht="15.75" thickBot="1" x14ac:dyDescent="0.3">
      <c r="A9" s="8" t="s">
        <v>14</v>
      </c>
      <c r="B9" s="22">
        <v>3</v>
      </c>
      <c r="C9" s="23">
        <v>50</v>
      </c>
      <c r="D9" s="23">
        <v>28</v>
      </c>
      <c r="E9" s="8">
        <f>(41.2*D9)-(41.2*D9)*(C9/100)</f>
        <v>576.80000000000007</v>
      </c>
      <c r="F9" s="25">
        <v>4040</v>
      </c>
      <c r="G9" s="9">
        <v>4211</v>
      </c>
      <c r="H9" s="29">
        <f>G9-F9</f>
        <v>171</v>
      </c>
      <c r="I9" s="8">
        <f t="shared" si="0"/>
        <v>1282.5</v>
      </c>
      <c r="J9" s="32">
        <f>E9+I9</f>
        <v>1859.3000000000002</v>
      </c>
    </row>
    <row r="10" spans="1:13" ht="16.5" thickTop="1" thickBot="1" x14ac:dyDescent="0.3">
      <c r="A10" s="12" t="s">
        <v>17</v>
      </c>
      <c r="B10" s="34"/>
      <c r="C10" s="35"/>
      <c r="D10" s="35"/>
      <c r="E10" s="36">
        <f>SUM(E4:E9)</f>
        <v>10700.876</v>
      </c>
      <c r="F10" s="40"/>
      <c r="G10" s="41"/>
      <c r="H10" s="42"/>
      <c r="I10" s="13">
        <f>SUM(I4:I9)</f>
        <v>7038.75</v>
      </c>
      <c r="J10" s="5">
        <f t="shared" ref="J5:J10" si="1">E10+I10</f>
        <v>17739.626</v>
      </c>
    </row>
    <row r="11" spans="1:13" ht="16.5" thickTop="1" thickBot="1" x14ac:dyDescent="0.3">
      <c r="A11" s="53">
        <v>43045</v>
      </c>
      <c r="B11" s="54"/>
      <c r="C11" s="54"/>
      <c r="D11" s="54"/>
      <c r="E11" s="39"/>
      <c r="F11" s="39"/>
      <c r="G11" s="39"/>
      <c r="H11" s="39"/>
      <c r="I11" s="39"/>
      <c r="J11" s="39"/>
    </row>
    <row r="12" spans="1:13" x14ac:dyDescent="0.25">
      <c r="A12" s="55" t="s">
        <v>18</v>
      </c>
      <c r="B12" s="62">
        <f>COUNTIF(C4:C9, "=0")</f>
        <v>3</v>
      </c>
      <c r="C12" s="56"/>
      <c r="D12" s="57"/>
    </row>
    <row r="13" spans="1:13" x14ac:dyDescent="0.25">
      <c r="A13" s="58" t="s">
        <v>20</v>
      </c>
      <c r="B13" s="40">
        <f>COUNTIF(C4:C9, "=25")</f>
        <v>2</v>
      </c>
      <c r="C13" s="41"/>
      <c r="D13" s="42"/>
    </row>
    <row r="14" spans="1:13" ht="15.75" thickBot="1" x14ac:dyDescent="0.3">
      <c r="A14" s="59" t="s">
        <v>19</v>
      </c>
      <c r="B14" s="63">
        <f>COUNTIF(C4:C9, "=50")</f>
        <v>1</v>
      </c>
      <c r="C14" s="60"/>
      <c r="D14" s="61"/>
    </row>
    <row r="18" spans="3:3" x14ac:dyDescent="0.25">
      <c r="C18" s="2"/>
    </row>
  </sheetData>
  <sortState ref="A4:J9">
    <sortCondition descending="1" ref="D4:D9"/>
  </sortState>
  <mergeCells count="12">
    <mergeCell ref="B12:D12"/>
    <mergeCell ref="B13:D13"/>
    <mergeCell ref="B14:D14"/>
    <mergeCell ref="J1:J2"/>
    <mergeCell ref="A11:J11"/>
    <mergeCell ref="F10:H10"/>
    <mergeCell ref="F1:I1"/>
    <mergeCell ref="A1:A2"/>
    <mergeCell ref="B1:B2"/>
    <mergeCell ref="C1:C2"/>
    <mergeCell ref="D1:D2"/>
    <mergeCell ref="E1:E2"/>
  </mergeCells>
  <conditionalFormatting sqref="J4:J9">
    <cfRule type="cellIs" dxfId="3" priority="3" operator="lessThan">
      <formula>2000</formula>
    </cfRule>
    <cfRule type="cellIs" dxfId="5" priority="2" operator="between">
      <formula>2000</formula>
      <formula>3000</formula>
    </cfRule>
    <cfRule type="cellIs" dxfId="4" priority="1" operator="greaterThan">
      <formula>3000</formula>
    </cfRule>
  </conditionalFormatting>
  <dataValidations count="1">
    <dataValidation type="whole" operator="greaterThan" allowBlank="1" showInputMessage="1" showErrorMessage="1" sqref="B4:D9">
      <formula1>0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2017-11-07T09:35:48Z</dcterms:modified>
</cp:coreProperties>
</file>