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b.zavala/Desktop/bobMacBackUp/NOFS/Observing/solarSystemEphem/UKIRT/MSB/"/>
    </mc:Choice>
  </mc:AlternateContent>
  <xr:revisionPtr revIDLastSave="0" documentId="13_ncr:1_{8E62259A-11EB-F649-A9EA-37875D75EEB7}" xr6:coauthVersionLast="47" xr6:coauthVersionMax="47" xr10:uidLastSave="{00000000-0000-0000-0000-000000000000}"/>
  <bookViews>
    <workbookView xWindow="4940" yWindow="5920" windowWidth="25380" windowHeight="17440" activeTab="2" xr2:uid="{64511C18-B10F-4B40-B195-4ED3C38D64BB}"/>
  </bookViews>
  <sheets>
    <sheet name="Oberon" sheetId="1" r:id="rId1"/>
    <sheet name="Oberon IMCCE" sheetId="3" r:id="rId2"/>
    <sheet name="Miranda" sheetId="2" r:id="rId3"/>
    <sheet name="Miranda IMCCE" sheetId="4" r:id="rId4"/>
  </sheets>
  <definedNames>
    <definedName name="_5499787c_1368_4867_9556_e71b0432fe3d" localSheetId="1">'Oberon IMCCE'!#REF!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17" i="1"/>
  <c r="F16" i="1"/>
  <c r="F13" i="1"/>
  <c r="F12" i="1"/>
  <c r="F9" i="1"/>
  <c r="F8" i="1"/>
  <c r="F7" i="1"/>
  <c r="F5" i="1"/>
  <c r="E5" i="1"/>
  <c r="E4" i="1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18" i="2"/>
  <c r="D18" i="2" s="1"/>
  <c r="D17" i="2"/>
  <c r="C17" i="2"/>
  <c r="D16" i="2"/>
  <c r="C16" i="2"/>
  <c r="C15" i="2"/>
  <c r="D15" i="2" s="1"/>
  <c r="D14" i="2"/>
  <c r="C14" i="2"/>
  <c r="D13" i="2"/>
  <c r="C13" i="2"/>
  <c r="D12" i="2"/>
  <c r="C12" i="2"/>
  <c r="C11" i="2"/>
  <c r="D11" i="2" s="1"/>
  <c r="D10" i="2"/>
  <c r="C10" i="2"/>
  <c r="D9" i="2"/>
  <c r="C9" i="2"/>
  <c r="D8" i="2"/>
  <c r="C8" i="2"/>
  <c r="C7" i="2"/>
  <c r="D7" i="2" s="1"/>
  <c r="D6" i="2"/>
  <c r="C6" i="2"/>
  <c r="D5" i="2"/>
  <c r="C5" i="2"/>
  <c r="C4" i="2"/>
  <c r="D4" i="2" s="1"/>
  <c r="E17" i="1"/>
  <c r="E16" i="1"/>
  <c r="D17" i="1"/>
  <c r="D16" i="1"/>
  <c r="C17" i="1"/>
  <c r="C16" i="1"/>
  <c r="E13" i="1"/>
  <c r="E12" i="1"/>
  <c r="D13" i="1"/>
  <c r="D12" i="1"/>
  <c r="C13" i="1"/>
  <c r="C12" i="1"/>
  <c r="C9" i="1"/>
  <c r="D9" i="1" s="1"/>
  <c r="E9" i="1" s="1"/>
  <c r="C8" i="1"/>
  <c r="D8" i="1" s="1"/>
  <c r="E8" i="1" s="1"/>
  <c r="C7" i="1"/>
  <c r="D7" i="1" s="1"/>
  <c r="E7" i="1" s="1"/>
  <c r="D5" i="1"/>
  <c r="C5" i="1"/>
  <c r="C4" i="1"/>
  <c r="D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 T. Zavala</author>
  </authors>
  <commentList>
    <comment ref="F1" authorId="0" shapeId="0" xr:uid="{231D87F9-6DF4-844F-B036-6B0AEC9F93A5}">
      <text>
        <r>
          <rPr>
            <b/>
            <sz val="10"/>
            <color rgb="FF000000"/>
            <rFont val="Tahoma"/>
            <family val="2"/>
          </rPr>
          <t>Bob T. Zavala: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 ~11 hours to get a better estimate of the eastern elongation time.</t>
        </r>
      </text>
    </comment>
  </commentList>
</comments>
</file>

<file path=xl/sharedStrings.xml><?xml version="1.0" encoding="utf-8"?>
<sst xmlns="http://schemas.openxmlformats.org/spreadsheetml/2006/main" count="84" uniqueCount="65">
  <si>
    <t>Oberon</t>
  </si>
  <si>
    <t>July</t>
  </si>
  <si>
    <t>N. Elon. HR</t>
  </si>
  <si>
    <t>N. Elon. Day</t>
  </si>
  <si>
    <t>N. Elon. Dec. Day</t>
  </si>
  <si>
    <t xml:space="preserve">E. Elon. </t>
  </si>
  <si>
    <t>August</t>
  </si>
  <si>
    <t>E. Elon Day</t>
  </si>
  <si>
    <t>E. Elon UT</t>
  </si>
  <si>
    <t>September</t>
  </si>
  <si>
    <t>Sidereal Period (d)</t>
  </si>
  <si>
    <t>October</t>
  </si>
  <si>
    <t>Miranda</t>
  </si>
  <si>
    <t>2025-07-18T13:00:00.000</t>
  </si>
  <si>
    <t>2025-07-18T14:00:00.000</t>
  </si>
  <si>
    <t>2025-07-18T15:00:00.000</t>
  </si>
  <si>
    <t>2025-07-18T16:00:00.000</t>
  </si>
  <si>
    <t>2025-07-18T17:00:00.000</t>
  </si>
  <si>
    <t>2025-07-18T18:00:00.000</t>
  </si>
  <si>
    <t xml:space="preserve">Date (UTC) </t>
  </si>
  <si>
    <t>X(")</t>
  </si>
  <si>
    <t>Y(")</t>
  </si>
  <si>
    <t>s(")</t>
  </si>
  <si>
    <t xml:space="preserve">mag. </t>
  </si>
  <si>
    <t>Δ𝛿(")</t>
  </si>
  <si>
    <t>Δ𝛼(")</t>
  </si>
  <si>
    <t xml:space="preserve">p(º) </t>
  </si>
  <si>
    <t>Estimated Eastern Elongation (UT)</t>
  </si>
  <si>
    <t>2025-07-18T13:15:00.000</t>
  </si>
  <si>
    <t>2025-07-18T13:30:00.000</t>
  </si>
  <si>
    <t>2025-07-18T13:45:00.000</t>
  </si>
  <si>
    <t>2025-07-18T14:15:00.000</t>
  </si>
  <si>
    <t>2025-07-18T14:30:00.000</t>
  </si>
  <si>
    <t>2025-07-18T14:45:00.000</t>
  </si>
  <si>
    <t>2025-07-18T15:15:00.000</t>
  </si>
  <si>
    <t>2025-07-18T15:30:00.000</t>
  </si>
  <si>
    <t>2025-07-18T15:45:00.000</t>
  </si>
  <si>
    <t>2025-07-18T16:15:00.000</t>
  </si>
  <si>
    <t>2025-07-18T16:30:00.000</t>
  </si>
  <si>
    <t>2025-07-18T16:45:00.000</t>
  </si>
  <si>
    <t>2025-07-18T17:15:00.000</t>
  </si>
  <si>
    <t>2025-07-18T17:30:00.000</t>
  </si>
  <si>
    <t>2025-07-18T17:45:00.000</t>
  </si>
  <si>
    <t>2025-07-18T18:15:00.000</t>
  </si>
  <si>
    <t>2025-07-18T18:30:00.000</t>
  </si>
  <si>
    <t>2025-07-18T18:45:00.000</t>
  </si>
  <si>
    <t>2025-07-18T16:06:00.000</t>
  </si>
  <si>
    <t>Numerical Prediction E. Elongation</t>
  </si>
  <si>
    <t>2025-08-01T03:21:00.000</t>
  </si>
  <si>
    <t>2025-08-01T03:22:00.000</t>
  </si>
  <si>
    <t>2025-07-17T16:16:00.000</t>
  </si>
  <si>
    <t>2025-07-17T16:17:00.000</t>
  </si>
  <si>
    <t>2025-07-17T16:18:00.000</t>
  </si>
  <si>
    <t>2025-07-17T16:19:00.000</t>
  </si>
  <si>
    <t>2025-07-17T16:20:00.000</t>
  </si>
  <si>
    <t>2025-07-17T16:21:00.000</t>
  </si>
  <si>
    <t>2025-07-17T16:18:53.000</t>
  </si>
  <si>
    <t>2025-07-17T16:18:54.000</t>
  </si>
  <si>
    <t>2025-07-17T16:18:55.000</t>
  </si>
  <si>
    <t>2025-07-17T16:18:56.000</t>
  </si>
  <si>
    <t>2025-07-17T16:18:57.000</t>
  </si>
  <si>
    <t>2025-07-17T16:18:58.000</t>
  </si>
  <si>
    <t>2025-07-17T16:18:59.000</t>
  </si>
  <si>
    <t>2025-07-17T16:19:01.000</t>
  </si>
  <si>
    <t>2025-07-17T16:19:02.000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</si>
</sst>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\ h:mm;@"/>
  </numFmts>
  <fonts count="7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6"/>
      <color theme="1"/>
      <name val="Inherit"/>
    </font>
    <font>
      <b/>
      <sz val="16"/>
      <color theme="1"/>
      <name val="Inheri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 wrapText="1"/>
    </xf>
    <xf numFmtId="22" fontId="0" fillId="0" borderId="0" xfId="0" applyNumberFormat="1"/>
    <xf numFmtId="166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7F3E-A863-B847-B87F-142E24554848}">
  <dimension ref="A1:H17"/>
  <sheetViews>
    <sheetView zoomScale="140" zoomScaleNormal="140" workbookViewId="0">
      <pane ySplit="1" topLeftCell="A2" activePane="bottomLeft" state="frozen"/>
      <selection pane="bottomLeft" activeCell="G5" sqref="G5"/>
    </sheetView>
  </sheetViews>
  <sheetFormatPr baseColWidth="10" defaultRowHeight="16"/>
  <cols>
    <col min="3" max="3" width="15" customWidth="1"/>
    <col min="6" max="6" width="14.33203125" style="7" customWidth="1"/>
    <col min="7" max="7" width="16.83203125" customWidth="1"/>
    <col min="8" max="8" width="12.83203125" bestFit="1" customWidth="1"/>
  </cols>
  <sheetData>
    <row r="1" spans="1:8" s="2" customFormat="1" ht="51">
      <c r="A1" s="2" t="s">
        <v>0</v>
      </c>
      <c r="B1" s="4" t="s">
        <v>10</v>
      </c>
      <c r="F1" s="6" t="s">
        <v>27</v>
      </c>
      <c r="G1" s="4" t="s">
        <v>47</v>
      </c>
    </row>
    <row r="2" spans="1:8">
      <c r="A2" s="1" t="s">
        <v>1</v>
      </c>
      <c r="B2" s="1">
        <v>13.463234</v>
      </c>
    </row>
    <row r="3" spans="1:8" ht="17">
      <c r="A3" t="s">
        <v>3</v>
      </c>
      <c r="B3" t="s">
        <v>2</v>
      </c>
      <c r="C3" t="s">
        <v>4</v>
      </c>
      <c r="D3" t="s">
        <v>5</v>
      </c>
      <c r="E3" t="s">
        <v>7</v>
      </c>
      <c r="F3" s="7" t="s">
        <v>8</v>
      </c>
      <c r="G3" s="7" t="s">
        <v>8</v>
      </c>
    </row>
    <row r="4" spans="1:8" ht="21" customHeight="1">
      <c r="A4">
        <v>8</v>
      </c>
      <c r="B4">
        <v>3.09</v>
      </c>
      <c r="C4">
        <f>A4+B4/24</f>
        <v>8.1287500000000001</v>
      </c>
      <c r="D4">
        <f>C4+$B$2*0.75</f>
        <v>18.2261755</v>
      </c>
      <c r="E4">
        <f ca="1">EDATE(DATE(YEAR(TODAY()), MONTH(1 &amp; $A$2), 1), INT(D4)) + (MOD(D4, 1) * DAY(EOMONTH(DATE(YEAR(TODAY()), MONTH(1 &amp; $A$2), 1), 0)))</f>
        <v>46395.011440499999</v>
      </c>
      <c r="F4" s="7">
        <f ca="1">DATE(YEAR(TODAY()), MONTH(1 &amp; $A$2), 0) + INT(D4) + (MOD(D4, 1) * 24/24)</f>
        <v>45856.2261755</v>
      </c>
      <c r="G4" s="14">
        <v>45856.67083333333</v>
      </c>
      <c r="H4" s="3"/>
    </row>
    <row r="5" spans="1:8">
      <c r="A5">
        <v>21</v>
      </c>
      <c r="B5">
        <v>14.5</v>
      </c>
      <c r="C5">
        <f>A5+B5/24</f>
        <v>21.604166666666668</v>
      </c>
      <c r="D5">
        <f>C5+$B$2*0.75</f>
        <v>31.701592166666668</v>
      </c>
      <c r="E5">
        <f ca="1">EDATE(DATE(YEAR(TODAY()), MONTH(1 &amp; $A$2), 1), INT(D5)) + (MOD(D5, 1) * DAY(EOMONTH(DATE(YEAR(TODAY()), MONTH(1 &amp; $A$2), 1), 0)))</f>
        <v>46805.749357166664</v>
      </c>
      <c r="F5" s="7">
        <f ca="1">DATE(YEAR(TODAY()), MONTH(1 &amp; $A$2), 0) + INT(D5) + (MOD(D5, 1) * 24/24)</f>
        <v>45869.701592166668</v>
      </c>
      <c r="G5" s="14">
        <v>45870.139930555553</v>
      </c>
    </row>
    <row r="6" spans="1:8">
      <c r="A6" s="1" t="s">
        <v>6</v>
      </c>
    </row>
    <row r="7" spans="1:8">
      <c r="A7">
        <v>4</v>
      </c>
      <c r="B7">
        <v>1.02</v>
      </c>
      <c r="C7">
        <f>A7+B7/24</f>
        <v>4.0425000000000004</v>
      </c>
      <c r="D7">
        <f>C7+$B$2*0.75</f>
        <v>14.1399255</v>
      </c>
      <c r="E7">
        <f t="shared" ref="E7:E9" ca="1" si="0">EDATE(DATE(YEAR(TODAY()), MONTH(1 &amp; $A$2), 1), INT(D7/30)) + MOD(D7, 30)</f>
        <v>45853.1399255</v>
      </c>
      <c r="F7" s="7">
        <f ca="1">DATE(YEAR(TODAY()), MONTH(1 &amp; $A$6), 0) + INT(D7) + (MOD(D7, 1) * 24/24)</f>
        <v>45883.1399255</v>
      </c>
    </row>
    <row r="8" spans="1:8">
      <c r="A8">
        <v>17</v>
      </c>
      <c r="B8">
        <v>12.1</v>
      </c>
      <c r="C8">
        <f>A8+B8/24</f>
        <v>17.504166666666666</v>
      </c>
      <c r="D8">
        <f>C8+$B$2*0.75</f>
        <v>27.601592166666666</v>
      </c>
      <c r="E8">
        <f t="shared" ca="1" si="0"/>
        <v>45866.601592166669</v>
      </c>
      <c r="F8" s="7">
        <f ca="1">DATE(YEAR(TODAY()), MONTH(1 &amp; $A$6), 0) + INT(D8) + (MOD(D8, 1) * 24/24)</f>
        <v>45896.601592166669</v>
      </c>
    </row>
    <row r="9" spans="1:8">
      <c r="A9">
        <v>30</v>
      </c>
      <c r="B9">
        <v>23.3</v>
      </c>
      <c r="C9">
        <f>A9+B9/24</f>
        <v>30.970833333333335</v>
      </c>
      <c r="D9">
        <f>C9+$B$2*0.75</f>
        <v>41.068258833333331</v>
      </c>
      <c r="E9">
        <f t="shared" ca="1" si="0"/>
        <v>45881.068258833337</v>
      </c>
      <c r="F9" s="7">
        <f ca="1">DATE(YEAR(TODAY()), MONTH(1 &amp; $A$6), 0) + INT(D9) + (MOD(D9, 1) * 24/24)</f>
        <v>45910.068258833337</v>
      </c>
    </row>
    <row r="11" spans="1:8">
      <c r="A11" s="1" t="s">
        <v>9</v>
      </c>
    </row>
    <row r="12" spans="1:8">
      <c r="A12">
        <v>13</v>
      </c>
      <c r="B12">
        <v>10.6</v>
      </c>
      <c r="C12">
        <f t="shared" ref="C12:C13" si="1">A12+B12/24</f>
        <v>13.441666666666666</v>
      </c>
      <c r="D12">
        <f t="shared" ref="D12:D13" si="2">C12+$B$2*0.75</f>
        <v>23.539092166666666</v>
      </c>
      <c r="E12">
        <f t="shared" ref="E12:E13" ca="1" si="3">EDATE(DATE(YEAR(TODAY()), MONTH(1 &amp; $A$2), 1), INT(D12/30)) + MOD(D12, 30)</f>
        <v>45862.539092166669</v>
      </c>
      <c r="F12" s="7">
        <f ca="1">DATE(YEAR(TODAY()), MONTH(1 &amp; $A$11), 0) + INT(D12) + (MOD(D12, 1) * 24/24)</f>
        <v>45923.539092166669</v>
      </c>
    </row>
    <row r="13" spans="1:8">
      <c r="A13">
        <v>26</v>
      </c>
      <c r="B13">
        <v>21.9</v>
      </c>
      <c r="C13">
        <f t="shared" si="1"/>
        <v>26.912500000000001</v>
      </c>
      <c r="D13">
        <f t="shared" si="2"/>
        <v>37.009925500000001</v>
      </c>
      <c r="E13">
        <f t="shared" ca="1" si="3"/>
        <v>45877.009925500002</v>
      </c>
      <c r="F13" s="7">
        <f ca="1">DATE(YEAR(TODAY()), MONTH(1 &amp; $A$11), 0) + INT(D13) + (MOD(D13, 1) * 24/24)</f>
        <v>45937.009925500002</v>
      </c>
    </row>
    <row r="15" spans="1:8">
      <c r="A15" s="1" t="s">
        <v>11</v>
      </c>
    </row>
    <row r="16" spans="1:8">
      <c r="A16">
        <v>10</v>
      </c>
      <c r="B16">
        <v>9.1999999999999993</v>
      </c>
      <c r="C16">
        <f t="shared" ref="C16:C17" si="4">A16+B16/24</f>
        <v>10.383333333333333</v>
      </c>
      <c r="D16">
        <f t="shared" ref="D16:D17" si="5">C16+$B$2*0.75</f>
        <v>20.480758833333333</v>
      </c>
      <c r="E16">
        <f t="shared" ref="E16:E17" ca="1" si="6">EDATE(DATE(YEAR(TODAY()), MONTH(1 &amp; $A$2), 1), INT(D16/30)) + MOD(D16, 30)</f>
        <v>45859.480758833335</v>
      </c>
      <c r="F16" s="7">
        <f ca="1">DATE(YEAR(TODAY()), MONTH(1 &amp; $A$15), 0) + INT(D16) + (MOD(D16, 1) * 24/24)</f>
        <v>45950.480758833335</v>
      </c>
    </row>
    <row r="17" spans="1:6">
      <c r="A17">
        <v>23</v>
      </c>
      <c r="B17">
        <v>20.399999999999999</v>
      </c>
      <c r="C17">
        <f t="shared" si="4"/>
        <v>23.85</v>
      </c>
      <c r="D17">
        <f t="shared" si="5"/>
        <v>33.947425500000001</v>
      </c>
      <c r="E17">
        <f t="shared" ca="1" si="6"/>
        <v>45873.947425500002</v>
      </c>
      <c r="F17" s="7">
        <f ca="1">DATE(YEAR(TODAY()), MONTH(1 &amp; $A$15), 0) + INT(D17) + (MOD(D17, 1) * 24/24)</f>
        <v>45963.947425500002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CBB7-EDEB-F240-8C85-077E2980E842}">
  <dimension ref="A1:I30"/>
  <sheetViews>
    <sheetView zoomScale="120" zoomScaleNormal="120" workbookViewId="0">
      <selection sqref="A1:XFD1"/>
    </sheetView>
  </sheetViews>
  <sheetFormatPr baseColWidth="10" defaultRowHeight="16"/>
  <cols>
    <col min="1" max="1" width="33.5" customWidth="1"/>
    <col min="9" max="9" width="22.83203125" style="12" customWidth="1"/>
  </cols>
  <sheetData>
    <row r="1" spans="1:9" s="11" customFormat="1">
      <c r="A1" s="11" t="s">
        <v>19</v>
      </c>
      <c r="B1" s="11" t="s">
        <v>20</v>
      </c>
      <c r="C1" s="11" t="s">
        <v>21</v>
      </c>
      <c r="D1" s="11" t="s">
        <v>26</v>
      </c>
      <c r="E1" s="11" t="s">
        <v>22</v>
      </c>
      <c r="F1" s="11" t="s">
        <v>25</v>
      </c>
      <c r="G1" s="11" t="s">
        <v>24</v>
      </c>
      <c r="H1" s="11" t="s">
        <v>23</v>
      </c>
    </row>
    <row r="2" spans="1:9" ht="20">
      <c r="A2" s="10" t="s">
        <v>13</v>
      </c>
      <c r="B2" s="10">
        <v>37.92</v>
      </c>
      <c r="C2" s="10">
        <v>-2.4060000000000001</v>
      </c>
      <c r="D2" s="10">
        <v>93.63</v>
      </c>
      <c r="E2" s="10">
        <v>37.996000000000002</v>
      </c>
      <c r="F2" s="10">
        <v>40.344461000000003</v>
      </c>
      <c r="G2" s="10">
        <v>-2.4068999999999998</v>
      </c>
      <c r="H2" s="10">
        <v>14.44</v>
      </c>
      <c r="I2"/>
    </row>
    <row r="3" spans="1:9" ht="20">
      <c r="A3" s="10" t="s">
        <v>28</v>
      </c>
      <c r="B3" s="10">
        <v>37.935000000000002</v>
      </c>
      <c r="C3" s="10">
        <v>-2.2120000000000002</v>
      </c>
      <c r="D3" s="10">
        <v>93.337000000000003</v>
      </c>
      <c r="E3" s="10">
        <v>37.999000000000002</v>
      </c>
      <c r="F3" s="10">
        <v>40.360787999999999</v>
      </c>
      <c r="G3" s="10">
        <v>-2.2134200000000002</v>
      </c>
      <c r="H3" s="10">
        <v>14.44</v>
      </c>
      <c r="I3"/>
    </row>
    <row r="4" spans="1:9" ht="20">
      <c r="A4" s="10" t="s">
        <v>29</v>
      </c>
      <c r="B4" s="10">
        <v>37.948999999999998</v>
      </c>
      <c r="C4" s="10">
        <v>-2.0190000000000001</v>
      </c>
      <c r="D4" s="10">
        <v>93.045000000000002</v>
      </c>
      <c r="E4" s="10">
        <v>38.003</v>
      </c>
      <c r="F4" s="10">
        <v>40.376168999999997</v>
      </c>
      <c r="G4" s="10">
        <v>-2.0198849999999999</v>
      </c>
      <c r="H4" s="10">
        <v>14.44</v>
      </c>
      <c r="I4"/>
    </row>
    <row r="5" spans="1:9" ht="20">
      <c r="A5" s="10" t="s">
        <v>30</v>
      </c>
      <c r="B5" s="10">
        <v>37.963000000000001</v>
      </c>
      <c r="C5" s="10">
        <v>-1.825</v>
      </c>
      <c r="D5" s="10">
        <v>92.751999999999995</v>
      </c>
      <c r="E5" s="10">
        <v>38.006999999999998</v>
      </c>
      <c r="F5" s="10">
        <v>40.390604000000003</v>
      </c>
      <c r="G5" s="10">
        <v>-1.8263</v>
      </c>
      <c r="H5" s="10">
        <v>14.44</v>
      </c>
      <c r="I5"/>
    </row>
    <row r="6" spans="1:9" ht="20">
      <c r="A6" s="10" t="s">
        <v>14</v>
      </c>
      <c r="B6" s="10">
        <v>37.975000000000001</v>
      </c>
      <c r="C6" s="10">
        <v>-1.631</v>
      </c>
      <c r="D6" s="10">
        <v>92.46</v>
      </c>
      <c r="E6" s="10">
        <v>38.01</v>
      </c>
      <c r="F6" s="10">
        <v>40.404091999999999</v>
      </c>
      <c r="G6" s="10">
        <v>-1.6326689999999999</v>
      </c>
      <c r="H6" s="10">
        <v>14.44</v>
      </c>
      <c r="I6"/>
    </row>
    <row r="7" spans="1:9" ht="20">
      <c r="A7" s="10" t="s">
        <v>31</v>
      </c>
      <c r="B7" s="10">
        <v>37.987000000000002</v>
      </c>
      <c r="C7" s="10">
        <v>-1.4379999999999999</v>
      </c>
      <c r="D7" s="10">
        <v>92.167000000000002</v>
      </c>
      <c r="E7" s="10">
        <v>38.014000000000003</v>
      </c>
      <c r="F7" s="10">
        <v>40.416632999999997</v>
      </c>
      <c r="G7" s="10">
        <v>-1.438998</v>
      </c>
      <c r="H7" s="10">
        <v>14.44</v>
      </c>
      <c r="I7"/>
    </row>
    <row r="8" spans="1:9" ht="20">
      <c r="A8" s="10" t="s">
        <v>32</v>
      </c>
      <c r="B8" s="10">
        <v>37.997999999999998</v>
      </c>
      <c r="C8" s="10">
        <v>-1.244</v>
      </c>
      <c r="D8" s="10">
        <v>91.875</v>
      </c>
      <c r="E8" s="10">
        <v>38.018000000000001</v>
      </c>
      <c r="F8" s="10">
        <v>40.428227</v>
      </c>
      <c r="G8" s="10">
        <v>-1.24529</v>
      </c>
      <c r="H8" s="10">
        <v>14.44</v>
      </c>
      <c r="I8"/>
    </row>
    <row r="9" spans="1:9" ht="20">
      <c r="A9" s="10" t="s">
        <v>33</v>
      </c>
      <c r="B9" s="10">
        <v>38.008000000000003</v>
      </c>
      <c r="C9" s="10">
        <v>-1.05</v>
      </c>
      <c r="D9" s="10">
        <v>91.582999999999998</v>
      </c>
      <c r="E9" s="10">
        <v>38.023000000000003</v>
      </c>
      <c r="F9" s="10">
        <v>40.438873000000001</v>
      </c>
      <c r="G9" s="10">
        <v>-1.0515490000000001</v>
      </c>
      <c r="H9" s="10">
        <v>14.44</v>
      </c>
      <c r="I9"/>
    </row>
    <row r="10" spans="1:9" ht="20">
      <c r="A10" s="10" t="s">
        <v>15</v>
      </c>
      <c r="B10" s="10">
        <v>38.017000000000003</v>
      </c>
      <c r="C10" s="10">
        <v>-0.85699999999999998</v>
      </c>
      <c r="D10" s="10">
        <v>91.290999999999997</v>
      </c>
      <c r="E10" s="10">
        <v>38.027000000000001</v>
      </c>
      <c r="F10" s="10">
        <v>40.448571999999999</v>
      </c>
      <c r="G10" s="10">
        <v>-0.85778100000000002</v>
      </c>
      <c r="H10" s="10">
        <v>14.44</v>
      </c>
      <c r="I10" s="11"/>
    </row>
    <row r="11" spans="1:9" ht="20">
      <c r="A11" s="10" t="s">
        <v>34</v>
      </c>
      <c r="B11" s="10">
        <v>38.024999999999999</v>
      </c>
      <c r="C11" s="10">
        <v>-0.66300000000000003</v>
      </c>
      <c r="D11" s="10">
        <v>90.998000000000005</v>
      </c>
      <c r="E11" s="10">
        <v>38.030999999999999</v>
      </c>
      <c r="F11" s="10">
        <v>40.457321999999998</v>
      </c>
      <c r="G11" s="10">
        <v>-0.663991</v>
      </c>
      <c r="H11" s="10">
        <v>14.44</v>
      </c>
      <c r="I11" s="11"/>
    </row>
    <row r="12" spans="1:9" ht="20">
      <c r="A12" s="10" t="s">
        <v>35</v>
      </c>
      <c r="B12" s="10">
        <v>38.033000000000001</v>
      </c>
      <c r="C12" s="10">
        <v>-0.46899999999999997</v>
      </c>
      <c r="D12" s="10">
        <v>90.706000000000003</v>
      </c>
      <c r="E12" s="10">
        <v>38.036000000000001</v>
      </c>
      <c r="F12" s="10">
        <v>40.465124000000003</v>
      </c>
      <c r="G12" s="10">
        <v>-0.47018199999999999</v>
      </c>
      <c r="H12" s="10">
        <v>14.44</v>
      </c>
      <c r="I12" s="11"/>
    </row>
    <row r="13" spans="1:9" ht="20">
      <c r="A13" s="10" t="s">
        <v>36</v>
      </c>
      <c r="B13" s="10">
        <v>38.039000000000001</v>
      </c>
      <c r="C13" s="10">
        <v>-0.27500000000000002</v>
      </c>
      <c r="D13" s="10">
        <v>90.414000000000001</v>
      </c>
      <c r="E13" s="10">
        <v>38.04</v>
      </c>
      <c r="F13" s="10">
        <v>40.471978</v>
      </c>
      <c r="G13" s="10">
        <v>-0.27635900000000002</v>
      </c>
      <c r="H13" s="10">
        <v>14.44</v>
      </c>
      <c r="I13" s="11"/>
    </row>
    <row r="14" spans="1:9" ht="21">
      <c r="A14" s="13" t="s">
        <v>16</v>
      </c>
      <c r="B14" s="13">
        <v>38.045000000000002</v>
      </c>
      <c r="C14" s="13">
        <v>-8.1000000000000003E-2</v>
      </c>
      <c r="D14" s="13">
        <v>90.122</v>
      </c>
      <c r="E14" s="13">
        <v>38.045000000000002</v>
      </c>
      <c r="F14" s="13">
        <v>40.477882999999999</v>
      </c>
      <c r="G14" s="13">
        <v>-8.2527000000000003E-2</v>
      </c>
      <c r="H14" s="13">
        <v>14.44</v>
      </c>
      <c r="I14" s="11"/>
    </row>
    <row r="15" spans="1:9" ht="20">
      <c r="A15" s="10" t="s">
        <v>37</v>
      </c>
      <c r="B15" s="10">
        <v>38.048999999999999</v>
      </c>
      <c r="C15" s="10">
        <v>0.113</v>
      </c>
      <c r="D15" s="10">
        <v>89.83</v>
      </c>
      <c r="E15" s="10">
        <v>38.048999999999999</v>
      </c>
      <c r="F15" s="10">
        <v>40.482838999999998</v>
      </c>
      <c r="G15" s="10">
        <v>0.11131000000000001</v>
      </c>
      <c r="H15" s="10">
        <v>14.44</v>
      </c>
      <c r="I15" s="11"/>
    </row>
    <row r="16" spans="1:9" ht="20">
      <c r="A16" s="10" t="s">
        <v>38</v>
      </c>
      <c r="B16" s="10">
        <v>38.052999999999997</v>
      </c>
      <c r="C16" s="10">
        <v>0.30599999999999999</v>
      </c>
      <c r="D16" s="10">
        <v>89.539000000000001</v>
      </c>
      <c r="E16" s="10">
        <v>38.054000000000002</v>
      </c>
      <c r="F16" s="10">
        <v>40.486846</v>
      </c>
      <c r="G16" s="10">
        <v>0.305147</v>
      </c>
      <c r="H16" s="10">
        <v>14.44</v>
      </c>
      <c r="I16" s="11"/>
    </row>
    <row r="17" spans="1:9" ht="20">
      <c r="A17" s="10" t="s">
        <v>39</v>
      </c>
      <c r="B17" s="10">
        <v>38.055999999999997</v>
      </c>
      <c r="C17" s="10">
        <v>0.5</v>
      </c>
      <c r="D17" s="10">
        <v>89.247</v>
      </c>
      <c r="E17" s="10">
        <v>38.058999999999997</v>
      </c>
      <c r="F17" s="10">
        <v>40.489904000000003</v>
      </c>
      <c r="G17" s="10">
        <v>0.49897900000000001</v>
      </c>
      <c r="H17" s="10">
        <v>14.44</v>
      </c>
      <c r="I17" s="11"/>
    </row>
    <row r="18" spans="1:9" ht="20">
      <c r="A18" s="10" t="s">
        <v>17</v>
      </c>
      <c r="B18" s="10">
        <v>38.058</v>
      </c>
      <c r="C18" s="10">
        <v>0.69399999999999995</v>
      </c>
      <c r="D18" s="10">
        <v>88.954999999999998</v>
      </c>
      <c r="E18" s="10">
        <v>38.064</v>
      </c>
      <c r="F18" s="10">
        <v>40.492012000000003</v>
      </c>
      <c r="G18" s="10">
        <v>0.69280299999999995</v>
      </c>
      <c r="H18" s="10">
        <v>14.44</v>
      </c>
      <c r="I18" s="11"/>
    </row>
    <row r="19" spans="1:9" ht="20">
      <c r="A19" s="10" t="s">
        <v>40</v>
      </c>
      <c r="B19" s="10">
        <v>38.058999999999997</v>
      </c>
      <c r="C19" s="10">
        <v>0.88800000000000001</v>
      </c>
      <c r="D19" s="10">
        <v>88.664000000000001</v>
      </c>
      <c r="E19" s="10">
        <v>38.069000000000003</v>
      </c>
      <c r="F19" s="10">
        <v>40.493170999999997</v>
      </c>
      <c r="G19" s="10">
        <v>0.88661299999999998</v>
      </c>
      <c r="H19" s="10">
        <v>14.44</v>
      </c>
      <c r="I19" s="11"/>
    </row>
    <row r="20" spans="1:9" ht="20">
      <c r="A20" s="10" t="s">
        <v>41</v>
      </c>
      <c r="B20" s="10">
        <v>38.058999999999997</v>
      </c>
      <c r="C20" s="10">
        <v>1.0820000000000001</v>
      </c>
      <c r="D20" s="10">
        <v>88.372</v>
      </c>
      <c r="E20" s="10">
        <v>38.073999999999998</v>
      </c>
      <c r="F20" s="10">
        <v>40.493380999999999</v>
      </c>
      <c r="G20" s="10">
        <v>1.0804050000000001</v>
      </c>
      <c r="H20" s="10">
        <v>14.44</v>
      </c>
      <c r="I20" s="11"/>
    </row>
    <row r="21" spans="1:9" ht="20">
      <c r="A21" s="10" t="s">
        <v>42</v>
      </c>
      <c r="B21" s="10">
        <v>38.058</v>
      </c>
      <c r="C21" s="10">
        <v>1.2749999999999999</v>
      </c>
      <c r="D21" s="10">
        <v>88.081000000000003</v>
      </c>
      <c r="E21" s="10">
        <v>38.08</v>
      </c>
      <c r="F21" s="10">
        <v>40.492641999999996</v>
      </c>
      <c r="G21" s="10">
        <v>1.2741750000000001</v>
      </c>
      <c r="H21" s="10">
        <v>14.44</v>
      </c>
      <c r="I21" s="11"/>
    </row>
    <row r="22" spans="1:9" ht="20">
      <c r="A22" s="10" t="s">
        <v>18</v>
      </c>
      <c r="B22" s="10">
        <v>38.057000000000002</v>
      </c>
      <c r="C22" s="10">
        <v>1.4690000000000001</v>
      </c>
      <c r="D22" s="10">
        <v>87.789000000000001</v>
      </c>
      <c r="E22" s="10">
        <v>38.085000000000001</v>
      </c>
      <c r="F22" s="10">
        <v>40.490952999999998</v>
      </c>
      <c r="G22" s="10">
        <v>1.4679169999999999</v>
      </c>
      <c r="H22" s="10">
        <v>14.44</v>
      </c>
      <c r="I22" s="11"/>
    </row>
    <row r="23" spans="1:9" ht="20">
      <c r="A23" s="10" t="s">
        <v>43</v>
      </c>
      <c r="B23" s="10">
        <v>38.054000000000002</v>
      </c>
      <c r="C23" s="10">
        <v>1.663</v>
      </c>
      <c r="D23" s="10">
        <v>87.498000000000005</v>
      </c>
      <c r="E23" s="10">
        <v>38.090000000000003</v>
      </c>
      <c r="F23" s="10">
        <v>40.488315</v>
      </c>
      <c r="G23" s="10">
        <v>1.6616280000000001</v>
      </c>
      <c r="H23" s="10">
        <v>14.44</v>
      </c>
      <c r="I23" s="11"/>
    </row>
    <row r="24" spans="1:9" ht="20">
      <c r="A24" s="10" t="s">
        <v>44</v>
      </c>
      <c r="B24" s="10">
        <v>38.051000000000002</v>
      </c>
      <c r="C24" s="10">
        <v>1.857</v>
      </c>
      <c r="D24" s="10">
        <v>87.206999999999994</v>
      </c>
      <c r="E24" s="10">
        <v>38.095999999999997</v>
      </c>
      <c r="F24" s="10">
        <v>40.484727999999997</v>
      </c>
      <c r="G24" s="10">
        <v>1.855302</v>
      </c>
      <c r="H24" s="10">
        <v>14.44</v>
      </c>
      <c r="I24" s="11"/>
    </row>
    <row r="25" spans="1:9" ht="20">
      <c r="A25" s="10" t="s">
        <v>45</v>
      </c>
      <c r="B25" s="10">
        <v>38.045999999999999</v>
      </c>
      <c r="C25" s="10">
        <v>2.0499999999999998</v>
      </c>
      <c r="D25" s="10">
        <v>86.915000000000006</v>
      </c>
      <c r="E25" s="10">
        <v>38.101999999999997</v>
      </c>
      <c r="F25" s="10">
        <v>40.480190999999998</v>
      </c>
      <c r="G25" s="10">
        <v>2.0489350000000002</v>
      </c>
      <c r="H25" s="10">
        <v>14.44</v>
      </c>
      <c r="I25" s="11"/>
    </row>
    <row r="26" spans="1:9">
      <c r="I26" s="11"/>
    </row>
    <row r="27" spans="1:9" ht="21">
      <c r="A27" s="13" t="s">
        <v>46</v>
      </c>
      <c r="B27" s="13">
        <v>38.046999999999997</v>
      </c>
      <c r="C27" s="13">
        <v>-4.0000000000000001E-3</v>
      </c>
      <c r="D27" s="13">
        <v>90.006</v>
      </c>
      <c r="E27" s="13">
        <v>38.046999999999997</v>
      </c>
      <c r="F27" s="13">
        <v>40.479979</v>
      </c>
      <c r="G27" s="13">
        <v>-4.9919999999999999E-3</v>
      </c>
      <c r="H27" s="13">
        <v>14.44</v>
      </c>
      <c r="I27" s="11"/>
    </row>
    <row r="28" spans="1:9">
      <c r="I28" s="11"/>
    </row>
    <row r="29" spans="1:9" ht="21">
      <c r="A29" s="13" t="s">
        <v>48</v>
      </c>
      <c r="B29" s="13">
        <v>38.526000000000003</v>
      </c>
      <c r="C29" s="13">
        <v>-6.0000000000000001E-3</v>
      </c>
      <c r="D29" s="13">
        <v>90.01</v>
      </c>
      <c r="E29" s="13">
        <v>38.526000000000003</v>
      </c>
      <c r="F29" s="13">
        <v>41.014828000000001</v>
      </c>
      <c r="G29" s="13">
        <v>-7.7039999999999999E-3</v>
      </c>
      <c r="H29" s="13">
        <v>14.42</v>
      </c>
    </row>
    <row r="30" spans="1:9" ht="21">
      <c r="A30" s="13" t="s">
        <v>49</v>
      </c>
      <c r="B30" s="13">
        <v>38.526000000000003</v>
      </c>
      <c r="C30" s="13">
        <v>7.0000000000000001E-3</v>
      </c>
      <c r="D30" s="13">
        <v>89.99</v>
      </c>
      <c r="E30" s="13">
        <v>38.526000000000003</v>
      </c>
      <c r="F30" s="13">
        <v>41.015163000000001</v>
      </c>
      <c r="G30" s="13">
        <v>5.352E-3</v>
      </c>
      <c r="H30" s="13">
        <v>14.42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19BC-1733-9A41-8A07-F8648658B597}">
  <dimension ref="A1:G18"/>
  <sheetViews>
    <sheetView tabSelected="1" zoomScale="160" zoomScaleNormal="160" workbookViewId="0">
      <selection activeCell="G9" sqref="G9"/>
    </sheetView>
  </sheetViews>
  <sheetFormatPr baseColWidth="10" defaultRowHeight="16"/>
  <cols>
    <col min="3" max="3" width="15.1640625" customWidth="1"/>
    <col min="6" max="6" width="16.33203125" customWidth="1"/>
    <col min="7" max="7" width="14.6640625" customWidth="1"/>
  </cols>
  <sheetData>
    <row r="1" spans="1:7" ht="34">
      <c r="A1" s="2" t="s">
        <v>12</v>
      </c>
      <c r="B1" s="4" t="s">
        <v>10</v>
      </c>
      <c r="C1" s="2"/>
      <c r="D1" s="2"/>
      <c r="E1" s="2"/>
      <c r="F1" s="6" t="s">
        <v>27</v>
      </c>
    </row>
    <row r="2" spans="1:7">
      <c r="A2" s="1" t="s">
        <v>1</v>
      </c>
      <c r="B2" s="1">
        <v>1.4134789999999999</v>
      </c>
      <c r="F2" s="7"/>
    </row>
    <row r="3" spans="1:7" ht="17">
      <c r="A3" t="s">
        <v>3</v>
      </c>
      <c r="B3" t="s">
        <v>2</v>
      </c>
      <c r="C3" t="s">
        <v>4</v>
      </c>
      <c r="D3" t="s">
        <v>5</v>
      </c>
      <c r="E3" t="s">
        <v>7</v>
      </c>
      <c r="F3" s="7" t="s">
        <v>8</v>
      </c>
    </row>
    <row r="4" spans="1:7">
      <c r="A4">
        <v>10</v>
      </c>
      <c r="B4" s="8">
        <v>21.2</v>
      </c>
      <c r="C4">
        <f>A4+B4/24</f>
        <v>10.883333333333333</v>
      </c>
      <c r="D4">
        <f>C4+$B$2*0.75</f>
        <v>11.943442583333333</v>
      </c>
      <c r="E4">
        <f ca="1">EDATE(DATE(YEAR(TODAY()), MONTH(1 &amp; $A$2), 1), INT(D4/30)) + MOD(D4, 30)</f>
        <v>45850.943442583331</v>
      </c>
      <c r="F4" s="7">
        <f ca="1">DATE(YEAR(TODAY()), MONTH(1 &amp; $A$2), 0) + INT(D4) + (MOD(D4, 1) * 24/24)</f>
        <v>45849.943442583331</v>
      </c>
    </row>
    <row r="5" spans="1:7">
      <c r="A5">
        <v>12</v>
      </c>
      <c r="B5" s="8">
        <v>7.1</v>
      </c>
      <c r="C5">
        <f t="shared" ref="C5:C18" si="0">A5+B5/24</f>
        <v>12.295833333333333</v>
      </c>
      <c r="D5">
        <f t="shared" ref="D5:D18" si="1">C5+$B$2*0.75</f>
        <v>13.355942583333333</v>
      </c>
      <c r="E5">
        <f ca="1">EDATE(DATE(YEAR(TODAY()), MONTH(1 &amp; $A$2), 1), INT(D5/30)) + MOD(D5, 30)</f>
        <v>45852.35594258333</v>
      </c>
      <c r="F5" s="7">
        <f t="shared" ref="F5:F18" ca="1" si="2">DATE(YEAR(TODAY()), MONTH(1 &amp; $A$2), 0) + INT(D5) + (MOD(D5, 1) * 24/24)</f>
        <v>45851.35594258333</v>
      </c>
    </row>
    <row r="6" spans="1:7">
      <c r="A6">
        <v>13</v>
      </c>
      <c r="B6" s="8">
        <v>17</v>
      </c>
      <c r="C6">
        <f t="shared" si="0"/>
        <v>13.708333333333334</v>
      </c>
      <c r="D6">
        <f t="shared" si="1"/>
        <v>14.768442583333334</v>
      </c>
      <c r="E6">
        <f ca="1">EDATE(DATE(YEAR(TODAY()), MONTH(1 &amp; $A$2), 1), INT(D6/30)) + MOD(D6, 30)</f>
        <v>45853.768442583336</v>
      </c>
      <c r="F6" s="7">
        <f t="shared" ca="1" si="2"/>
        <v>45852.768442583336</v>
      </c>
    </row>
    <row r="7" spans="1:7">
      <c r="A7">
        <v>15</v>
      </c>
      <c r="B7" s="8">
        <v>2.9</v>
      </c>
      <c r="C7">
        <f t="shared" si="0"/>
        <v>15.120833333333334</v>
      </c>
      <c r="D7">
        <f t="shared" si="1"/>
        <v>16.180942583333334</v>
      </c>
      <c r="E7">
        <f ca="1">EDATE(DATE(YEAR(TODAY()), MONTH(1 &amp; $A$2), 1), INT(D7/30)) + MOD(D7, 30)</f>
        <v>45855.180942583334</v>
      </c>
      <c r="F7" s="7">
        <f t="shared" ca="1" si="2"/>
        <v>45854.180942583334</v>
      </c>
    </row>
    <row r="8" spans="1:7">
      <c r="A8" s="9">
        <v>16</v>
      </c>
      <c r="B8">
        <v>12.8</v>
      </c>
      <c r="C8">
        <f t="shared" si="0"/>
        <v>16.533333333333335</v>
      </c>
      <c r="D8">
        <f t="shared" si="1"/>
        <v>17.593442583333335</v>
      </c>
      <c r="E8">
        <f ca="1">EDATE(DATE(YEAR(TODAY()), MONTH(1 &amp; $A$2), 1), INT(D8/30)) + MOD(D8, 30)</f>
        <v>45856.593442583333</v>
      </c>
      <c r="F8" s="7">
        <f t="shared" ca="1" si="2"/>
        <v>45855.593442583333</v>
      </c>
      <c r="G8" s="5">
        <v>45855.679826388892</v>
      </c>
    </row>
    <row r="9" spans="1:7">
      <c r="A9">
        <v>17</v>
      </c>
      <c r="B9" s="8">
        <v>22.7</v>
      </c>
      <c r="C9">
        <f t="shared" si="0"/>
        <v>17.945833333333333</v>
      </c>
      <c r="D9">
        <f t="shared" si="1"/>
        <v>19.005942583333333</v>
      </c>
      <c r="E9">
        <f ca="1">EDATE(DATE(YEAR(TODAY()), MONTH(1 &amp; $A$2), 1), INT(D9/30)) + MOD(D9, 30)</f>
        <v>45858.005942583331</v>
      </c>
      <c r="F9" s="7">
        <f t="shared" ca="1" si="2"/>
        <v>45857.005942583331</v>
      </c>
    </row>
    <row r="10" spans="1:7">
      <c r="A10">
        <v>19</v>
      </c>
      <c r="B10" s="8">
        <v>8.6999999999999993</v>
      </c>
      <c r="C10">
        <f t="shared" si="0"/>
        <v>19.362500000000001</v>
      </c>
      <c r="D10">
        <f t="shared" si="1"/>
        <v>20.422609250000001</v>
      </c>
      <c r="E10">
        <f ca="1">EDATE(DATE(YEAR(TODAY()), MONTH(1 &amp; $A$2), 1), INT(D10/30)) + MOD(D10, 30)</f>
        <v>45859.422609250003</v>
      </c>
      <c r="F10" s="7">
        <f t="shared" ca="1" si="2"/>
        <v>45858.422609250003</v>
      </c>
    </row>
    <row r="11" spans="1:7">
      <c r="A11">
        <v>20</v>
      </c>
      <c r="B11" s="8">
        <v>18.5</v>
      </c>
      <c r="C11">
        <f t="shared" si="0"/>
        <v>20.770833333333332</v>
      </c>
      <c r="D11">
        <f t="shared" si="1"/>
        <v>21.830942583333332</v>
      </c>
      <c r="E11">
        <f ca="1">EDATE(DATE(YEAR(TODAY()), MONTH(1 &amp; $A$2), 1), INT(D11/30)) + MOD(D11, 30)</f>
        <v>45860.830942583336</v>
      </c>
      <c r="F11" s="7">
        <f t="shared" ca="1" si="2"/>
        <v>45859.830942583336</v>
      </c>
    </row>
    <row r="12" spans="1:7">
      <c r="A12">
        <v>22</v>
      </c>
      <c r="B12" s="8">
        <v>4.4000000000000004</v>
      </c>
      <c r="C12">
        <f t="shared" si="0"/>
        <v>22.183333333333334</v>
      </c>
      <c r="D12">
        <f t="shared" si="1"/>
        <v>23.243442583333334</v>
      </c>
      <c r="E12">
        <f ca="1">EDATE(DATE(YEAR(TODAY()), MONTH(1 &amp; $A$2), 1), INT(D12/30)) + MOD(D12, 30)</f>
        <v>45862.243442583334</v>
      </c>
      <c r="F12" s="7">
        <f t="shared" ca="1" si="2"/>
        <v>45861.243442583334</v>
      </c>
    </row>
    <row r="13" spans="1:7">
      <c r="A13">
        <v>23</v>
      </c>
      <c r="B13" s="8">
        <v>14.4</v>
      </c>
      <c r="C13">
        <f t="shared" si="0"/>
        <v>23.6</v>
      </c>
      <c r="D13">
        <f t="shared" si="1"/>
        <v>24.660109250000001</v>
      </c>
      <c r="E13">
        <f ca="1">EDATE(DATE(YEAR(TODAY()), MONTH(1 &amp; $A$2), 1), INT(D13/30)) + MOD(D13, 30)</f>
        <v>45863.660109249999</v>
      </c>
      <c r="F13" s="7">
        <f t="shared" ca="1" si="2"/>
        <v>45862.660109249999</v>
      </c>
    </row>
    <row r="14" spans="1:7">
      <c r="A14">
        <v>25</v>
      </c>
      <c r="B14" s="8">
        <v>0.3</v>
      </c>
      <c r="C14">
        <f t="shared" si="0"/>
        <v>25.012499999999999</v>
      </c>
      <c r="D14">
        <f t="shared" si="1"/>
        <v>26.072609249999999</v>
      </c>
      <c r="E14">
        <f ca="1">EDATE(DATE(YEAR(TODAY()), MONTH(1 &amp; $A$2), 1), INT(D14/30)) + MOD(D14, 30)</f>
        <v>45865.072609249997</v>
      </c>
      <c r="F14" s="7">
        <f t="shared" ca="1" si="2"/>
        <v>45864.072609249997</v>
      </c>
    </row>
    <row r="15" spans="1:7">
      <c r="A15" s="9">
        <v>26</v>
      </c>
      <c r="B15">
        <v>10.199999999999999</v>
      </c>
      <c r="C15">
        <f t="shared" si="0"/>
        <v>26.425000000000001</v>
      </c>
      <c r="D15">
        <f t="shared" si="1"/>
        <v>27.485109250000001</v>
      </c>
      <c r="E15">
        <f ca="1">EDATE(DATE(YEAR(TODAY()), MONTH(1 &amp; $A$2), 1), INT(D15/30)) + MOD(D15, 30)</f>
        <v>45866.485109250003</v>
      </c>
      <c r="F15" s="7">
        <f t="shared" ca="1" si="2"/>
        <v>45865.485109250003</v>
      </c>
    </row>
    <row r="16" spans="1:7">
      <c r="A16">
        <v>27</v>
      </c>
      <c r="B16" s="8">
        <v>20.100000000000001</v>
      </c>
      <c r="C16">
        <f t="shared" si="0"/>
        <v>27.837499999999999</v>
      </c>
      <c r="D16">
        <f t="shared" si="1"/>
        <v>28.897609249999999</v>
      </c>
      <c r="E16">
        <f ca="1">EDATE(DATE(YEAR(TODAY()), MONTH(1 &amp; $A$2), 1), INT(D16/30)) + MOD(D16, 30)</f>
        <v>45867.897609250002</v>
      </c>
      <c r="F16" s="7">
        <f t="shared" ca="1" si="2"/>
        <v>45866.897609250002</v>
      </c>
    </row>
    <row r="17" spans="1:6">
      <c r="A17">
        <v>29</v>
      </c>
      <c r="B17" s="8">
        <v>6</v>
      </c>
      <c r="C17">
        <f t="shared" si="0"/>
        <v>29.25</v>
      </c>
      <c r="D17">
        <f t="shared" si="1"/>
        <v>30.31010925</v>
      </c>
      <c r="E17">
        <f ca="1">EDATE(DATE(YEAR(TODAY()), MONTH(1 &amp; $A$2), 1), INT(D17/30)) + MOD(D17, 30)</f>
        <v>45870.31010925</v>
      </c>
      <c r="F17" s="7">
        <f t="shared" ca="1" si="2"/>
        <v>45868.31010925</v>
      </c>
    </row>
    <row r="18" spans="1:6">
      <c r="A18">
        <v>30</v>
      </c>
      <c r="B18" s="8">
        <v>15.9</v>
      </c>
      <c r="C18">
        <f t="shared" si="0"/>
        <v>30.662500000000001</v>
      </c>
      <c r="D18">
        <f t="shared" si="1"/>
        <v>31.722609250000001</v>
      </c>
      <c r="E18">
        <f ca="1">EDATE(DATE(YEAR(TODAY()), MONTH(1 &amp; $A$2), 1), INT(D18/30)) + MOD(D18, 30)</f>
        <v>45871.722609249999</v>
      </c>
      <c r="F18" s="7">
        <f t="shared" ca="1" si="2"/>
        <v>45869.722609249999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E083-D85B-4F42-9C58-752651EA55E1}">
  <dimension ref="A1:H18"/>
  <sheetViews>
    <sheetView workbookViewId="0">
      <selection activeCell="K6" sqref="K6"/>
    </sheetView>
  </sheetViews>
  <sheetFormatPr baseColWidth="10" defaultRowHeight="16"/>
  <cols>
    <col min="1" max="1" width="30.5" customWidth="1"/>
  </cols>
  <sheetData>
    <row r="1" spans="1:8" s="15" customFormat="1" ht="19">
      <c r="A1" s="15" t="s">
        <v>19</v>
      </c>
      <c r="B1" s="15" t="s">
        <v>20</v>
      </c>
      <c r="C1" s="15" t="s">
        <v>21</v>
      </c>
      <c r="D1" s="15" t="s">
        <v>26</v>
      </c>
      <c r="E1" s="15" t="s">
        <v>22</v>
      </c>
      <c r="F1" s="15" t="s">
        <v>25</v>
      </c>
      <c r="G1" s="15" t="s">
        <v>24</v>
      </c>
      <c r="H1" s="15" t="s">
        <v>23</v>
      </c>
    </row>
    <row r="2" spans="1:8" ht="20">
      <c r="A2" s="10" t="s">
        <v>50</v>
      </c>
      <c r="B2" s="10">
        <v>8.5920000000000005</v>
      </c>
      <c r="C2" s="10">
        <v>-8.1000000000000003E-2</v>
      </c>
      <c r="D2" s="10">
        <v>90.540999999999997</v>
      </c>
      <c r="E2" s="10">
        <v>8.5920000000000005</v>
      </c>
      <c r="F2" s="10">
        <v>9.1410409999999995</v>
      </c>
      <c r="G2" s="10">
        <v>-8.115E-2</v>
      </c>
      <c r="H2" s="10">
        <v>16.75</v>
      </c>
    </row>
    <row r="3" spans="1:8" ht="20">
      <c r="A3" s="10" t="s">
        <v>51</v>
      </c>
      <c r="B3" s="10">
        <v>8.593</v>
      </c>
      <c r="C3" s="10">
        <v>-5.3999999999999999E-2</v>
      </c>
      <c r="D3" s="10">
        <v>90.358000000000004</v>
      </c>
      <c r="E3" s="10">
        <v>8.593</v>
      </c>
      <c r="F3" s="10">
        <v>9.1420980000000007</v>
      </c>
      <c r="G3" s="10">
        <v>-5.3790999999999999E-2</v>
      </c>
      <c r="H3" s="10">
        <v>16.75</v>
      </c>
    </row>
    <row r="4" spans="1:8" ht="20">
      <c r="A4" s="10" t="s">
        <v>52</v>
      </c>
      <c r="B4" s="10">
        <v>8.5939999999999994</v>
      </c>
      <c r="C4" s="10">
        <v>-2.5999999999999999E-2</v>
      </c>
      <c r="D4" s="10">
        <v>90.176000000000002</v>
      </c>
      <c r="E4" s="10">
        <v>8.5939999999999994</v>
      </c>
      <c r="F4" s="10">
        <v>9.1430679999999995</v>
      </c>
      <c r="G4" s="10">
        <v>-2.6431E-2</v>
      </c>
      <c r="H4" s="10">
        <v>16.75</v>
      </c>
    </row>
    <row r="5" spans="1:8" ht="20">
      <c r="A5" s="10" t="s">
        <v>53</v>
      </c>
      <c r="B5" s="10">
        <v>8.5950000000000006</v>
      </c>
      <c r="C5" s="10">
        <v>1E-3</v>
      </c>
      <c r="D5" s="10">
        <v>89.992999999999995</v>
      </c>
      <c r="E5" s="10">
        <v>8.5950000000000006</v>
      </c>
      <c r="F5" s="10">
        <v>9.1439500000000002</v>
      </c>
      <c r="G5" s="10">
        <v>9.2900000000000003E-4</v>
      </c>
      <c r="H5" s="10">
        <v>16.75</v>
      </c>
    </row>
    <row r="6" spans="1:8" ht="20">
      <c r="A6" s="10" t="s">
        <v>54</v>
      </c>
      <c r="B6" s="10">
        <v>8.5950000000000006</v>
      </c>
      <c r="C6" s="10">
        <v>2.8000000000000001E-2</v>
      </c>
      <c r="D6" s="10">
        <v>89.811000000000007</v>
      </c>
      <c r="E6" s="10">
        <v>8.5950000000000006</v>
      </c>
      <c r="F6" s="10">
        <v>9.1447459999999996</v>
      </c>
      <c r="G6" s="10">
        <v>2.8289000000000002E-2</v>
      </c>
      <c r="H6" s="10">
        <v>16.75</v>
      </c>
    </row>
    <row r="7" spans="1:8" ht="20">
      <c r="A7" s="10" t="s">
        <v>55</v>
      </c>
      <c r="B7" s="10">
        <v>8.5960000000000001</v>
      </c>
      <c r="C7" s="10">
        <v>5.6000000000000001E-2</v>
      </c>
      <c r="D7" s="10">
        <v>89.629000000000005</v>
      </c>
      <c r="E7" s="10">
        <v>8.5960000000000001</v>
      </c>
      <c r="F7" s="10">
        <v>9.1454529999999998</v>
      </c>
      <c r="G7" s="10">
        <v>5.5648000000000003E-2</v>
      </c>
      <c r="H7" s="10">
        <v>16.75</v>
      </c>
    </row>
    <row r="9" spans="1:8" ht="20">
      <c r="A9" s="10" t="s">
        <v>56</v>
      </c>
      <c r="B9" s="10">
        <v>8.5950000000000006</v>
      </c>
      <c r="C9" s="10">
        <v>-2E-3</v>
      </c>
      <c r="D9" s="10">
        <v>90.015000000000001</v>
      </c>
      <c r="E9" s="10">
        <v>8.5950000000000006</v>
      </c>
      <c r="F9" s="10">
        <v>9.1438520000000008</v>
      </c>
      <c r="G9" s="10">
        <v>-2.2629999999999998E-3</v>
      </c>
      <c r="H9" s="10">
        <v>16.75</v>
      </c>
    </row>
    <row r="10" spans="1:8" ht="20">
      <c r="A10" s="10" t="s">
        <v>57</v>
      </c>
      <c r="B10" s="10">
        <v>8.5950000000000006</v>
      </c>
      <c r="C10" s="10">
        <v>-2E-3</v>
      </c>
      <c r="D10" s="10">
        <v>90.012</v>
      </c>
      <c r="E10" s="10">
        <v>8.5950000000000006</v>
      </c>
      <c r="F10" s="10">
        <v>9.1438659999999992</v>
      </c>
      <c r="G10" s="10">
        <v>-1.807E-3</v>
      </c>
      <c r="H10" s="10">
        <v>16.75</v>
      </c>
    </row>
    <row r="11" spans="1:8" ht="20">
      <c r="A11" s="10" t="s">
        <v>58</v>
      </c>
      <c r="B11" s="10">
        <v>8.5950000000000006</v>
      </c>
      <c r="C11" s="10">
        <v>-1E-3</v>
      </c>
      <c r="D11" s="10">
        <v>90.009</v>
      </c>
      <c r="E11" s="10">
        <v>8.5950000000000006</v>
      </c>
      <c r="F11" s="10">
        <v>9.1438799999999993</v>
      </c>
      <c r="G11" s="10">
        <v>-1.351E-3</v>
      </c>
      <c r="H11" s="10">
        <v>16.75</v>
      </c>
    </row>
    <row r="12" spans="1:8" ht="20">
      <c r="A12" s="10" t="s">
        <v>59</v>
      </c>
      <c r="B12" s="10">
        <v>8.5950000000000006</v>
      </c>
      <c r="C12" s="10">
        <v>-1E-3</v>
      </c>
      <c r="D12" s="10">
        <v>90.006</v>
      </c>
      <c r="E12" s="10">
        <v>8.5950000000000006</v>
      </c>
      <c r="F12" s="10">
        <v>9.1438939999999995</v>
      </c>
      <c r="G12" s="10">
        <v>-8.9499999999999996E-4</v>
      </c>
      <c r="H12" s="10">
        <v>16.75</v>
      </c>
    </row>
    <row r="13" spans="1:8" ht="21">
      <c r="A13" s="13" t="s">
        <v>60</v>
      </c>
      <c r="B13" s="13">
        <v>8.5950000000000006</v>
      </c>
      <c r="C13" s="13">
        <v>0</v>
      </c>
      <c r="D13" s="13">
        <v>90.001999999999995</v>
      </c>
      <c r="E13" s="13">
        <v>8.5950000000000006</v>
      </c>
      <c r="F13" s="13">
        <v>9.1439079999999997</v>
      </c>
      <c r="G13" s="13">
        <v>-4.3899999999999999E-4</v>
      </c>
      <c r="H13" s="13">
        <v>16.75</v>
      </c>
    </row>
    <row r="14" spans="1:8" ht="20">
      <c r="A14" s="10" t="s">
        <v>61</v>
      </c>
      <c r="B14" s="10">
        <v>8.5950000000000006</v>
      </c>
      <c r="C14" s="10">
        <v>0</v>
      </c>
      <c r="D14" s="10">
        <v>89.998999999999995</v>
      </c>
      <c r="E14" s="10">
        <v>8.5950000000000006</v>
      </c>
      <c r="F14" s="10">
        <v>9.1439219999999999</v>
      </c>
      <c r="G14" s="10">
        <v>1.7E-5</v>
      </c>
      <c r="H14" s="10">
        <v>16.75</v>
      </c>
    </row>
    <row r="15" spans="1:8" ht="20">
      <c r="A15" s="10" t="s">
        <v>62</v>
      </c>
      <c r="B15" s="10">
        <v>8.5950000000000006</v>
      </c>
      <c r="C15" s="10">
        <v>1E-3</v>
      </c>
      <c r="D15" s="10">
        <v>89.995999999999995</v>
      </c>
      <c r="E15" s="10">
        <v>8.5950000000000006</v>
      </c>
      <c r="F15" s="10">
        <v>9.1439360000000001</v>
      </c>
      <c r="G15" s="10">
        <v>4.73E-4</v>
      </c>
      <c r="H15" s="10">
        <v>16.75</v>
      </c>
    </row>
    <row r="16" spans="1:8" ht="20">
      <c r="A16" s="10" t="s">
        <v>53</v>
      </c>
      <c r="B16" s="10">
        <v>8.5950000000000006</v>
      </c>
      <c r="C16" s="10">
        <v>1E-3</v>
      </c>
      <c r="D16" s="10">
        <v>89.992999999999995</v>
      </c>
      <c r="E16" s="10">
        <v>8.5950000000000006</v>
      </c>
      <c r="F16" s="10">
        <v>9.1439500000000002</v>
      </c>
      <c r="G16" s="10">
        <v>9.2900000000000003E-4</v>
      </c>
      <c r="H16" s="10">
        <v>16.75</v>
      </c>
    </row>
    <row r="17" spans="1:8" ht="20">
      <c r="A17" s="10" t="s">
        <v>63</v>
      </c>
      <c r="B17" s="10">
        <v>8.5950000000000006</v>
      </c>
      <c r="C17" s="10">
        <v>1E-3</v>
      </c>
      <c r="D17" s="10">
        <v>89.99</v>
      </c>
      <c r="E17" s="10">
        <v>8.5950000000000006</v>
      </c>
      <c r="F17" s="10">
        <v>9.1439640000000004</v>
      </c>
      <c r="G17" s="10">
        <v>1.3849999999999999E-3</v>
      </c>
      <c r="H17" s="10">
        <v>16.75</v>
      </c>
    </row>
    <row r="18" spans="1:8" ht="20">
      <c r="A18" s="10" t="s">
        <v>64</v>
      </c>
      <c r="B18" s="10">
        <v>8.5950000000000006</v>
      </c>
      <c r="C18" s="10">
        <v>2E-3</v>
      </c>
      <c r="D18" s="10">
        <v>89.986999999999995</v>
      </c>
      <c r="E18" s="10">
        <v>8.5950000000000006</v>
      </c>
      <c r="F18" s="10">
        <v>9.1439780000000006</v>
      </c>
      <c r="G18" s="10">
        <v>1.841E-3</v>
      </c>
      <c r="H18" s="10">
        <v>16.75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Oberon</vt:lpstr>
      <vt:lpstr>Oberon IMCCE</vt:lpstr>
      <vt:lpstr>Miranda</vt:lpstr>
      <vt:lpstr>Miranda IMCCE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Zavala, Robert T (Bob) JR CIV USN NAVOBSYSTA FLG AZ (USA)</dc:creator>
  <cp:lastModifiedBy>Zavala, Robert T (Bob) JR CIV USN NAVOBSYSTA FLG AZ (U</cp:lastModifiedBy>
  <dcterms:created xsi:type="dcterms:W3CDTF">2025-07-08T18:47:20Z</dcterms:created>
  <dcterms:modified xsi:type="dcterms:W3CDTF">2025-07-09T00:40:12Z</dcterms:modified>
</cp:coreProperties>
</file>