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59\Documents\"/>
    </mc:Choice>
  </mc:AlternateContent>
  <xr:revisionPtr revIDLastSave="0" documentId="13_ncr:1_{39375E4D-8678-45DB-8909-DB1D41BB0D19}" xr6:coauthVersionLast="47" xr6:coauthVersionMax="47" xr10:uidLastSave="{00000000-0000-0000-0000-000000000000}"/>
  <bookViews>
    <workbookView xWindow="3390" yWindow="7710" windowWidth="14835" windowHeight="7785" xr2:uid="{6023CA6A-C449-4BA0-A77E-E9CFD5FD95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2" i="1"/>
  <c r="G10" i="1"/>
  <c r="E11" i="1"/>
  <c r="E10" i="1"/>
  <c r="G7" i="1"/>
  <c r="G8" i="1"/>
  <c r="H8" i="1"/>
  <c r="G9" i="1"/>
  <c r="H9" i="1"/>
  <c r="H7" i="1"/>
  <c r="F9" i="1"/>
  <c r="F8" i="1"/>
  <c r="F7" i="1"/>
  <c r="E9" i="1"/>
  <c r="E8" i="1"/>
  <c r="E7" i="1"/>
  <c r="B2" i="1"/>
</calcChain>
</file>

<file path=xl/sharedStrings.xml><?xml version="1.0" encoding="utf-8"?>
<sst xmlns="http://schemas.openxmlformats.org/spreadsheetml/2006/main" count="40" uniqueCount="38">
  <si>
    <t>Grid</t>
  </si>
  <si>
    <t>Hyrdogen Demand(ton/year)</t>
  </si>
  <si>
    <t>Type</t>
  </si>
  <si>
    <t>plant</t>
  </si>
  <si>
    <t>storage</t>
  </si>
  <si>
    <t>trans.</t>
  </si>
  <si>
    <t>Max Units</t>
  </si>
  <si>
    <t>D%</t>
  </si>
  <si>
    <t>CG</t>
  </si>
  <si>
    <t>SR</t>
  </si>
  <si>
    <t>BG</t>
  </si>
  <si>
    <t>LH2</t>
  </si>
  <si>
    <t>CH2</t>
  </si>
  <si>
    <t>alpha</t>
  </si>
  <si>
    <t>Steam reforming</t>
  </si>
  <si>
    <r>
      <t>4.22 × 10</t>
    </r>
    <r>
      <rPr>
        <vertAlign val="superscript"/>
        <sz val="11"/>
        <color theme="1"/>
        <rFont val="Calibri"/>
        <family val="2"/>
        <scheme val="minor"/>
      </rPr>
      <t>7</t>
    </r>
  </si>
  <si>
    <r>
      <t>2.99 × 10</t>
    </r>
    <r>
      <rPr>
        <vertAlign val="superscript"/>
        <sz val="11"/>
        <color theme="1"/>
        <rFont val="Calibri"/>
        <family val="2"/>
        <scheme val="minor"/>
      </rPr>
      <t>7</t>
    </r>
  </si>
  <si>
    <t>Coal gasification</t>
  </si>
  <si>
    <r>
      <t>7.55 × 10</t>
    </r>
    <r>
      <rPr>
        <vertAlign val="superscript"/>
        <sz val="11"/>
        <color theme="1"/>
        <rFont val="Calibri"/>
        <family val="2"/>
        <scheme val="minor"/>
      </rPr>
      <t>7</t>
    </r>
  </si>
  <si>
    <r>
      <t>6.08 × 10</t>
    </r>
    <r>
      <rPr>
        <vertAlign val="superscript"/>
        <sz val="11"/>
        <color theme="1"/>
        <rFont val="Calibri"/>
        <family val="2"/>
        <scheme val="minor"/>
      </rPr>
      <t>7</t>
    </r>
  </si>
  <si>
    <t>Biomass gasification</t>
  </si>
  <si>
    <r>
      <t>1.11 × 10</t>
    </r>
    <r>
      <rPr>
        <vertAlign val="superscript"/>
        <sz val="11"/>
        <color theme="1"/>
        <rFont val="Calibri"/>
        <family val="2"/>
        <scheme val="minor"/>
      </rPr>
      <t>8</t>
    </r>
  </si>
  <si>
    <r>
      <t>7.15 × 10</t>
    </r>
    <r>
      <rPr>
        <vertAlign val="superscript"/>
        <sz val="11"/>
        <color theme="1"/>
        <rFont val="Calibri"/>
        <family val="2"/>
        <scheme val="minor"/>
      </rPr>
      <t>7</t>
    </r>
  </si>
  <si>
    <t>Beta</t>
  </si>
  <si>
    <t>CST</t>
  </si>
  <si>
    <t>PCT</t>
  </si>
  <si>
    <t>Technology</t>
  </si>
  <si>
    <t>Impact Due to Climate Change</t>
  </si>
  <si>
    <r>
      <t>Steam reforming (DALYs kg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</si>
  <si>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Coal gasification (DALYs kg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</si>
  <si>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Biomass gasification (DALYs kg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</si>
  <si>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Cryogenic spherical tank (LH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(DALYs kg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</si>
  <si>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Pressurized cylindrical vessel (CH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(DALYs kg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</si>
  <si>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Tanker truck (LH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(DALYs ton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 xml:space="preserve"> km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</si>
  <si>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Tube trailer (CH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(DALYs ton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 xml:space="preserve"> km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</si>
  <si>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Railway tank car (LH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(DALYs ton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 xml:space="preserve"> km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</si>
  <si>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Railway tube car (CH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(DALYs ton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 xml:space="preserve"> km</t>
    </r>
    <r>
      <rPr>
        <vertAlign val="superscript"/>
        <sz val="11"/>
        <color theme="1"/>
        <rFont val="Calibri"/>
        <family val="2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</si>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</sst>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61E6-D70D-47D7-AD5B-4B08CCCF287C}">
  <dimension ref="A1:M24"/>
  <sheetViews>
    <sheetView tabSelected="1" topLeftCell="A6" workbookViewId="0">
      <selection activeCell="M3" sqref="M3"/>
    </sheetView>
  </sheetViews>
  <sheetFormatPr defaultRowHeight="15" x14ac:dyDescent="0.25"/>
  <cols>
    <col min="2" max="2" width="23.7109375" customWidth="1"/>
    <col min="4" max="4" width="7.28515625" customWidth="1"/>
    <col min="5" max="5" width="9.5703125" customWidth="1"/>
    <col min="11" max="11" width="11.5703125" bestFit="1" customWidth="1"/>
  </cols>
  <sheetData>
    <row r="1" spans="1:13" ht="60" x14ac:dyDescent="0.25">
      <c r="A1" t="s">
        <v>0</v>
      </c>
      <c r="B1" t="s">
        <v>1</v>
      </c>
      <c r="D1" t="s">
        <v>2</v>
      </c>
      <c r="E1" t="s">
        <v>6</v>
      </c>
      <c r="F1" t="s">
        <v>7</v>
      </c>
      <c r="J1" s="3" t="s">
        <v>26</v>
      </c>
      <c r="K1" s="3" t="s">
        <v>27</v>
      </c>
      <c r="M1" t="s">
        <v>37</v>
      </c>
    </row>
    <row r="2" spans="1:13" ht="62.25" x14ac:dyDescent="0.25">
      <c r="A2">
        <v>1</v>
      </c>
      <c r="B2">
        <f>510</f>
        <v>510</v>
      </c>
      <c r="D2" t="s">
        <v>3</v>
      </c>
      <c r="E2">
        <v>20</v>
      </c>
      <c r="F2">
        <v>10</v>
      </c>
      <c r="J2" s="2" t="s">
        <v>28</v>
      </c>
      <c r="K2" s="2">
        <f>3.34 * 10^-6</f>
        <v>3.3399999999999998E-6</v>
      </c>
      <c r="M2">
        <v>0.05</v>
      </c>
    </row>
    <row r="3" spans="1:13" ht="77.25" x14ac:dyDescent="0.25">
      <c r="A3">
        <v>2</v>
      </c>
      <c r="B3">
        <v>400</v>
      </c>
      <c r="D3" t="s">
        <v>4</v>
      </c>
      <c r="E3">
        <v>250</v>
      </c>
      <c r="F3">
        <v>90</v>
      </c>
      <c r="J3" s="2" t="s">
        <v>29</v>
      </c>
      <c r="K3" s="4">
        <v>6.0699999999999998E-5</v>
      </c>
    </row>
    <row r="4" spans="1:13" ht="77.25" x14ac:dyDescent="0.25">
      <c r="A4">
        <v>3</v>
      </c>
      <c r="B4">
        <v>790</v>
      </c>
      <c r="D4" t="s">
        <v>5</v>
      </c>
      <c r="E4">
        <v>50</v>
      </c>
      <c r="F4">
        <v>25</v>
      </c>
      <c r="J4" s="2" t="s">
        <v>30</v>
      </c>
      <c r="K4" s="4">
        <v>-2.58E-5</v>
      </c>
    </row>
    <row r="5" spans="1:13" ht="110.25" x14ac:dyDescent="0.25">
      <c r="A5">
        <v>4</v>
      </c>
      <c r="B5">
        <v>1195</v>
      </c>
      <c r="E5" s="1" t="s">
        <v>13</v>
      </c>
      <c r="F5" s="1"/>
      <c r="G5" s="1" t="s">
        <v>23</v>
      </c>
      <c r="H5" s="1"/>
      <c r="J5" s="2" t="s">
        <v>31</v>
      </c>
      <c r="K5" s="4">
        <v>1.4399999999999999E-7</v>
      </c>
    </row>
    <row r="6" spans="1:13" ht="110.25" x14ac:dyDescent="0.25">
      <c r="A6">
        <v>5</v>
      </c>
      <c r="B6">
        <v>650</v>
      </c>
      <c r="E6" t="s">
        <v>11</v>
      </c>
      <c r="F6" t="s">
        <v>12</v>
      </c>
      <c r="G6" t="s">
        <v>11</v>
      </c>
      <c r="H6" t="s">
        <v>12</v>
      </c>
      <c r="J6" s="2" t="s">
        <v>32</v>
      </c>
      <c r="K6" s="2">
        <f>0.000000032</f>
        <v>3.2000000000000002E-8</v>
      </c>
    </row>
    <row r="7" spans="1:13" ht="97.5" x14ac:dyDescent="0.25">
      <c r="A7">
        <v>6</v>
      </c>
      <c r="B7">
        <v>900</v>
      </c>
      <c r="D7" t="s">
        <v>9</v>
      </c>
      <c r="E7">
        <f>4.22*10^7</f>
        <v>42200000</v>
      </c>
      <c r="F7">
        <f>2.99*10^7</f>
        <v>29900000.000000004</v>
      </c>
      <c r="G7">
        <f>Sheet2!D1</f>
        <v>2.81</v>
      </c>
      <c r="H7">
        <f>Sheet2!E1</f>
        <v>1.99</v>
      </c>
      <c r="J7" s="2" t="s">
        <v>33</v>
      </c>
      <c r="K7" s="4">
        <v>3.4900000000000001E-8</v>
      </c>
    </row>
    <row r="8" spans="1:13" ht="17.25" customHeight="1" x14ac:dyDescent="0.25">
      <c r="A8">
        <v>7</v>
      </c>
      <c r="B8">
        <v>2005</v>
      </c>
      <c r="D8" t="s">
        <v>8</v>
      </c>
      <c r="E8">
        <f>7.55*10^7</f>
        <v>75500000</v>
      </c>
      <c r="F8" s="2">
        <f>6.08 * 10^7</f>
        <v>60800000</v>
      </c>
      <c r="G8">
        <f>Sheet2!D2</f>
        <v>5.04</v>
      </c>
      <c r="H8">
        <f>Sheet2!E2</f>
        <v>4.05</v>
      </c>
      <c r="J8" s="2" t="s">
        <v>34</v>
      </c>
      <c r="K8" s="4">
        <v>7.7700000000000001E-8</v>
      </c>
    </row>
    <row r="9" spans="1:13" ht="97.5" x14ac:dyDescent="0.25">
      <c r="A9">
        <v>8</v>
      </c>
      <c r="B9">
        <v>1925</v>
      </c>
      <c r="D9" t="s">
        <v>10</v>
      </c>
      <c r="E9">
        <f>1.11*10^8</f>
        <v>111000000.00000001</v>
      </c>
      <c r="F9">
        <f>7.15*10^7</f>
        <v>71500000</v>
      </c>
      <c r="G9">
        <f>Sheet2!D3</f>
        <v>7.42</v>
      </c>
      <c r="H9">
        <f>Sheet2!E3</f>
        <v>4.7699999999999996</v>
      </c>
      <c r="J9" s="2" t="s">
        <v>35</v>
      </c>
      <c r="K9" s="4">
        <v>7.8500000000000008E-9</v>
      </c>
    </row>
    <row r="10" spans="1:13" ht="97.5" x14ac:dyDescent="0.25">
      <c r="A10">
        <v>9</v>
      </c>
      <c r="B10">
        <v>3220</v>
      </c>
      <c r="D10" t="s">
        <v>24</v>
      </c>
      <c r="E10">
        <f>9.05*10^6</f>
        <v>9050000</v>
      </c>
      <c r="G10">
        <f>209.17</f>
        <v>209.17</v>
      </c>
      <c r="J10" s="2" t="s">
        <v>36</v>
      </c>
      <c r="K10" s="4">
        <v>1.2E-8</v>
      </c>
    </row>
    <row r="11" spans="1:13" x14ac:dyDescent="0.25">
      <c r="A11">
        <v>10</v>
      </c>
      <c r="B11">
        <v>4510</v>
      </c>
      <c r="D11" t="s">
        <v>25</v>
      </c>
      <c r="E11">
        <f>1.4*10^8</f>
        <v>140000000</v>
      </c>
      <c r="G11">
        <v>3247.25</v>
      </c>
    </row>
    <row r="12" spans="1:13" x14ac:dyDescent="0.25">
      <c r="A12">
        <v>11</v>
      </c>
      <c r="B12">
        <v>715</v>
      </c>
    </row>
    <row r="13" spans="1:13" x14ac:dyDescent="0.25">
      <c r="A13">
        <v>12</v>
      </c>
      <c r="B13">
        <v>2565</v>
      </c>
    </row>
    <row r="14" spans="1:13" x14ac:dyDescent="0.25">
      <c r="A14">
        <v>13</v>
      </c>
      <c r="B14">
        <v>4985</v>
      </c>
    </row>
    <row r="15" spans="1:13" x14ac:dyDescent="0.25">
      <c r="A15">
        <v>14</v>
      </c>
      <c r="B15">
        <v>2485</v>
      </c>
    </row>
    <row r="16" spans="1:13" x14ac:dyDescent="0.25">
      <c r="A16">
        <v>15</v>
      </c>
      <c r="B16">
        <v>3435</v>
      </c>
    </row>
    <row r="17" spans="1:2" x14ac:dyDescent="0.25">
      <c r="A17">
        <v>16</v>
      </c>
      <c r="B17">
        <v>5235</v>
      </c>
    </row>
    <row r="18" spans="1:2" x14ac:dyDescent="0.25">
      <c r="A18">
        <v>17</v>
      </c>
      <c r="B18">
        <v>4305</v>
      </c>
    </row>
    <row r="19" spans="1:2" x14ac:dyDescent="0.25">
      <c r="A19">
        <v>18</v>
      </c>
      <c r="B19">
        <v>1985</v>
      </c>
    </row>
    <row r="20" spans="1:2" x14ac:dyDescent="0.25">
      <c r="A20">
        <v>19</v>
      </c>
      <c r="B20">
        <v>2285</v>
      </c>
    </row>
    <row r="21" spans="1:2" x14ac:dyDescent="0.25">
      <c r="A21">
        <v>20</v>
      </c>
      <c r="B21">
        <v>5320</v>
      </c>
    </row>
    <row r="22" spans="1:2" x14ac:dyDescent="0.25">
      <c r="A22">
        <v>21</v>
      </c>
      <c r="B22">
        <v>15255</v>
      </c>
    </row>
    <row r="23" spans="1:2" x14ac:dyDescent="0.25">
      <c r="A23">
        <v>22</v>
      </c>
      <c r="B23">
        <v>1040</v>
      </c>
    </row>
    <row r="24" spans="1:2" x14ac:dyDescent="0.25">
      <c r="A24">
        <v>23</v>
      </c>
      <c r="B24">
        <v>1260</v>
      </c>
    </row>
  </sheetData>
  <mergeCells count="2">
    <mergeCell ref="E5:F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2708-CF93-4B59-8609-38F760E2206E}">
  <dimension ref="A1:E3"/>
  <sheetViews>
    <sheetView workbookViewId="0">
      <selection sqref="A1:E3"/>
    </sheetView>
  </sheetViews>
  <sheetFormatPr defaultRowHeight="15" x14ac:dyDescent="0.25"/>
  <sheetData>
    <row r="1" spans="1:5" ht="45" x14ac:dyDescent="0.25">
      <c r="A1" s="2" t="s">
        <v>14</v>
      </c>
      <c r="B1" s="2" t="s">
        <v>15</v>
      </c>
      <c r="C1" s="2" t="s">
        <v>16</v>
      </c>
      <c r="D1" s="2">
        <v>2.81</v>
      </c>
      <c r="E1" s="2">
        <v>1.99</v>
      </c>
    </row>
    <row r="2" spans="1:5" ht="45" x14ac:dyDescent="0.25">
      <c r="A2" s="2" t="s">
        <v>17</v>
      </c>
      <c r="B2" s="2" t="s">
        <v>18</v>
      </c>
      <c r="C2" s="2" t="s">
        <v>19</v>
      </c>
      <c r="D2" s="2">
        <v>5.04</v>
      </c>
      <c r="E2" s="2">
        <v>4.05</v>
      </c>
    </row>
    <row r="3" spans="1:5" ht="45" x14ac:dyDescent="0.25">
      <c r="A3" s="2" t="s">
        <v>20</v>
      </c>
      <c r="B3" s="2" t="s">
        <v>21</v>
      </c>
      <c r="C3" s="2" t="s">
        <v>22</v>
      </c>
      <c r="D3" s="2">
        <v>7.42</v>
      </c>
      <c r="E3" s="2">
        <v>4.7699999999999996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Shrivatsa Malladi</dc:creator>
  <cp:lastModifiedBy>Shrivatsa Malladi</cp:lastModifiedBy>
  <dcterms:created xsi:type="dcterms:W3CDTF">2022-12-12T17:35:27Z</dcterms:created>
  <dcterms:modified xsi:type="dcterms:W3CDTF">2022-12-14T10:39:33Z</dcterms:modified>
</cp:coreProperties>
</file>