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D3B9E06E-3F95-4C91-B904-CC77FD3EA5EB}" xr6:coauthVersionLast="47" xr6:coauthVersionMax="47" xr10:uidLastSave="{00000000-0000-0000-0000-000000000000}"/>
  <bookViews>
    <workbookView xWindow="-120" yWindow="-120" windowWidth="29040" windowHeight="15720" tabRatio="623" firstSheet="1" activeTab="2" xr2:uid="{00000000-000D-0000-FFFF-FFFF00000000}"/>
  </bookViews>
  <sheets>
    <sheet name="Форма" sheetId="12" state="hidden" r:id="rId1"/>
    <sheet name="ВИК" sheetId="3" r:id="rId2"/>
    <sheet name="УЗТ (коркарта)" sheetId="4" r:id="rId3"/>
    <sheet name="ПВК" sheetId="7" r:id="rId4"/>
    <sheet name="УЗК" sheetId="5" r:id="rId5"/>
    <sheet name="НВ" sheetId="8" state="hidden" r:id="rId6"/>
    <sheet name="ММПМ" sheetId="13" state="hidden" r:id="rId7"/>
    <sheet name="Приборы ЛНК" sheetId="10" state="hidden" r:id="rId8"/>
    <sheet name="Специалисты" sheetId="11" state="hidden" r:id="rId9"/>
  </sheets>
  <externalReferences>
    <externalReference r:id="rId10"/>
  </externalReferences>
  <definedNames>
    <definedName name="_xlnm._FilterDatabase" localSheetId="5" hidden="1">НВ!$B$15:$P$16</definedName>
    <definedName name="_xlnm._FilterDatabase" localSheetId="2" hidden="1">'УЗТ (коркарта)'!$A$17:$N$619</definedName>
    <definedName name="действительноДО">[1]!Таблица5[Действительно до]</definedName>
    <definedName name="метод">[1]!Таблица6[[ Метод НК]]</definedName>
    <definedName name="Специалист">[1]!Таблица8[Специалист]</definedName>
    <definedName name="удостоверение">[1]!Таблица7[№ удост.]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0" i="4" l="1"/>
  <c r="I70" i="4" s="1"/>
  <c r="J69" i="4"/>
  <c r="I69" i="4" s="1"/>
  <c r="J68" i="4"/>
  <c r="I68" i="4" s="1"/>
  <c r="J67" i="4"/>
  <c r="J66" i="4"/>
  <c r="J65" i="4"/>
  <c r="J64" i="4"/>
  <c r="J63" i="4"/>
  <c r="J62" i="4"/>
  <c r="I62" i="4" s="1"/>
  <c r="I66" i="4" l="1"/>
  <c r="I63" i="4"/>
  <c r="J619" i="4" l="1"/>
  <c r="I619" i="4" s="1"/>
  <c r="J618" i="4"/>
  <c r="I618" i="4" s="1"/>
  <c r="J617" i="4"/>
  <c r="I617" i="4" s="1"/>
  <c r="J616" i="4"/>
  <c r="I616" i="4" s="1"/>
  <c r="J613" i="4"/>
  <c r="I613" i="4" s="1"/>
  <c r="J612" i="4"/>
  <c r="I612" i="4"/>
  <c r="J611" i="4"/>
  <c r="J610" i="4"/>
  <c r="J609" i="4"/>
  <c r="J608" i="4"/>
  <c r="J607" i="4"/>
  <c r="I607" i="4" s="1"/>
  <c r="J606" i="4"/>
  <c r="I606" i="4" s="1"/>
  <c r="J603" i="4"/>
  <c r="I603" i="4" s="1"/>
  <c r="J602" i="4"/>
  <c r="I602" i="4" s="1"/>
  <c r="J601" i="4"/>
  <c r="I601" i="4" s="1"/>
  <c r="J600" i="4"/>
  <c r="I600" i="4" s="1"/>
  <c r="J599" i="4"/>
  <c r="J598" i="4"/>
  <c r="J597" i="4"/>
  <c r="J596" i="4"/>
  <c r="J595" i="4"/>
  <c r="I595" i="4" s="1"/>
  <c r="J594" i="4"/>
  <c r="I594" i="4" s="1"/>
  <c r="J593" i="4"/>
  <c r="J592" i="4"/>
  <c r="J591" i="4"/>
  <c r="J590" i="4"/>
  <c r="J589" i="4"/>
  <c r="I589" i="4" s="1"/>
  <c r="J588" i="4"/>
  <c r="I588" i="4" s="1"/>
  <c r="J587" i="4"/>
  <c r="J586" i="4"/>
  <c r="J585" i="4"/>
  <c r="J584" i="4"/>
  <c r="J583" i="4"/>
  <c r="I583" i="4" s="1"/>
  <c r="J582" i="4"/>
  <c r="I582" i="4" s="1"/>
  <c r="J581" i="4"/>
  <c r="J580" i="4"/>
  <c r="J579" i="4"/>
  <c r="J578" i="4"/>
  <c r="J577" i="4"/>
  <c r="I577" i="4" s="1"/>
  <c r="J576" i="4"/>
  <c r="I576" i="4" s="1"/>
  <c r="J575" i="4"/>
  <c r="J574" i="4"/>
  <c r="J573" i="4"/>
  <c r="J572" i="4"/>
  <c r="J571" i="4"/>
  <c r="I571" i="4" s="1"/>
  <c r="J570" i="4"/>
  <c r="I570" i="4" s="1"/>
  <c r="J569" i="4"/>
  <c r="I569" i="4" s="1"/>
  <c r="J568" i="4"/>
  <c r="I568" i="4" s="1"/>
  <c r="J567" i="4"/>
  <c r="J566" i="4"/>
  <c r="J565" i="4"/>
  <c r="J564" i="4"/>
  <c r="J563" i="4"/>
  <c r="I563" i="4" s="1"/>
  <c r="J562" i="4"/>
  <c r="I562" i="4" s="1"/>
  <c r="J561" i="4"/>
  <c r="J560" i="4"/>
  <c r="J559" i="4"/>
  <c r="J558" i="4"/>
  <c r="J557" i="4"/>
  <c r="I557" i="4" s="1"/>
  <c r="J556" i="4"/>
  <c r="I556" i="4" s="1"/>
  <c r="J555" i="4"/>
  <c r="J554" i="4"/>
  <c r="J553" i="4"/>
  <c r="J552" i="4"/>
  <c r="J551" i="4"/>
  <c r="I551" i="4" s="1"/>
  <c r="J550" i="4"/>
  <c r="I550" i="4" s="1"/>
  <c r="J549" i="4"/>
  <c r="J548" i="4"/>
  <c r="J547" i="4"/>
  <c r="J546" i="4"/>
  <c r="J545" i="4"/>
  <c r="I545" i="4" s="1"/>
  <c r="J544" i="4"/>
  <c r="I544" i="4" s="1"/>
  <c r="J543" i="4"/>
  <c r="I543" i="4" s="1"/>
  <c r="J542" i="4"/>
  <c r="I542" i="4" s="1"/>
  <c r="J541" i="4"/>
  <c r="J540" i="4"/>
  <c r="J539" i="4"/>
  <c r="J538" i="4"/>
  <c r="J537" i="4"/>
  <c r="I537" i="4" s="1"/>
  <c r="J536" i="4"/>
  <c r="I536" i="4" s="1"/>
  <c r="J535" i="4"/>
  <c r="J534" i="4"/>
  <c r="J533" i="4"/>
  <c r="J532" i="4"/>
  <c r="J531" i="4"/>
  <c r="I531" i="4" s="1"/>
  <c r="J530" i="4"/>
  <c r="I530" i="4" s="1"/>
  <c r="J529" i="4"/>
  <c r="J528" i="4"/>
  <c r="J527" i="4"/>
  <c r="J526" i="4"/>
  <c r="J525" i="4"/>
  <c r="I525" i="4" s="1"/>
  <c r="J524" i="4"/>
  <c r="I524" i="4" s="1"/>
  <c r="J523" i="4"/>
  <c r="J522" i="4"/>
  <c r="J521" i="4"/>
  <c r="J520" i="4"/>
  <c r="J519" i="4"/>
  <c r="I519" i="4" s="1"/>
  <c r="J518" i="4"/>
  <c r="I518" i="4" s="1"/>
  <c r="J517" i="4"/>
  <c r="J516" i="4"/>
  <c r="J515" i="4"/>
  <c r="J514" i="4"/>
  <c r="J513" i="4"/>
  <c r="I513" i="4" s="1"/>
  <c r="J512" i="4"/>
  <c r="I512" i="4" s="1"/>
  <c r="J511" i="4"/>
  <c r="J510" i="4"/>
  <c r="J509" i="4"/>
  <c r="J508" i="4"/>
  <c r="J507" i="4"/>
  <c r="I507" i="4" s="1"/>
  <c r="J506" i="4"/>
  <c r="I506" i="4" s="1"/>
  <c r="J505" i="4"/>
  <c r="J504" i="4"/>
  <c r="J503" i="4"/>
  <c r="J502" i="4"/>
  <c r="J501" i="4"/>
  <c r="I501" i="4" s="1"/>
  <c r="J500" i="4"/>
  <c r="I500" i="4" s="1"/>
  <c r="J499" i="4"/>
  <c r="J498" i="4"/>
  <c r="J497" i="4"/>
  <c r="J496" i="4"/>
  <c r="J495" i="4"/>
  <c r="I495" i="4" s="1"/>
  <c r="J494" i="4"/>
  <c r="I494" i="4" s="1"/>
  <c r="J493" i="4"/>
  <c r="I493" i="4" s="1"/>
  <c r="J492" i="4"/>
  <c r="I492" i="4" s="1"/>
  <c r="J491" i="4"/>
  <c r="J490" i="4"/>
  <c r="J489" i="4"/>
  <c r="J488" i="4"/>
  <c r="J487" i="4"/>
  <c r="I487" i="4" s="1"/>
  <c r="J486" i="4"/>
  <c r="I486" i="4" s="1"/>
  <c r="J485" i="4"/>
  <c r="J484" i="4"/>
  <c r="J483" i="4"/>
  <c r="J482" i="4"/>
  <c r="J481" i="4"/>
  <c r="I481" i="4" s="1"/>
  <c r="J480" i="4"/>
  <c r="I480" i="4" s="1"/>
  <c r="J479" i="4"/>
  <c r="I479" i="4" s="1"/>
  <c r="J478" i="4"/>
  <c r="I478" i="4" s="1"/>
  <c r="J477" i="4"/>
  <c r="J476" i="4"/>
  <c r="J475" i="4"/>
  <c r="J474" i="4"/>
  <c r="J473" i="4"/>
  <c r="I473" i="4" s="1"/>
  <c r="J472" i="4"/>
  <c r="I472" i="4" s="1"/>
  <c r="J471" i="4"/>
  <c r="I471" i="4" s="1"/>
  <c r="J470" i="4"/>
  <c r="I470" i="4" s="1"/>
  <c r="J469" i="4"/>
  <c r="J468" i="4"/>
  <c r="J467" i="4"/>
  <c r="J466" i="4"/>
  <c r="J465" i="4"/>
  <c r="I465" i="4" s="1"/>
  <c r="J464" i="4"/>
  <c r="I464" i="4" s="1"/>
  <c r="J463" i="4"/>
  <c r="J462" i="4"/>
  <c r="J461" i="4"/>
  <c r="J460" i="4"/>
  <c r="J459" i="4"/>
  <c r="I459" i="4" s="1"/>
  <c r="J458" i="4"/>
  <c r="I458" i="4" s="1"/>
  <c r="J457" i="4"/>
  <c r="J456" i="4"/>
  <c r="J455" i="4"/>
  <c r="J454" i="4"/>
  <c r="J453" i="4"/>
  <c r="I453" i="4" s="1"/>
  <c r="J452" i="4"/>
  <c r="I452" i="4" s="1"/>
  <c r="J451" i="4"/>
  <c r="J450" i="4"/>
  <c r="J449" i="4"/>
  <c r="J448" i="4"/>
  <c r="J447" i="4"/>
  <c r="I447" i="4" s="1"/>
  <c r="J446" i="4"/>
  <c r="I446" i="4" s="1"/>
  <c r="J445" i="4"/>
  <c r="J444" i="4"/>
  <c r="J443" i="4"/>
  <c r="J442" i="4"/>
  <c r="J441" i="4"/>
  <c r="I441" i="4" s="1"/>
  <c r="J440" i="4"/>
  <c r="I440" i="4" s="1"/>
  <c r="J439" i="4"/>
  <c r="J438" i="4"/>
  <c r="J437" i="4"/>
  <c r="J436" i="4"/>
  <c r="J435" i="4"/>
  <c r="I435" i="4" s="1"/>
  <c r="J434" i="4"/>
  <c r="I434" i="4" s="1"/>
  <c r="J433" i="4"/>
  <c r="J432" i="4"/>
  <c r="J431" i="4"/>
  <c r="J430" i="4"/>
  <c r="J429" i="4"/>
  <c r="I429" i="4" s="1"/>
  <c r="J428" i="4"/>
  <c r="I428" i="4" s="1"/>
  <c r="J427" i="4"/>
  <c r="J426" i="4"/>
  <c r="J425" i="4"/>
  <c r="J424" i="4"/>
  <c r="J423" i="4"/>
  <c r="J422" i="4"/>
  <c r="I422" i="4" s="1"/>
  <c r="J421" i="4"/>
  <c r="J420" i="4"/>
  <c r="J419" i="4"/>
  <c r="J418" i="4"/>
  <c r="J417" i="4"/>
  <c r="J416" i="4"/>
  <c r="I416" i="4" s="1"/>
  <c r="J415" i="4"/>
  <c r="I415" i="4" s="1"/>
  <c r="J414" i="4"/>
  <c r="J413" i="4"/>
  <c r="J412" i="4"/>
  <c r="J411" i="4"/>
  <c r="J410" i="4"/>
  <c r="I410" i="4" s="1"/>
  <c r="J409" i="4"/>
  <c r="I409" i="4" s="1"/>
  <c r="J408" i="4"/>
  <c r="J407" i="4"/>
  <c r="J406" i="4"/>
  <c r="J405" i="4"/>
  <c r="J404" i="4"/>
  <c r="J403" i="4"/>
  <c r="I403" i="4" s="1"/>
  <c r="J402" i="4"/>
  <c r="I401" i="4" s="1"/>
  <c r="J401" i="4"/>
  <c r="J400" i="4"/>
  <c r="J399" i="4"/>
  <c r="J398" i="4"/>
  <c r="J397" i="4"/>
  <c r="J396" i="4"/>
  <c r="J395" i="4"/>
  <c r="I395" i="4" s="1"/>
  <c r="J394" i="4"/>
  <c r="I394" i="4" s="1"/>
  <c r="J393" i="4"/>
  <c r="I393" i="4" s="1"/>
  <c r="J392" i="4"/>
  <c r="I392" i="4" s="1"/>
  <c r="J391" i="4"/>
  <c r="I391" i="4" s="1"/>
  <c r="J390" i="4"/>
  <c r="J389" i="4"/>
  <c r="J388" i="4"/>
  <c r="J387" i="4"/>
  <c r="J386" i="4"/>
  <c r="J385" i="4"/>
  <c r="I385" i="4" s="1"/>
  <c r="J384" i="4"/>
  <c r="J383" i="4"/>
  <c r="J382" i="4"/>
  <c r="J381" i="4"/>
  <c r="J380" i="4"/>
  <c r="I380" i="4" s="1"/>
  <c r="J379" i="4"/>
  <c r="I379" i="4" s="1"/>
  <c r="J378" i="4"/>
  <c r="J377" i="4"/>
  <c r="J376" i="4"/>
  <c r="J375" i="4"/>
  <c r="J374" i="4"/>
  <c r="J373" i="4"/>
  <c r="I373" i="4" s="1"/>
  <c r="J372" i="4"/>
  <c r="I372" i="4" s="1"/>
  <c r="J371" i="4"/>
  <c r="J370" i="4"/>
  <c r="J369" i="4"/>
  <c r="J368" i="4"/>
  <c r="J367" i="4"/>
  <c r="I367" i="4" s="1"/>
  <c r="J366" i="4"/>
  <c r="I366" i="4" s="1"/>
  <c r="J365" i="4"/>
  <c r="I365" i="4" s="1"/>
  <c r="J364" i="4"/>
  <c r="J363" i="4"/>
  <c r="J362" i="4"/>
  <c r="J361" i="4"/>
  <c r="J360" i="4"/>
  <c r="J359" i="4"/>
  <c r="I359" i="4" s="1"/>
  <c r="J358" i="4"/>
  <c r="J357" i="4"/>
  <c r="J356" i="4"/>
  <c r="J355" i="4"/>
  <c r="J354" i="4"/>
  <c r="I354" i="4" s="1"/>
  <c r="J353" i="4"/>
  <c r="I353" i="4" s="1"/>
  <c r="J352" i="4"/>
  <c r="I352" i="4" s="1"/>
  <c r="J351" i="4"/>
  <c r="I351" i="4" s="1"/>
  <c r="J350" i="4"/>
  <c r="J349" i="4"/>
  <c r="J348" i="4"/>
  <c r="J347" i="4"/>
  <c r="J346" i="4"/>
  <c r="J345" i="4"/>
  <c r="I345" i="4" s="1"/>
  <c r="J344" i="4"/>
  <c r="J343" i="4"/>
  <c r="J342" i="4"/>
  <c r="J341" i="4"/>
  <c r="J340" i="4"/>
  <c r="I340" i="4" s="1"/>
  <c r="J339" i="4"/>
  <c r="I339" i="4" s="1"/>
  <c r="J338" i="4"/>
  <c r="I338" i="4" s="1"/>
  <c r="J337" i="4"/>
  <c r="I337" i="4" s="1"/>
  <c r="J336" i="4"/>
  <c r="I336" i="4" s="1"/>
  <c r="J335" i="4"/>
  <c r="I335" i="4" s="1"/>
  <c r="J334" i="4"/>
  <c r="I334" i="4" s="1"/>
  <c r="J333" i="4"/>
  <c r="I333" i="4" s="1"/>
  <c r="J332" i="4"/>
  <c r="I332" i="4" s="1"/>
  <c r="J331" i="4"/>
  <c r="I331" i="4" s="1"/>
  <c r="J330" i="4"/>
  <c r="I330" i="4" s="1"/>
  <c r="J329" i="4"/>
  <c r="I329" i="4" s="1"/>
  <c r="J328" i="4"/>
  <c r="I328" i="4" s="1"/>
  <c r="J327" i="4"/>
  <c r="I327" i="4" s="1"/>
  <c r="J326" i="4"/>
  <c r="I326" i="4" s="1"/>
  <c r="J325" i="4"/>
  <c r="J324" i="4"/>
  <c r="J323" i="4"/>
  <c r="J322" i="4"/>
  <c r="J321" i="4"/>
  <c r="J320" i="4"/>
  <c r="I320" i="4" s="1"/>
  <c r="J319" i="4"/>
  <c r="I319" i="4" s="1"/>
  <c r="J318" i="4"/>
  <c r="I318" i="4" s="1"/>
  <c r="J317" i="4"/>
  <c r="I317" i="4" s="1"/>
  <c r="J316" i="4"/>
  <c r="J315" i="4"/>
  <c r="J314" i="4"/>
  <c r="J313" i="4"/>
  <c r="J312" i="4"/>
  <c r="J311" i="4"/>
  <c r="I311" i="4" s="1"/>
  <c r="J310" i="4"/>
  <c r="I310" i="4" s="1"/>
  <c r="J309" i="4"/>
  <c r="I309" i="4" s="1"/>
  <c r="J308" i="4"/>
  <c r="I308" i="4" s="1"/>
  <c r="J307" i="4"/>
  <c r="I307" i="4" s="1"/>
  <c r="J306" i="4"/>
  <c r="I306" i="4" s="1"/>
  <c r="J305" i="4"/>
  <c r="I305" i="4" s="1"/>
  <c r="J304" i="4"/>
  <c r="J303" i="4"/>
  <c r="J302" i="4"/>
  <c r="J301" i="4"/>
  <c r="J300" i="4"/>
  <c r="J299" i="4"/>
  <c r="I299" i="4" s="1"/>
  <c r="J298" i="4"/>
  <c r="I298" i="4" s="1"/>
  <c r="J297" i="4"/>
  <c r="I297" i="4" s="1"/>
  <c r="J296" i="4"/>
  <c r="I296" i="4" s="1"/>
  <c r="J295" i="4"/>
  <c r="I295" i="4" s="1"/>
  <c r="J294" i="4"/>
  <c r="I294" i="4" s="1"/>
  <c r="J293" i="4"/>
  <c r="I293" i="4" s="1"/>
  <c r="J292" i="4"/>
  <c r="I292" i="4" s="1"/>
  <c r="J291" i="4"/>
  <c r="J290" i="4"/>
  <c r="J289" i="4"/>
  <c r="J288" i="4"/>
  <c r="J287" i="4"/>
  <c r="I287" i="4" s="1"/>
  <c r="J286" i="4"/>
  <c r="I286" i="4" s="1"/>
  <c r="J285" i="4"/>
  <c r="J284" i="4"/>
  <c r="J283" i="4"/>
  <c r="J282" i="4"/>
  <c r="J281" i="4"/>
  <c r="I281" i="4" s="1"/>
  <c r="J280" i="4"/>
  <c r="I280" i="4" s="1"/>
  <c r="J279" i="4"/>
  <c r="I279" i="4" s="1"/>
  <c r="J278" i="4"/>
  <c r="J277" i="4"/>
  <c r="J276" i="4"/>
  <c r="I276" i="4" s="1"/>
  <c r="J275" i="4"/>
  <c r="J274" i="4"/>
  <c r="J273" i="4"/>
  <c r="J272" i="4"/>
  <c r="J271" i="4"/>
  <c r="J270" i="4"/>
  <c r="I270" i="4" s="1"/>
  <c r="J269" i="4"/>
  <c r="J268" i="4"/>
  <c r="J267" i="4"/>
  <c r="J266" i="4"/>
  <c r="J265" i="4"/>
  <c r="J264" i="4"/>
  <c r="I264" i="4" s="1"/>
  <c r="J263" i="4"/>
  <c r="I263" i="4" s="1"/>
  <c r="J262" i="4"/>
  <c r="J261" i="4"/>
  <c r="J260" i="4"/>
  <c r="J259" i="4"/>
  <c r="J258" i="4"/>
  <c r="I258" i="4" s="1"/>
  <c r="J257" i="4"/>
  <c r="I257" i="4" s="1"/>
  <c r="J256" i="4"/>
  <c r="J255" i="4"/>
  <c r="J254" i="4"/>
  <c r="J253" i="4"/>
  <c r="J252" i="4"/>
  <c r="I252" i="4" s="1"/>
  <c r="J251" i="4"/>
  <c r="I251" i="4" s="1"/>
  <c r="J250" i="4"/>
  <c r="J249" i="4"/>
  <c r="J248" i="4"/>
  <c r="J247" i="4"/>
  <c r="J246" i="4"/>
  <c r="J245" i="4"/>
  <c r="I245" i="4" s="1"/>
  <c r="J244" i="4"/>
  <c r="I244" i="4" s="1"/>
  <c r="J243" i="4"/>
  <c r="I243" i="4" s="1"/>
  <c r="J242" i="4"/>
  <c r="J241" i="4"/>
  <c r="J240" i="4"/>
  <c r="J239" i="4"/>
  <c r="J238" i="4"/>
  <c r="I238" i="4" s="1"/>
  <c r="J237" i="4"/>
  <c r="J236" i="4"/>
  <c r="J235" i="4"/>
  <c r="J234" i="4"/>
  <c r="J233" i="4"/>
  <c r="J232" i="4"/>
  <c r="I232" i="4" s="1"/>
  <c r="J231" i="4"/>
  <c r="J230" i="4"/>
  <c r="J229" i="4"/>
  <c r="J228" i="4"/>
  <c r="J227" i="4"/>
  <c r="I227" i="4" s="1"/>
  <c r="J217" i="4"/>
  <c r="J216" i="4"/>
  <c r="J215" i="4"/>
  <c r="J214" i="4"/>
  <c r="J213" i="4"/>
  <c r="I213" i="4" s="1"/>
  <c r="J212" i="4"/>
  <c r="I212" i="4" s="1"/>
  <c r="J211" i="4"/>
  <c r="I211" i="4" s="1"/>
  <c r="J210" i="4"/>
  <c r="I210" i="4" s="1"/>
  <c r="J209" i="4"/>
  <c r="I209" i="4" s="1"/>
  <c r="J208" i="4"/>
  <c r="I208" i="4" s="1"/>
  <c r="J207" i="4"/>
  <c r="I207" i="4" s="1"/>
  <c r="J206" i="4"/>
  <c r="J205" i="4"/>
  <c r="J204" i="4"/>
  <c r="J203" i="4"/>
  <c r="J202" i="4"/>
  <c r="J201" i="4"/>
  <c r="I201" i="4" s="1"/>
  <c r="J200" i="4"/>
  <c r="J199" i="4"/>
  <c r="J198" i="4"/>
  <c r="J197" i="4"/>
  <c r="J196" i="4"/>
  <c r="I196" i="4" s="1"/>
  <c r="J195" i="4"/>
  <c r="I195" i="4" s="1"/>
  <c r="J194" i="4"/>
  <c r="J193" i="4"/>
  <c r="J192" i="4"/>
  <c r="J191" i="4"/>
  <c r="J190" i="4"/>
  <c r="I190" i="4" s="1"/>
  <c r="J189" i="4"/>
  <c r="I189" i="4" s="1"/>
  <c r="J188" i="4"/>
  <c r="I188" i="4" s="1"/>
  <c r="J187" i="4"/>
  <c r="J186" i="4"/>
  <c r="J185" i="4"/>
  <c r="J184" i="4"/>
  <c r="J183" i="4"/>
  <c r="J182" i="4"/>
  <c r="I182" i="4" s="1"/>
  <c r="J181" i="4"/>
  <c r="J180" i="4"/>
  <c r="J179" i="4"/>
  <c r="J178" i="4"/>
  <c r="J177" i="4"/>
  <c r="I177" i="4" s="1"/>
  <c r="J176" i="4"/>
  <c r="I176" i="4" s="1"/>
  <c r="J175" i="4"/>
  <c r="J174" i="4"/>
  <c r="J173" i="4"/>
  <c r="I173" i="4" s="1"/>
  <c r="J172" i="4"/>
  <c r="J171" i="4"/>
  <c r="J170" i="4"/>
  <c r="J169" i="4"/>
  <c r="J168" i="4"/>
  <c r="I168" i="4" s="1"/>
  <c r="J167" i="4"/>
  <c r="I167" i="4" s="1"/>
  <c r="J166" i="4"/>
  <c r="J165" i="4"/>
  <c r="J164" i="4"/>
  <c r="J163" i="4"/>
  <c r="J162" i="4"/>
  <c r="I162" i="4" s="1"/>
  <c r="J161" i="4"/>
  <c r="I161" i="4" s="1"/>
  <c r="J160" i="4"/>
  <c r="J159" i="4"/>
  <c r="J158" i="4"/>
  <c r="J157" i="4"/>
  <c r="J156" i="4"/>
  <c r="I156" i="4" s="1"/>
  <c r="J155" i="4"/>
  <c r="I155" i="4" s="1"/>
  <c r="J154" i="4"/>
  <c r="J153" i="4"/>
  <c r="J152" i="4"/>
  <c r="J151" i="4"/>
  <c r="J150" i="4"/>
  <c r="J149" i="4"/>
  <c r="I149" i="4" s="1"/>
  <c r="J148" i="4"/>
  <c r="I148" i="4" s="1"/>
  <c r="J147" i="4"/>
  <c r="J146" i="4"/>
  <c r="J145" i="4"/>
  <c r="J144" i="4"/>
  <c r="J143" i="4"/>
  <c r="J142" i="4"/>
  <c r="J141" i="4"/>
  <c r="J140" i="4"/>
  <c r="I140" i="4" s="1"/>
  <c r="J139" i="4"/>
  <c r="I139" i="4" s="1"/>
  <c r="J138" i="4"/>
  <c r="J137" i="4"/>
  <c r="J136" i="4"/>
  <c r="J135" i="4"/>
  <c r="J134" i="4"/>
  <c r="I134" i="4" s="1"/>
  <c r="J133" i="4"/>
  <c r="I133" i="4" s="1"/>
  <c r="J132" i="4"/>
  <c r="J131" i="4"/>
  <c r="J130" i="4"/>
  <c r="J129" i="4"/>
  <c r="J128" i="4"/>
  <c r="I128" i="4" s="1"/>
  <c r="J127" i="4"/>
  <c r="I127" i="4" s="1"/>
  <c r="J126" i="4"/>
  <c r="J125" i="4"/>
  <c r="J124" i="4"/>
  <c r="J123" i="4"/>
  <c r="J122" i="4"/>
  <c r="J121" i="4"/>
  <c r="J120" i="4"/>
  <c r="J119" i="4"/>
  <c r="J118" i="4"/>
  <c r="I118" i="4" s="1"/>
  <c r="J117" i="4"/>
  <c r="I117" i="4" s="1"/>
  <c r="J116" i="4"/>
  <c r="J115" i="4"/>
  <c r="J114" i="4"/>
  <c r="J113" i="4"/>
  <c r="J112" i="4"/>
  <c r="I112" i="4" s="1"/>
  <c r="J111" i="4"/>
  <c r="I111" i="4" s="1"/>
  <c r="J110" i="4"/>
  <c r="I110" i="4" s="1"/>
  <c r="J109" i="4"/>
  <c r="J108" i="4"/>
  <c r="J107" i="4"/>
  <c r="J106" i="4"/>
  <c r="J105" i="4"/>
  <c r="J104" i="4"/>
  <c r="I104" i="4" s="1"/>
  <c r="J103" i="4"/>
  <c r="I103" i="4" s="1"/>
  <c r="J102" i="4"/>
  <c r="I102" i="4" s="1"/>
  <c r="J101" i="4"/>
  <c r="J100" i="4"/>
  <c r="J99" i="4"/>
  <c r="J98" i="4"/>
  <c r="J97" i="4"/>
  <c r="J96" i="4"/>
  <c r="I96" i="4" s="1"/>
  <c r="J95" i="4"/>
  <c r="I95" i="4" s="1"/>
  <c r="J94" i="4"/>
  <c r="I94" i="4" s="1"/>
  <c r="J93" i="4"/>
  <c r="J92" i="4"/>
  <c r="J91" i="4"/>
  <c r="J90" i="4"/>
  <c r="J89" i="4"/>
  <c r="J88" i="4"/>
  <c r="I88" i="4" s="1"/>
  <c r="J87" i="4"/>
  <c r="J86" i="4"/>
  <c r="J85" i="4"/>
  <c r="J84" i="4"/>
  <c r="J83" i="4"/>
  <c r="I83" i="4" s="1"/>
  <c r="J82" i="4"/>
  <c r="J81" i="4"/>
  <c r="J80" i="4"/>
  <c r="J79" i="4"/>
  <c r="J78" i="4"/>
  <c r="J77" i="4"/>
  <c r="I77" i="4" s="1"/>
  <c r="J76" i="4"/>
  <c r="J75" i="4"/>
  <c r="J74" i="4"/>
  <c r="J73" i="4"/>
  <c r="J72" i="4"/>
  <c r="I72" i="4" s="1"/>
  <c r="J61" i="4"/>
  <c r="J60" i="4"/>
  <c r="J59" i="4"/>
  <c r="J58" i="4"/>
  <c r="J57" i="4"/>
  <c r="I57" i="4" s="1"/>
  <c r="J56" i="4"/>
  <c r="I56" i="4" s="1"/>
  <c r="J55" i="4"/>
  <c r="I55" i="4" s="1"/>
  <c r="J54" i="4"/>
  <c r="I54" i="4" s="1"/>
  <c r="J53" i="4"/>
  <c r="I53" i="4" s="1"/>
  <c r="J52" i="4"/>
  <c r="I52" i="4" s="1"/>
  <c r="J51" i="4"/>
  <c r="I51" i="4" s="1"/>
  <c r="J50" i="4"/>
  <c r="J49" i="4"/>
  <c r="J48" i="4"/>
  <c r="J47" i="4"/>
  <c r="J46" i="4"/>
  <c r="J45" i="4"/>
  <c r="I45" i="4" s="1"/>
  <c r="J44" i="4"/>
  <c r="J43" i="4"/>
  <c r="J42" i="4"/>
  <c r="J41" i="4"/>
  <c r="J40" i="4"/>
  <c r="I40" i="4" s="1"/>
  <c r="J39" i="4"/>
  <c r="I39" i="4" s="1"/>
  <c r="J38" i="4"/>
  <c r="J37" i="4"/>
  <c r="J36" i="4"/>
  <c r="J35" i="4"/>
  <c r="J34" i="4"/>
  <c r="I34" i="4" s="1"/>
  <c r="J33" i="4"/>
  <c r="I33" i="4" s="1"/>
  <c r="J32" i="4"/>
  <c r="I32" i="4" s="1"/>
  <c r="J31" i="4"/>
  <c r="J30" i="4"/>
  <c r="J29" i="4"/>
  <c r="J28" i="4"/>
  <c r="J27" i="4"/>
  <c r="J26" i="4"/>
  <c r="I26" i="4" s="1"/>
  <c r="J25" i="4"/>
  <c r="J24" i="4"/>
  <c r="J23" i="4"/>
  <c r="J22" i="4"/>
  <c r="J21" i="4"/>
  <c r="I21" i="4" s="1"/>
  <c r="J19" i="4"/>
  <c r="J18" i="4"/>
  <c r="I578" i="4" l="1"/>
  <c r="I508" i="4"/>
  <c r="I49" i="4"/>
  <c r="I178" i="4"/>
  <c r="I233" i="4"/>
  <c r="I389" i="4"/>
  <c r="I236" i="4"/>
  <c r="I174" i="4"/>
  <c r="I265" i="4"/>
  <c r="I277" i="4"/>
  <c r="I346" i="4"/>
  <c r="I360" i="4"/>
  <c r="I197" i="4"/>
  <c r="I482" i="4"/>
  <c r="I349" i="4"/>
  <c r="I374" i="4"/>
  <c r="I271" i="4"/>
  <c r="I584" i="4"/>
  <c r="I27" i="4"/>
  <c r="I430" i="4"/>
  <c r="I274" i="4"/>
  <c r="I488" i="4"/>
  <c r="I30" i="4"/>
  <c r="I157" i="4"/>
  <c r="I169" i="4"/>
  <c r="I214" i="4"/>
  <c r="I300" i="4"/>
  <c r="I426" i="4"/>
  <c r="I460" i="4"/>
  <c r="I558" i="4"/>
  <c r="I35" i="4"/>
  <c r="I324" i="4"/>
  <c r="I22" i="4"/>
  <c r="I407" i="4"/>
  <c r="I46" i="4"/>
  <c r="I81" i="4"/>
  <c r="I92" i="4"/>
  <c r="I100" i="4"/>
  <c r="I532" i="4"/>
  <c r="I41" i="4"/>
  <c r="I105" i="4"/>
  <c r="I259" i="4"/>
  <c r="I363" i="4"/>
  <c r="I411" i="4"/>
  <c r="I423" i="4"/>
  <c r="I246" i="4"/>
  <c r="I321" i="4"/>
  <c r="I454" i="4"/>
  <c r="I150" i="4"/>
  <c r="I312" i="4"/>
  <c r="I119" i="4"/>
  <c r="I163" i="4"/>
  <c r="I355" i="4"/>
  <c r="I89" i="4"/>
  <c r="I97" i="4"/>
  <c r="I404" i="4"/>
  <c r="I78" i="4"/>
  <c r="I141" i="4"/>
  <c r="I282" i="4"/>
  <c r="I303" i="4"/>
  <c r="I564" i="4"/>
  <c r="I73" i="4"/>
  <c r="I84" i="4"/>
  <c r="I381" i="4"/>
  <c r="I146" i="4"/>
  <c r="I596" i="4"/>
  <c r="I191" i="4"/>
  <c r="I253" i="4"/>
  <c r="I520" i="4"/>
  <c r="I538" i="4"/>
  <c r="I18" i="4"/>
  <c r="I58" i="4"/>
  <c r="I202" i="4"/>
  <c r="I228" i="4"/>
  <c r="I502" i="4"/>
  <c r="I552" i="4"/>
  <c r="I590" i="4"/>
  <c r="I129" i="4"/>
  <c r="I368" i="4"/>
  <c r="I442" i="4"/>
  <c r="I183" i="4"/>
  <c r="I205" i="4"/>
  <c r="I239" i="4"/>
  <c r="I341" i="4"/>
  <c r="I386" i="4"/>
  <c r="I474" i="4"/>
  <c r="I514" i="4"/>
  <c r="I113" i="4"/>
  <c r="I123" i="4"/>
  <c r="I436" i="4"/>
  <c r="I466" i="4"/>
  <c r="I572" i="4"/>
  <c r="I186" i="4"/>
  <c r="I288" i="4"/>
  <c r="I397" i="4"/>
  <c r="I496" i="4"/>
  <c r="I526" i="4"/>
  <c r="I135" i="4"/>
  <c r="I315" i="4"/>
  <c r="I417" i="4"/>
  <c r="I448" i="4"/>
  <c r="I546" i="4"/>
  <c r="I608" i="4"/>
  <c r="A2" i="13"/>
  <c r="A2" i="5"/>
  <c r="A2" i="7"/>
  <c r="A2" i="4"/>
  <c r="H2" i="3"/>
  <c r="I27" i="12" l="1"/>
  <c r="M23" i="12"/>
  <c r="H632" i="4"/>
  <c r="L628" i="4"/>
  <c r="W63" i="13" l="1"/>
  <c r="A63" i="13"/>
  <c r="F8" i="13"/>
  <c r="X49" i="12" l="1"/>
  <c r="B49" i="12"/>
  <c r="F7" i="13"/>
  <c r="T6" i="13"/>
  <c r="F6" i="13"/>
  <c r="T5" i="13"/>
  <c r="F5" i="13"/>
  <c r="B2" i="8"/>
  <c r="K31" i="7"/>
  <c r="W26" i="7"/>
  <c r="W27" i="7"/>
  <c r="W25" i="7"/>
  <c r="T6" i="7"/>
  <c r="T5" i="7"/>
  <c r="F8" i="7"/>
  <c r="F7" i="7"/>
  <c r="F6" i="7"/>
  <c r="F5" i="7"/>
  <c r="K27" i="5"/>
  <c r="T6" i="5"/>
  <c r="T5" i="5"/>
  <c r="F8" i="5"/>
  <c r="F7" i="5"/>
  <c r="F6" i="5"/>
  <c r="F5" i="5"/>
  <c r="E9" i="4" l="1"/>
  <c r="E8" i="4"/>
  <c r="E7" i="4"/>
  <c r="E6" i="4"/>
  <c r="L5" i="4"/>
  <c r="H36" i="3"/>
  <c r="H24" i="3"/>
  <c r="H20" i="3"/>
  <c r="H21" i="3"/>
  <c r="N32" i="3"/>
  <c r="E11" i="3"/>
  <c r="E10" i="3"/>
  <c r="E9" i="3"/>
  <c r="E7" i="3"/>
  <c r="E5" i="3"/>
  <c r="N5" i="3"/>
  <c r="E10" i="8" l="1"/>
  <c r="F9" i="8"/>
  <c r="E9" i="8"/>
  <c r="E8" i="8"/>
  <c r="M5" i="8"/>
  <c r="E6" i="8"/>
  <c r="E5" i="8"/>
  <c r="E5" i="4"/>
  <c r="E290" i="8"/>
  <c r="M286" i="8" l="1"/>
  <c r="B292" i="8" l="1"/>
  <c r="W33" i="7"/>
  <c r="A33" i="7"/>
</calcChain>
</file>

<file path=xl/sharedStrings.xml><?xml version="1.0" encoding="utf-8"?>
<sst xmlns="http://schemas.openxmlformats.org/spreadsheetml/2006/main" count="4053" uniqueCount="588">
  <si>
    <t>ООО «ОРГЭНЕРГОНЕФТЬ»</t>
  </si>
  <si>
    <t>Предприятие владелец</t>
  </si>
  <si>
    <t>АО «КНПЗ»</t>
  </si>
  <si>
    <t>-</t>
  </si>
  <si>
    <t>Технологическая установка (участок)</t>
  </si>
  <si>
    <t>Номер трубопровода / Рег. №</t>
  </si>
  <si>
    <t>визуально-измерительного контроля трубопровода</t>
  </si>
  <si>
    <t>Наименование организации проводившей контроль</t>
  </si>
  <si>
    <t>Дата проведения контроля</t>
  </si>
  <si>
    <t>Наименование трубопровода</t>
  </si>
  <si>
    <t>Сведения о проведении контроля:</t>
  </si>
  <si>
    <t>При визуально-измерительном контроле наружной поверхности выявлено:</t>
  </si>
  <si>
    <t>Наружный осмотр, внутренний осмотр в доступных местах</t>
  </si>
  <si>
    <t xml:space="preserve"> поверхностных дефектов в виде деформации (гофры, вмятины, вздутия), трещин, отслоений, коррозионных повреждений на поверхности основного металла трубопровода не выявлено       </t>
  </si>
  <si>
    <t>Состояние основного металла конструктивных элементов трубопровода</t>
  </si>
  <si>
    <t>удовлетворительное</t>
  </si>
  <si>
    <t>Состояние сварных соединений</t>
  </si>
  <si>
    <t>на поверхности сварных соединений трещин, свищей, пор, подрезов, коррозионных повреждений и других недопустимых дефектов не выявлено</t>
  </si>
  <si>
    <t>Состояние антикоррозионного покрытия</t>
  </si>
  <si>
    <t>Состояние теплоизоляции</t>
  </si>
  <si>
    <t>Состояние опорных конструкций и фундаментов</t>
  </si>
  <si>
    <t>Состояние крепежных элементов</t>
  </si>
  <si>
    <t>Состояние запорно-регулирующей арматуры</t>
  </si>
  <si>
    <t>Обнаруженные дефекты</t>
  </si>
  <si>
    <t>отсутствуют</t>
  </si>
  <si>
    <t>Выводы:</t>
  </si>
  <si>
    <t>Дефектов не выявлено, техническое состояние трубопровода удовлетворительное</t>
  </si>
  <si>
    <t>Данные о приборах:</t>
  </si>
  <si>
    <t>Наименование прибора</t>
  </si>
  <si>
    <t>Серийный №</t>
  </si>
  <si>
    <t>Срок действия свидетельства о поверке</t>
  </si>
  <si>
    <t>Комплект визуального и измерительного контроля</t>
  </si>
  <si>
    <t>Контроль выполнил(и):</t>
  </si>
  <si>
    <t>Квалификация исполнителя</t>
  </si>
  <si>
    <t>№ квалификационного удостоверения исполнителя / срок действия</t>
  </si>
  <si>
    <t>Подпись исполнителя</t>
  </si>
  <si>
    <t>Ф.И.О. исполнителя</t>
  </si>
  <si>
    <t>Специалист НК II уровня квалификации</t>
  </si>
  <si>
    <t>Предприятие-владелец</t>
  </si>
  <si>
    <t>Сведения о проведении контроля</t>
  </si>
  <si>
    <t xml:space="preserve">Контроль проведён в соответствии с требованиями Федеральных норм и правил в области промышленной безопасности «Основные требования к проведению неразрушающего контроля технических устройств, зданий и сооружений на опасных производственных объектах», ГОСТ Р 55614-2013 "Контроль неразрушающий. Толщиномеры ультразвуковые. Общие технические требования", ГОСТ Р ИСО 16809-2015 "Контроль неразрушающий. Контроль ультразвуковой. Измерение толщины".  </t>
  </si>
  <si>
    <t>Результаты контроля:</t>
  </si>
  <si>
    <t>№ п/п</t>
  </si>
  <si>
    <t>№ точки по схеме</t>
  </si>
  <si>
    <t>№ сечения</t>
  </si>
  <si>
    <t>Наименование элемента</t>
  </si>
  <si>
    <t>Материал</t>
  </si>
  <si>
    <t>Год ввода элемента</t>
  </si>
  <si>
    <t>Диаметр и толщина стенки, мм</t>
  </si>
  <si>
    <t>Отбр. толщ., мм</t>
  </si>
  <si>
    <t>Минимальный замер элемента, мм</t>
  </si>
  <si>
    <t>Минимальный замер по сечению, 
мм</t>
  </si>
  <si>
    <t>Результаты замеров, мм</t>
  </si>
  <si>
    <t>1</t>
  </si>
  <si>
    <t>08Х18Н10Т</t>
  </si>
  <si>
    <t>Труба</t>
  </si>
  <si>
    <t>12Х18Н10Т</t>
  </si>
  <si>
    <r>
      <t xml:space="preserve">Примечание: </t>
    </r>
    <r>
      <rPr>
        <sz val="12"/>
        <rFont val="Times New Roman"/>
        <family val="1"/>
        <charset val="204"/>
      </rPr>
      <t>Расположение зон контроля толщин стенок элементов трубопровода приведено на схеме контроля.</t>
    </r>
  </si>
  <si>
    <r>
      <t xml:space="preserve">Вывод: </t>
    </r>
    <r>
      <rPr>
        <sz val="12"/>
        <rFont val="Times New Roman"/>
        <family val="1"/>
        <charset val="204"/>
      </rPr>
      <t>Значения фактической толщины стенок превышают отбраковочные значения.</t>
    </r>
  </si>
  <si>
    <t>Заводской №</t>
  </si>
  <si>
    <t>ультразвукового контроля конструктивных элементов трубопровода</t>
  </si>
  <si>
    <t>Зона контроля на схеме</t>
  </si>
  <si>
    <t>Толщина стыкуемых элементов, мм</t>
  </si>
  <si>
    <t>Материальное исполнение</t>
  </si>
  <si>
    <t>°Угол ввода ультразвукового луча, º</t>
  </si>
  <si>
    <t>Рабочая частота, МГц</t>
  </si>
  <si>
    <t>Предельная чувствительность, мм²</t>
  </si>
  <si>
    <t>Результаты контроля (Характеристика выявленных дефектов, мм)</t>
  </si>
  <si>
    <t>Оценка качества</t>
  </si>
  <si>
    <t>Примечания</t>
  </si>
  <si>
    <t>Дефектов не обнаружено</t>
  </si>
  <si>
    <t>годен</t>
  </si>
  <si>
    <r>
      <rPr>
        <b/>
        <sz val="12"/>
        <color indexed="8"/>
        <rFont val="Times New Roman"/>
        <family val="1"/>
        <charset val="204"/>
      </rPr>
      <t>Примечание:</t>
    </r>
    <r>
      <rPr>
        <sz val="12"/>
        <color indexed="8"/>
        <rFont val="Times New Roman"/>
        <family val="1"/>
        <charset val="204"/>
      </rPr>
      <t xml:space="preserve">
Расположение зон ультразвукового контроля приведено на схеме контроля.</t>
    </r>
  </si>
  <si>
    <r>
      <rPr>
        <b/>
        <sz val="12"/>
        <color indexed="8"/>
        <rFont val="Times New Roman"/>
        <family val="1"/>
        <charset val="204"/>
      </rPr>
      <t>Вывод:</t>
    </r>
    <r>
      <rPr>
        <sz val="12"/>
        <color indexed="8"/>
        <rFont val="Times New Roman"/>
        <family val="1"/>
        <charset val="204"/>
      </rPr>
      <t xml:space="preserve">
Контрольные сварные соединения удовлетворяет требованиям РДИ 38.18.016-94.</t>
    </r>
  </si>
  <si>
    <t>Заводской номер прибора</t>
  </si>
  <si>
    <t>Уровень квалификации исполнителя</t>
  </si>
  <si>
    <t xml:space="preserve">Подпись </t>
  </si>
  <si>
    <t>Результаты контроля</t>
  </si>
  <si>
    <t>РК1</t>
  </si>
  <si>
    <t>РК2</t>
  </si>
  <si>
    <t>Выводы</t>
  </si>
  <si>
    <t>капиллярного контроля конструктивных элементов трубопровода</t>
  </si>
  <si>
    <t>Контроль проведен в соответствии с требованиями ГОСТ 18442-80 "Контроль неразрушающий. Капиллярные методы. Общие требования", РДИ 38.18.019-95 "Инструкция по капиллярному контролю деталей технологического оборудования, сварных соединений и наплавок", РД 13-06-2006 "Методические рекомендации о порядке проведения капиллярного контроля технических устройств и сооружений, применяемых и эксплуатируемых на опасных производственных объектах" на участках, определенных по результатам визуально-измерительного контроля и анализа технической документации.</t>
  </si>
  <si>
    <t>Тип контролируемой поверхности</t>
  </si>
  <si>
    <t>П1</t>
  </si>
  <si>
    <r>
      <rPr>
        <b/>
        <sz val="12"/>
        <color indexed="8"/>
        <rFont val="Times New Roman"/>
        <family val="1"/>
        <charset val="204"/>
      </rPr>
      <t>Примечание:</t>
    </r>
    <r>
      <rPr>
        <sz val="12"/>
        <color indexed="8"/>
        <rFont val="Times New Roman"/>
        <family val="1"/>
        <charset val="204"/>
      </rPr>
      <t xml:space="preserve">
Расположение зон капиллярного контроля приведено на схеме контроля.
</t>
    </r>
  </si>
  <si>
    <t>Расположение зон капиллярного контроля приведено на схеме контроля.</t>
  </si>
  <si>
    <t>Дефектов в зонах контроля не обнаружено.</t>
  </si>
  <si>
    <t>Данные о приборах / преобразователях:</t>
  </si>
  <si>
    <t>Наименование прибора (оборудования)</t>
  </si>
  <si>
    <t>Срок годности материалов по сертификату</t>
  </si>
  <si>
    <t>замеров твердости конструктивных элементов трубопровода</t>
  </si>
  <si>
    <t>Оценка механических свойств металла проводилась в соответствии с  ГОСТ 22761-77, ГОСТ 32569-2013 .Замеры механических свойств металла проводились на наружной поверхности, в местах неразрушающего контроля сварных соединений. На каждом из контролируемых участков проводилось от 5 до 10 замеров. В таблице 1 приведены их средние значения.</t>
  </si>
  <si>
    <t>Таблица 1 (Результаты замеров).</t>
  </si>
  <si>
    <t>№ зоны замера*</t>
  </si>
  <si>
    <t>Нормативная документация на механические свойства материала</t>
  </si>
  <si>
    <t>Фактическая твердость НВ</t>
  </si>
  <si>
    <t>Нормативная твердость НВ</t>
  </si>
  <si>
    <t>ТВ1</t>
  </si>
  <si>
    <t>ОМ</t>
  </si>
  <si>
    <t>ГОСТ 5632</t>
  </si>
  <si>
    <t>150÷180</t>
  </si>
  <si>
    <t>ЗТВ</t>
  </si>
  <si>
    <t>≤200</t>
  </si>
  <si>
    <t>СШ</t>
  </si>
  <si>
    <t>ТВ2</t>
  </si>
  <si>
    <t>ТВ3</t>
  </si>
  <si>
    <t>ТВ4</t>
  </si>
  <si>
    <t>ТВ5</t>
  </si>
  <si>
    <t>ТВ6</t>
  </si>
  <si>
    <t>ТВ7</t>
  </si>
  <si>
    <t>ТВ8</t>
  </si>
  <si>
    <t>ТВ9</t>
  </si>
  <si>
    <t>ТВ10</t>
  </si>
  <si>
    <t>ТВ11</t>
  </si>
  <si>
    <t>ТВ12</t>
  </si>
  <si>
    <t>ГОСТ 1050</t>
  </si>
  <si>
    <t>120÷160</t>
  </si>
  <si>
    <t>≤180</t>
  </si>
  <si>
    <t>ТВ13</t>
  </si>
  <si>
    <t>ТВ14</t>
  </si>
  <si>
    <t>ТВ15</t>
  </si>
  <si>
    <t>ТВ16</t>
  </si>
  <si>
    <t>ТВ17</t>
  </si>
  <si>
    <t>ТВ18</t>
  </si>
  <si>
    <t>ТВ19</t>
  </si>
  <si>
    <t>ТВ20</t>
  </si>
  <si>
    <r>
      <rPr>
        <sz val="12"/>
        <rFont val="Times New Roman"/>
        <family val="1"/>
        <charset val="204"/>
      </rPr>
      <t>* - замер твердости проводится в зонах контроля сварных соединений методом ультразвуковой дефектоскопии и цветной дефектоскопии</t>
    </r>
    <r>
      <rPr>
        <b/>
        <sz val="12"/>
        <rFont val="Times New Roman"/>
        <family val="1"/>
        <charset val="204"/>
      </rPr>
      <t xml:space="preserve">
ПРИМЕЧАНИЕ: ОМ - Основной металл; ЗТВ - Зона термического влияния; СШ - Сварной шов. </t>
    </r>
  </si>
  <si>
    <t>Выводы и рекомендации:</t>
  </si>
  <si>
    <t xml:space="preserve">Фактические значения твердости основного металла, зон термического влияния и металла сварных соединений на всех обследованных участках трубопровода находятся в пределах норм, предусмотренных НТД, с учетом погрешности, характерной для измерения твердости.
</t>
  </si>
  <si>
    <t>Заводской номер</t>
  </si>
  <si>
    <t>Специалист УК II уровня квалификации</t>
  </si>
  <si>
    <t>Серийный номер</t>
  </si>
  <si>
    <t>Поверен до</t>
  </si>
  <si>
    <t>УЗТ</t>
  </si>
  <si>
    <t>ВИК</t>
  </si>
  <si>
    <t>Твердомер электронный малогабаритный переносной ТЭМП-2</t>
  </si>
  <si>
    <t>500</t>
  </si>
  <si>
    <t>Специалист</t>
  </si>
  <si>
    <t>АЭ</t>
  </si>
  <si>
    <t>ПВК</t>
  </si>
  <si>
    <t>УК</t>
  </si>
  <si>
    <t>№ удост./Действительно до</t>
  </si>
  <si>
    <t>УЗК</t>
  </si>
  <si>
    <t>НВ</t>
  </si>
  <si>
    <t>Беседин А.С.</t>
  </si>
  <si>
    <t>Генеральный директор</t>
  </si>
  <si>
    <t>Волгин Д.С.</t>
  </si>
  <si>
    <t>Номер ЗЭПБ (001-2023-009/ххх)</t>
  </si>
  <si>
    <t>Номер трубопровода</t>
  </si>
  <si>
    <t>Визуально-измерительный контроль проводился в соответствии с Федеральные нормы и правила в области промышленной безопасности «Правила безопасной эксплуатации технологических трубопроводов», ГОСТ Р ИСО 17637-2014, ГОСТ 16037-80, ГОСТ 32569-2013 «Трубопроводы технологические стальные. Требования к устройству и эксплуатации на взрывопожароопасных и химически опасных производствах».</t>
  </si>
  <si>
    <t>Комплект для визуально-измерительного контроля</t>
  </si>
  <si>
    <t>Толщиномер ультразвуковой А1208</t>
  </si>
  <si>
    <t>Дефектоскопы ультразвуковые А1214 EXPERT</t>
  </si>
  <si>
    <t>до 09.11.2023</t>
  </si>
  <si>
    <t>до 20.04.2023</t>
  </si>
  <si>
    <t>до 05.2025</t>
  </si>
  <si>
    <t>Пенетрант PL200100991</t>
  </si>
  <si>
    <t>Очиститель PL210100925</t>
  </si>
  <si>
    <t>до 03.2025</t>
  </si>
  <si>
    <t>Проявитель PL210200818-1</t>
  </si>
  <si>
    <t>до 06.2025</t>
  </si>
  <si>
    <t>Контрольный образец для капиллярной дефектоскопии</t>
  </si>
  <si>
    <t>до 09.11.2024</t>
  </si>
  <si>
    <t>Твердомер электронный малогабаритный переносной ТЭМП-4</t>
  </si>
  <si>
    <t>Системы акустико-эмиссионные DiSP мод. DISP 16</t>
  </si>
  <si>
    <t>292236421232</t>
  </si>
  <si>
    <t>Прибор магнитометрический для определения концентрации напряжений «ИКН» (мод. ИКН-1М-4)</t>
  </si>
  <si>
    <t>ММПМ</t>
  </si>
  <si>
    <t>М-4-277</t>
  </si>
  <si>
    <t>до 14.07.2023</t>
  </si>
  <si>
    <t>1.Наименование прибора</t>
  </si>
  <si>
    <t>2.Серийный номер</t>
  </si>
  <si>
    <t>3.Поверен до</t>
  </si>
  <si>
    <t>052</t>
  </si>
  <si>
    <t>Наличие антикоррозинного покрытия</t>
  </si>
  <si>
    <t>Наличие теплоизоляционного покрытия</t>
  </si>
  <si>
    <t>Наличие арматуры</t>
  </si>
  <si>
    <t>+</t>
  </si>
  <si>
    <t>Баринов А.Е.</t>
  </si>
  <si>
    <t>уд. №0013-7876-2023 до 01.2026</t>
  </si>
  <si>
    <t>Зубенко А.В.</t>
  </si>
  <si>
    <t>уд. №0039-21977 до 09.2024</t>
  </si>
  <si>
    <t>уд. №0013-7971-2023 до 02.2026</t>
  </si>
  <si>
    <t>ТВ</t>
  </si>
  <si>
    <t>уд. №НОАП-0055-1281 до 01.2025</t>
  </si>
  <si>
    <t>уд. №0045-04-4646 до 11.2023</t>
  </si>
  <si>
    <t>уд. №0048-4264 до 08.2025</t>
  </si>
  <si>
    <t>Клюшников А.Ю.</t>
  </si>
  <si>
    <t>уд. №НОАП-0055-1526 до 05.2025</t>
  </si>
  <si>
    <t>Плешаков А.В.</t>
  </si>
  <si>
    <t>уд. №0013-8066-2023 до 03.2026</t>
  </si>
  <si>
    <t>Семёнов М.В.</t>
  </si>
  <si>
    <t>уд. №0013-7877-2023 до 01.2026</t>
  </si>
  <si>
    <t>Струсевич Д.А.</t>
  </si>
  <si>
    <t>уд. №0057-3397 до 03.2026</t>
  </si>
  <si>
    <t>Фирстов А.А.</t>
  </si>
  <si>
    <t>уд. №0013-8067-2023 до 03.2026</t>
  </si>
  <si>
    <t>Хлебодаров С.А.</t>
  </si>
  <si>
    <t>уд. №0013-7992-2023 до 02.2026</t>
  </si>
  <si>
    <t>уд. №0039-20612 до 05.2024</t>
  </si>
  <si>
    <t>20</t>
  </si>
  <si>
    <t>2</t>
  </si>
  <si>
    <t>3</t>
  </si>
  <si>
    <t>4</t>
  </si>
  <si>
    <t>5</t>
  </si>
  <si>
    <t>6</t>
  </si>
  <si>
    <t>9</t>
  </si>
  <si>
    <t>11</t>
  </si>
  <si>
    <t>12</t>
  </si>
  <si>
    <t>13</t>
  </si>
  <si>
    <t>18</t>
  </si>
  <si>
    <t>19</t>
  </si>
  <si>
    <t>21</t>
  </si>
  <si>
    <t>22</t>
  </si>
  <si>
    <t>24</t>
  </si>
  <si>
    <t>25</t>
  </si>
  <si>
    <t>26</t>
  </si>
  <si>
    <t>27</t>
  </si>
  <si>
    <t>29</t>
  </si>
  <si>
    <t>30</t>
  </si>
  <si>
    <t>32</t>
  </si>
  <si>
    <t>33</t>
  </si>
  <si>
    <t>41</t>
  </si>
  <si>
    <t>43</t>
  </si>
  <si>
    <t>44</t>
  </si>
  <si>
    <t>45</t>
  </si>
  <si>
    <t>46</t>
  </si>
  <si>
    <t>49</t>
  </si>
  <si>
    <t>50</t>
  </si>
  <si>
    <t>51</t>
  </si>
  <si>
    <t>52</t>
  </si>
  <si>
    <t>54</t>
  </si>
  <si>
    <t>Толщиномер ультразвуковой А 1208</t>
  </si>
  <si>
    <t>Аэрозольный комплект Sherwin</t>
  </si>
  <si>
    <t>Для вставки в УЗТ</t>
  </si>
  <si>
    <t>по результатам контроля методом магнитной памяти металла</t>
  </si>
  <si>
    <t>Контроль проведен в соответствии с требованиями ГОСТ Р ИСО 24497-2-2009, ГОСТ 16037-80.</t>
  </si>
  <si>
    <t>Диаметр</t>
  </si>
  <si>
    <t>Номинальная толщина</t>
  </si>
  <si>
    <r>
      <t>Предельное значение К</t>
    </r>
    <r>
      <rPr>
        <b/>
        <sz val="8"/>
        <color theme="1"/>
        <rFont val="Times New Roman"/>
        <family val="1"/>
        <charset val="204"/>
      </rPr>
      <t>ин</t>
    </r>
    <r>
      <rPr>
        <b/>
        <sz val="11"/>
        <color theme="1"/>
        <rFont val="Times New Roman"/>
        <family val="1"/>
        <charset val="204"/>
      </rPr>
      <t>, А/м</t>
    </r>
  </si>
  <si>
    <t>Значение Кин, А/м</t>
  </si>
  <si>
    <t>Экстремальные значения поля Нр</t>
  </si>
  <si>
    <t>Нр мин, А/м</t>
  </si>
  <si>
    <t>Нр макс, А/м</t>
  </si>
  <si>
    <t>М1</t>
  </si>
  <si>
    <t>М2</t>
  </si>
  <si>
    <t>М3</t>
  </si>
  <si>
    <t>М4</t>
  </si>
  <si>
    <t>М5</t>
  </si>
  <si>
    <t>М6</t>
  </si>
  <si>
    <t>М7</t>
  </si>
  <si>
    <t>М8</t>
  </si>
  <si>
    <t>М9</t>
  </si>
  <si>
    <t>М10</t>
  </si>
  <si>
    <t>М11</t>
  </si>
  <si>
    <t>Для вставки в ММПМ</t>
  </si>
  <si>
    <t>М12</t>
  </si>
  <si>
    <t>М13</t>
  </si>
  <si>
    <t>М14</t>
  </si>
  <si>
    <t>М15</t>
  </si>
  <si>
    <t>М16</t>
  </si>
  <si>
    <t>М17</t>
  </si>
  <si>
    <t>М18</t>
  </si>
  <si>
    <t>М19</t>
  </si>
  <si>
    <t>М20</t>
  </si>
  <si>
    <t>М21</t>
  </si>
  <si>
    <t>М22</t>
  </si>
  <si>
    <t>М23</t>
  </si>
  <si>
    <t>М24</t>
  </si>
  <si>
    <t>М25</t>
  </si>
  <si>
    <t>М26</t>
  </si>
  <si>
    <t>М27</t>
  </si>
  <si>
    <t>М28</t>
  </si>
  <si>
    <t>М29</t>
  </si>
  <si>
    <t>М30</t>
  </si>
  <si>
    <t>М31</t>
  </si>
  <si>
    <t>М32</t>
  </si>
  <si>
    <t>М33</t>
  </si>
  <si>
    <t>7</t>
  </si>
  <si>
    <t>16</t>
  </si>
  <si>
    <t>57</t>
  </si>
  <si>
    <t>59</t>
  </si>
  <si>
    <t>60</t>
  </si>
  <si>
    <t>62</t>
  </si>
  <si>
    <t>63</t>
  </si>
  <si>
    <t>65</t>
  </si>
  <si>
    <t>67</t>
  </si>
  <si>
    <t>Отвод</t>
  </si>
  <si>
    <t>8</t>
  </si>
  <si>
    <t>10</t>
  </si>
  <si>
    <t>17</t>
  </si>
  <si>
    <t>Труба вр1</t>
  </si>
  <si>
    <t>Труба вр2</t>
  </si>
  <si>
    <t>23</t>
  </si>
  <si>
    <t>Переход</t>
  </si>
  <si>
    <t>28</t>
  </si>
  <si>
    <t>31</t>
  </si>
  <si>
    <t>Задвижка</t>
  </si>
  <si>
    <t>40</t>
  </si>
  <si>
    <t>42</t>
  </si>
  <si>
    <t>Фланец</t>
  </si>
  <si>
    <t>47</t>
  </si>
  <si>
    <t>48</t>
  </si>
  <si>
    <t>53</t>
  </si>
  <si>
    <t>55</t>
  </si>
  <si>
    <t>56</t>
  </si>
  <si>
    <t>58</t>
  </si>
  <si>
    <t>61</t>
  </si>
  <si>
    <t>64</t>
  </si>
  <si>
    <t>66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</si>
  <si>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</si>
  <si>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</si>
  <si>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</si>
  <si>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</si>
  <si>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</si>
  <si>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</si>
  <si>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</si>
  <si>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</si>
  <si>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</si>
  <si>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</si>
  <si>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68</t>
  </si>
  <si>
    <t>до 03.04.2024</t>
  </si>
  <si>
    <t>Гиб</t>
  </si>
  <si>
    <t>П2</t>
  </si>
  <si>
    <t>Угловое сварное соединение</t>
  </si>
  <si>
    <t>УЗК1</t>
  </si>
  <si>
    <t>УЗК2</t>
  </si>
  <si>
    <r>
      <t>Контроль проведен в соответствии с требованиями Федеральные нормы и правила в области промышленной безопасности «Правила безопасной эксплуатации технологических трубопроводов», ГОСТ Р 55724-2013 "Контроль неразрушающий. Соединения сварные. Методы ультразвуковые",</t>
    </r>
    <r>
      <rPr>
        <sz val="11"/>
        <rFont val="Times New Roman"/>
        <family val="1"/>
        <charset val="204"/>
      </rPr>
      <t xml:space="preserve"> РДИ 38.18.016-94</t>
    </r>
    <r>
      <rPr>
        <sz val="11"/>
        <color theme="1"/>
        <rFont val="Times New Roman"/>
        <family val="1"/>
        <charset val="204"/>
      </rPr>
      <t>.</t>
    </r>
  </si>
  <si>
    <t>1873</t>
  </si>
  <si>
    <t>Нестабильный бензин от насосов 401-N11/A,B до 401-K01 линии 2307, 2308</t>
  </si>
  <si>
    <t>Цех №3, установка каталитического крекинга FCC</t>
  </si>
  <si>
    <t>Клапан обратный</t>
  </si>
  <si>
    <t>20Л</t>
  </si>
  <si>
    <t>Тройник</t>
  </si>
  <si>
    <t>25Л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</si>
  <si>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</si>
  <si>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</si>
  <si>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</si>
  <si>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</si>
  <si>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</si>
  <si>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</si>
  <si>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</si>
  <si>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</si>
  <si>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</si>
  <si>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</si>
  <si>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</si>
  <si>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</si>
  <si>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</si>
  <si>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</si>
  <si>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</si>
  <si>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</si>
  <si>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</si>
  <si>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</si>
  <si>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</si>
  <si>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</si>
  <si>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</si>
  <si>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</si>
  <si>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</si>
  <si>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</si>
  <si>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</si>
  <si>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</si>
  <si>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</si>
  <si>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</si>
  <si>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</si>
  <si>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</si>
  <si>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</si>
  <si>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</si>
  <si>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</si>
  <si>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</si>
  <si>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</si>
  <si>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</si>
  <si>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</si>
  <si>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</si>
  <si>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</si>
  <si>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</si>
  <si>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</si>
  <si>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</si>
  <si>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</si>
  <si>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</si>
  <si>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</si>
  <si>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</si>
  <si>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</si>
  <si>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</si>
  <si>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</si>
  <si>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</si>
  <si>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</si>
  <si>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</si>
  <si>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</si>
  <si>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</si>
  <si>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</si>
  <si>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</si>
  <si>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</si>
  <si>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</si>
  <si>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</si>
  <si>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</si>
  <si>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</si>
  <si>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</si>
  <si>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</si>
  <si>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</si>
  <si>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</si>
  <si>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</si>
  <si>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</si>
  <si>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</si>
  <si>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</si>
  <si>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</si>
  <si>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</si>
  <si>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</si>
  <si>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</si>
  <si>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</si>
  <si>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</si>
  <si>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</si>
  <si>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</si>
  <si>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</si>
  <si>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</si>
  <si>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</si>
  <si>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</si>
  <si>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</si>
  <si>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</si>
  <si>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</si>
  <si>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</si>
  <si>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</si>
  <si>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</si>
  <si>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</si>
  <si>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</si>
  <si>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</si>
  <si>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</si>
  <si>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</si>
  <si>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</si>
  <si>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</si>
  <si>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</si>
  <si>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</si>
  <si>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</si>
  <si>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</si>
  <si>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</si>
  <si>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</si>
  <si>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</si>
  <si>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</si>
  <si>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</si>
  <si>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</si>
  <si>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</si>
  <si>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</si>
  <si>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</si>
  <si>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</si>
  <si>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</si>
  <si>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</si>
  <si>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</si>
  <si>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</si>
  <si>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</si>
  <si>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</si>
  <si>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</si>
  <si>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</si>
  <si>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</si>
  <si>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</si>
  <si>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</si>
  <si>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</si>
  <si>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</si>
  <si>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</si>
  <si>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</si>
  <si>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</si>
  <si>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</si>
  <si>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</si>
  <si>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</si>
  <si>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</si>
  <si>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</si>
  <si>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</si>
  <si>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</si>
  <si>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</si>
  <si>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</si>
  <si>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</si>
  <si>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</si>
  <si>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</si>
  <si>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</si>
  <si>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</si>
  <si>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</si>
  <si>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</si>
  <si>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</si>
  <si>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</si>
  <si>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</si>
  <si>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</si>
  <si>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</si>
  <si>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</si>
  <si>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</si>
  <si>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</si>
  <si>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</si>
  <si>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</si>
  <si>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</si>
  <si>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</si>
  <si>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</si>
  <si>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</si>
  <si>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</si>
  <si>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</si>
  <si>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</si>
  <si>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</si>
  <si>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</si>
  <si>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</si>
  <si>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</si>
  <si>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</si>
  <si>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</si>
  <si>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</si>
  <si>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</si>
  <si>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</si>
  <si>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</si>
  <si>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</si>
  <si>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</si>
  <si>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</si>
  <si>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</si>
  <si>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</si>
  <si>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</si>
  <si>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</si>
  <si>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</si>
  <si>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</si>
  <si>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</si>
  <si>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</si>
  <si>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</si>
  <si>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</si>
  <si>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</si>
  <si>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</si>
  <si>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</si>
  <si>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</si>
  <si>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</si>
  <si>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</si>
  <si>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</si>
  <si>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</si>
  <si>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</si>
  <si>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</si>
  <si>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</si>
  <si>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</si>
  <si>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</si>
  <si>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</si>
  <si>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</si>
  <si>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</si>
  <si>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</si>
  <si>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</si>
  <si>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</si>
  <si>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</si>
  <si>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</si>
  <si>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</si>
  <si>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</si>
  <si>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</si>
  <si>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</si>
  <si>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</si>
  <si>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</si>
  <si>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</si>
  <si>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</si>
  <si>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</si>
  <si>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</si>
  <si>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</si>
  <si>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</si>
  <si>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</si>
  <si>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</si>
  <si>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</si>
  <si>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</si>
  <si>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</si>
  <si>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</si>
  <si>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</si>
  <si>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</si>
  <si>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</si>
  <si>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</si>
  <si>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</si>
  <si>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</si>
  <si>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</si>
  <si>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</si>
  <si>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</si>
  <si>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</si>
  <si>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</si>
  <si>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</si>
  <si>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</si>
  <si>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</si>
  <si>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</si>
  <si>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</si>
  <si>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</si>
  <si>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</si>
  <si>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</si>
  <si>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</si>
  <si>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</si>
  <si>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</si>
  <si>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</si>
  <si>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</si>
  <si>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</si>
  <si>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</si>
  <si>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</si>
  <si>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</si>
  <si>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</si>
  <si>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</si>
  <si>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</si>
  <si>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</si>
  <si>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Ремонт 2023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</si>
</sst>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C19]dd\ mmmm\ yyyy\ \г\.;@"/>
    <numFmt numFmtId="166" formatCode="_-* #,##0.00&quot;р.&quot;_-;\-* #,##0.00&quot;р.&quot;_-;_-* &quot;-&quot;??&quot;р.&quot;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8"/>
      <color theme="1"/>
      <name val="Times New Roman"/>
      <family val="1"/>
      <charset val="204"/>
    </font>
    <font>
      <sz val="8"/>
      <name val="Calibri"/>
      <family val="2"/>
      <scheme val="minor"/>
    </font>
    <font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165" fontId="3" fillId="0" borderId="0"/>
    <xf numFmtId="166" fontId="20" fillId="0" borderId="0" applyFont="0" applyFill="0" applyBorder="0" applyAlignment="0" applyProtection="0"/>
    <xf numFmtId="0" fontId="3" fillId="0" borderId="0"/>
    <xf numFmtId="0" fontId="2" fillId="0" borderId="0"/>
  </cellStyleXfs>
  <cellXfs count="316">
    <xf numFmtId="0" fontId="0" fillId="0" borderId="0" xfId="0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14" fontId="9" fillId="0" borderId="0" xfId="0" applyNumberFormat="1" applyFont="1" applyAlignment="1">
      <alignment horizontal="center" vertical="center" wrapText="1"/>
    </xf>
    <xf numFmtId="0" fontId="9" fillId="0" borderId="8" xfId="0" applyFont="1" applyBorder="1" applyAlignment="1">
      <alignment wrapText="1"/>
    </xf>
    <xf numFmtId="0" fontId="9" fillId="0" borderId="8" xfId="0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0" fillId="0" borderId="8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164" fontId="15" fillId="0" borderId="1" xfId="3" applyNumberFormat="1" applyFont="1" applyBorder="1" applyAlignment="1">
      <alignment horizontal="center" vertical="center" wrapText="1"/>
    </xf>
    <xf numFmtId="0" fontId="16" fillId="0" borderId="0" xfId="0" applyFont="1"/>
    <xf numFmtId="49" fontId="10" fillId="0" borderId="0" xfId="0" applyNumberFormat="1" applyFont="1" applyAlignment="1">
      <alignment wrapText="1"/>
    </xf>
    <xf numFmtId="0" fontId="10" fillId="5" borderId="0" xfId="0" applyFont="1" applyFill="1" applyAlignment="1">
      <alignment vertical="center" wrapText="1"/>
    </xf>
    <xf numFmtId="0" fontId="10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14" fillId="4" borderId="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5" fillId="5" borderId="0" xfId="0" applyNumberFormat="1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1" fillId="0" borderId="0" xfId="0" applyFont="1"/>
    <xf numFmtId="0" fontId="10" fillId="0" borderId="0" xfId="0" applyFont="1" applyAlignment="1">
      <alignment wrapText="1"/>
    </xf>
    <xf numFmtId="0" fontId="5" fillId="0" borderId="14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2" borderId="0" xfId="1" applyAlignment="1">
      <alignment horizontal="center" vertical="center"/>
    </xf>
    <xf numFmtId="0" fontId="2" fillId="6" borderId="0" xfId="2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14" fontId="0" fillId="6" borderId="0" xfId="0" applyNumberFormat="1" applyFill="1" applyAlignment="1">
      <alignment horizontal="center" vertical="center"/>
    </xf>
    <xf numFmtId="0" fontId="1" fillId="6" borderId="0" xfId="2" applyFont="1" applyFill="1" applyAlignment="1">
      <alignment horizontal="center" vertical="center"/>
    </xf>
    <xf numFmtId="0" fontId="4" fillId="2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6" borderId="0" xfId="0" applyNumberFormat="1" applyFill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9" borderId="0" xfId="0" applyFill="1" applyAlignment="1">
      <alignment horizontal="left" vertical="center"/>
    </xf>
    <xf numFmtId="164" fontId="15" fillId="0" borderId="1" xfId="0" applyNumberFormat="1" applyFont="1" applyBorder="1" applyAlignment="1">
      <alignment horizontal="center" vertical="center" wrapText="1"/>
    </xf>
    <xf numFmtId="49" fontId="15" fillId="0" borderId="1" xfId="3" applyNumberFormat="1" applyFont="1" applyBorder="1" applyAlignment="1">
      <alignment horizontal="center" vertical="center" wrapText="1"/>
    </xf>
    <xf numFmtId="1" fontId="24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5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49" fontId="14" fillId="4" borderId="9" xfId="0" applyNumberFormat="1" applyFont="1" applyFill="1" applyBorder="1" applyAlignment="1">
      <alignment horizontal="center" vertical="center" wrapText="1"/>
    </xf>
    <xf numFmtId="49" fontId="14" fillId="4" borderId="10" xfId="0" applyNumberFormat="1" applyFont="1" applyFill="1" applyBorder="1" applyAlignment="1">
      <alignment horizontal="center" vertical="center" wrapText="1"/>
    </xf>
    <xf numFmtId="49" fontId="14" fillId="4" borderId="11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9" xfId="0" applyFont="1" applyBorder="1" applyAlignment="1">
      <alignment horizontal="left" wrapText="1"/>
    </xf>
    <xf numFmtId="0" fontId="10" fillId="0" borderId="10" xfId="0" applyFont="1" applyBorder="1" applyAlignment="1">
      <alignment horizontal="left" wrapText="1"/>
    </xf>
    <xf numFmtId="0" fontId="10" fillId="0" borderId="11" xfId="0" applyFont="1" applyBorder="1" applyAlignment="1">
      <alignment horizontal="left" wrapText="1"/>
    </xf>
    <xf numFmtId="0" fontId="13" fillId="0" borderId="9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0" fontId="5" fillId="5" borderId="1" xfId="0" applyFont="1" applyFill="1" applyBorder="1" applyAlignment="1">
      <alignment horizontal="left" vertical="center" wrapText="1"/>
    </xf>
    <xf numFmtId="49" fontId="13" fillId="0" borderId="6" xfId="0" applyNumberFormat="1" applyFont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9" xfId="6" applyFont="1" applyFill="1" applyBorder="1" applyAlignment="1">
      <alignment horizontal="center" vertical="center" wrapText="1"/>
    </xf>
    <xf numFmtId="0" fontId="5" fillId="5" borderId="10" xfId="6" applyFont="1" applyFill="1" applyBorder="1" applyAlignment="1">
      <alignment horizontal="center" vertical="center" wrapText="1"/>
    </xf>
    <xf numFmtId="0" fontId="5" fillId="5" borderId="11" xfId="6" applyFont="1" applyFill="1" applyBorder="1" applyAlignment="1">
      <alignment horizontal="center" vertical="center" wrapText="1"/>
    </xf>
    <xf numFmtId="0" fontId="5" fillId="5" borderId="1" xfId="6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8" fillId="4" borderId="9" xfId="0" applyFont="1" applyFill="1" applyBorder="1" applyAlignment="1">
      <alignment horizontal="left" vertical="top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1" xfId="0" applyFont="1" applyFill="1" applyBorder="1" applyAlignment="1">
      <alignment horizontal="left" vertical="top" wrapText="1"/>
    </xf>
    <xf numFmtId="0" fontId="6" fillId="0" borderId="6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4" borderId="9" xfId="0" applyFont="1" applyFill="1" applyBorder="1" applyAlignment="1">
      <alignment horizontal="left" vertical="center" wrapText="1"/>
    </xf>
    <xf numFmtId="0" fontId="8" fillId="4" borderId="10" xfId="0" applyFont="1" applyFill="1" applyBorder="1" applyAlignment="1">
      <alignment horizontal="left" vertical="center" wrapText="1"/>
    </xf>
    <xf numFmtId="0" fontId="8" fillId="4" borderId="1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/>
    </xf>
    <xf numFmtId="0" fontId="6" fillId="0" borderId="0" xfId="0" applyFont="1" applyAlignment="1">
      <alignment horizontal="center" wrapText="1"/>
    </xf>
    <xf numFmtId="0" fontId="13" fillId="0" borderId="0" xfId="0" applyFont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14" fontId="12" fillId="0" borderId="12" xfId="0" applyNumberFormat="1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 wrapText="1"/>
    </xf>
    <xf numFmtId="164" fontId="10" fillId="0" borderId="7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49" fontId="5" fillId="5" borderId="8" xfId="0" applyNumberFormat="1" applyFont="1" applyFill="1" applyBorder="1" applyAlignment="1">
      <alignment horizontal="center" vertical="center" wrapText="1"/>
    </xf>
    <xf numFmtId="49" fontId="5" fillId="5" borderId="0" xfId="0" applyNumberFormat="1" applyFont="1" applyFill="1" applyAlignment="1">
      <alignment horizontal="center" vertical="center" wrapText="1"/>
    </xf>
    <xf numFmtId="49" fontId="5" fillId="5" borderId="15" xfId="0" applyNumberFormat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6" xfId="0" applyNumberFormat="1" applyFont="1" applyFill="1" applyBorder="1" applyAlignment="1">
      <alignment horizontal="center" vertical="center" wrapText="1"/>
    </xf>
    <xf numFmtId="49" fontId="5" fillId="5" borderId="7" xfId="0" applyNumberFormat="1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left" vertical="center" wrapText="1"/>
    </xf>
    <xf numFmtId="0" fontId="5" fillId="5" borderId="11" xfId="0" applyFont="1" applyFill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49" fontId="13" fillId="0" borderId="0" xfId="0" applyNumberFormat="1" applyFont="1" applyAlignment="1">
      <alignment horizontal="left" wrapText="1"/>
    </xf>
    <xf numFmtId="0" fontId="13" fillId="0" borderId="0" xfId="0" applyFont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 wrapText="1"/>
    </xf>
    <xf numFmtId="49" fontId="10" fillId="5" borderId="6" xfId="0" applyNumberFormat="1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 wrapText="1"/>
    </xf>
    <xf numFmtId="1" fontId="10" fillId="5" borderId="6" xfId="0" applyNumberFormat="1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left" vertical="center" wrapText="1"/>
    </xf>
    <xf numFmtId="0" fontId="10" fillId="5" borderId="3" xfId="0" applyFont="1" applyFill="1" applyBorder="1" applyAlignment="1">
      <alignment horizontal="left" vertical="center" wrapText="1"/>
    </xf>
    <xf numFmtId="0" fontId="10" fillId="5" borderId="6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center" vertical="center" wrapText="1"/>
    </xf>
    <xf numFmtId="1" fontId="10" fillId="5" borderId="1" xfId="0" applyNumberFormat="1" applyFont="1" applyFill="1" applyBorder="1" applyAlignment="1">
      <alignment horizontal="center" vertical="center" wrapText="1"/>
    </xf>
    <xf numFmtId="164" fontId="10" fillId="5" borderId="1" xfId="0" applyNumberFormat="1" applyFont="1" applyFill="1" applyBorder="1" applyAlignment="1">
      <alignment horizontal="center" vertical="center" wrapText="1"/>
    </xf>
    <xf numFmtId="164" fontId="10" fillId="5" borderId="9" xfId="0" applyNumberFormat="1" applyFont="1" applyFill="1" applyBorder="1" applyAlignment="1">
      <alignment horizontal="center" vertical="center" wrapText="1"/>
    </xf>
    <xf numFmtId="164" fontId="10" fillId="5" borderId="11" xfId="0" applyNumberFormat="1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164" fontId="10" fillId="5" borderId="12" xfId="0" applyNumberFormat="1" applyFont="1" applyFill="1" applyBorder="1" applyAlignment="1">
      <alignment horizontal="center" vertical="center" wrapText="1"/>
    </xf>
    <xf numFmtId="1" fontId="10" fillId="5" borderId="12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49" fontId="10" fillId="5" borderId="2" xfId="0" applyNumberFormat="1" applyFont="1" applyFill="1" applyBorder="1" applyAlignment="1">
      <alignment horizontal="center" vertical="center" wrapText="1"/>
    </xf>
    <xf numFmtId="49" fontId="10" fillId="5" borderId="3" xfId="0" applyNumberFormat="1" applyFont="1" applyFill="1" applyBorder="1" applyAlignment="1">
      <alignment horizontal="center" vertical="center" wrapText="1"/>
    </xf>
    <xf numFmtId="49" fontId="10" fillId="5" borderId="4" xfId="0" applyNumberFormat="1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left" vertical="center" wrapText="1"/>
    </xf>
    <xf numFmtId="0" fontId="12" fillId="5" borderId="10" xfId="0" applyFont="1" applyFill="1" applyBorder="1" applyAlignment="1">
      <alignment horizontal="left" vertical="center" wrapText="1"/>
    </xf>
    <xf numFmtId="0" fontId="12" fillId="5" borderId="11" xfId="0" applyFont="1" applyFill="1" applyBorder="1" applyAlignment="1">
      <alignment horizontal="left" vertical="center" wrapText="1"/>
    </xf>
    <xf numFmtId="49" fontId="14" fillId="4" borderId="9" xfId="0" applyNumberFormat="1" applyFont="1" applyFill="1" applyBorder="1" applyAlignment="1">
      <alignment horizontal="left" vertical="center" wrapText="1"/>
    </xf>
    <xf numFmtId="49" fontId="14" fillId="4" borderId="10" xfId="0" applyNumberFormat="1" applyFont="1" applyFill="1" applyBorder="1" applyAlignment="1">
      <alignment horizontal="left" vertical="center" wrapText="1"/>
    </xf>
    <xf numFmtId="49" fontId="14" fillId="4" borderId="2" xfId="0" applyNumberFormat="1" applyFont="1" applyFill="1" applyBorder="1" applyAlignment="1">
      <alignment horizontal="left" vertical="center" wrapText="1"/>
    </xf>
    <xf numFmtId="49" fontId="14" fillId="4" borderId="3" xfId="0" applyNumberFormat="1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2" fontId="5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10" fillId="5" borderId="9" xfId="0" applyNumberFormat="1" applyFont="1" applyFill="1" applyBorder="1" applyAlignment="1">
      <alignment horizontal="center" vertical="center" wrapText="1"/>
    </xf>
    <xf numFmtId="14" fontId="10" fillId="5" borderId="10" xfId="0" applyNumberFormat="1" applyFont="1" applyFill="1" applyBorder="1" applyAlignment="1">
      <alignment horizontal="center" vertical="center" wrapText="1"/>
    </xf>
    <xf numFmtId="14" fontId="10" fillId="5" borderId="1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 applyProtection="1">
      <alignment horizontal="center" vertical="center" wrapText="1"/>
      <protection locked="0"/>
    </xf>
    <xf numFmtId="164" fontId="10" fillId="0" borderId="1" xfId="0" applyNumberFormat="1" applyFont="1" applyBorder="1" applyAlignment="1" applyProtection="1">
      <alignment horizontal="center" vertical="center" wrapText="1"/>
      <protection locked="0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horizontal="center" vertical="center" wrapText="1"/>
    </xf>
    <xf numFmtId="49" fontId="14" fillId="4" borderId="4" xfId="0" applyNumberFormat="1" applyFont="1" applyFill="1" applyBorder="1" applyAlignment="1">
      <alignment horizontal="center" vertical="center" wrapText="1"/>
    </xf>
    <xf numFmtId="49" fontId="14" fillId="4" borderId="5" xfId="0" applyNumberFormat="1" applyFont="1" applyFill="1" applyBorder="1" applyAlignment="1">
      <alignment horizontal="center" vertical="center" wrapText="1"/>
    </xf>
    <xf numFmtId="49" fontId="14" fillId="4" borderId="6" xfId="0" applyNumberFormat="1" applyFont="1" applyFill="1" applyBorder="1" applyAlignment="1">
      <alignment horizontal="center" vertical="center" wrapText="1"/>
    </xf>
    <xf numFmtId="49" fontId="14" fillId="4" borderId="7" xfId="0" applyNumberFormat="1" applyFont="1" applyFill="1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 wrapText="1"/>
    </xf>
    <xf numFmtId="49" fontId="8" fillId="4" borderId="3" xfId="0" applyNumberFormat="1" applyFont="1" applyFill="1" applyBorder="1" applyAlignment="1">
      <alignment horizontal="center" vertical="center" wrapText="1"/>
    </xf>
    <xf numFmtId="49" fontId="8" fillId="4" borderId="4" xfId="0" applyNumberFormat="1" applyFont="1" applyFill="1" applyBorder="1" applyAlignment="1">
      <alignment horizontal="center" vertical="center" wrapText="1"/>
    </xf>
    <xf numFmtId="49" fontId="8" fillId="4" borderId="5" xfId="0" applyNumberFormat="1" applyFont="1" applyFill="1" applyBorder="1" applyAlignment="1">
      <alignment horizontal="center" vertical="center" wrapText="1"/>
    </xf>
    <xf numFmtId="49" fontId="8" fillId="4" borderId="6" xfId="0" applyNumberFormat="1" applyFont="1" applyFill="1" applyBorder="1" applyAlignment="1">
      <alignment horizontal="center" vertical="center" wrapText="1"/>
    </xf>
    <xf numFmtId="49" fontId="8" fillId="4" borderId="7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</cellXfs>
  <cellStyles count="7">
    <cellStyle name="40% — акцент2" xfId="2" builtinId="35"/>
    <cellStyle name="Акцент2" xfId="1" builtinId="33"/>
    <cellStyle name="Денежный 2" xfId="4" xr:uid="{00000000-0005-0000-0000-000002000000}"/>
    <cellStyle name="Обычный" xfId="0" builtinId="0"/>
    <cellStyle name="Обычный 2" xfId="3" xr:uid="{00000000-0005-0000-0000-000004000000}"/>
    <cellStyle name="Обычный 2 2" xfId="5" xr:uid="{00000000-0005-0000-0000-000005000000}"/>
    <cellStyle name="Обычный 6" xfId="6" xr:uid="{00000000-0005-0000-0000-00000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gihay/Desktop/&#1086;&#1090;%20&#1051;&#1080;&#1090;&#1074;&#1080;&#1085;&#1086;&#1074;&#1072;/&#1058;&#1077;&#1093;.%20&#1086;&#1090;&#1095;&#1077;&#1090;%20&#1056;-101%20&#8212;%20&#1082;&#1086;&#1087;&#1080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Д"/>
      <sheetName val="ВИК"/>
      <sheetName val="УЗТ"/>
      <sheetName val="ТВ"/>
      <sheetName val="УЗК"/>
      <sheetName val="ПВК"/>
      <sheetName val="Лист1"/>
      <sheetName val="Приборы"/>
      <sheetName val="Твердость"/>
      <sheetName val="Ультразвук"/>
      <sheetName val="ПВК1"/>
      <sheetName val="Тех. отчет Р-101 — коп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9"/>
  <sheetViews>
    <sheetView zoomScaleNormal="100" workbookViewId="0">
      <selection activeCell="Q21" sqref="Q21"/>
    </sheetView>
  </sheetViews>
  <sheetFormatPr defaultRowHeight="15" x14ac:dyDescent="0.25"/>
  <cols>
    <col min="2" max="2" width="46.7109375" customWidth="1"/>
    <col min="3" max="3" width="40.5703125" style="50" bestFit="1" customWidth="1"/>
  </cols>
  <sheetData>
    <row r="2" spans="2:15" x14ac:dyDescent="0.25">
      <c r="B2" s="64" t="s">
        <v>148</v>
      </c>
      <c r="C2" s="70" t="s">
        <v>329</v>
      </c>
    </row>
    <row r="3" spans="2:15" x14ac:dyDescent="0.25">
      <c r="B3" s="57" t="s">
        <v>7</v>
      </c>
      <c r="C3" s="63" t="s">
        <v>0</v>
      </c>
    </row>
    <row r="4" spans="2:15" x14ac:dyDescent="0.25">
      <c r="B4" s="57" t="s">
        <v>8</v>
      </c>
      <c r="C4" s="71">
        <v>45026</v>
      </c>
    </row>
    <row r="5" spans="2:15" x14ac:dyDescent="0.25">
      <c r="B5" s="57" t="s">
        <v>5</v>
      </c>
      <c r="C5" s="72">
        <v>19</v>
      </c>
    </row>
    <row r="6" spans="2:15" ht="30" x14ac:dyDescent="0.25">
      <c r="B6" s="57" t="s">
        <v>9</v>
      </c>
      <c r="C6" s="73" t="s">
        <v>330</v>
      </c>
    </row>
    <row r="7" spans="2:15" ht="30" x14ac:dyDescent="0.25">
      <c r="B7" s="57" t="s">
        <v>4</v>
      </c>
      <c r="C7" s="73" t="s">
        <v>331</v>
      </c>
    </row>
    <row r="8" spans="2:15" x14ac:dyDescent="0.25">
      <c r="B8" s="57" t="s">
        <v>38</v>
      </c>
      <c r="C8" s="63" t="s">
        <v>2</v>
      </c>
    </row>
    <row r="9" spans="2:15" x14ac:dyDescent="0.25">
      <c r="B9" s="57" t="s">
        <v>175</v>
      </c>
      <c r="C9" s="72" t="s">
        <v>178</v>
      </c>
    </row>
    <row r="10" spans="2:15" x14ac:dyDescent="0.25">
      <c r="B10" s="57" t="s">
        <v>176</v>
      </c>
      <c r="C10" s="72" t="s">
        <v>178</v>
      </c>
    </row>
    <row r="11" spans="2:15" x14ac:dyDescent="0.25">
      <c r="B11" s="57" t="s">
        <v>177</v>
      </c>
      <c r="C11" s="72" t="s">
        <v>178</v>
      </c>
    </row>
    <row r="14" spans="2:15" x14ac:dyDescent="0.25">
      <c r="B14" s="75" t="s">
        <v>235</v>
      </c>
    </row>
    <row r="15" spans="2:15" ht="14.45" customHeight="1" x14ac:dyDescent="0.25">
      <c r="B15" s="81" t="s">
        <v>57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15" ht="14.45" customHeight="1" x14ac:dyDescent="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 ht="15.75" x14ac:dyDescent="0.25">
      <c r="B17" s="60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2:15" ht="14.45" customHeight="1" x14ac:dyDescent="0.25">
      <c r="B18" s="81" t="s">
        <v>58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 ht="14.45" customHeight="1" x14ac:dyDescent="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 ht="15.75" x14ac:dyDescent="0.2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2:15" ht="15.75" x14ac:dyDescent="0.25">
      <c r="B21" s="82" t="s">
        <v>27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15" ht="14.45" customHeight="1" x14ac:dyDescent="0.25">
      <c r="B22" s="83" t="s">
        <v>28</v>
      </c>
      <c r="C22" s="84"/>
      <c r="D22" s="84"/>
      <c r="E22" s="84"/>
      <c r="F22" s="84"/>
      <c r="G22" s="84"/>
      <c r="H22" s="85"/>
      <c r="I22" s="83" t="s">
        <v>59</v>
      </c>
      <c r="J22" s="84"/>
      <c r="K22" s="84"/>
      <c r="L22" s="85"/>
      <c r="M22" s="86" t="s">
        <v>30</v>
      </c>
      <c r="N22" s="86"/>
      <c r="O22" s="86"/>
    </row>
    <row r="23" spans="2:15" ht="15.75" x14ac:dyDescent="0.25">
      <c r="B23" s="87" t="s">
        <v>233</v>
      </c>
      <c r="C23" s="88"/>
      <c r="D23" s="88"/>
      <c r="E23" s="88"/>
      <c r="F23" s="88"/>
      <c r="G23" s="88"/>
      <c r="H23" s="89"/>
      <c r="I23" s="90">
        <v>4162668</v>
      </c>
      <c r="J23" s="91"/>
      <c r="K23" s="91"/>
      <c r="L23" s="92"/>
      <c r="M23" s="93" t="str">
        <f>VLOOKUP(I23,'Приборы ЛНК'!$C$4:$D$16,2,FALSE)</f>
        <v>до 03.04.2024</v>
      </c>
      <c r="N23" s="93"/>
      <c r="O23" s="93"/>
    </row>
    <row r="24" spans="2:15" ht="15.75" x14ac:dyDescent="0.25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2:15" ht="15.75" x14ac:dyDescent="0.25">
      <c r="B25" s="82" t="s">
        <v>32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15" ht="14.45" customHeight="1" x14ac:dyDescent="0.25">
      <c r="B26" s="83" t="s">
        <v>33</v>
      </c>
      <c r="C26" s="84"/>
      <c r="D26" s="84"/>
      <c r="E26" s="84"/>
      <c r="F26" s="84"/>
      <c r="G26" s="84"/>
      <c r="H26" s="85"/>
      <c r="I26" s="83" t="s">
        <v>34</v>
      </c>
      <c r="J26" s="84"/>
      <c r="K26" s="85"/>
      <c r="L26" s="83" t="s">
        <v>35</v>
      </c>
      <c r="M26" s="85"/>
      <c r="N26" s="86" t="s">
        <v>36</v>
      </c>
      <c r="O26" s="86"/>
    </row>
    <row r="27" spans="2:15" ht="30" customHeight="1" x14ac:dyDescent="0.25">
      <c r="B27" s="87" t="s">
        <v>37</v>
      </c>
      <c r="C27" s="88"/>
      <c r="D27" s="88"/>
      <c r="E27" s="88"/>
      <c r="F27" s="88"/>
      <c r="G27" s="88"/>
      <c r="H27" s="89"/>
      <c r="I27" s="87" t="str">
        <f>VLOOKUP(N27,Специалисты!$E$4:$F$9,2,FALSE)</f>
        <v>уд. №0013-7877-2023 до 01.2026</v>
      </c>
      <c r="J27" s="88"/>
      <c r="K27" s="89"/>
      <c r="L27" s="87"/>
      <c r="M27" s="89"/>
      <c r="N27" s="93" t="s">
        <v>192</v>
      </c>
      <c r="O27" s="93"/>
    </row>
    <row r="28" spans="2:15" ht="15.7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ht="15.75" x14ac:dyDescent="0.25">
      <c r="B29" s="98" t="s">
        <v>146</v>
      </c>
      <c r="C29" s="99"/>
      <c r="D29" s="99"/>
      <c r="E29" s="99"/>
      <c r="F29" s="99"/>
      <c r="G29" s="99"/>
      <c r="H29" s="99"/>
      <c r="I29" s="62"/>
      <c r="J29" s="62"/>
      <c r="K29" s="62"/>
      <c r="L29" s="98"/>
      <c r="M29" s="100"/>
      <c r="N29" s="101" t="s">
        <v>147</v>
      </c>
      <c r="O29" s="101"/>
    </row>
    <row r="35" spans="2:27" x14ac:dyDescent="0.25">
      <c r="B35" s="75" t="s">
        <v>256</v>
      </c>
    </row>
    <row r="36" spans="2:27" ht="15.75" x14ac:dyDescent="0.25">
      <c r="B36" s="102" t="s">
        <v>85</v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4"/>
    </row>
    <row r="37" spans="2:27" ht="15.75" x14ac:dyDescent="0.25">
      <c r="B37" s="102" t="s">
        <v>86</v>
      </c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4"/>
    </row>
    <row r="38" spans="2:27" ht="15.75" x14ac:dyDescent="0.25">
      <c r="B38" s="105" t="s">
        <v>80</v>
      </c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7"/>
    </row>
    <row r="39" spans="2:27" ht="15.75" x14ac:dyDescent="0.25">
      <c r="B39" s="108" t="s">
        <v>87</v>
      </c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</row>
    <row r="40" spans="2:27" ht="15.75" x14ac:dyDescent="0.25"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2:27" ht="15.75" x14ac:dyDescent="0.25">
      <c r="B41" s="109" t="s">
        <v>27</v>
      </c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</row>
    <row r="42" spans="2:27" x14ac:dyDescent="0.25">
      <c r="B42" s="94" t="s">
        <v>28</v>
      </c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5" t="s">
        <v>74</v>
      </c>
      <c r="Q42" s="96"/>
      <c r="R42" s="96"/>
      <c r="S42" s="96"/>
      <c r="T42" s="96"/>
      <c r="U42" s="96"/>
      <c r="V42" s="96"/>
      <c r="W42" s="97"/>
      <c r="X42" s="94" t="s">
        <v>30</v>
      </c>
      <c r="Y42" s="94"/>
      <c r="Z42" s="94"/>
      <c r="AA42" s="94"/>
    </row>
    <row r="43" spans="2:27" ht="15.75" x14ac:dyDescent="0.25">
      <c r="B43" s="110" t="s">
        <v>167</v>
      </c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1" t="s">
        <v>169</v>
      </c>
      <c r="Q43" s="112"/>
      <c r="R43" s="112"/>
      <c r="S43" s="112"/>
      <c r="T43" s="112"/>
      <c r="U43" s="112"/>
      <c r="V43" s="112"/>
      <c r="W43" s="113"/>
      <c r="X43" s="114" t="s">
        <v>170</v>
      </c>
      <c r="Y43" s="114"/>
      <c r="Z43" s="114"/>
      <c r="AA43" s="114"/>
    </row>
    <row r="44" spans="2:27" ht="15.75" x14ac:dyDescent="0.25">
      <c r="B44" s="34"/>
      <c r="C44" s="34"/>
      <c r="D44" s="34"/>
      <c r="E44" s="34"/>
      <c r="F44" s="34"/>
      <c r="G44" s="34"/>
      <c r="H44" s="34"/>
      <c r="I44" s="34"/>
      <c r="J44" s="34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2:27" ht="15.75" x14ac:dyDescent="0.25">
      <c r="B45" s="109" t="s">
        <v>32</v>
      </c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</row>
    <row r="46" spans="2:27" x14ac:dyDescent="0.25">
      <c r="B46" s="94" t="s">
        <v>75</v>
      </c>
      <c r="C46" s="94"/>
      <c r="D46" s="94"/>
      <c r="E46" s="94"/>
      <c r="F46" s="94"/>
      <c r="G46" s="94"/>
      <c r="H46" s="94"/>
      <c r="I46" s="94"/>
      <c r="J46" s="94"/>
      <c r="K46" s="94"/>
      <c r="L46" s="95" t="s">
        <v>34</v>
      </c>
      <c r="M46" s="96"/>
      <c r="N46" s="96"/>
      <c r="O46" s="96"/>
      <c r="P46" s="96"/>
      <c r="Q46" s="96"/>
      <c r="R46" s="96"/>
      <c r="S46" s="97"/>
      <c r="T46" s="94" t="s">
        <v>76</v>
      </c>
      <c r="U46" s="94"/>
      <c r="V46" s="94"/>
      <c r="W46" s="94"/>
      <c r="X46" s="94" t="s">
        <v>36</v>
      </c>
      <c r="Y46" s="94"/>
      <c r="Z46" s="94"/>
      <c r="AA46" s="94"/>
    </row>
    <row r="47" spans="2:27" ht="15.75" x14ac:dyDescent="0.25">
      <c r="B47" s="115" t="s">
        <v>37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6" t="s">
        <v>187</v>
      </c>
      <c r="M47" s="117"/>
      <c r="N47" s="117"/>
      <c r="O47" s="117"/>
      <c r="P47" s="117"/>
      <c r="Q47" s="117"/>
      <c r="R47" s="117"/>
      <c r="S47" s="118"/>
      <c r="T47" s="119"/>
      <c r="U47" s="119"/>
      <c r="V47" s="119"/>
      <c r="W47" s="119"/>
      <c r="X47" s="93" t="s">
        <v>188</v>
      </c>
      <c r="Y47" s="93"/>
      <c r="Z47" s="93"/>
      <c r="AA47" s="93"/>
    </row>
    <row r="48" spans="2:27" ht="15.75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2:27" ht="15.75" x14ac:dyDescent="0.25">
      <c r="B49" s="120" t="str">
        <f>ВИК!$A$38</f>
        <v>Генеральный директор</v>
      </c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1"/>
      <c r="U49" s="121"/>
      <c r="V49" s="121"/>
      <c r="W49" s="121"/>
      <c r="X49" s="121" t="str">
        <f>ВИК!$N$38</f>
        <v>Волгин Д.С.</v>
      </c>
      <c r="Y49" s="121"/>
      <c r="Z49" s="121"/>
      <c r="AA49" s="121"/>
    </row>
  </sheetData>
  <mergeCells count="44">
    <mergeCell ref="B47:K47"/>
    <mergeCell ref="L47:S47"/>
    <mergeCell ref="T47:W47"/>
    <mergeCell ref="X47:AA47"/>
    <mergeCell ref="B49:S49"/>
    <mergeCell ref="T49:W49"/>
    <mergeCell ref="X49:AA49"/>
    <mergeCell ref="B43:O43"/>
    <mergeCell ref="P43:W43"/>
    <mergeCell ref="X43:AA43"/>
    <mergeCell ref="B45:AA45"/>
    <mergeCell ref="B46:K46"/>
    <mergeCell ref="L46:S46"/>
    <mergeCell ref="T46:W46"/>
    <mergeCell ref="X46:AA46"/>
    <mergeCell ref="B42:O42"/>
    <mergeCell ref="P42:W42"/>
    <mergeCell ref="X42:AA42"/>
    <mergeCell ref="B27:H27"/>
    <mergeCell ref="I27:K27"/>
    <mergeCell ref="L27:M27"/>
    <mergeCell ref="N27:O27"/>
    <mergeCell ref="B29:H29"/>
    <mergeCell ref="L29:M29"/>
    <mergeCell ref="N29:O29"/>
    <mergeCell ref="B36:AA36"/>
    <mergeCell ref="B37:AA37"/>
    <mergeCell ref="B38:AA38"/>
    <mergeCell ref="B39:AA39"/>
    <mergeCell ref="B41:AA41"/>
    <mergeCell ref="B23:H23"/>
    <mergeCell ref="I23:L23"/>
    <mergeCell ref="M23:O23"/>
    <mergeCell ref="B25:O25"/>
    <mergeCell ref="B26:H26"/>
    <mergeCell ref="I26:K26"/>
    <mergeCell ref="L26:M26"/>
    <mergeCell ref="N26:O26"/>
    <mergeCell ref="B15:O16"/>
    <mergeCell ref="B18:O19"/>
    <mergeCell ref="B21:O21"/>
    <mergeCell ref="B22:H22"/>
    <mergeCell ref="I22:L22"/>
    <mergeCell ref="M22:O22"/>
  </mergeCells>
  <dataValidations count="1">
    <dataValidation type="list" allowBlank="1" showInputMessage="1" showErrorMessage="1" sqref="K44:M44" xr:uid="{E4238D6B-C594-427E-8737-E76E290019D7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B7D4AFE-B6F7-40F8-9F4C-C08480D95594}">
          <x14:formula1>
            <xm:f>Специалисты!$E$4:$E$9</xm:f>
          </x14:formula1>
          <xm:sqref>N27:O27</xm:sqref>
        </x14:dataValidation>
        <x14:dataValidation type="list" allowBlank="1" showInputMessage="1" showErrorMessage="1" xr:uid="{99683C75-78FB-41D2-A86C-1C2CE4A5C57D}">
          <x14:formula1>
            <xm:f>'Приборы ЛНК'!$C$4:$C$7</xm:f>
          </x14:formula1>
          <xm:sqref>I23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8"/>
  <sheetViews>
    <sheetView view="pageBreakPreview" topLeftCell="A13" zoomScaleNormal="100" zoomScaleSheetLayoutView="100" zoomScalePageLayoutView="85" workbookViewId="0">
      <selection activeCell="D26" sqref="D26"/>
    </sheetView>
  </sheetViews>
  <sheetFormatPr defaultRowHeight="15.75" x14ac:dyDescent="0.25"/>
  <cols>
    <col min="1" max="1" width="12" style="3" customWidth="1"/>
    <col min="2" max="4" width="9.140625" style="3" customWidth="1"/>
    <col min="5" max="5" width="9.140625" style="3"/>
    <col min="6" max="6" width="3.140625" style="3" customWidth="1"/>
    <col min="7" max="7" width="9.140625" style="3"/>
    <col min="8" max="8" width="13" style="3" customWidth="1"/>
    <col min="9" max="13" width="9.140625" style="3"/>
    <col min="14" max="14" width="8.28515625" style="3" customWidth="1"/>
    <col min="15" max="16" width="9.140625" style="3"/>
    <col min="17" max="17" width="12.28515625" style="3" customWidth="1"/>
    <col min="18" max="254" width="9.140625" style="3"/>
    <col min="255" max="255" width="12" style="3" customWidth="1"/>
    <col min="256" max="258" width="9.140625" style="3" customWidth="1"/>
    <col min="259" max="259" width="9.140625" style="3"/>
    <col min="260" max="260" width="3.140625" style="3" customWidth="1"/>
    <col min="261" max="261" width="9.140625" style="3"/>
    <col min="262" max="262" width="13" style="3" customWidth="1"/>
    <col min="263" max="267" width="9.140625" style="3"/>
    <col min="268" max="268" width="8.28515625" style="3" customWidth="1"/>
    <col min="269" max="270" width="9.140625" style="3"/>
    <col min="271" max="271" width="12.28515625" style="3" customWidth="1"/>
    <col min="272" max="510" width="9.140625" style="3"/>
    <col min="511" max="511" width="12" style="3" customWidth="1"/>
    <col min="512" max="514" width="9.140625" style="3" customWidth="1"/>
    <col min="515" max="515" width="9.140625" style="3"/>
    <col min="516" max="516" width="3.140625" style="3" customWidth="1"/>
    <col min="517" max="517" width="9.140625" style="3"/>
    <col min="518" max="518" width="13" style="3" customWidth="1"/>
    <col min="519" max="523" width="9.140625" style="3"/>
    <col min="524" max="524" width="8.28515625" style="3" customWidth="1"/>
    <col min="525" max="526" width="9.140625" style="3"/>
    <col min="527" max="527" width="12.28515625" style="3" customWidth="1"/>
    <col min="528" max="766" width="9.140625" style="3"/>
    <col min="767" max="767" width="12" style="3" customWidth="1"/>
    <col min="768" max="770" width="9.140625" style="3" customWidth="1"/>
    <col min="771" max="771" width="9.140625" style="3"/>
    <col min="772" max="772" width="3.140625" style="3" customWidth="1"/>
    <col min="773" max="773" width="9.140625" style="3"/>
    <col min="774" max="774" width="13" style="3" customWidth="1"/>
    <col min="775" max="779" width="9.140625" style="3"/>
    <col min="780" max="780" width="8.28515625" style="3" customWidth="1"/>
    <col min="781" max="782" width="9.140625" style="3"/>
    <col min="783" max="783" width="12.28515625" style="3" customWidth="1"/>
    <col min="784" max="1022" width="9.140625" style="3"/>
    <col min="1023" max="1023" width="12" style="3" customWidth="1"/>
    <col min="1024" max="1026" width="9.140625" style="3" customWidth="1"/>
    <col min="1027" max="1027" width="9.140625" style="3"/>
    <col min="1028" max="1028" width="3.140625" style="3" customWidth="1"/>
    <col min="1029" max="1029" width="9.140625" style="3"/>
    <col min="1030" max="1030" width="13" style="3" customWidth="1"/>
    <col min="1031" max="1035" width="9.140625" style="3"/>
    <col min="1036" max="1036" width="8.28515625" style="3" customWidth="1"/>
    <col min="1037" max="1038" width="9.140625" style="3"/>
    <col min="1039" max="1039" width="12.28515625" style="3" customWidth="1"/>
    <col min="1040" max="1278" width="9.140625" style="3"/>
    <col min="1279" max="1279" width="12" style="3" customWidth="1"/>
    <col min="1280" max="1282" width="9.140625" style="3" customWidth="1"/>
    <col min="1283" max="1283" width="9.140625" style="3"/>
    <col min="1284" max="1284" width="3.140625" style="3" customWidth="1"/>
    <col min="1285" max="1285" width="9.140625" style="3"/>
    <col min="1286" max="1286" width="13" style="3" customWidth="1"/>
    <col min="1287" max="1291" width="9.140625" style="3"/>
    <col min="1292" max="1292" width="8.28515625" style="3" customWidth="1"/>
    <col min="1293" max="1294" width="9.140625" style="3"/>
    <col min="1295" max="1295" width="12.28515625" style="3" customWidth="1"/>
    <col min="1296" max="1534" width="9.140625" style="3"/>
    <col min="1535" max="1535" width="12" style="3" customWidth="1"/>
    <col min="1536" max="1538" width="9.140625" style="3" customWidth="1"/>
    <col min="1539" max="1539" width="9.140625" style="3"/>
    <col min="1540" max="1540" width="3.140625" style="3" customWidth="1"/>
    <col min="1541" max="1541" width="9.140625" style="3"/>
    <col min="1542" max="1542" width="13" style="3" customWidth="1"/>
    <col min="1543" max="1547" width="9.140625" style="3"/>
    <col min="1548" max="1548" width="8.28515625" style="3" customWidth="1"/>
    <col min="1549" max="1550" width="9.140625" style="3"/>
    <col min="1551" max="1551" width="12.28515625" style="3" customWidth="1"/>
    <col min="1552" max="1790" width="9.140625" style="3"/>
    <col min="1791" max="1791" width="12" style="3" customWidth="1"/>
    <col min="1792" max="1794" width="9.140625" style="3" customWidth="1"/>
    <col min="1795" max="1795" width="9.140625" style="3"/>
    <col min="1796" max="1796" width="3.140625" style="3" customWidth="1"/>
    <col min="1797" max="1797" width="9.140625" style="3"/>
    <col min="1798" max="1798" width="13" style="3" customWidth="1"/>
    <col min="1799" max="1803" width="9.140625" style="3"/>
    <col min="1804" max="1804" width="8.28515625" style="3" customWidth="1"/>
    <col min="1805" max="1806" width="9.140625" style="3"/>
    <col min="1807" max="1807" width="12.28515625" style="3" customWidth="1"/>
    <col min="1808" max="2046" width="9.140625" style="3"/>
    <col min="2047" max="2047" width="12" style="3" customWidth="1"/>
    <col min="2048" max="2050" width="9.140625" style="3" customWidth="1"/>
    <col min="2051" max="2051" width="9.140625" style="3"/>
    <col min="2052" max="2052" width="3.140625" style="3" customWidth="1"/>
    <col min="2053" max="2053" width="9.140625" style="3"/>
    <col min="2054" max="2054" width="13" style="3" customWidth="1"/>
    <col min="2055" max="2059" width="9.140625" style="3"/>
    <col min="2060" max="2060" width="8.28515625" style="3" customWidth="1"/>
    <col min="2061" max="2062" width="9.140625" style="3"/>
    <col min="2063" max="2063" width="12.28515625" style="3" customWidth="1"/>
    <col min="2064" max="2302" width="9.140625" style="3"/>
    <col min="2303" max="2303" width="12" style="3" customWidth="1"/>
    <col min="2304" max="2306" width="9.140625" style="3" customWidth="1"/>
    <col min="2307" max="2307" width="9.140625" style="3"/>
    <col min="2308" max="2308" width="3.140625" style="3" customWidth="1"/>
    <col min="2309" max="2309" width="9.140625" style="3"/>
    <col min="2310" max="2310" width="13" style="3" customWidth="1"/>
    <col min="2311" max="2315" width="9.140625" style="3"/>
    <col min="2316" max="2316" width="8.28515625" style="3" customWidth="1"/>
    <col min="2317" max="2318" width="9.140625" style="3"/>
    <col min="2319" max="2319" width="12.28515625" style="3" customWidth="1"/>
    <col min="2320" max="2558" width="9.140625" style="3"/>
    <col min="2559" max="2559" width="12" style="3" customWidth="1"/>
    <col min="2560" max="2562" width="9.140625" style="3" customWidth="1"/>
    <col min="2563" max="2563" width="9.140625" style="3"/>
    <col min="2564" max="2564" width="3.140625" style="3" customWidth="1"/>
    <col min="2565" max="2565" width="9.140625" style="3"/>
    <col min="2566" max="2566" width="13" style="3" customWidth="1"/>
    <col min="2567" max="2571" width="9.140625" style="3"/>
    <col min="2572" max="2572" width="8.28515625" style="3" customWidth="1"/>
    <col min="2573" max="2574" width="9.140625" style="3"/>
    <col min="2575" max="2575" width="12.28515625" style="3" customWidth="1"/>
    <col min="2576" max="2814" width="9.140625" style="3"/>
    <col min="2815" max="2815" width="12" style="3" customWidth="1"/>
    <col min="2816" max="2818" width="9.140625" style="3" customWidth="1"/>
    <col min="2819" max="2819" width="9.140625" style="3"/>
    <col min="2820" max="2820" width="3.140625" style="3" customWidth="1"/>
    <col min="2821" max="2821" width="9.140625" style="3"/>
    <col min="2822" max="2822" width="13" style="3" customWidth="1"/>
    <col min="2823" max="2827" width="9.140625" style="3"/>
    <col min="2828" max="2828" width="8.28515625" style="3" customWidth="1"/>
    <col min="2829" max="2830" width="9.140625" style="3"/>
    <col min="2831" max="2831" width="12.28515625" style="3" customWidth="1"/>
    <col min="2832" max="3070" width="9.140625" style="3"/>
    <col min="3071" max="3071" width="12" style="3" customWidth="1"/>
    <col min="3072" max="3074" width="9.140625" style="3" customWidth="1"/>
    <col min="3075" max="3075" width="9.140625" style="3"/>
    <col min="3076" max="3076" width="3.140625" style="3" customWidth="1"/>
    <col min="3077" max="3077" width="9.140625" style="3"/>
    <col min="3078" max="3078" width="13" style="3" customWidth="1"/>
    <col min="3079" max="3083" width="9.140625" style="3"/>
    <col min="3084" max="3084" width="8.28515625" style="3" customWidth="1"/>
    <col min="3085" max="3086" width="9.140625" style="3"/>
    <col min="3087" max="3087" width="12.28515625" style="3" customWidth="1"/>
    <col min="3088" max="3326" width="9.140625" style="3"/>
    <col min="3327" max="3327" width="12" style="3" customWidth="1"/>
    <col min="3328" max="3330" width="9.140625" style="3" customWidth="1"/>
    <col min="3331" max="3331" width="9.140625" style="3"/>
    <col min="3332" max="3332" width="3.140625" style="3" customWidth="1"/>
    <col min="3333" max="3333" width="9.140625" style="3"/>
    <col min="3334" max="3334" width="13" style="3" customWidth="1"/>
    <col min="3335" max="3339" width="9.140625" style="3"/>
    <col min="3340" max="3340" width="8.28515625" style="3" customWidth="1"/>
    <col min="3341" max="3342" width="9.140625" style="3"/>
    <col min="3343" max="3343" width="12.28515625" style="3" customWidth="1"/>
    <col min="3344" max="3582" width="9.140625" style="3"/>
    <col min="3583" max="3583" width="12" style="3" customWidth="1"/>
    <col min="3584" max="3586" width="9.140625" style="3" customWidth="1"/>
    <col min="3587" max="3587" width="9.140625" style="3"/>
    <col min="3588" max="3588" width="3.140625" style="3" customWidth="1"/>
    <col min="3589" max="3589" width="9.140625" style="3"/>
    <col min="3590" max="3590" width="13" style="3" customWidth="1"/>
    <col min="3591" max="3595" width="9.140625" style="3"/>
    <col min="3596" max="3596" width="8.28515625" style="3" customWidth="1"/>
    <col min="3597" max="3598" width="9.140625" style="3"/>
    <col min="3599" max="3599" width="12.28515625" style="3" customWidth="1"/>
    <col min="3600" max="3838" width="9.140625" style="3"/>
    <col min="3839" max="3839" width="12" style="3" customWidth="1"/>
    <col min="3840" max="3842" width="9.140625" style="3" customWidth="1"/>
    <col min="3843" max="3843" width="9.140625" style="3"/>
    <col min="3844" max="3844" width="3.140625" style="3" customWidth="1"/>
    <col min="3845" max="3845" width="9.140625" style="3"/>
    <col min="3846" max="3846" width="13" style="3" customWidth="1"/>
    <col min="3847" max="3851" width="9.140625" style="3"/>
    <col min="3852" max="3852" width="8.28515625" style="3" customWidth="1"/>
    <col min="3853" max="3854" width="9.140625" style="3"/>
    <col min="3855" max="3855" width="12.28515625" style="3" customWidth="1"/>
    <col min="3856" max="4094" width="9.140625" style="3"/>
    <col min="4095" max="4095" width="12" style="3" customWidth="1"/>
    <col min="4096" max="4098" width="9.140625" style="3" customWidth="1"/>
    <col min="4099" max="4099" width="9.140625" style="3"/>
    <col min="4100" max="4100" width="3.140625" style="3" customWidth="1"/>
    <col min="4101" max="4101" width="9.140625" style="3"/>
    <col min="4102" max="4102" width="13" style="3" customWidth="1"/>
    <col min="4103" max="4107" width="9.140625" style="3"/>
    <col min="4108" max="4108" width="8.28515625" style="3" customWidth="1"/>
    <col min="4109" max="4110" width="9.140625" style="3"/>
    <col min="4111" max="4111" width="12.28515625" style="3" customWidth="1"/>
    <col min="4112" max="4350" width="9.140625" style="3"/>
    <col min="4351" max="4351" width="12" style="3" customWidth="1"/>
    <col min="4352" max="4354" width="9.140625" style="3" customWidth="1"/>
    <col min="4355" max="4355" width="9.140625" style="3"/>
    <col min="4356" max="4356" width="3.140625" style="3" customWidth="1"/>
    <col min="4357" max="4357" width="9.140625" style="3"/>
    <col min="4358" max="4358" width="13" style="3" customWidth="1"/>
    <col min="4359" max="4363" width="9.140625" style="3"/>
    <col min="4364" max="4364" width="8.28515625" style="3" customWidth="1"/>
    <col min="4365" max="4366" width="9.140625" style="3"/>
    <col min="4367" max="4367" width="12.28515625" style="3" customWidth="1"/>
    <col min="4368" max="4606" width="9.140625" style="3"/>
    <col min="4607" max="4607" width="12" style="3" customWidth="1"/>
    <col min="4608" max="4610" width="9.140625" style="3" customWidth="1"/>
    <col min="4611" max="4611" width="9.140625" style="3"/>
    <col min="4612" max="4612" width="3.140625" style="3" customWidth="1"/>
    <col min="4613" max="4613" width="9.140625" style="3"/>
    <col min="4614" max="4614" width="13" style="3" customWidth="1"/>
    <col min="4615" max="4619" width="9.140625" style="3"/>
    <col min="4620" max="4620" width="8.28515625" style="3" customWidth="1"/>
    <col min="4621" max="4622" width="9.140625" style="3"/>
    <col min="4623" max="4623" width="12.28515625" style="3" customWidth="1"/>
    <col min="4624" max="4862" width="9.140625" style="3"/>
    <col min="4863" max="4863" width="12" style="3" customWidth="1"/>
    <col min="4864" max="4866" width="9.140625" style="3" customWidth="1"/>
    <col min="4867" max="4867" width="9.140625" style="3"/>
    <col min="4868" max="4868" width="3.140625" style="3" customWidth="1"/>
    <col min="4869" max="4869" width="9.140625" style="3"/>
    <col min="4870" max="4870" width="13" style="3" customWidth="1"/>
    <col min="4871" max="4875" width="9.140625" style="3"/>
    <col min="4876" max="4876" width="8.28515625" style="3" customWidth="1"/>
    <col min="4877" max="4878" width="9.140625" style="3"/>
    <col min="4879" max="4879" width="12.28515625" style="3" customWidth="1"/>
    <col min="4880" max="5118" width="9.140625" style="3"/>
    <col min="5119" max="5119" width="12" style="3" customWidth="1"/>
    <col min="5120" max="5122" width="9.140625" style="3" customWidth="1"/>
    <col min="5123" max="5123" width="9.140625" style="3"/>
    <col min="5124" max="5124" width="3.140625" style="3" customWidth="1"/>
    <col min="5125" max="5125" width="9.140625" style="3"/>
    <col min="5126" max="5126" width="13" style="3" customWidth="1"/>
    <col min="5127" max="5131" width="9.140625" style="3"/>
    <col min="5132" max="5132" width="8.28515625" style="3" customWidth="1"/>
    <col min="5133" max="5134" width="9.140625" style="3"/>
    <col min="5135" max="5135" width="12.28515625" style="3" customWidth="1"/>
    <col min="5136" max="5374" width="9.140625" style="3"/>
    <col min="5375" max="5375" width="12" style="3" customWidth="1"/>
    <col min="5376" max="5378" width="9.140625" style="3" customWidth="1"/>
    <col min="5379" max="5379" width="9.140625" style="3"/>
    <col min="5380" max="5380" width="3.140625" style="3" customWidth="1"/>
    <col min="5381" max="5381" width="9.140625" style="3"/>
    <col min="5382" max="5382" width="13" style="3" customWidth="1"/>
    <col min="5383" max="5387" width="9.140625" style="3"/>
    <col min="5388" max="5388" width="8.28515625" style="3" customWidth="1"/>
    <col min="5389" max="5390" width="9.140625" style="3"/>
    <col min="5391" max="5391" width="12.28515625" style="3" customWidth="1"/>
    <col min="5392" max="5630" width="9.140625" style="3"/>
    <col min="5631" max="5631" width="12" style="3" customWidth="1"/>
    <col min="5632" max="5634" width="9.140625" style="3" customWidth="1"/>
    <col min="5635" max="5635" width="9.140625" style="3"/>
    <col min="5636" max="5636" width="3.140625" style="3" customWidth="1"/>
    <col min="5637" max="5637" width="9.140625" style="3"/>
    <col min="5638" max="5638" width="13" style="3" customWidth="1"/>
    <col min="5639" max="5643" width="9.140625" style="3"/>
    <col min="5644" max="5644" width="8.28515625" style="3" customWidth="1"/>
    <col min="5645" max="5646" width="9.140625" style="3"/>
    <col min="5647" max="5647" width="12.28515625" style="3" customWidth="1"/>
    <col min="5648" max="5886" width="9.140625" style="3"/>
    <col min="5887" max="5887" width="12" style="3" customWidth="1"/>
    <col min="5888" max="5890" width="9.140625" style="3" customWidth="1"/>
    <col min="5891" max="5891" width="9.140625" style="3"/>
    <col min="5892" max="5892" width="3.140625" style="3" customWidth="1"/>
    <col min="5893" max="5893" width="9.140625" style="3"/>
    <col min="5894" max="5894" width="13" style="3" customWidth="1"/>
    <col min="5895" max="5899" width="9.140625" style="3"/>
    <col min="5900" max="5900" width="8.28515625" style="3" customWidth="1"/>
    <col min="5901" max="5902" width="9.140625" style="3"/>
    <col min="5903" max="5903" width="12.28515625" style="3" customWidth="1"/>
    <col min="5904" max="6142" width="9.140625" style="3"/>
    <col min="6143" max="6143" width="12" style="3" customWidth="1"/>
    <col min="6144" max="6146" width="9.140625" style="3" customWidth="1"/>
    <col min="6147" max="6147" width="9.140625" style="3"/>
    <col min="6148" max="6148" width="3.140625" style="3" customWidth="1"/>
    <col min="6149" max="6149" width="9.140625" style="3"/>
    <col min="6150" max="6150" width="13" style="3" customWidth="1"/>
    <col min="6151" max="6155" width="9.140625" style="3"/>
    <col min="6156" max="6156" width="8.28515625" style="3" customWidth="1"/>
    <col min="6157" max="6158" width="9.140625" style="3"/>
    <col min="6159" max="6159" width="12.28515625" style="3" customWidth="1"/>
    <col min="6160" max="6398" width="9.140625" style="3"/>
    <col min="6399" max="6399" width="12" style="3" customWidth="1"/>
    <col min="6400" max="6402" width="9.140625" style="3" customWidth="1"/>
    <col min="6403" max="6403" width="9.140625" style="3"/>
    <col min="6404" max="6404" width="3.140625" style="3" customWidth="1"/>
    <col min="6405" max="6405" width="9.140625" style="3"/>
    <col min="6406" max="6406" width="13" style="3" customWidth="1"/>
    <col min="6407" max="6411" width="9.140625" style="3"/>
    <col min="6412" max="6412" width="8.28515625" style="3" customWidth="1"/>
    <col min="6413" max="6414" width="9.140625" style="3"/>
    <col min="6415" max="6415" width="12.28515625" style="3" customWidth="1"/>
    <col min="6416" max="6654" width="9.140625" style="3"/>
    <col min="6655" max="6655" width="12" style="3" customWidth="1"/>
    <col min="6656" max="6658" width="9.140625" style="3" customWidth="1"/>
    <col min="6659" max="6659" width="9.140625" style="3"/>
    <col min="6660" max="6660" width="3.140625" style="3" customWidth="1"/>
    <col min="6661" max="6661" width="9.140625" style="3"/>
    <col min="6662" max="6662" width="13" style="3" customWidth="1"/>
    <col min="6663" max="6667" width="9.140625" style="3"/>
    <col min="6668" max="6668" width="8.28515625" style="3" customWidth="1"/>
    <col min="6669" max="6670" width="9.140625" style="3"/>
    <col min="6671" max="6671" width="12.28515625" style="3" customWidth="1"/>
    <col min="6672" max="6910" width="9.140625" style="3"/>
    <col min="6911" max="6911" width="12" style="3" customWidth="1"/>
    <col min="6912" max="6914" width="9.140625" style="3" customWidth="1"/>
    <col min="6915" max="6915" width="9.140625" style="3"/>
    <col min="6916" max="6916" width="3.140625" style="3" customWidth="1"/>
    <col min="6917" max="6917" width="9.140625" style="3"/>
    <col min="6918" max="6918" width="13" style="3" customWidth="1"/>
    <col min="6919" max="6923" width="9.140625" style="3"/>
    <col min="6924" max="6924" width="8.28515625" style="3" customWidth="1"/>
    <col min="6925" max="6926" width="9.140625" style="3"/>
    <col min="6927" max="6927" width="12.28515625" style="3" customWidth="1"/>
    <col min="6928" max="7166" width="9.140625" style="3"/>
    <col min="7167" max="7167" width="12" style="3" customWidth="1"/>
    <col min="7168" max="7170" width="9.140625" style="3" customWidth="1"/>
    <col min="7171" max="7171" width="9.140625" style="3"/>
    <col min="7172" max="7172" width="3.140625" style="3" customWidth="1"/>
    <col min="7173" max="7173" width="9.140625" style="3"/>
    <col min="7174" max="7174" width="13" style="3" customWidth="1"/>
    <col min="7175" max="7179" width="9.140625" style="3"/>
    <col min="7180" max="7180" width="8.28515625" style="3" customWidth="1"/>
    <col min="7181" max="7182" width="9.140625" style="3"/>
    <col min="7183" max="7183" width="12.28515625" style="3" customWidth="1"/>
    <col min="7184" max="7422" width="9.140625" style="3"/>
    <col min="7423" max="7423" width="12" style="3" customWidth="1"/>
    <col min="7424" max="7426" width="9.140625" style="3" customWidth="1"/>
    <col min="7427" max="7427" width="9.140625" style="3"/>
    <col min="7428" max="7428" width="3.140625" style="3" customWidth="1"/>
    <col min="7429" max="7429" width="9.140625" style="3"/>
    <col min="7430" max="7430" width="13" style="3" customWidth="1"/>
    <col min="7431" max="7435" width="9.140625" style="3"/>
    <col min="7436" max="7436" width="8.28515625" style="3" customWidth="1"/>
    <col min="7437" max="7438" width="9.140625" style="3"/>
    <col min="7439" max="7439" width="12.28515625" style="3" customWidth="1"/>
    <col min="7440" max="7678" width="9.140625" style="3"/>
    <col min="7679" max="7679" width="12" style="3" customWidth="1"/>
    <col min="7680" max="7682" width="9.140625" style="3" customWidth="1"/>
    <col min="7683" max="7683" width="9.140625" style="3"/>
    <col min="7684" max="7684" width="3.140625" style="3" customWidth="1"/>
    <col min="7685" max="7685" width="9.140625" style="3"/>
    <col min="7686" max="7686" width="13" style="3" customWidth="1"/>
    <col min="7687" max="7691" width="9.140625" style="3"/>
    <col min="7692" max="7692" width="8.28515625" style="3" customWidth="1"/>
    <col min="7693" max="7694" width="9.140625" style="3"/>
    <col min="7695" max="7695" width="12.28515625" style="3" customWidth="1"/>
    <col min="7696" max="7934" width="9.140625" style="3"/>
    <col min="7935" max="7935" width="12" style="3" customWidth="1"/>
    <col min="7936" max="7938" width="9.140625" style="3" customWidth="1"/>
    <col min="7939" max="7939" width="9.140625" style="3"/>
    <col min="7940" max="7940" width="3.140625" style="3" customWidth="1"/>
    <col min="7941" max="7941" width="9.140625" style="3"/>
    <col min="7942" max="7942" width="13" style="3" customWidth="1"/>
    <col min="7943" max="7947" width="9.140625" style="3"/>
    <col min="7948" max="7948" width="8.28515625" style="3" customWidth="1"/>
    <col min="7949" max="7950" width="9.140625" style="3"/>
    <col min="7951" max="7951" width="12.28515625" style="3" customWidth="1"/>
    <col min="7952" max="8190" width="9.140625" style="3"/>
    <col min="8191" max="8191" width="12" style="3" customWidth="1"/>
    <col min="8192" max="8194" width="9.140625" style="3" customWidth="1"/>
    <col min="8195" max="8195" width="9.140625" style="3"/>
    <col min="8196" max="8196" width="3.140625" style="3" customWidth="1"/>
    <col min="8197" max="8197" width="9.140625" style="3"/>
    <col min="8198" max="8198" width="13" style="3" customWidth="1"/>
    <col min="8199" max="8203" width="9.140625" style="3"/>
    <col min="8204" max="8204" width="8.28515625" style="3" customWidth="1"/>
    <col min="8205" max="8206" width="9.140625" style="3"/>
    <col min="8207" max="8207" width="12.28515625" style="3" customWidth="1"/>
    <col min="8208" max="8446" width="9.140625" style="3"/>
    <col min="8447" max="8447" width="12" style="3" customWidth="1"/>
    <col min="8448" max="8450" width="9.140625" style="3" customWidth="1"/>
    <col min="8451" max="8451" width="9.140625" style="3"/>
    <col min="8452" max="8452" width="3.140625" style="3" customWidth="1"/>
    <col min="8453" max="8453" width="9.140625" style="3"/>
    <col min="8454" max="8454" width="13" style="3" customWidth="1"/>
    <col min="8455" max="8459" width="9.140625" style="3"/>
    <col min="8460" max="8460" width="8.28515625" style="3" customWidth="1"/>
    <col min="8461" max="8462" width="9.140625" style="3"/>
    <col min="8463" max="8463" width="12.28515625" style="3" customWidth="1"/>
    <col min="8464" max="8702" width="9.140625" style="3"/>
    <col min="8703" max="8703" width="12" style="3" customWidth="1"/>
    <col min="8704" max="8706" width="9.140625" style="3" customWidth="1"/>
    <col min="8707" max="8707" width="9.140625" style="3"/>
    <col min="8708" max="8708" width="3.140625" style="3" customWidth="1"/>
    <col min="8709" max="8709" width="9.140625" style="3"/>
    <col min="8710" max="8710" width="13" style="3" customWidth="1"/>
    <col min="8711" max="8715" width="9.140625" style="3"/>
    <col min="8716" max="8716" width="8.28515625" style="3" customWidth="1"/>
    <col min="8717" max="8718" width="9.140625" style="3"/>
    <col min="8719" max="8719" width="12.28515625" style="3" customWidth="1"/>
    <col min="8720" max="8958" width="9.140625" style="3"/>
    <col min="8959" max="8959" width="12" style="3" customWidth="1"/>
    <col min="8960" max="8962" width="9.140625" style="3" customWidth="1"/>
    <col min="8963" max="8963" width="9.140625" style="3"/>
    <col min="8964" max="8964" width="3.140625" style="3" customWidth="1"/>
    <col min="8965" max="8965" width="9.140625" style="3"/>
    <col min="8966" max="8966" width="13" style="3" customWidth="1"/>
    <col min="8967" max="8971" width="9.140625" style="3"/>
    <col min="8972" max="8972" width="8.28515625" style="3" customWidth="1"/>
    <col min="8973" max="8974" width="9.140625" style="3"/>
    <col min="8975" max="8975" width="12.28515625" style="3" customWidth="1"/>
    <col min="8976" max="9214" width="9.140625" style="3"/>
    <col min="9215" max="9215" width="12" style="3" customWidth="1"/>
    <col min="9216" max="9218" width="9.140625" style="3" customWidth="1"/>
    <col min="9219" max="9219" width="9.140625" style="3"/>
    <col min="9220" max="9220" width="3.140625" style="3" customWidth="1"/>
    <col min="9221" max="9221" width="9.140625" style="3"/>
    <col min="9222" max="9222" width="13" style="3" customWidth="1"/>
    <col min="9223" max="9227" width="9.140625" style="3"/>
    <col min="9228" max="9228" width="8.28515625" style="3" customWidth="1"/>
    <col min="9229" max="9230" width="9.140625" style="3"/>
    <col min="9231" max="9231" width="12.28515625" style="3" customWidth="1"/>
    <col min="9232" max="9470" width="9.140625" style="3"/>
    <col min="9471" max="9471" width="12" style="3" customWidth="1"/>
    <col min="9472" max="9474" width="9.140625" style="3" customWidth="1"/>
    <col min="9475" max="9475" width="9.140625" style="3"/>
    <col min="9476" max="9476" width="3.140625" style="3" customWidth="1"/>
    <col min="9477" max="9477" width="9.140625" style="3"/>
    <col min="9478" max="9478" width="13" style="3" customWidth="1"/>
    <col min="9479" max="9483" width="9.140625" style="3"/>
    <col min="9484" max="9484" width="8.28515625" style="3" customWidth="1"/>
    <col min="9485" max="9486" width="9.140625" style="3"/>
    <col min="9487" max="9487" width="12.28515625" style="3" customWidth="1"/>
    <col min="9488" max="9726" width="9.140625" style="3"/>
    <col min="9727" max="9727" width="12" style="3" customWidth="1"/>
    <col min="9728" max="9730" width="9.140625" style="3" customWidth="1"/>
    <col min="9731" max="9731" width="9.140625" style="3"/>
    <col min="9732" max="9732" width="3.140625" style="3" customWidth="1"/>
    <col min="9733" max="9733" width="9.140625" style="3"/>
    <col min="9734" max="9734" width="13" style="3" customWidth="1"/>
    <col min="9735" max="9739" width="9.140625" style="3"/>
    <col min="9740" max="9740" width="8.28515625" style="3" customWidth="1"/>
    <col min="9741" max="9742" width="9.140625" style="3"/>
    <col min="9743" max="9743" width="12.28515625" style="3" customWidth="1"/>
    <col min="9744" max="9982" width="9.140625" style="3"/>
    <col min="9983" max="9983" width="12" style="3" customWidth="1"/>
    <col min="9984" max="9986" width="9.140625" style="3" customWidth="1"/>
    <col min="9987" max="9987" width="9.140625" style="3"/>
    <col min="9988" max="9988" width="3.140625" style="3" customWidth="1"/>
    <col min="9989" max="9989" width="9.140625" style="3"/>
    <col min="9990" max="9990" width="13" style="3" customWidth="1"/>
    <col min="9991" max="9995" width="9.140625" style="3"/>
    <col min="9996" max="9996" width="8.28515625" style="3" customWidth="1"/>
    <col min="9997" max="9998" width="9.140625" style="3"/>
    <col min="9999" max="9999" width="12.28515625" style="3" customWidth="1"/>
    <col min="10000" max="10238" width="9.140625" style="3"/>
    <col min="10239" max="10239" width="12" style="3" customWidth="1"/>
    <col min="10240" max="10242" width="9.140625" style="3" customWidth="1"/>
    <col min="10243" max="10243" width="9.140625" style="3"/>
    <col min="10244" max="10244" width="3.140625" style="3" customWidth="1"/>
    <col min="10245" max="10245" width="9.140625" style="3"/>
    <col min="10246" max="10246" width="13" style="3" customWidth="1"/>
    <col min="10247" max="10251" width="9.140625" style="3"/>
    <col min="10252" max="10252" width="8.28515625" style="3" customWidth="1"/>
    <col min="10253" max="10254" width="9.140625" style="3"/>
    <col min="10255" max="10255" width="12.28515625" style="3" customWidth="1"/>
    <col min="10256" max="10494" width="9.140625" style="3"/>
    <col min="10495" max="10495" width="12" style="3" customWidth="1"/>
    <col min="10496" max="10498" width="9.140625" style="3" customWidth="1"/>
    <col min="10499" max="10499" width="9.140625" style="3"/>
    <col min="10500" max="10500" width="3.140625" style="3" customWidth="1"/>
    <col min="10501" max="10501" width="9.140625" style="3"/>
    <col min="10502" max="10502" width="13" style="3" customWidth="1"/>
    <col min="10503" max="10507" width="9.140625" style="3"/>
    <col min="10508" max="10508" width="8.28515625" style="3" customWidth="1"/>
    <col min="10509" max="10510" width="9.140625" style="3"/>
    <col min="10511" max="10511" width="12.28515625" style="3" customWidth="1"/>
    <col min="10512" max="10750" width="9.140625" style="3"/>
    <col min="10751" max="10751" width="12" style="3" customWidth="1"/>
    <col min="10752" max="10754" width="9.140625" style="3" customWidth="1"/>
    <col min="10755" max="10755" width="9.140625" style="3"/>
    <col min="10756" max="10756" width="3.140625" style="3" customWidth="1"/>
    <col min="10757" max="10757" width="9.140625" style="3"/>
    <col min="10758" max="10758" width="13" style="3" customWidth="1"/>
    <col min="10759" max="10763" width="9.140625" style="3"/>
    <col min="10764" max="10764" width="8.28515625" style="3" customWidth="1"/>
    <col min="10765" max="10766" width="9.140625" style="3"/>
    <col min="10767" max="10767" width="12.28515625" style="3" customWidth="1"/>
    <col min="10768" max="11006" width="9.140625" style="3"/>
    <col min="11007" max="11007" width="12" style="3" customWidth="1"/>
    <col min="11008" max="11010" width="9.140625" style="3" customWidth="1"/>
    <col min="11011" max="11011" width="9.140625" style="3"/>
    <col min="11012" max="11012" width="3.140625" style="3" customWidth="1"/>
    <col min="11013" max="11013" width="9.140625" style="3"/>
    <col min="11014" max="11014" width="13" style="3" customWidth="1"/>
    <col min="11015" max="11019" width="9.140625" style="3"/>
    <col min="11020" max="11020" width="8.28515625" style="3" customWidth="1"/>
    <col min="11021" max="11022" width="9.140625" style="3"/>
    <col min="11023" max="11023" width="12.28515625" style="3" customWidth="1"/>
    <col min="11024" max="11262" width="9.140625" style="3"/>
    <col min="11263" max="11263" width="12" style="3" customWidth="1"/>
    <col min="11264" max="11266" width="9.140625" style="3" customWidth="1"/>
    <col min="11267" max="11267" width="9.140625" style="3"/>
    <col min="11268" max="11268" width="3.140625" style="3" customWidth="1"/>
    <col min="11269" max="11269" width="9.140625" style="3"/>
    <col min="11270" max="11270" width="13" style="3" customWidth="1"/>
    <col min="11271" max="11275" width="9.140625" style="3"/>
    <col min="11276" max="11276" width="8.28515625" style="3" customWidth="1"/>
    <col min="11277" max="11278" width="9.140625" style="3"/>
    <col min="11279" max="11279" width="12.28515625" style="3" customWidth="1"/>
    <col min="11280" max="11518" width="9.140625" style="3"/>
    <col min="11519" max="11519" width="12" style="3" customWidth="1"/>
    <col min="11520" max="11522" width="9.140625" style="3" customWidth="1"/>
    <col min="11523" max="11523" width="9.140625" style="3"/>
    <col min="11524" max="11524" width="3.140625" style="3" customWidth="1"/>
    <col min="11525" max="11525" width="9.140625" style="3"/>
    <col min="11526" max="11526" width="13" style="3" customWidth="1"/>
    <col min="11527" max="11531" width="9.140625" style="3"/>
    <col min="11532" max="11532" width="8.28515625" style="3" customWidth="1"/>
    <col min="11533" max="11534" width="9.140625" style="3"/>
    <col min="11535" max="11535" width="12.28515625" style="3" customWidth="1"/>
    <col min="11536" max="11774" width="9.140625" style="3"/>
    <col min="11775" max="11775" width="12" style="3" customWidth="1"/>
    <col min="11776" max="11778" width="9.140625" style="3" customWidth="1"/>
    <col min="11779" max="11779" width="9.140625" style="3"/>
    <col min="11780" max="11780" width="3.140625" style="3" customWidth="1"/>
    <col min="11781" max="11781" width="9.140625" style="3"/>
    <col min="11782" max="11782" width="13" style="3" customWidth="1"/>
    <col min="11783" max="11787" width="9.140625" style="3"/>
    <col min="11788" max="11788" width="8.28515625" style="3" customWidth="1"/>
    <col min="11789" max="11790" width="9.140625" style="3"/>
    <col min="11791" max="11791" width="12.28515625" style="3" customWidth="1"/>
    <col min="11792" max="12030" width="9.140625" style="3"/>
    <col min="12031" max="12031" width="12" style="3" customWidth="1"/>
    <col min="12032" max="12034" width="9.140625" style="3" customWidth="1"/>
    <col min="12035" max="12035" width="9.140625" style="3"/>
    <col min="12036" max="12036" width="3.140625" style="3" customWidth="1"/>
    <col min="12037" max="12037" width="9.140625" style="3"/>
    <col min="12038" max="12038" width="13" style="3" customWidth="1"/>
    <col min="12039" max="12043" width="9.140625" style="3"/>
    <col min="12044" max="12044" width="8.28515625" style="3" customWidth="1"/>
    <col min="12045" max="12046" width="9.140625" style="3"/>
    <col min="12047" max="12047" width="12.28515625" style="3" customWidth="1"/>
    <col min="12048" max="12286" width="9.140625" style="3"/>
    <col min="12287" max="12287" width="12" style="3" customWidth="1"/>
    <col min="12288" max="12290" width="9.140625" style="3" customWidth="1"/>
    <col min="12291" max="12291" width="9.140625" style="3"/>
    <col min="12292" max="12292" width="3.140625" style="3" customWidth="1"/>
    <col min="12293" max="12293" width="9.140625" style="3"/>
    <col min="12294" max="12294" width="13" style="3" customWidth="1"/>
    <col min="12295" max="12299" width="9.140625" style="3"/>
    <col min="12300" max="12300" width="8.28515625" style="3" customWidth="1"/>
    <col min="12301" max="12302" width="9.140625" style="3"/>
    <col min="12303" max="12303" width="12.28515625" style="3" customWidth="1"/>
    <col min="12304" max="12542" width="9.140625" style="3"/>
    <col min="12543" max="12543" width="12" style="3" customWidth="1"/>
    <col min="12544" max="12546" width="9.140625" style="3" customWidth="1"/>
    <col min="12547" max="12547" width="9.140625" style="3"/>
    <col min="12548" max="12548" width="3.140625" style="3" customWidth="1"/>
    <col min="12549" max="12549" width="9.140625" style="3"/>
    <col min="12550" max="12550" width="13" style="3" customWidth="1"/>
    <col min="12551" max="12555" width="9.140625" style="3"/>
    <col min="12556" max="12556" width="8.28515625" style="3" customWidth="1"/>
    <col min="12557" max="12558" width="9.140625" style="3"/>
    <col min="12559" max="12559" width="12.28515625" style="3" customWidth="1"/>
    <col min="12560" max="12798" width="9.140625" style="3"/>
    <col min="12799" max="12799" width="12" style="3" customWidth="1"/>
    <col min="12800" max="12802" width="9.140625" style="3" customWidth="1"/>
    <col min="12803" max="12803" width="9.140625" style="3"/>
    <col min="12804" max="12804" width="3.140625" style="3" customWidth="1"/>
    <col min="12805" max="12805" width="9.140625" style="3"/>
    <col min="12806" max="12806" width="13" style="3" customWidth="1"/>
    <col min="12807" max="12811" width="9.140625" style="3"/>
    <col min="12812" max="12812" width="8.28515625" style="3" customWidth="1"/>
    <col min="12813" max="12814" width="9.140625" style="3"/>
    <col min="12815" max="12815" width="12.28515625" style="3" customWidth="1"/>
    <col min="12816" max="13054" width="9.140625" style="3"/>
    <col min="13055" max="13055" width="12" style="3" customWidth="1"/>
    <col min="13056" max="13058" width="9.140625" style="3" customWidth="1"/>
    <col min="13059" max="13059" width="9.140625" style="3"/>
    <col min="13060" max="13060" width="3.140625" style="3" customWidth="1"/>
    <col min="13061" max="13061" width="9.140625" style="3"/>
    <col min="13062" max="13062" width="13" style="3" customWidth="1"/>
    <col min="13063" max="13067" width="9.140625" style="3"/>
    <col min="13068" max="13068" width="8.28515625" style="3" customWidth="1"/>
    <col min="13069" max="13070" width="9.140625" style="3"/>
    <col min="13071" max="13071" width="12.28515625" style="3" customWidth="1"/>
    <col min="13072" max="13310" width="9.140625" style="3"/>
    <col min="13311" max="13311" width="12" style="3" customWidth="1"/>
    <col min="13312" max="13314" width="9.140625" style="3" customWidth="1"/>
    <col min="13315" max="13315" width="9.140625" style="3"/>
    <col min="13316" max="13316" width="3.140625" style="3" customWidth="1"/>
    <col min="13317" max="13317" width="9.140625" style="3"/>
    <col min="13318" max="13318" width="13" style="3" customWidth="1"/>
    <col min="13319" max="13323" width="9.140625" style="3"/>
    <col min="13324" max="13324" width="8.28515625" style="3" customWidth="1"/>
    <col min="13325" max="13326" width="9.140625" style="3"/>
    <col min="13327" max="13327" width="12.28515625" style="3" customWidth="1"/>
    <col min="13328" max="13566" width="9.140625" style="3"/>
    <col min="13567" max="13567" width="12" style="3" customWidth="1"/>
    <col min="13568" max="13570" width="9.140625" style="3" customWidth="1"/>
    <col min="13571" max="13571" width="9.140625" style="3"/>
    <col min="13572" max="13572" width="3.140625" style="3" customWidth="1"/>
    <col min="13573" max="13573" width="9.140625" style="3"/>
    <col min="13574" max="13574" width="13" style="3" customWidth="1"/>
    <col min="13575" max="13579" width="9.140625" style="3"/>
    <col min="13580" max="13580" width="8.28515625" style="3" customWidth="1"/>
    <col min="13581" max="13582" width="9.140625" style="3"/>
    <col min="13583" max="13583" width="12.28515625" style="3" customWidth="1"/>
    <col min="13584" max="13822" width="9.140625" style="3"/>
    <col min="13823" max="13823" width="12" style="3" customWidth="1"/>
    <col min="13824" max="13826" width="9.140625" style="3" customWidth="1"/>
    <col min="13827" max="13827" width="9.140625" style="3"/>
    <col min="13828" max="13828" width="3.140625" style="3" customWidth="1"/>
    <col min="13829" max="13829" width="9.140625" style="3"/>
    <col min="13830" max="13830" width="13" style="3" customWidth="1"/>
    <col min="13831" max="13835" width="9.140625" style="3"/>
    <col min="13836" max="13836" width="8.28515625" style="3" customWidth="1"/>
    <col min="13837" max="13838" width="9.140625" style="3"/>
    <col min="13839" max="13839" width="12.28515625" style="3" customWidth="1"/>
    <col min="13840" max="14078" width="9.140625" style="3"/>
    <col min="14079" max="14079" width="12" style="3" customWidth="1"/>
    <col min="14080" max="14082" width="9.140625" style="3" customWidth="1"/>
    <col min="14083" max="14083" width="9.140625" style="3"/>
    <col min="14084" max="14084" width="3.140625" style="3" customWidth="1"/>
    <col min="14085" max="14085" width="9.140625" style="3"/>
    <col min="14086" max="14086" width="13" style="3" customWidth="1"/>
    <col min="14087" max="14091" width="9.140625" style="3"/>
    <col min="14092" max="14092" width="8.28515625" style="3" customWidth="1"/>
    <col min="14093" max="14094" width="9.140625" style="3"/>
    <col min="14095" max="14095" width="12.28515625" style="3" customWidth="1"/>
    <col min="14096" max="14334" width="9.140625" style="3"/>
    <col min="14335" max="14335" width="12" style="3" customWidth="1"/>
    <col min="14336" max="14338" width="9.140625" style="3" customWidth="1"/>
    <col min="14339" max="14339" width="9.140625" style="3"/>
    <col min="14340" max="14340" width="3.140625" style="3" customWidth="1"/>
    <col min="14341" max="14341" width="9.140625" style="3"/>
    <col min="14342" max="14342" width="13" style="3" customWidth="1"/>
    <col min="14343" max="14347" width="9.140625" style="3"/>
    <col min="14348" max="14348" width="8.28515625" style="3" customWidth="1"/>
    <col min="14349" max="14350" width="9.140625" style="3"/>
    <col min="14351" max="14351" width="12.28515625" style="3" customWidth="1"/>
    <col min="14352" max="14590" width="9.140625" style="3"/>
    <col min="14591" max="14591" width="12" style="3" customWidth="1"/>
    <col min="14592" max="14594" width="9.140625" style="3" customWidth="1"/>
    <col min="14595" max="14595" width="9.140625" style="3"/>
    <col min="14596" max="14596" width="3.140625" style="3" customWidth="1"/>
    <col min="14597" max="14597" width="9.140625" style="3"/>
    <col min="14598" max="14598" width="13" style="3" customWidth="1"/>
    <col min="14599" max="14603" width="9.140625" style="3"/>
    <col min="14604" max="14604" width="8.28515625" style="3" customWidth="1"/>
    <col min="14605" max="14606" width="9.140625" style="3"/>
    <col min="14607" max="14607" width="12.28515625" style="3" customWidth="1"/>
    <col min="14608" max="14846" width="9.140625" style="3"/>
    <col min="14847" max="14847" width="12" style="3" customWidth="1"/>
    <col min="14848" max="14850" width="9.140625" style="3" customWidth="1"/>
    <col min="14851" max="14851" width="9.140625" style="3"/>
    <col min="14852" max="14852" width="3.140625" style="3" customWidth="1"/>
    <col min="14853" max="14853" width="9.140625" style="3"/>
    <col min="14854" max="14854" width="13" style="3" customWidth="1"/>
    <col min="14855" max="14859" width="9.140625" style="3"/>
    <col min="14860" max="14860" width="8.28515625" style="3" customWidth="1"/>
    <col min="14861" max="14862" width="9.140625" style="3"/>
    <col min="14863" max="14863" width="12.28515625" style="3" customWidth="1"/>
    <col min="14864" max="15102" width="9.140625" style="3"/>
    <col min="15103" max="15103" width="12" style="3" customWidth="1"/>
    <col min="15104" max="15106" width="9.140625" style="3" customWidth="1"/>
    <col min="15107" max="15107" width="9.140625" style="3"/>
    <col min="15108" max="15108" width="3.140625" style="3" customWidth="1"/>
    <col min="15109" max="15109" width="9.140625" style="3"/>
    <col min="15110" max="15110" width="13" style="3" customWidth="1"/>
    <col min="15111" max="15115" width="9.140625" style="3"/>
    <col min="15116" max="15116" width="8.28515625" style="3" customWidth="1"/>
    <col min="15117" max="15118" width="9.140625" style="3"/>
    <col min="15119" max="15119" width="12.28515625" style="3" customWidth="1"/>
    <col min="15120" max="15358" width="9.140625" style="3"/>
    <col min="15359" max="15359" width="12" style="3" customWidth="1"/>
    <col min="15360" max="15362" width="9.140625" style="3" customWidth="1"/>
    <col min="15363" max="15363" width="9.140625" style="3"/>
    <col min="15364" max="15364" width="3.140625" style="3" customWidth="1"/>
    <col min="15365" max="15365" width="9.140625" style="3"/>
    <col min="15366" max="15366" width="13" style="3" customWidth="1"/>
    <col min="15367" max="15371" width="9.140625" style="3"/>
    <col min="15372" max="15372" width="8.28515625" style="3" customWidth="1"/>
    <col min="15373" max="15374" width="9.140625" style="3"/>
    <col min="15375" max="15375" width="12.28515625" style="3" customWidth="1"/>
    <col min="15376" max="15614" width="9.140625" style="3"/>
    <col min="15615" max="15615" width="12" style="3" customWidth="1"/>
    <col min="15616" max="15618" width="9.140625" style="3" customWidth="1"/>
    <col min="15619" max="15619" width="9.140625" style="3"/>
    <col min="15620" max="15620" width="3.140625" style="3" customWidth="1"/>
    <col min="15621" max="15621" width="9.140625" style="3"/>
    <col min="15622" max="15622" width="13" style="3" customWidth="1"/>
    <col min="15623" max="15627" width="9.140625" style="3"/>
    <col min="15628" max="15628" width="8.28515625" style="3" customWidth="1"/>
    <col min="15629" max="15630" width="9.140625" style="3"/>
    <col min="15631" max="15631" width="12.28515625" style="3" customWidth="1"/>
    <col min="15632" max="15870" width="9.140625" style="3"/>
    <col min="15871" max="15871" width="12" style="3" customWidth="1"/>
    <col min="15872" max="15874" width="9.140625" style="3" customWidth="1"/>
    <col min="15875" max="15875" width="9.140625" style="3"/>
    <col min="15876" max="15876" width="3.140625" style="3" customWidth="1"/>
    <col min="15877" max="15877" width="9.140625" style="3"/>
    <col min="15878" max="15878" width="13" style="3" customWidth="1"/>
    <col min="15879" max="15883" width="9.140625" style="3"/>
    <col min="15884" max="15884" width="8.28515625" style="3" customWidth="1"/>
    <col min="15885" max="15886" width="9.140625" style="3"/>
    <col min="15887" max="15887" width="12.28515625" style="3" customWidth="1"/>
    <col min="15888" max="16126" width="9.140625" style="3"/>
    <col min="16127" max="16127" width="12" style="3" customWidth="1"/>
    <col min="16128" max="16130" width="9.140625" style="3" customWidth="1"/>
    <col min="16131" max="16131" width="9.140625" style="3"/>
    <col min="16132" max="16132" width="3.140625" style="3" customWidth="1"/>
    <col min="16133" max="16133" width="9.140625" style="3"/>
    <col min="16134" max="16134" width="13" style="3" customWidth="1"/>
    <col min="16135" max="16139" width="9.140625" style="3"/>
    <col min="16140" max="16140" width="8.28515625" style="3" customWidth="1"/>
    <col min="16141" max="16142" width="9.140625" style="3"/>
    <col min="16143" max="16143" width="12.28515625" style="3" customWidth="1"/>
    <col min="16144" max="16382" width="9.140625" style="3"/>
    <col min="16383" max="16384" width="9.140625" style="3" customWidth="1"/>
  </cols>
  <sheetData>
    <row r="1" spans="1:17" x14ac:dyDescent="0.25">
      <c r="B1" s="6"/>
      <c r="C1" s="1"/>
      <c r="D1" s="1"/>
      <c r="E1" s="1"/>
      <c r="F1" s="1"/>
      <c r="G1" s="1"/>
      <c r="H1" s="1"/>
      <c r="I1" s="2"/>
      <c r="J1" s="2"/>
      <c r="K1" s="2"/>
      <c r="L1" s="2"/>
      <c r="M1" s="1"/>
      <c r="N1" s="1"/>
      <c r="O1" s="1"/>
      <c r="P1" s="1"/>
      <c r="Q1" s="1"/>
    </row>
    <row r="2" spans="1:17" ht="21" customHeight="1" x14ac:dyDescent="0.25">
      <c r="G2" s="6"/>
      <c r="H2" s="142" t="str">
        <f>CONCATENATE("Акт №","340/",Форма!$C$2,"/КНПЗ/23","-ВИК")</f>
        <v>Акт №340/1873/КНПЗ/23-ВИК</v>
      </c>
      <c r="I2" s="142"/>
      <c r="J2" s="142"/>
      <c r="K2" s="142"/>
      <c r="L2" s="142"/>
      <c r="M2" s="1"/>
      <c r="N2" s="1"/>
      <c r="O2" s="1"/>
      <c r="P2" s="1"/>
      <c r="Q2" s="1"/>
    </row>
    <row r="3" spans="1:17" ht="15.75" customHeight="1" x14ac:dyDescent="0.25">
      <c r="A3" s="7"/>
      <c r="B3" s="7"/>
      <c r="C3" s="7"/>
      <c r="D3" s="7"/>
      <c r="E3" s="7"/>
      <c r="F3" s="7"/>
      <c r="G3" s="142" t="s">
        <v>6</v>
      </c>
      <c r="H3" s="142"/>
      <c r="I3" s="142"/>
      <c r="J3" s="142"/>
      <c r="K3" s="142"/>
      <c r="L3" s="142"/>
      <c r="M3" s="142"/>
      <c r="N3" s="7"/>
      <c r="O3" s="7"/>
      <c r="P3" s="7"/>
      <c r="Q3" s="7"/>
    </row>
    <row r="4" spans="1:17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26.25" customHeight="1" x14ac:dyDescent="0.25">
      <c r="A5" s="136" t="s">
        <v>7</v>
      </c>
      <c r="B5" s="136"/>
      <c r="C5" s="136"/>
      <c r="D5" s="136"/>
      <c r="E5" s="115" t="str">
        <f>Форма!$C$3</f>
        <v>ООО «ОРГЭНЕРГОНЕФТЬ»</v>
      </c>
      <c r="F5" s="115"/>
      <c r="G5" s="115"/>
      <c r="H5" s="115"/>
      <c r="I5" s="8"/>
      <c r="J5" s="136" t="s">
        <v>8</v>
      </c>
      <c r="K5" s="136"/>
      <c r="L5" s="136"/>
      <c r="M5" s="136"/>
      <c r="N5" s="141">
        <f>Форма!$C$4</f>
        <v>45026</v>
      </c>
      <c r="O5" s="93"/>
      <c r="P5" s="93"/>
      <c r="Q5" s="93"/>
    </row>
    <row r="6" spans="1:17" x14ac:dyDescent="0.25">
      <c r="A6" s="9"/>
      <c r="B6" s="9"/>
      <c r="C6" s="10"/>
      <c r="D6" s="10"/>
      <c r="E6" s="1"/>
      <c r="F6" s="1"/>
      <c r="G6" s="1"/>
      <c r="H6" s="1"/>
      <c r="I6" s="11"/>
      <c r="J6" s="12"/>
      <c r="K6" s="12"/>
      <c r="L6" s="12"/>
      <c r="M6" s="12"/>
      <c r="N6" s="12"/>
      <c r="O6" s="12"/>
      <c r="P6" s="12"/>
      <c r="Q6" s="12"/>
    </row>
    <row r="7" spans="1:17" ht="15" customHeight="1" x14ac:dyDescent="0.25">
      <c r="A7" s="143" t="s">
        <v>1</v>
      </c>
      <c r="B7" s="144"/>
      <c r="C7" s="144"/>
      <c r="D7" s="145"/>
      <c r="E7" s="149" t="str">
        <f>Форма!$C$8</f>
        <v>АО «КНПЗ»</v>
      </c>
      <c r="F7" s="150"/>
      <c r="G7" s="150"/>
      <c r="H7" s="151"/>
      <c r="I7" s="13"/>
      <c r="J7" s="137"/>
      <c r="K7" s="137"/>
      <c r="L7" s="137"/>
      <c r="M7" s="137"/>
      <c r="N7" s="139"/>
      <c r="O7" s="139"/>
      <c r="P7" s="139"/>
      <c r="Q7" s="139"/>
    </row>
    <row r="8" spans="1:17" x14ac:dyDescent="0.25">
      <c r="A8" s="146"/>
      <c r="B8" s="147"/>
      <c r="C8" s="147"/>
      <c r="D8" s="148"/>
      <c r="E8" s="152"/>
      <c r="F8" s="153"/>
      <c r="G8" s="153"/>
      <c r="H8" s="154"/>
      <c r="I8" s="13"/>
      <c r="J8" s="137"/>
      <c r="K8" s="137"/>
      <c r="L8" s="137"/>
      <c r="M8" s="137"/>
      <c r="N8" s="139"/>
      <c r="O8" s="139"/>
      <c r="P8" s="139"/>
      <c r="Q8" s="139"/>
    </row>
    <row r="9" spans="1:17" ht="32.450000000000003" customHeight="1" x14ac:dyDescent="0.25">
      <c r="A9" s="136" t="s">
        <v>4</v>
      </c>
      <c r="B9" s="136"/>
      <c r="C9" s="136"/>
      <c r="D9" s="136"/>
      <c r="E9" s="93" t="str">
        <f>Форма!$C$7</f>
        <v>Цех №3, установка каталитического крекинга FCC</v>
      </c>
      <c r="F9" s="93"/>
      <c r="G9" s="93"/>
      <c r="H9" s="93"/>
      <c r="I9" s="13"/>
      <c r="J9" s="137"/>
      <c r="K9" s="137"/>
      <c r="L9" s="137"/>
      <c r="M9" s="137"/>
      <c r="N9" s="140"/>
      <c r="O9" s="140"/>
      <c r="P9" s="140"/>
      <c r="Q9" s="140"/>
    </row>
    <row r="10" spans="1:17" ht="34.5" customHeight="1" x14ac:dyDescent="0.25">
      <c r="A10" s="136" t="s">
        <v>149</v>
      </c>
      <c r="B10" s="136"/>
      <c r="C10" s="136"/>
      <c r="D10" s="136"/>
      <c r="E10" s="87">
        <f>Форма!$C$5</f>
        <v>19</v>
      </c>
      <c r="F10" s="88"/>
      <c r="G10" s="88"/>
      <c r="H10" s="89"/>
      <c r="I10" s="13"/>
      <c r="J10" s="137"/>
      <c r="K10" s="137"/>
      <c r="L10" s="137"/>
      <c r="M10" s="137"/>
      <c r="N10" s="138"/>
      <c r="O10" s="139"/>
      <c r="P10" s="139"/>
      <c r="Q10" s="139"/>
    </row>
    <row r="11" spans="1:17" ht="49.5" customHeight="1" x14ac:dyDescent="0.25">
      <c r="A11" s="136" t="s">
        <v>9</v>
      </c>
      <c r="B11" s="136"/>
      <c r="C11" s="136"/>
      <c r="D11" s="136"/>
      <c r="E11" s="93" t="str">
        <f>Форма!$C$6</f>
        <v>Нестабильный бензин от насосов 401-N11/A,B до 401-K01 линии 2307, 2308</v>
      </c>
      <c r="F11" s="93"/>
      <c r="G11" s="93"/>
      <c r="H11" s="93"/>
      <c r="I11" s="14"/>
      <c r="J11" s="137"/>
      <c r="K11" s="137"/>
      <c r="L11" s="137"/>
      <c r="M11" s="137"/>
      <c r="N11" s="139"/>
      <c r="O11" s="139"/>
      <c r="P11" s="139"/>
      <c r="Q11" s="139"/>
    </row>
    <row r="12" spans="1:17" x14ac:dyDescent="0.25">
      <c r="A12" s="7"/>
      <c r="B12" s="7"/>
      <c r="C12" s="7"/>
      <c r="D12" s="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 x14ac:dyDescent="0.25">
      <c r="A13" s="131" t="s">
        <v>10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</row>
    <row r="14" spans="1:17" ht="50.25" customHeight="1" x14ac:dyDescent="0.25">
      <c r="A14" s="132" t="s">
        <v>150</v>
      </c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</row>
    <row r="15" spans="1:17" x14ac:dyDescent="0.25">
      <c r="A15" s="16"/>
      <c r="B15" s="16"/>
      <c r="C15" s="16"/>
      <c r="D15" s="16"/>
      <c r="E15" s="15"/>
      <c r="F15" s="15"/>
      <c r="G15" s="15"/>
      <c r="H15" s="15"/>
      <c r="I15" s="2"/>
      <c r="J15" s="2"/>
      <c r="K15" s="16"/>
      <c r="L15" s="16"/>
      <c r="M15" s="16"/>
      <c r="N15" s="16"/>
      <c r="O15" s="15"/>
      <c r="P15" s="15"/>
      <c r="Q15" s="15"/>
    </row>
    <row r="16" spans="1:17" x14ac:dyDescent="0.25">
      <c r="A16" s="131" t="s">
        <v>11</v>
      </c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</row>
    <row r="17" spans="1:17" ht="39.75" customHeight="1" x14ac:dyDescent="0.25">
      <c r="A17" s="133" t="s">
        <v>12</v>
      </c>
      <c r="B17" s="134"/>
      <c r="C17" s="134"/>
      <c r="D17" s="134"/>
      <c r="E17" s="134"/>
      <c r="F17" s="134"/>
      <c r="G17" s="135"/>
      <c r="H17" s="87" t="s">
        <v>13</v>
      </c>
      <c r="I17" s="88"/>
      <c r="J17" s="88"/>
      <c r="K17" s="88"/>
      <c r="L17" s="88"/>
      <c r="M17" s="88"/>
      <c r="N17" s="88"/>
      <c r="O17" s="88"/>
      <c r="P17" s="88"/>
      <c r="Q17" s="89"/>
    </row>
    <row r="18" spans="1:17" ht="36.75" customHeight="1" x14ac:dyDescent="0.25">
      <c r="A18" s="127" t="s">
        <v>14</v>
      </c>
      <c r="B18" s="128"/>
      <c r="C18" s="128"/>
      <c r="D18" s="128"/>
      <c r="E18" s="128"/>
      <c r="F18" s="128"/>
      <c r="G18" s="129"/>
      <c r="H18" s="87" t="s">
        <v>15</v>
      </c>
      <c r="I18" s="88"/>
      <c r="J18" s="88"/>
      <c r="K18" s="88"/>
      <c r="L18" s="88"/>
      <c r="M18" s="88"/>
      <c r="N18" s="88"/>
      <c r="O18" s="88"/>
      <c r="P18" s="88"/>
      <c r="Q18" s="89"/>
    </row>
    <row r="19" spans="1:17" ht="36" customHeight="1" x14ac:dyDescent="0.25">
      <c r="A19" s="133" t="s">
        <v>16</v>
      </c>
      <c r="B19" s="134"/>
      <c r="C19" s="134"/>
      <c r="D19" s="134"/>
      <c r="E19" s="134"/>
      <c r="F19" s="134"/>
      <c r="G19" s="135"/>
      <c r="H19" s="87" t="s">
        <v>17</v>
      </c>
      <c r="I19" s="88"/>
      <c r="J19" s="88"/>
      <c r="K19" s="88"/>
      <c r="L19" s="88"/>
      <c r="M19" s="88"/>
      <c r="N19" s="88"/>
      <c r="O19" s="88"/>
      <c r="P19" s="88"/>
      <c r="Q19" s="89"/>
    </row>
    <row r="20" spans="1:17" ht="15" customHeight="1" x14ac:dyDescent="0.25">
      <c r="A20" s="127" t="s">
        <v>18</v>
      </c>
      <c r="B20" s="128"/>
      <c r="C20" s="128"/>
      <c r="D20" s="128"/>
      <c r="E20" s="128"/>
      <c r="F20" s="128"/>
      <c r="G20" s="129"/>
      <c r="H20" s="87" t="str">
        <f>IF(Форма!$C$9="+","удовлетворительное","отсутствует")</f>
        <v>удовлетворительное</v>
      </c>
      <c r="I20" s="88"/>
      <c r="J20" s="88"/>
      <c r="K20" s="88"/>
      <c r="L20" s="88"/>
      <c r="M20" s="88"/>
      <c r="N20" s="88"/>
      <c r="O20" s="88"/>
      <c r="P20" s="88"/>
      <c r="Q20" s="89"/>
    </row>
    <row r="21" spans="1:17" ht="15" customHeight="1" x14ac:dyDescent="0.25">
      <c r="A21" s="127" t="s">
        <v>19</v>
      </c>
      <c r="B21" s="128"/>
      <c r="C21" s="128"/>
      <c r="D21" s="128"/>
      <c r="E21" s="128"/>
      <c r="F21" s="128"/>
      <c r="G21" s="129"/>
      <c r="H21" s="87" t="str">
        <f>IF(Форма!$C$10="+","удовлетворительное","отсутствует")</f>
        <v>удовлетворительное</v>
      </c>
      <c r="I21" s="88"/>
      <c r="J21" s="88"/>
      <c r="K21" s="88"/>
      <c r="L21" s="88"/>
      <c r="M21" s="88"/>
      <c r="N21" s="88"/>
      <c r="O21" s="88"/>
      <c r="P21" s="88"/>
      <c r="Q21" s="89"/>
    </row>
    <row r="22" spans="1:17" ht="18" customHeight="1" x14ac:dyDescent="0.25">
      <c r="A22" s="127" t="s">
        <v>20</v>
      </c>
      <c r="B22" s="128"/>
      <c r="C22" s="128"/>
      <c r="D22" s="128"/>
      <c r="E22" s="128"/>
      <c r="F22" s="128"/>
      <c r="G22" s="129"/>
      <c r="H22" s="87" t="s">
        <v>15</v>
      </c>
      <c r="I22" s="88"/>
      <c r="J22" s="88"/>
      <c r="K22" s="88"/>
      <c r="L22" s="88"/>
      <c r="M22" s="88"/>
      <c r="N22" s="88"/>
      <c r="O22" s="88"/>
      <c r="P22" s="88"/>
      <c r="Q22" s="89"/>
    </row>
    <row r="23" spans="1:17" ht="15" customHeight="1" x14ac:dyDescent="0.25">
      <c r="A23" s="127" t="s">
        <v>21</v>
      </c>
      <c r="B23" s="128"/>
      <c r="C23" s="128"/>
      <c r="D23" s="128"/>
      <c r="E23" s="128"/>
      <c r="F23" s="128"/>
      <c r="G23" s="129"/>
      <c r="H23" s="87" t="s">
        <v>15</v>
      </c>
      <c r="I23" s="88"/>
      <c r="J23" s="88"/>
      <c r="K23" s="88"/>
      <c r="L23" s="88"/>
      <c r="M23" s="88"/>
      <c r="N23" s="88"/>
      <c r="O23" s="88"/>
      <c r="P23" s="88"/>
      <c r="Q23" s="89"/>
    </row>
    <row r="24" spans="1:17" ht="15" customHeight="1" x14ac:dyDescent="0.25">
      <c r="A24" s="127" t="s">
        <v>22</v>
      </c>
      <c r="B24" s="128"/>
      <c r="C24" s="128"/>
      <c r="D24" s="128"/>
      <c r="E24" s="128"/>
      <c r="F24" s="128"/>
      <c r="G24" s="129"/>
      <c r="H24" s="87" t="str">
        <f>IF(Форма!$C$11="+","удовлетворительное","отсутствует")</f>
        <v>удовлетворительное</v>
      </c>
      <c r="I24" s="88"/>
      <c r="J24" s="88"/>
      <c r="K24" s="88"/>
      <c r="L24" s="88"/>
      <c r="M24" s="88"/>
      <c r="N24" s="88"/>
      <c r="O24" s="88"/>
      <c r="P24" s="88"/>
      <c r="Q24" s="89"/>
    </row>
    <row r="25" spans="1:17" ht="15" customHeight="1" x14ac:dyDescent="0.25">
      <c r="A25" s="127" t="s">
        <v>23</v>
      </c>
      <c r="B25" s="128"/>
      <c r="C25" s="128"/>
      <c r="D25" s="128"/>
      <c r="E25" s="128"/>
      <c r="F25" s="128"/>
      <c r="G25" s="129"/>
      <c r="H25" s="87" t="s">
        <v>24</v>
      </c>
      <c r="I25" s="88"/>
      <c r="J25" s="88"/>
      <c r="K25" s="88"/>
      <c r="L25" s="88"/>
      <c r="M25" s="88"/>
      <c r="N25" s="88"/>
      <c r="O25" s="88"/>
      <c r="P25" s="88"/>
      <c r="Q25" s="89"/>
    </row>
    <row r="26" spans="1:17" ht="13.5" customHeight="1" x14ac:dyDescent="0.25">
      <c r="A26" s="16"/>
      <c r="B26" s="16"/>
      <c r="C26" s="16"/>
      <c r="D26" s="16"/>
      <c r="E26" s="15"/>
      <c r="F26" s="15"/>
      <c r="G26" s="15"/>
      <c r="H26" s="15"/>
      <c r="I26" s="2"/>
      <c r="J26" s="2"/>
      <c r="K26" s="16"/>
      <c r="L26" s="16"/>
      <c r="M26" s="16"/>
      <c r="N26" s="16"/>
      <c r="O26" s="15"/>
      <c r="P26" s="15"/>
      <c r="Q26" s="15"/>
    </row>
    <row r="27" spans="1:17" x14ac:dyDescent="0.25">
      <c r="A27" s="130" t="s">
        <v>25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</row>
    <row r="28" spans="1:17" ht="19.5" customHeight="1" x14ac:dyDescent="0.25">
      <c r="A28" s="126" t="s">
        <v>26</v>
      </c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</row>
    <row r="29" spans="1:17" ht="11.2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25">
      <c r="A30" s="82" t="s">
        <v>27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1:17" ht="25.5" customHeight="1" x14ac:dyDescent="0.25">
      <c r="A31" s="83" t="s">
        <v>28</v>
      </c>
      <c r="B31" s="84"/>
      <c r="C31" s="84"/>
      <c r="D31" s="84"/>
      <c r="E31" s="84"/>
      <c r="F31" s="84"/>
      <c r="G31" s="85"/>
      <c r="H31" s="86" t="s">
        <v>29</v>
      </c>
      <c r="I31" s="86"/>
      <c r="J31" s="86"/>
      <c r="K31" s="86"/>
      <c r="L31" s="86"/>
      <c r="M31" s="86"/>
      <c r="N31" s="86" t="s">
        <v>30</v>
      </c>
      <c r="O31" s="86"/>
      <c r="P31" s="86"/>
      <c r="Q31" s="86"/>
    </row>
    <row r="32" spans="1:17" ht="30" customHeight="1" x14ac:dyDescent="0.25">
      <c r="A32" s="87" t="s">
        <v>31</v>
      </c>
      <c r="B32" s="88"/>
      <c r="C32" s="88"/>
      <c r="D32" s="88"/>
      <c r="E32" s="88"/>
      <c r="F32" s="88"/>
      <c r="G32" s="89"/>
      <c r="H32" s="124" t="s">
        <v>174</v>
      </c>
      <c r="I32" s="125"/>
      <c r="J32" s="125"/>
      <c r="K32" s="125"/>
      <c r="L32" s="125"/>
      <c r="M32" s="125"/>
      <c r="N32" s="93" t="str">
        <f>VLOOKUP($H$32,'Приборы ЛНК'!$C$20:$D$32,2,FALSE)</f>
        <v>до 09.11.2023</v>
      </c>
      <c r="O32" s="93"/>
      <c r="P32" s="93"/>
      <c r="Q32" s="93"/>
    </row>
    <row r="33" spans="1:17" ht="14.2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x14ac:dyDescent="0.25">
      <c r="A34" s="82" t="s">
        <v>32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1:17" ht="43.5" customHeight="1" x14ac:dyDescent="0.25">
      <c r="A35" s="83" t="s">
        <v>33</v>
      </c>
      <c r="B35" s="84"/>
      <c r="C35" s="84"/>
      <c r="D35" s="84"/>
      <c r="E35" s="84"/>
      <c r="F35" s="84"/>
      <c r="G35" s="85"/>
      <c r="H35" s="86" t="s">
        <v>34</v>
      </c>
      <c r="I35" s="86"/>
      <c r="J35" s="86"/>
      <c r="K35" s="86"/>
      <c r="L35" s="86" t="s">
        <v>35</v>
      </c>
      <c r="M35" s="86"/>
      <c r="N35" s="86" t="s">
        <v>36</v>
      </c>
      <c r="O35" s="86"/>
      <c r="P35" s="86"/>
      <c r="Q35" s="86"/>
    </row>
    <row r="36" spans="1:17" x14ac:dyDescent="0.25">
      <c r="A36" s="87" t="s">
        <v>37</v>
      </c>
      <c r="B36" s="88"/>
      <c r="C36" s="88"/>
      <c r="D36" s="88"/>
      <c r="E36" s="88"/>
      <c r="F36" s="88"/>
      <c r="G36" s="89"/>
      <c r="H36" s="93" t="str">
        <f>VLOOKUP($N$36,Специалисты!$B$4:$C$11,2,FALSE)</f>
        <v>уд. №0057-3397 до 03.2026</v>
      </c>
      <c r="I36" s="93"/>
      <c r="J36" s="93"/>
      <c r="K36" s="93"/>
      <c r="L36" s="93"/>
      <c r="M36" s="93"/>
      <c r="N36" s="93" t="s">
        <v>194</v>
      </c>
      <c r="O36" s="93"/>
      <c r="P36" s="93"/>
      <c r="Q36" s="93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23.25" customHeight="1" x14ac:dyDescent="0.25">
      <c r="A38" s="122" t="s">
        <v>146</v>
      </c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3"/>
      <c r="M38" s="123"/>
      <c r="N38" s="101" t="s">
        <v>147</v>
      </c>
      <c r="O38" s="101"/>
      <c r="P38" s="101"/>
      <c r="Q38" s="101"/>
    </row>
  </sheetData>
  <mergeCells count="66">
    <mergeCell ref="N5:Q5"/>
    <mergeCell ref="H2:L2"/>
    <mergeCell ref="G3:M3"/>
    <mergeCell ref="A11:D11"/>
    <mergeCell ref="E11:H11"/>
    <mergeCell ref="J11:M11"/>
    <mergeCell ref="A5:D5"/>
    <mergeCell ref="E5:H5"/>
    <mergeCell ref="J5:M5"/>
    <mergeCell ref="E10:H10"/>
    <mergeCell ref="N11:Q11"/>
    <mergeCell ref="A7:D8"/>
    <mergeCell ref="E7:H8"/>
    <mergeCell ref="J7:M7"/>
    <mergeCell ref="N7:Q7"/>
    <mergeCell ref="J8:M8"/>
    <mergeCell ref="N8:Q8"/>
    <mergeCell ref="A9:D9"/>
    <mergeCell ref="E9:H9"/>
    <mergeCell ref="J9:M9"/>
    <mergeCell ref="N9:Q9"/>
    <mergeCell ref="A10:D10"/>
    <mergeCell ref="J10:M10"/>
    <mergeCell ref="N10:Q10"/>
    <mergeCell ref="A19:G19"/>
    <mergeCell ref="H19:Q19"/>
    <mergeCell ref="A20:G20"/>
    <mergeCell ref="H20:Q20"/>
    <mergeCell ref="A13:Q13"/>
    <mergeCell ref="A14:Q14"/>
    <mergeCell ref="A16:Q16"/>
    <mergeCell ref="A17:G17"/>
    <mergeCell ref="H17:Q17"/>
    <mergeCell ref="A18:G18"/>
    <mergeCell ref="H18:Q18"/>
    <mergeCell ref="A30:Q30"/>
    <mergeCell ref="A28:Q28"/>
    <mergeCell ref="A21:G21"/>
    <mergeCell ref="H21:Q21"/>
    <mergeCell ref="A24:G24"/>
    <mergeCell ref="H24:Q24"/>
    <mergeCell ref="A25:G25"/>
    <mergeCell ref="H25:Q25"/>
    <mergeCell ref="A27:Q27"/>
    <mergeCell ref="A22:G22"/>
    <mergeCell ref="H22:Q22"/>
    <mergeCell ref="A23:G23"/>
    <mergeCell ref="H23:Q23"/>
    <mergeCell ref="A31:G31"/>
    <mergeCell ref="H31:M31"/>
    <mergeCell ref="N31:Q31"/>
    <mergeCell ref="A32:G32"/>
    <mergeCell ref="H32:M32"/>
    <mergeCell ref="N32:Q32"/>
    <mergeCell ref="A38:K38"/>
    <mergeCell ref="L38:M38"/>
    <mergeCell ref="N38:Q38"/>
    <mergeCell ref="A34:Q34"/>
    <mergeCell ref="A35:G35"/>
    <mergeCell ref="H35:K35"/>
    <mergeCell ref="L35:M35"/>
    <mergeCell ref="N35:Q35"/>
    <mergeCell ref="A36:G36"/>
    <mergeCell ref="H36:K36"/>
    <mergeCell ref="L36:M36"/>
    <mergeCell ref="N36:Q3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5" firstPageNumber="30" orientation="portrait" useFirstPageNumber="1" r:id="rId1"/>
  <headerFooter>
    <oddFooter>&amp;C&amp;"Times New Roman,обычный"&amp;P
ООО "Оргэнергонефть"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9CB0CF-250D-488B-8066-A47469BB7FC9}">
          <x14:formula1>
            <xm:f>'Приборы ЛНК'!$C$20:$C$23</xm:f>
          </x14:formula1>
          <xm:sqref>H32:M32</xm:sqref>
        </x14:dataValidation>
        <x14:dataValidation type="list" allowBlank="1" showInputMessage="1" showErrorMessage="1" xr:uid="{6D3D8445-49B8-4CA7-9897-9DB509367002}">
          <x14:formula1>
            <xm:f>Специалисты!$B$4:$B$11</xm:f>
          </x14:formula1>
          <xm:sqref>N36:Q36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34"/>
  <sheetViews>
    <sheetView tabSelected="1" view="pageLayout" topLeftCell="A58" zoomScaleNormal="87" zoomScaleSheetLayoutView="100" workbookViewId="0">
      <selection activeCell="A632" sqref="A632:G632"/>
    </sheetView>
  </sheetViews>
  <sheetFormatPr defaultRowHeight="15" x14ac:dyDescent="0.25"/>
  <cols>
    <col min="1" max="1" width="8.85546875" style="19" customWidth="1"/>
    <col min="2" max="2" width="10" style="19" customWidth="1"/>
    <col min="3" max="3" width="16.85546875" style="19" customWidth="1"/>
    <col min="4" max="4" width="15" style="19" customWidth="1"/>
    <col min="5" max="5" width="7.5703125" style="19" customWidth="1"/>
    <col min="6" max="6" width="9.140625" style="19" customWidth="1"/>
    <col min="7" max="7" width="11" style="19" customWidth="1"/>
    <col min="8" max="8" width="10.140625" style="19" customWidth="1"/>
    <col min="9" max="10" width="11.5703125" style="19" customWidth="1"/>
    <col min="11" max="11" width="6.7109375" style="19" customWidth="1"/>
    <col min="12" max="12" width="6.5703125" style="19" customWidth="1"/>
    <col min="13" max="13" width="6.42578125" style="19" customWidth="1"/>
    <col min="14" max="14" width="11.42578125" style="19" customWidth="1"/>
    <col min="15" max="223" width="9.140625" style="19"/>
    <col min="224" max="224" width="0" style="19" hidden="1" customWidth="1"/>
    <col min="225" max="225" width="8.85546875" style="19" customWidth="1"/>
    <col min="226" max="226" width="10" style="19" customWidth="1"/>
    <col min="227" max="227" width="16.85546875" style="19" customWidth="1"/>
    <col min="228" max="228" width="15" style="19" customWidth="1"/>
    <col min="229" max="229" width="7.5703125" style="19" customWidth="1"/>
    <col min="230" max="230" width="9.140625" style="19" customWidth="1"/>
    <col min="231" max="231" width="11" style="19" customWidth="1"/>
    <col min="232" max="232" width="10.140625" style="19" customWidth="1"/>
    <col min="233" max="234" width="11.5703125" style="19" customWidth="1"/>
    <col min="235" max="235" width="6.7109375" style="19" customWidth="1"/>
    <col min="236" max="236" width="7.28515625" style="19" customWidth="1"/>
    <col min="237" max="237" width="6.42578125" style="19" customWidth="1"/>
    <col min="238" max="238" width="9.140625" style="19" customWidth="1"/>
    <col min="239" max="479" width="9.140625" style="19"/>
    <col min="480" max="480" width="0" style="19" hidden="1" customWidth="1"/>
    <col min="481" max="481" width="8.85546875" style="19" customWidth="1"/>
    <col min="482" max="482" width="10" style="19" customWidth="1"/>
    <col min="483" max="483" width="16.85546875" style="19" customWidth="1"/>
    <col min="484" max="484" width="15" style="19" customWidth="1"/>
    <col min="485" max="485" width="7.5703125" style="19" customWidth="1"/>
    <col min="486" max="486" width="9.140625" style="19" customWidth="1"/>
    <col min="487" max="487" width="11" style="19" customWidth="1"/>
    <col min="488" max="488" width="10.140625" style="19" customWidth="1"/>
    <col min="489" max="490" width="11.5703125" style="19" customWidth="1"/>
    <col min="491" max="491" width="6.7109375" style="19" customWidth="1"/>
    <col min="492" max="492" width="7.28515625" style="19" customWidth="1"/>
    <col min="493" max="493" width="6.42578125" style="19" customWidth="1"/>
    <col min="494" max="494" width="9.140625" style="19" customWidth="1"/>
    <col min="495" max="735" width="9.140625" style="19"/>
    <col min="736" max="736" width="0" style="19" hidden="1" customWidth="1"/>
    <col min="737" max="737" width="8.85546875" style="19" customWidth="1"/>
    <col min="738" max="738" width="10" style="19" customWidth="1"/>
    <col min="739" max="739" width="16.85546875" style="19" customWidth="1"/>
    <col min="740" max="740" width="15" style="19" customWidth="1"/>
    <col min="741" max="741" width="7.5703125" style="19" customWidth="1"/>
    <col min="742" max="742" width="9.140625" style="19" customWidth="1"/>
    <col min="743" max="743" width="11" style="19" customWidth="1"/>
    <col min="744" max="744" width="10.140625" style="19" customWidth="1"/>
    <col min="745" max="746" width="11.5703125" style="19" customWidth="1"/>
    <col min="747" max="747" width="6.7109375" style="19" customWidth="1"/>
    <col min="748" max="748" width="7.28515625" style="19" customWidth="1"/>
    <col min="749" max="749" width="6.42578125" style="19" customWidth="1"/>
    <col min="750" max="750" width="9.140625" style="19" customWidth="1"/>
    <col min="751" max="991" width="9.140625" style="19"/>
    <col min="992" max="992" width="0" style="19" hidden="1" customWidth="1"/>
    <col min="993" max="993" width="8.85546875" style="19" customWidth="1"/>
    <col min="994" max="994" width="10" style="19" customWidth="1"/>
    <col min="995" max="995" width="16.85546875" style="19" customWidth="1"/>
    <col min="996" max="996" width="15" style="19" customWidth="1"/>
    <col min="997" max="997" width="7.5703125" style="19" customWidth="1"/>
    <col min="998" max="998" width="9.140625" style="19" customWidth="1"/>
    <col min="999" max="999" width="11" style="19" customWidth="1"/>
    <col min="1000" max="1000" width="10.140625" style="19" customWidth="1"/>
    <col min="1001" max="1002" width="11.5703125" style="19" customWidth="1"/>
    <col min="1003" max="1003" width="6.7109375" style="19" customWidth="1"/>
    <col min="1004" max="1004" width="7.28515625" style="19" customWidth="1"/>
    <col min="1005" max="1005" width="6.42578125" style="19" customWidth="1"/>
    <col min="1006" max="1006" width="9.140625" style="19" customWidth="1"/>
    <col min="1007" max="1247" width="9.140625" style="19"/>
    <col min="1248" max="1248" width="0" style="19" hidden="1" customWidth="1"/>
    <col min="1249" max="1249" width="8.85546875" style="19" customWidth="1"/>
    <col min="1250" max="1250" width="10" style="19" customWidth="1"/>
    <col min="1251" max="1251" width="16.85546875" style="19" customWidth="1"/>
    <col min="1252" max="1252" width="15" style="19" customWidth="1"/>
    <col min="1253" max="1253" width="7.5703125" style="19" customWidth="1"/>
    <col min="1254" max="1254" width="9.140625" style="19" customWidth="1"/>
    <col min="1255" max="1255" width="11" style="19" customWidth="1"/>
    <col min="1256" max="1256" width="10.140625" style="19" customWidth="1"/>
    <col min="1257" max="1258" width="11.5703125" style="19" customWidth="1"/>
    <col min="1259" max="1259" width="6.7109375" style="19" customWidth="1"/>
    <col min="1260" max="1260" width="7.28515625" style="19" customWidth="1"/>
    <col min="1261" max="1261" width="6.42578125" style="19" customWidth="1"/>
    <col min="1262" max="1262" width="9.140625" style="19" customWidth="1"/>
    <col min="1263" max="1503" width="9.140625" style="19"/>
    <col min="1504" max="1504" width="0" style="19" hidden="1" customWidth="1"/>
    <col min="1505" max="1505" width="8.85546875" style="19" customWidth="1"/>
    <col min="1506" max="1506" width="10" style="19" customWidth="1"/>
    <col min="1507" max="1507" width="16.85546875" style="19" customWidth="1"/>
    <col min="1508" max="1508" width="15" style="19" customWidth="1"/>
    <col min="1509" max="1509" width="7.5703125" style="19" customWidth="1"/>
    <col min="1510" max="1510" width="9.140625" style="19" customWidth="1"/>
    <col min="1511" max="1511" width="11" style="19" customWidth="1"/>
    <col min="1512" max="1512" width="10.140625" style="19" customWidth="1"/>
    <col min="1513" max="1514" width="11.5703125" style="19" customWidth="1"/>
    <col min="1515" max="1515" width="6.7109375" style="19" customWidth="1"/>
    <col min="1516" max="1516" width="7.28515625" style="19" customWidth="1"/>
    <col min="1517" max="1517" width="6.42578125" style="19" customWidth="1"/>
    <col min="1518" max="1518" width="9.140625" style="19" customWidth="1"/>
    <col min="1519" max="1759" width="9.140625" style="19"/>
    <col min="1760" max="1760" width="0" style="19" hidden="1" customWidth="1"/>
    <col min="1761" max="1761" width="8.85546875" style="19" customWidth="1"/>
    <col min="1762" max="1762" width="10" style="19" customWidth="1"/>
    <col min="1763" max="1763" width="16.85546875" style="19" customWidth="1"/>
    <col min="1764" max="1764" width="15" style="19" customWidth="1"/>
    <col min="1765" max="1765" width="7.5703125" style="19" customWidth="1"/>
    <col min="1766" max="1766" width="9.140625" style="19" customWidth="1"/>
    <col min="1767" max="1767" width="11" style="19" customWidth="1"/>
    <col min="1768" max="1768" width="10.140625" style="19" customWidth="1"/>
    <col min="1769" max="1770" width="11.5703125" style="19" customWidth="1"/>
    <col min="1771" max="1771" width="6.7109375" style="19" customWidth="1"/>
    <col min="1772" max="1772" width="7.28515625" style="19" customWidth="1"/>
    <col min="1773" max="1773" width="6.42578125" style="19" customWidth="1"/>
    <col min="1774" max="1774" width="9.140625" style="19" customWidth="1"/>
    <col min="1775" max="2015" width="9.140625" style="19"/>
    <col min="2016" max="2016" width="0" style="19" hidden="1" customWidth="1"/>
    <col min="2017" max="2017" width="8.85546875" style="19" customWidth="1"/>
    <col min="2018" max="2018" width="10" style="19" customWidth="1"/>
    <col min="2019" max="2019" width="16.85546875" style="19" customWidth="1"/>
    <col min="2020" max="2020" width="15" style="19" customWidth="1"/>
    <col min="2021" max="2021" width="7.5703125" style="19" customWidth="1"/>
    <col min="2022" max="2022" width="9.140625" style="19" customWidth="1"/>
    <col min="2023" max="2023" width="11" style="19" customWidth="1"/>
    <col min="2024" max="2024" width="10.140625" style="19" customWidth="1"/>
    <col min="2025" max="2026" width="11.5703125" style="19" customWidth="1"/>
    <col min="2027" max="2027" width="6.7109375" style="19" customWidth="1"/>
    <col min="2028" max="2028" width="7.28515625" style="19" customWidth="1"/>
    <col min="2029" max="2029" width="6.42578125" style="19" customWidth="1"/>
    <col min="2030" max="2030" width="9.140625" style="19" customWidth="1"/>
    <col min="2031" max="2271" width="9.140625" style="19"/>
    <col min="2272" max="2272" width="0" style="19" hidden="1" customWidth="1"/>
    <col min="2273" max="2273" width="8.85546875" style="19" customWidth="1"/>
    <col min="2274" max="2274" width="10" style="19" customWidth="1"/>
    <col min="2275" max="2275" width="16.85546875" style="19" customWidth="1"/>
    <col min="2276" max="2276" width="15" style="19" customWidth="1"/>
    <col min="2277" max="2277" width="7.5703125" style="19" customWidth="1"/>
    <col min="2278" max="2278" width="9.140625" style="19" customWidth="1"/>
    <col min="2279" max="2279" width="11" style="19" customWidth="1"/>
    <col min="2280" max="2280" width="10.140625" style="19" customWidth="1"/>
    <col min="2281" max="2282" width="11.5703125" style="19" customWidth="1"/>
    <col min="2283" max="2283" width="6.7109375" style="19" customWidth="1"/>
    <col min="2284" max="2284" width="7.28515625" style="19" customWidth="1"/>
    <col min="2285" max="2285" width="6.42578125" style="19" customWidth="1"/>
    <col min="2286" max="2286" width="9.140625" style="19" customWidth="1"/>
    <col min="2287" max="2527" width="9.140625" style="19"/>
    <col min="2528" max="2528" width="0" style="19" hidden="1" customWidth="1"/>
    <col min="2529" max="2529" width="8.85546875" style="19" customWidth="1"/>
    <col min="2530" max="2530" width="10" style="19" customWidth="1"/>
    <col min="2531" max="2531" width="16.85546875" style="19" customWidth="1"/>
    <col min="2532" max="2532" width="15" style="19" customWidth="1"/>
    <col min="2533" max="2533" width="7.5703125" style="19" customWidth="1"/>
    <col min="2534" max="2534" width="9.140625" style="19" customWidth="1"/>
    <col min="2535" max="2535" width="11" style="19" customWidth="1"/>
    <col min="2536" max="2536" width="10.140625" style="19" customWidth="1"/>
    <col min="2537" max="2538" width="11.5703125" style="19" customWidth="1"/>
    <col min="2539" max="2539" width="6.7109375" style="19" customWidth="1"/>
    <col min="2540" max="2540" width="7.28515625" style="19" customWidth="1"/>
    <col min="2541" max="2541" width="6.42578125" style="19" customWidth="1"/>
    <col min="2542" max="2542" width="9.140625" style="19" customWidth="1"/>
    <col min="2543" max="2783" width="9.140625" style="19"/>
    <col min="2784" max="2784" width="0" style="19" hidden="1" customWidth="1"/>
    <col min="2785" max="2785" width="8.85546875" style="19" customWidth="1"/>
    <col min="2786" max="2786" width="10" style="19" customWidth="1"/>
    <col min="2787" max="2787" width="16.85546875" style="19" customWidth="1"/>
    <col min="2788" max="2788" width="15" style="19" customWidth="1"/>
    <col min="2789" max="2789" width="7.5703125" style="19" customWidth="1"/>
    <col min="2790" max="2790" width="9.140625" style="19" customWidth="1"/>
    <col min="2791" max="2791" width="11" style="19" customWidth="1"/>
    <col min="2792" max="2792" width="10.140625" style="19" customWidth="1"/>
    <col min="2793" max="2794" width="11.5703125" style="19" customWidth="1"/>
    <col min="2795" max="2795" width="6.7109375" style="19" customWidth="1"/>
    <col min="2796" max="2796" width="7.28515625" style="19" customWidth="1"/>
    <col min="2797" max="2797" width="6.42578125" style="19" customWidth="1"/>
    <col min="2798" max="2798" width="9.140625" style="19" customWidth="1"/>
    <col min="2799" max="3039" width="9.140625" style="19"/>
    <col min="3040" max="3040" width="0" style="19" hidden="1" customWidth="1"/>
    <col min="3041" max="3041" width="8.85546875" style="19" customWidth="1"/>
    <col min="3042" max="3042" width="10" style="19" customWidth="1"/>
    <col min="3043" max="3043" width="16.85546875" style="19" customWidth="1"/>
    <col min="3044" max="3044" width="15" style="19" customWidth="1"/>
    <col min="3045" max="3045" width="7.5703125" style="19" customWidth="1"/>
    <col min="3046" max="3046" width="9.140625" style="19" customWidth="1"/>
    <col min="3047" max="3047" width="11" style="19" customWidth="1"/>
    <col min="3048" max="3048" width="10.140625" style="19" customWidth="1"/>
    <col min="3049" max="3050" width="11.5703125" style="19" customWidth="1"/>
    <col min="3051" max="3051" width="6.7109375" style="19" customWidth="1"/>
    <col min="3052" max="3052" width="7.28515625" style="19" customWidth="1"/>
    <col min="3053" max="3053" width="6.42578125" style="19" customWidth="1"/>
    <col min="3054" max="3054" width="9.140625" style="19" customWidth="1"/>
    <col min="3055" max="3295" width="9.140625" style="19"/>
    <col min="3296" max="3296" width="0" style="19" hidden="1" customWidth="1"/>
    <col min="3297" max="3297" width="8.85546875" style="19" customWidth="1"/>
    <col min="3298" max="3298" width="10" style="19" customWidth="1"/>
    <col min="3299" max="3299" width="16.85546875" style="19" customWidth="1"/>
    <col min="3300" max="3300" width="15" style="19" customWidth="1"/>
    <col min="3301" max="3301" width="7.5703125" style="19" customWidth="1"/>
    <col min="3302" max="3302" width="9.140625" style="19" customWidth="1"/>
    <col min="3303" max="3303" width="11" style="19" customWidth="1"/>
    <col min="3304" max="3304" width="10.140625" style="19" customWidth="1"/>
    <col min="3305" max="3306" width="11.5703125" style="19" customWidth="1"/>
    <col min="3307" max="3307" width="6.7109375" style="19" customWidth="1"/>
    <col min="3308" max="3308" width="7.28515625" style="19" customWidth="1"/>
    <col min="3309" max="3309" width="6.42578125" style="19" customWidth="1"/>
    <col min="3310" max="3310" width="9.140625" style="19" customWidth="1"/>
    <col min="3311" max="3551" width="9.140625" style="19"/>
    <col min="3552" max="3552" width="0" style="19" hidden="1" customWidth="1"/>
    <col min="3553" max="3553" width="8.85546875" style="19" customWidth="1"/>
    <col min="3554" max="3554" width="10" style="19" customWidth="1"/>
    <col min="3555" max="3555" width="16.85546875" style="19" customWidth="1"/>
    <col min="3556" max="3556" width="15" style="19" customWidth="1"/>
    <col min="3557" max="3557" width="7.5703125" style="19" customWidth="1"/>
    <col min="3558" max="3558" width="9.140625" style="19" customWidth="1"/>
    <col min="3559" max="3559" width="11" style="19" customWidth="1"/>
    <col min="3560" max="3560" width="10.140625" style="19" customWidth="1"/>
    <col min="3561" max="3562" width="11.5703125" style="19" customWidth="1"/>
    <col min="3563" max="3563" width="6.7109375" style="19" customWidth="1"/>
    <col min="3564" max="3564" width="7.28515625" style="19" customWidth="1"/>
    <col min="3565" max="3565" width="6.42578125" style="19" customWidth="1"/>
    <col min="3566" max="3566" width="9.140625" style="19" customWidth="1"/>
    <col min="3567" max="3807" width="9.140625" style="19"/>
    <col min="3808" max="3808" width="0" style="19" hidden="1" customWidth="1"/>
    <col min="3809" max="3809" width="8.85546875" style="19" customWidth="1"/>
    <col min="3810" max="3810" width="10" style="19" customWidth="1"/>
    <col min="3811" max="3811" width="16.85546875" style="19" customWidth="1"/>
    <col min="3812" max="3812" width="15" style="19" customWidth="1"/>
    <col min="3813" max="3813" width="7.5703125" style="19" customWidth="1"/>
    <col min="3814" max="3814" width="9.140625" style="19" customWidth="1"/>
    <col min="3815" max="3815" width="11" style="19" customWidth="1"/>
    <col min="3816" max="3816" width="10.140625" style="19" customWidth="1"/>
    <col min="3817" max="3818" width="11.5703125" style="19" customWidth="1"/>
    <col min="3819" max="3819" width="6.7109375" style="19" customWidth="1"/>
    <col min="3820" max="3820" width="7.28515625" style="19" customWidth="1"/>
    <col min="3821" max="3821" width="6.42578125" style="19" customWidth="1"/>
    <col min="3822" max="3822" width="9.140625" style="19" customWidth="1"/>
    <col min="3823" max="4063" width="9.140625" style="19"/>
    <col min="4064" max="4064" width="0" style="19" hidden="1" customWidth="1"/>
    <col min="4065" max="4065" width="8.85546875" style="19" customWidth="1"/>
    <col min="4066" max="4066" width="10" style="19" customWidth="1"/>
    <col min="4067" max="4067" width="16.85546875" style="19" customWidth="1"/>
    <col min="4068" max="4068" width="15" style="19" customWidth="1"/>
    <col min="4069" max="4069" width="7.5703125" style="19" customWidth="1"/>
    <col min="4070" max="4070" width="9.140625" style="19" customWidth="1"/>
    <col min="4071" max="4071" width="11" style="19" customWidth="1"/>
    <col min="4072" max="4072" width="10.140625" style="19" customWidth="1"/>
    <col min="4073" max="4074" width="11.5703125" style="19" customWidth="1"/>
    <col min="4075" max="4075" width="6.7109375" style="19" customWidth="1"/>
    <col min="4076" max="4076" width="7.28515625" style="19" customWidth="1"/>
    <col min="4077" max="4077" width="6.42578125" style="19" customWidth="1"/>
    <col min="4078" max="4078" width="9.140625" style="19" customWidth="1"/>
    <col min="4079" max="4319" width="9.140625" style="19"/>
    <col min="4320" max="4320" width="0" style="19" hidden="1" customWidth="1"/>
    <col min="4321" max="4321" width="8.85546875" style="19" customWidth="1"/>
    <col min="4322" max="4322" width="10" style="19" customWidth="1"/>
    <col min="4323" max="4323" width="16.85546875" style="19" customWidth="1"/>
    <col min="4324" max="4324" width="15" style="19" customWidth="1"/>
    <col min="4325" max="4325" width="7.5703125" style="19" customWidth="1"/>
    <col min="4326" max="4326" width="9.140625" style="19" customWidth="1"/>
    <col min="4327" max="4327" width="11" style="19" customWidth="1"/>
    <col min="4328" max="4328" width="10.140625" style="19" customWidth="1"/>
    <col min="4329" max="4330" width="11.5703125" style="19" customWidth="1"/>
    <col min="4331" max="4331" width="6.7109375" style="19" customWidth="1"/>
    <col min="4332" max="4332" width="7.28515625" style="19" customWidth="1"/>
    <col min="4333" max="4333" width="6.42578125" style="19" customWidth="1"/>
    <col min="4334" max="4334" width="9.140625" style="19" customWidth="1"/>
    <col min="4335" max="4575" width="9.140625" style="19"/>
    <col min="4576" max="4576" width="0" style="19" hidden="1" customWidth="1"/>
    <col min="4577" max="4577" width="8.85546875" style="19" customWidth="1"/>
    <col min="4578" max="4578" width="10" style="19" customWidth="1"/>
    <col min="4579" max="4579" width="16.85546875" style="19" customWidth="1"/>
    <col min="4580" max="4580" width="15" style="19" customWidth="1"/>
    <col min="4581" max="4581" width="7.5703125" style="19" customWidth="1"/>
    <col min="4582" max="4582" width="9.140625" style="19" customWidth="1"/>
    <col min="4583" max="4583" width="11" style="19" customWidth="1"/>
    <col min="4584" max="4584" width="10.140625" style="19" customWidth="1"/>
    <col min="4585" max="4586" width="11.5703125" style="19" customWidth="1"/>
    <col min="4587" max="4587" width="6.7109375" style="19" customWidth="1"/>
    <col min="4588" max="4588" width="7.28515625" style="19" customWidth="1"/>
    <col min="4589" max="4589" width="6.42578125" style="19" customWidth="1"/>
    <col min="4590" max="4590" width="9.140625" style="19" customWidth="1"/>
    <col min="4591" max="4831" width="9.140625" style="19"/>
    <col min="4832" max="4832" width="0" style="19" hidden="1" customWidth="1"/>
    <col min="4833" max="4833" width="8.85546875" style="19" customWidth="1"/>
    <col min="4834" max="4834" width="10" style="19" customWidth="1"/>
    <col min="4835" max="4835" width="16.85546875" style="19" customWidth="1"/>
    <col min="4836" max="4836" width="15" style="19" customWidth="1"/>
    <col min="4837" max="4837" width="7.5703125" style="19" customWidth="1"/>
    <col min="4838" max="4838" width="9.140625" style="19" customWidth="1"/>
    <col min="4839" max="4839" width="11" style="19" customWidth="1"/>
    <col min="4840" max="4840" width="10.140625" style="19" customWidth="1"/>
    <col min="4841" max="4842" width="11.5703125" style="19" customWidth="1"/>
    <col min="4843" max="4843" width="6.7109375" style="19" customWidth="1"/>
    <col min="4844" max="4844" width="7.28515625" style="19" customWidth="1"/>
    <col min="4845" max="4845" width="6.42578125" style="19" customWidth="1"/>
    <col min="4846" max="4846" width="9.140625" style="19" customWidth="1"/>
    <col min="4847" max="5087" width="9.140625" style="19"/>
    <col min="5088" max="5088" width="0" style="19" hidden="1" customWidth="1"/>
    <col min="5089" max="5089" width="8.85546875" style="19" customWidth="1"/>
    <col min="5090" max="5090" width="10" style="19" customWidth="1"/>
    <col min="5091" max="5091" width="16.85546875" style="19" customWidth="1"/>
    <col min="5092" max="5092" width="15" style="19" customWidth="1"/>
    <col min="5093" max="5093" width="7.5703125" style="19" customWidth="1"/>
    <col min="5094" max="5094" width="9.140625" style="19" customWidth="1"/>
    <col min="5095" max="5095" width="11" style="19" customWidth="1"/>
    <col min="5096" max="5096" width="10.140625" style="19" customWidth="1"/>
    <col min="5097" max="5098" width="11.5703125" style="19" customWidth="1"/>
    <col min="5099" max="5099" width="6.7109375" style="19" customWidth="1"/>
    <col min="5100" max="5100" width="7.28515625" style="19" customWidth="1"/>
    <col min="5101" max="5101" width="6.42578125" style="19" customWidth="1"/>
    <col min="5102" max="5102" width="9.140625" style="19" customWidth="1"/>
    <col min="5103" max="5343" width="9.140625" style="19"/>
    <col min="5344" max="5344" width="0" style="19" hidden="1" customWidth="1"/>
    <col min="5345" max="5345" width="8.85546875" style="19" customWidth="1"/>
    <col min="5346" max="5346" width="10" style="19" customWidth="1"/>
    <col min="5347" max="5347" width="16.85546875" style="19" customWidth="1"/>
    <col min="5348" max="5348" width="15" style="19" customWidth="1"/>
    <col min="5349" max="5349" width="7.5703125" style="19" customWidth="1"/>
    <col min="5350" max="5350" width="9.140625" style="19" customWidth="1"/>
    <col min="5351" max="5351" width="11" style="19" customWidth="1"/>
    <col min="5352" max="5352" width="10.140625" style="19" customWidth="1"/>
    <col min="5353" max="5354" width="11.5703125" style="19" customWidth="1"/>
    <col min="5355" max="5355" width="6.7109375" style="19" customWidth="1"/>
    <col min="5356" max="5356" width="7.28515625" style="19" customWidth="1"/>
    <col min="5357" max="5357" width="6.42578125" style="19" customWidth="1"/>
    <col min="5358" max="5358" width="9.140625" style="19" customWidth="1"/>
    <col min="5359" max="5599" width="9.140625" style="19"/>
    <col min="5600" max="5600" width="0" style="19" hidden="1" customWidth="1"/>
    <col min="5601" max="5601" width="8.85546875" style="19" customWidth="1"/>
    <col min="5602" max="5602" width="10" style="19" customWidth="1"/>
    <col min="5603" max="5603" width="16.85546875" style="19" customWidth="1"/>
    <col min="5604" max="5604" width="15" style="19" customWidth="1"/>
    <col min="5605" max="5605" width="7.5703125" style="19" customWidth="1"/>
    <col min="5606" max="5606" width="9.140625" style="19" customWidth="1"/>
    <col min="5607" max="5607" width="11" style="19" customWidth="1"/>
    <col min="5608" max="5608" width="10.140625" style="19" customWidth="1"/>
    <col min="5609" max="5610" width="11.5703125" style="19" customWidth="1"/>
    <col min="5611" max="5611" width="6.7109375" style="19" customWidth="1"/>
    <col min="5612" max="5612" width="7.28515625" style="19" customWidth="1"/>
    <col min="5613" max="5613" width="6.42578125" style="19" customWidth="1"/>
    <col min="5614" max="5614" width="9.140625" style="19" customWidth="1"/>
    <col min="5615" max="5855" width="9.140625" style="19"/>
    <col min="5856" max="5856" width="0" style="19" hidden="1" customWidth="1"/>
    <col min="5857" max="5857" width="8.85546875" style="19" customWidth="1"/>
    <col min="5858" max="5858" width="10" style="19" customWidth="1"/>
    <col min="5859" max="5859" width="16.85546875" style="19" customWidth="1"/>
    <col min="5860" max="5860" width="15" style="19" customWidth="1"/>
    <col min="5861" max="5861" width="7.5703125" style="19" customWidth="1"/>
    <col min="5862" max="5862" width="9.140625" style="19" customWidth="1"/>
    <col min="5863" max="5863" width="11" style="19" customWidth="1"/>
    <col min="5864" max="5864" width="10.140625" style="19" customWidth="1"/>
    <col min="5865" max="5866" width="11.5703125" style="19" customWidth="1"/>
    <col min="5867" max="5867" width="6.7109375" style="19" customWidth="1"/>
    <col min="5868" max="5868" width="7.28515625" style="19" customWidth="1"/>
    <col min="5869" max="5869" width="6.42578125" style="19" customWidth="1"/>
    <col min="5870" max="5870" width="9.140625" style="19" customWidth="1"/>
    <col min="5871" max="6111" width="9.140625" style="19"/>
    <col min="6112" max="6112" width="0" style="19" hidden="1" customWidth="1"/>
    <col min="6113" max="6113" width="8.85546875" style="19" customWidth="1"/>
    <col min="6114" max="6114" width="10" style="19" customWidth="1"/>
    <col min="6115" max="6115" width="16.85546875" style="19" customWidth="1"/>
    <col min="6116" max="6116" width="15" style="19" customWidth="1"/>
    <col min="6117" max="6117" width="7.5703125" style="19" customWidth="1"/>
    <col min="6118" max="6118" width="9.140625" style="19" customWidth="1"/>
    <col min="6119" max="6119" width="11" style="19" customWidth="1"/>
    <col min="6120" max="6120" width="10.140625" style="19" customWidth="1"/>
    <col min="6121" max="6122" width="11.5703125" style="19" customWidth="1"/>
    <col min="6123" max="6123" width="6.7109375" style="19" customWidth="1"/>
    <col min="6124" max="6124" width="7.28515625" style="19" customWidth="1"/>
    <col min="6125" max="6125" width="6.42578125" style="19" customWidth="1"/>
    <col min="6126" max="6126" width="9.140625" style="19" customWidth="1"/>
    <col min="6127" max="6367" width="9.140625" style="19"/>
    <col min="6368" max="6368" width="0" style="19" hidden="1" customWidth="1"/>
    <col min="6369" max="6369" width="8.85546875" style="19" customWidth="1"/>
    <col min="6370" max="6370" width="10" style="19" customWidth="1"/>
    <col min="6371" max="6371" width="16.85546875" style="19" customWidth="1"/>
    <col min="6372" max="6372" width="15" style="19" customWidth="1"/>
    <col min="6373" max="6373" width="7.5703125" style="19" customWidth="1"/>
    <col min="6374" max="6374" width="9.140625" style="19" customWidth="1"/>
    <col min="6375" max="6375" width="11" style="19" customWidth="1"/>
    <col min="6376" max="6376" width="10.140625" style="19" customWidth="1"/>
    <col min="6377" max="6378" width="11.5703125" style="19" customWidth="1"/>
    <col min="6379" max="6379" width="6.7109375" style="19" customWidth="1"/>
    <col min="6380" max="6380" width="7.28515625" style="19" customWidth="1"/>
    <col min="6381" max="6381" width="6.42578125" style="19" customWidth="1"/>
    <col min="6382" max="6382" width="9.140625" style="19" customWidth="1"/>
    <col min="6383" max="6623" width="9.140625" style="19"/>
    <col min="6624" max="6624" width="0" style="19" hidden="1" customWidth="1"/>
    <col min="6625" max="6625" width="8.85546875" style="19" customWidth="1"/>
    <col min="6626" max="6626" width="10" style="19" customWidth="1"/>
    <col min="6627" max="6627" width="16.85546875" style="19" customWidth="1"/>
    <col min="6628" max="6628" width="15" style="19" customWidth="1"/>
    <col min="6629" max="6629" width="7.5703125" style="19" customWidth="1"/>
    <col min="6630" max="6630" width="9.140625" style="19" customWidth="1"/>
    <col min="6631" max="6631" width="11" style="19" customWidth="1"/>
    <col min="6632" max="6632" width="10.140625" style="19" customWidth="1"/>
    <col min="6633" max="6634" width="11.5703125" style="19" customWidth="1"/>
    <col min="6635" max="6635" width="6.7109375" style="19" customWidth="1"/>
    <col min="6636" max="6636" width="7.28515625" style="19" customWidth="1"/>
    <col min="6637" max="6637" width="6.42578125" style="19" customWidth="1"/>
    <col min="6638" max="6638" width="9.140625" style="19" customWidth="1"/>
    <col min="6639" max="6879" width="9.140625" style="19"/>
    <col min="6880" max="6880" width="0" style="19" hidden="1" customWidth="1"/>
    <col min="6881" max="6881" width="8.85546875" style="19" customWidth="1"/>
    <col min="6882" max="6882" width="10" style="19" customWidth="1"/>
    <col min="6883" max="6883" width="16.85546875" style="19" customWidth="1"/>
    <col min="6884" max="6884" width="15" style="19" customWidth="1"/>
    <col min="6885" max="6885" width="7.5703125" style="19" customWidth="1"/>
    <col min="6886" max="6886" width="9.140625" style="19" customWidth="1"/>
    <col min="6887" max="6887" width="11" style="19" customWidth="1"/>
    <col min="6888" max="6888" width="10.140625" style="19" customWidth="1"/>
    <col min="6889" max="6890" width="11.5703125" style="19" customWidth="1"/>
    <col min="6891" max="6891" width="6.7109375" style="19" customWidth="1"/>
    <col min="6892" max="6892" width="7.28515625" style="19" customWidth="1"/>
    <col min="6893" max="6893" width="6.42578125" style="19" customWidth="1"/>
    <col min="6894" max="6894" width="9.140625" style="19" customWidth="1"/>
    <col min="6895" max="7135" width="9.140625" style="19"/>
    <col min="7136" max="7136" width="0" style="19" hidden="1" customWidth="1"/>
    <col min="7137" max="7137" width="8.85546875" style="19" customWidth="1"/>
    <col min="7138" max="7138" width="10" style="19" customWidth="1"/>
    <col min="7139" max="7139" width="16.85546875" style="19" customWidth="1"/>
    <col min="7140" max="7140" width="15" style="19" customWidth="1"/>
    <col min="7141" max="7141" width="7.5703125" style="19" customWidth="1"/>
    <col min="7142" max="7142" width="9.140625" style="19" customWidth="1"/>
    <col min="7143" max="7143" width="11" style="19" customWidth="1"/>
    <col min="7144" max="7144" width="10.140625" style="19" customWidth="1"/>
    <col min="7145" max="7146" width="11.5703125" style="19" customWidth="1"/>
    <col min="7147" max="7147" width="6.7109375" style="19" customWidth="1"/>
    <col min="7148" max="7148" width="7.28515625" style="19" customWidth="1"/>
    <col min="7149" max="7149" width="6.42578125" style="19" customWidth="1"/>
    <col min="7150" max="7150" width="9.140625" style="19" customWidth="1"/>
    <col min="7151" max="7391" width="9.140625" style="19"/>
    <col min="7392" max="7392" width="0" style="19" hidden="1" customWidth="1"/>
    <col min="7393" max="7393" width="8.85546875" style="19" customWidth="1"/>
    <col min="7394" max="7394" width="10" style="19" customWidth="1"/>
    <col min="7395" max="7395" width="16.85546875" style="19" customWidth="1"/>
    <col min="7396" max="7396" width="15" style="19" customWidth="1"/>
    <col min="7397" max="7397" width="7.5703125" style="19" customWidth="1"/>
    <col min="7398" max="7398" width="9.140625" style="19" customWidth="1"/>
    <col min="7399" max="7399" width="11" style="19" customWidth="1"/>
    <col min="7400" max="7400" width="10.140625" style="19" customWidth="1"/>
    <col min="7401" max="7402" width="11.5703125" style="19" customWidth="1"/>
    <col min="7403" max="7403" width="6.7109375" style="19" customWidth="1"/>
    <col min="7404" max="7404" width="7.28515625" style="19" customWidth="1"/>
    <col min="7405" max="7405" width="6.42578125" style="19" customWidth="1"/>
    <col min="7406" max="7406" width="9.140625" style="19" customWidth="1"/>
    <col min="7407" max="7647" width="9.140625" style="19"/>
    <col min="7648" max="7648" width="0" style="19" hidden="1" customWidth="1"/>
    <col min="7649" max="7649" width="8.85546875" style="19" customWidth="1"/>
    <col min="7650" max="7650" width="10" style="19" customWidth="1"/>
    <col min="7651" max="7651" width="16.85546875" style="19" customWidth="1"/>
    <col min="7652" max="7652" width="15" style="19" customWidth="1"/>
    <col min="7653" max="7653" width="7.5703125" style="19" customWidth="1"/>
    <col min="7654" max="7654" width="9.140625" style="19" customWidth="1"/>
    <col min="7655" max="7655" width="11" style="19" customWidth="1"/>
    <col min="7656" max="7656" width="10.140625" style="19" customWidth="1"/>
    <col min="7657" max="7658" width="11.5703125" style="19" customWidth="1"/>
    <col min="7659" max="7659" width="6.7109375" style="19" customWidth="1"/>
    <col min="7660" max="7660" width="7.28515625" style="19" customWidth="1"/>
    <col min="7661" max="7661" width="6.42578125" style="19" customWidth="1"/>
    <col min="7662" max="7662" width="9.140625" style="19" customWidth="1"/>
    <col min="7663" max="7903" width="9.140625" style="19"/>
    <col min="7904" max="7904" width="0" style="19" hidden="1" customWidth="1"/>
    <col min="7905" max="7905" width="8.85546875" style="19" customWidth="1"/>
    <col min="7906" max="7906" width="10" style="19" customWidth="1"/>
    <col min="7907" max="7907" width="16.85546875" style="19" customWidth="1"/>
    <col min="7908" max="7908" width="15" style="19" customWidth="1"/>
    <col min="7909" max="7909" width="7.5703125" style="19" customWidth="1"/>
    <col min="7910" max="7910" width="9.140625" style="19" customWidth="1"/>
    <col min="7911" max="7911" width="11" style="19" customWidth="1"/>
    <col min="7912" max="7912" width="10.140625" style="19" customWidth="1"/>
    <col min="7913" max="7914" width="11.5703125" style="19" customWidth="1"/>
    <col min="7915" max="7915" width="6.7109375" style="19" customWidth="1"/>
    <col min="7916" max="7916" width="7.28515625" style="19" customWidth="1"/>
    <col min="7917" max="7917" width="6.42578125" style="19" customWidth="1"/>
    <col min="7918" max="7918" width="9.140625" style="19" customWidth="1"/>
    <col min="7919" max="8159" width="9.140625" style="19"/>
    <col min="8160" max="8160" width="0" style="19" hidden="1" customWidth="1"/>
    <col min="8161" max="8161" width="8.85546875" style="19" customWidth="1"/>
    <col min="8162" max="8162" width="10" style="19" customWidth="1"/>
    <col min="8163" max="8163" width="16.85546875" style="19" customWidth="1"/>
    <col min="8164" max="8164" width="15" style="19" customWidth="1"/>
    <col min="8165" max="8165" width="7.5703125" style="19" customWidth="1"/>
    <col min="8166" max="8166" width="9.140625" style="19" customWidth="1"/>
    <col min="8167" max="8167" width="11" style="19" customWidth="1"/>
    <col min="8168" max="8168" width="10.140625" style="19" customWidth="1"/>
    <col min="8169" max="8170" width="11.5703125" style="19" customWidth="1"/>
    <col min="8171" max="8171" width="6.7109375" style="19" customWidth="1"/>
    <col min="8172" max="8172" width="7.28515625" style="19" customWidth="1"/>
    <col min="8173" max="8173" width="6.42578125" style="19" customWidth="1"/>
    <col min="8174" max="8174" width="9.140625" style="19" customWidth="1"/>
    <col min="8175" max="8415" width="9.140625" style="19"/>
    <col min="8416" max="8416" width="0" style="19" hidden="1" customWidth="1"/>
    <col min="8417" max="8417" width="8.85546875" style="19" customWidth="1"/>
    <col min="8418" max="8418" width="10" style="19" customWidth="1"/>
    <col min="8419" max="8419" width="16.85546875" style="19" customWidth="1"/>
    <col min="8420" max="8420" width="15" style="19" customWidth="1"/>
    <col min="8421" max="8421" width="7.5703125" style="19" customWidth="1"/>
    <col min="8422" max="8422" width="9.140625" style="19" customWidth="1"/>
    <col min="8423" max="8423" width="11" style="19" customWidth="1"/>
    <col min="8424" max="8424" width="10.140625" style="19" customWidth="1"/>
    <col min="8425" max="8426" width="11.5703125" style="19" customWidth="1"/>
    <col min="8427" max="8427" width="6.7109375" style="19" customWidth="1"/>
    <col min="8428" max="8428" width="7.28515625" style="19" customWidth="1"/>
    <col min="8429" max="8429" width="6.42578125" style="19" customWidth="1"/>
    <col min="8430" max="8430" width="9.140625" style="19" customWidth="1"/>
    <col min="8431" max="8671" width="9.140625" style="19"/>
    <col min="8672" max="8672" width="0" style="19" hidden="1" customWidth="1"/>
    <col min="8673" max="8673" width="8.85546875" style="19" customWidth="1"/>
    <col min="8674" max="8674" width="10" style="19" customWidth="1"/>
    <col min="8675" max="8675" width="16.85546875" style="19" customWidth="1"/>
    <col min="8676" max="8676" width="15" style="19" customWidth="1"/>
    <col min="8677" max="8677" width="7.5703125" style="19" customWidth="1"/>
    <col min="8678" max="8678" width="9.140625" style="19" customWidth="1"/>
    <col min="8679" max="8679" width="11" style="19" customWidth="1"/>
    <col min="8680" max="8680" width="10.140625" style="19" customWidth="1"/>
    <col min="8681" max="8682" width="11.5703125" style="19" customWidth="1"/>
    <col min="8683" max="8683" width="6.7109375" style="19" customWidth="1"/>
    <col min="8684" max="8684" width="7.28515625" style="19" customWidth="1"/>
    <col min="8685" max="8685" width="6.42578125" style="19" customWidth="1"/>
    <col min="8686" max="8686" width="9.140625" style="19" customWidth="1"/>
    <col min="8687" max="8927" width="9.140625" style="19"/>
    <col min="8928" max="8928" width="0" style="19" hidden="1" customWidth="1"/>
    <col min="8929" max="8929" width="8.85546875" style="19" customWidth="1"/>
    <col min="8930" max="8930" width="10" style="19" customWidth="1"/>
    <col min="8931" max="8931" width="16.85546875" style="19" customWidth="1"/>
    <col min="8932" max="8932" width="15" style="19" customWidth="1"/>
    <col min="8933" max="8933" width="7.5703125" style="19" customWidth="1"/>
    <col min="8934" max="8934" width="9.140625" style="19" customWidth="1"/>
    <col min="8935" max="8935" width="11" style="19" customWidth="1"/>
    <col min="8936" max="8936" width="10.140625" style="19" customWidth="1"/>
    <col min="8937" max="8938" width="11.5703125" style="19" customWidth="1"/>
    <col min="8939" max="8939" width="6.7109375" style="19" customWidth="1"/>
    <col min="8940" max="8940" width="7.28515625" style="19" customWidth="1"/>
    <col min="8941" max="8941" width="6.42578125" style="19" customWidth="1"/>
    <col min="8942" max="8942" width="9.140625" style="19" customWidth="1"/>
    <col min="8943" max="9183" width="9.140625" style="19"/>
    <col min="9184" max="9184" width="0" style="19" hidden="1" customWidth="1"/>
    <col min="9185" max="9185" width="8.85546875" style="19" customWidth="1"/>
    <col min="9186" max="9186" width="10" style="19" customWidth="1"/>
    <col min="9187" max="9187" width="16.85546875" style="19" customWidth="1"/>
    <col min="9188" max="9188" width="15" style="19" customWidth="1"/>
    <col min="9189" max="9189" width="7.5703125" style="19" customWidth="1"/>
    <col min="9190" max="9190" width="9.140625" style="19" customWidth="1"/>
    <col min="9191" max="9191" width="11" style="19" customWidth="1"/>
    <col min="9192" max="9192" width="10.140625" style="19" customWidth="1"/>
    <col min="9193" max="9194" width="11.5703125" style="19" customWidth="1"/>
    <col min="9195" max="9195" width="6.7109375" style="19" customWidth="1"/>
    <col min="9196" max="9196" width="7.28515625" style="19" customWidth="1"/>
    <col min="9197" max="9197" width="6.42578125" style="19" customWidth="1"/>
    <col min="9198" max="9198" width="9.140625" style="19" customWidth="1"/>
    <col min="9199" max="9439" width="9.140625" style="19"/>
    <col min="9440" max="9440" width="0" style="19" hidden="1" customWidth="1"/>
    <col min="9441" max="9441" width="8.85546875" style="19" customWidth="1"/>
    <col min="9442" max="9442" width="10" style="19" customWidth="1"/>
    <col min="9443" max="9443" width="16.85546875" style="19" customWidth="1"/>
    <col min="9444" max="9444" width="15" style="19" customWidth="1"/>
    <col min="9445" max="9445" width="7.5703125" style="19" customWidth="1"/>
    <col min="9446" max="9446" width="9.140625" style="19" customWidth="1"/>
    <col min="9447" max="9447" width="11" style="19" customWidth="1"/>
    <col min="9448" max="9448" width="10.140625" style="19" customWidth="1"/>
    <col min="9449" max="9450" width="11.5703125" style="19" customWidth="1"/>
    <col min="9451" max="9451" width="6.7109375" style="19" customWidth="1"/>
    <col min="9452" max="9452" width="7.28515625" style="19" customWidth="1"/>
    <col min="9453" max="9453" width="6.42578125" style="19" customWidth="1"/>
    <col min="9454" max="9454" width="9.140625" style="19" customWidth="1"/>
    <col min="9455" max="9695" width="9.140625" style="19"/>
    <col min="9696" max="9696" width="0" style="19" hidden="1" customWidth="1"/>
    <col min="9697" max="9697" width="8.85546875" style="19" customWidth="1"/>
    <col min="9698" max="9698" width="10" style="19" customWidth="1"/>
    <col min="9699" max="9699" width="16.85546875" style="19" customWidth="1"/>
    <col min="9700" max="9700" width="15" style="19" customWidth="1"/>
    <col min="9701" max="9701" width="7.5703125" style="19" customWidth="1"/>
    <col min="9702" max="9702" width="9.140625" style="19" customWidth="1"/>
    <col min="9703" max="9703" width="11" style="19" customWidth="1"/>
    <col min="9704" max="9704" width="10.140625" style="19" customWidth="1"/>
    <col min="9705" max="9706" width="11.5703125" style="19" customWidth="1"/>
    <col min="9707" max="9707" width="6.7109375" style="19" customWidth="1"/>
    <col min="9708" max="9708" width="7.28515625" style="19" customWidth="1"/>
    <col min="9709" max="9709" width="6.42578125" style="19" customWidth="1"/>
    <col min="9710" max="9710" width="9.140625" style="19" customWidth="1"/>
    <col min="9711" max="9951" width="9.140625" style="19"/>
    <col min="9952" max="9952" width="0" style="19" hidden="1" customWidth="1"/>
    <col min="9953" max="9953" width="8.85546875" style="19" customWidth="1"/>
    <col min="9954" max="9954" width="10" style="19" customWidth="1"/>
    <col min="9955" max="9955" width="16.85546875" style="19" customWidth="1"/>
    <col min="9956" max="9956" width="15" style="19" customWidth="1"/>
    <col min="9957" max="9957" width="7.5703125" style="19" customWidth="1"/>
    <col min="9958" max="9958" width="9.140625" style="19" customWidth="1"/>
    <col min="9959" max="9959" width="11" style="19" customWidth="1"/>
    <col min="9960" max="9960" width="10.140625" style="19" customWidth="1"/>
    <col min="9961" max="9962" width="11.5703125" style="19" customWidth="1"/>
    <col min="9963" max="9963" width="6.7109375" style="19" customWidth="1"/>
    <col min="9964" max="9964" width="7.28515625" style="19" customWidth="1"/>
    <col min="9965" max="9965" width="6.42578125" style="19" customWidth="1"/>
    <col min="9966" max="9966" width="9.140625" style="19" customWidth="1"/>
    <col min="9967" max="10207" width="9.140625" style="19"/>
    <col min="10208" max="10208" width="0" style="19" hidden="1" customWidth="1"/>
    <col min="10209" max="10209" width="8.85546875" style="19" customWidth="1"/>
    <col min="10210" max="10210" width="10" style="19" customWidth="1"/>
    <col min="10211" max="10211" width="16.85546875" style="19" customWidth="1"/>
    <col min="10212" max="10212" width="15" style="19" customWidth="1"/>
    <col min="10213" max="10213" width="7.5703125" style="19" customWidth="1"/>
    <col min="10214" max="10214" width="9.140625" style="19" customWidth="1"/>
    <col min="10215" max="10215" width="11" style="19" customWidth="1"/>
    <col min="10216" max="10216" width="10.140625" style="19" customWidth="1"/>
    <col min="10217" max="10218" width="11.5703125" style="19" customWidth="1"/>
    <col min="10219" max="10219" width="6.7109375" style="19" customWidth="1"/>
    <col min="10220" max="10220" width="7.28515625" style="19" customWidth="1"/>
    <col min="10221" max="10221" width="6.42578125" style="19" customWidth="1"/>
    <col min="10222" max="10222" width="9.140625" style="19" customWidth="1"/>
    <col min="10223" max="10463" width="9.140625" style="19"/>
    <col min="10464" max="10464" width="0" style="19" hidden="1" customWidth="1"/>
    <col min="10465" max="10465" width="8.85546875" style="19" customWidth="1"/>
    <col min="10466" max="10466" width="10" style="19" customWidth="1"/>
    <col min="10467" max="10467" width="16.85546875" style="19" customWidth="1"/>
    <col min="10468" max="10468" width="15" style="19" customWidth="1"/>
    <col min="10469" max="10469" width="7.5703125" style="19" customWidth="1"/>
    <col min="10470" max="10470" width="9.140625" style="19" customWidth="1"/>
    <col min="10471" max="10471" width="11" style="19" customWidth="1"/>
    <col min="10472" max="10472" width="10.140625" style="19" customWidth="1"/>
    <col min="10473" max="10474" width="11.5703125" style="19" customWidth="1"/>
    <col min="10475" max="10475" width="6.7109375" style="19" customWidth="1"/>
    <col min="10476" max="10476" width="7.28515625" style="19" customWidth="1"/>
    <col min="10477" max="10477" width="6.42578125" style="19" customWidth="1"/>
    <col min="10478" max="10478" width="9.140625" style="19" customWidth="1"/>
    <col min="10479" max="10719" width="9.140625" style="19"/>
    <col min="10720" max="10720" width="0" style="19" hidden="1" customWidth="1"/>
    <col min="10721" max="10721" width="8.85546875" style="19" customWidth="1"/>
    <col min="10722" max="10722" width="10" style="19" customWidth="1"/>
    <col min="10723" max="10723" width="16.85546875" style="19" customWidth="1"/>
    <col min="10724" max="10724" width="15" style="19" customWidth="1"/>
    <col min="10725" max="10725" width="7.5703125" style="19" customWidth="1"/>
    <col min="10726" max="10726" width="9.140625" style="19" customWidth="1"/>
    <col min="10727" max="10727" width="11" style="19" customWidth="1"/>
    <col min="10728" max="10728" width="10.140625" style="19" customWidth="1"/>
    <col min="10729" max="10730" width="11.5703125" style="19" customWidth="1"/>
    <col min="10731" max="10731" width="6.7109375" style="19" customWidth="1"/>
    <col min="10732" max="10732" width="7.28515625" style="19" customWidth="1"/>
    <col min="10733" max="10733" width="6.42578125" style="19" customWidth="1"/>
    <col min="10734" max="10734" width="9.140625" style="19" customWidth="1"/>
    <col min="10735" max="10975" width="9.140625" style="19"/>
    <col min="10976" max="10976" width="0" style="19" hidden="1" customWidth="1"/>
    <col min="10977" max="10977" width="8.85546875" style="19" customWidth="1"/>
    <col min="10978" max="10978" width="10" style="19" customWidth="1"/>
    <col min="10979" max="10979" width="16.85546875" style="19" customWidth="1"/>
    <col min="10980" max="10980" width="15" style="19" customWidth="1"/>
    <col min="10981" max="10981" width="7.5703125" style="19" customWidth="1"/>
    <col min="10982" max="10982" width="9.140625" style="19" customWidth="1"/>
    <col min="10983" max="10983" width="11" style="19" customWidth="1"/>
    <col min="10984" max="10984" width="10.140625" style="19" customWidth="1"/>
    <col min="10985" max="10986" width="11.5703125" style="19" customWidth="1"/>
    <col min="10987" max="10987" width="6.7109375" style="19" customWidth="1"/>
    <col min="10988" max="10988" width="7.28515625" style="19" customWidth="1"/>
    <col min="10989" max="10989" width="6.42578125" style="19" customWidth="1"/>
    <col min="10990" max="10990" width="9.140625" style="19" customWidth="1"/>
    <col min="10991" max="11231" width="9.140625" style="19"/>
    <col min="11232" max="11232" width="0" style="19" hidden="1" customWidth="1"/>
    <col min="11233" max="11233" width="8.85546875" style="19" customWidth="1"/>
    <col min="11234" max="11234" width="10" style="19" customWidth="1"/>
    <col min="11235" max="11235" width="16.85546875" style="19" customWidth="1"/>
    <col min="11236" max="11236" width="15" style="19" customWidth="1"/>
    <col min="11237" max="11237" width="7.5703125" style="19" customWidth="1"/>
    <col min="11238" max="11238" width="9.140625" style="19" customWidth="1"/>
    <col min="11239" max="11239" width="11" style="19" customWidth="1"/>
    <col min="11240" max="11240" width="10.140625" style="19" customWidth="1"/>
    <col min="11241" max="11242" width="11.5703125" style="19" customWidth="1"/>
    <col min="11243" max="11243" width="6.7109375" style="19" customWidth="1"/>
    <col min="11244" max="11244" width="7.28515625" style="19" customWidth="1"/>
    <col min="11245" max="11245" width="6.42578125" style="19" customWidth="1"/>
    <col min="11246" max="11246" width="9.140625" style="19" customWidth="1"/>
    <col min="11247" max="11487" width="9.140625" style="19"/>
    <col min="11488" max="11488" width="0" style="19" hidden="1" customWidth="1"/>
    <col min="11489" max="11489" width="8.85546875" style="19" customWidth="1"/>
    <col min="11490" max="11490" width="10" style="19" customWidth="1"/>
    <col min="11491" max="11491" width="16.85546875" style="19" customWidth="1"/>
    <col min="11492" max="11492" width="15" style="19" customWidth="1"/>
    <col min="11493" max="11493" width="7.5703125" style="19" customWidth="1"/>
    <col min="11494" max="11494" width="9.140625" style="19" customWidth="1"/>
    <col min="11495" max="11495" width="11" style="19" customWidth="1"/>
    <col min="11496" max="11496" width="10.140625" style="19" customWidth="1"/>
    <col min="11497" max="11498" width="11.5703125" style="19" customWidth="1"/>
    <col min="11499" max="11499" width="6.7109375" style="19" customWidth="1"/>
    <col min="11500" max="11500" width="7.28515625" style="19" customWidth="1"/>
    <col min="11501" max="11501" width="6.42578125" style="19" customWidth="1"/>
    <col min="11502" max="11502" width="9.140625" style="19" customWidth="1"/>
    <col min="11503" max="11743" width="9.140625" style="19"/>
    <col min="11744" max="11744" width="0" style="19" hidden="1" customWidth="1"/>
    <col min="11745" max="11745" width="8.85546875" style="19" customWidth="1"/>
    <col min="11746" max="11746" width="10" style="19" customWidth="1"/>
    <col min="11747" max="11747" width="16.85546875" style="19" customWidth="1"/>
    <col min="11748" max="11748" width="15" style="19" customWidth="1"/>
    <col min="11749" max="11749" width="7.5703125" style="19" customWidth="1"/>
    <col min="11750" max="11750" width="9.140625" style="19" customWidth="1"/>
    <col min="11751" max="11751" width="11" style="19" customWidth="1"/>
    <col min="11752" max="11752" width="10.140625" style="19" customWidth="1"/>
    <col min="11753" max="11754" width="11.5703125" style="19" customWidth="1"/>
    <col min="11755" max="11755" width="6.7109375" style="19" customWidth="1"/>
    <col min="11756" max="11756" width="7.28515625" style="19" customWidth="1"/>
    <col min="11757" max="11757" width="6.42578125" style="19" customWidth="1"/>
    <col min="11758" max="11758" width="9.140625" style="19" customWidth="1"/>
    <col min="11759" max="11999" width="9.140625" style="19"/>
    <col min="12000" max="12000" width="0" style="19" hidden="1" customWidth="1"/>
    <col min="12001" max="12001" width="8.85546875" style="19" customWidth="1"/>
    <col min="12002" max="12002" width="10" style="19" customWidth="1"/>
    <col min="12003" max="12003" width="16.85546875" style="19" customWidth="1"/>
    <col min="12004" max="12004" width="15" style="19" customWidth="1"/>
    <col min="12005" max="12005" width="7.5703125" style="19" customWidth="1"/>
    <col min="12006" max="12006" width="9.140625" style="19" customWidth="1"/>
    <col min="12007" max="12007" width="11" style="19" customWidth="1"/>
    <col min="12008" max="12008" width="10.140625" style="19" customWidth="1"/>
    <col min="12009" max="12010" width="11.5703125" style="19" customWidth="1"/>
    <col min="12011" max="12011" width="6.7109375" style="19" customWidth="1"/>
    <col min="12012" max="12012" width="7.28515625" style="19" customWidth="1"/>
    <col min="12013" max="12013" width="6.42578125" style="19" customWidth="1"/>
    <col min="12014" max="12014" width="9.140625" style="19" customWidth="1"/>
    <col min="12015" max="12255" width="9.140625" style="19"/>
    <col min="12256" max="12256" width="0" style="19" hidden="1" customWidth="1"/>
    <col min="12257" max="12257" width="8.85546875" style="19" customWidth="1"/>
    <col min="12258" max="12258" width="10" style="19" customWidth="1"/>
    <col min="12259" max="12259" width="16.85546875" style="19" customWidth="1"/>
    <col min="12260" max="12260" width="15" style="19" customWidth="1"/>
    <col min="12261" max="12261" width="7.5703125" style="19" customWidth="1"/>
    <col min="12262" max="12262" width="9.140625" style="19" customWidth="1"/>
    <col min="12263" max="12263" width="11" style="19" customWidth="1"/>
    <col min="12264" max="12264" width="10.140625" style="19" customWidth="1"/>
    <col min="12265" max="12266" width="11.5703125" style="19" customWidth="1"/>
    <col min="12267" max="12267" width="6.7109375" style="19" customWidth="1"/>
    <col min="12268" max="12268" width="7.28515625" style="19" customWidth="1"/>
    <col min="12269" max="12269" width="6.42578125" style="19" customWidth="1"/>
    <col min="12270" max="12270" width="9.140625" style="19" customWidth="1"/>
    <col min="12271" max="12511" width="9.140625" style="19"/>
    <col min="12512" max="12512" width="0" style="19" hidden="1" customWidth="1"/>
    <col min="12513" max="12513" width="8.85546875" style="19" customWidth="1"/>
    <col min="12514" max="12514" width="10" style="19" customWidth="1"/>
    <col min="12515" max="12515" width="16.85546875" style="19" customWidth="1"/>
    <col min="12516" max="12516" width="15" style="19" customWidth="1"/>
    <col min="12517" max="12517" width="7.5703125" style="19" customWidth="1"/>
    <col min="12518" max="12518" width="9.140625" style="19" customWidth="1"/>
    <col min="12519" max="12519" width="11" style="19" customWidth="1"/>
    <col min="12520" max="12520" width="10.140625" style="19" customWidth="1"/>
    <col min="12521" max="12522" width="11.5703125" style="19" customWidth="1"/>
    <col min="12523" max="12523" width="6.7109375" style="19" customWidth="1"/>
    <col min="12524" max="12524" width="7.28515625" style="19" customWidth="1"/>
    <col min="12525" max="12525" width="6.42578125" style="19" customWidth="1"/>
    <col min="12526" max="12526" width="9.140625" style="19" customWidth="1"/>
    <col min="12527" max="12767" width="9.140625" style="19"/>
    <col min="12768" max="12768" width="0" style="19" hidden="1" customWidth="1"/>
    <col min="12769" max="12769" width="8.85546875" style="19" customWidth="1"/>
    <col min="12770" max="12770" width="10" style="19" customWidth="1"/>
    <col min="12771" max="12771" width="16.85546875" style="19" customWidth="1"/>
    <col min="12772" max="12772" width="15" style="19" customWidth="1"/>
    <col min="12773" max="12773" width="7.5703125" style="19" customWidth="1"/>
    <col min="12774" max="12774" width="9.140625" style="19" customWidth="1"/>
    <col min="12775" max="12775" width="11" style="19" customWidth="1"/>
    <col min="12776" max="12776" width="10.140625" style="19" customWidth="1"/>
    <col min="12777" max="12778" width="11.5703125" style="19" customWidth="1"/>
    <col min="12779" max="12779" width="6.7109375" style="19" customWidth="1"/>
    <col min="12780" max="12780" width="7.28515625" style="19" customWidth="1"/>
    <col min="12781" max="12781" width="6.42578125" style="19" customWidth="1"/>
    <col min="12782" max="12782" width="9.140625" style="19" customWidth="1"/>
    <col min="12783" max="13023" width="9.140625" style="19"/>
    <col min="13024" max="13024" width="0" style="19" hidden="1" customWidth="1"/>
    <col min="13025" max="13025" width="8.85546875" style="19" customWidth="1"/>
    <col min="13026" max="13026" width="10" style="19" customWidth="1"/>
    <col min="13027" max="13027" width="16.85546875" style="19" customWidth="1"/>
    <col min="13028" max="13028" width="15" style="19" customWidth="1"/>
    <col min="13029" max="13029" width="7.5703125" style="19" customWidth="1"/>
    <col min="13030" max="13030" width="9.140625" style="19" customWidth="1"/>
    <col min="13031" max="13031" width="11" style="19" customWidth="1"/>
    <col min="13032" max="13032" width="10.140625" style="19" customWidth="1"/>
    <col min="13033" max="13034" width="11.5703125" style="19" customWidth="1"/>
    <col min="13035" max="13035" width="6.7109375" style="19" customWidth="1"/>
    <col min="13036" max="13036" width="7.28515625" style="19" customWidth="1"/>
    <col min="13037" max="13037" width="6.42578125" style="19" customWidth="1"/>
    <col min="13038" max="13038" width="9.140625" style="19" customWidth="1"/>
    <col min="13039" max="13279" width="9.140625" style="19"/>
    <col min="13280" max="13280" width="0" style="19" hidden="1" customWidth="1"/>
    <col min="13281" max="13281" width="8.85546875" style="19" customWidth="1"/>
    <col min="13282" max="13282" width="10" style="19" customWidth="1"/>
    <col min="13283" max="13283" width="16.85546875" style="19" customWidth="1"/>
    <col min="13284" max="13284" width="15" style="19" customWidth="1"/>
    <col min="13285" max="13285" width="7.5703125" style="19" customWidth="1"/>
    <col min="13286" max="13286" width="9.140625" style="19" customWidth="1"/>
    <col min="13287" max="13287" width="11" style="19" customWidth="1"/>
    <col min="13288" max="13288" width="10.140625" style="19" customWidth="1"/>
    <col min="13289" max="13290" width="11.5703125" style="19" customWidth="1"/>
    <col min="13291" max="13291" width="6.7109375" style="19" customWidth="1"/>
    <col min="13292" max="13292" width="7.28515625" style="19" customWidth="1"/>
    <col min="13293" max="13293" width="6.42578125" style="19" customWidth="1"/>
    <col min="13294" max="13294" width="9.140625" style="19" customWidth="1"/>
    <col min="13295" max="13535" width="9.140625" style="19"/>
    <col min="13536" max="13536" width="0" style="19" hidden="1" customWidth="1"/>
    <col min="13537" max="13537" width="8.85546875" style="19" customWidth="1"/>
    <col min="13538" max="13538" width="10" style="19" customWidth="1"/>
    <col min="13539" max="13539" width="16.85546875" style="19" customWidth="1"/>
    <col min="13540" max="13540" width="15" style="19" customWidth="1"/>
    <col min="13541" max="13541" width="7.5703125" style="19" customWidth="1"/>
    <col min="13542" max="13542" width="9.140625" style="19" customWidth="1"/>
    <col min="13543" max="13543" width="11" style="19" customWidth="1"/>
    <col min="13544" max="13544" width="10.140625" style="19" customWidth="1"/>
    <col min="13545" max="13546" width="11.5703125" style="19" customWidth="1"/>
    <col min="13547" max="13547" width="6.7109375" style="19" customWidth="1"/>
    <col min="13548" max="13548" width="7.28515625" style="19" customWidth="1"/>
    <col min="13549" max="13549" width="6.42578125" style="19" customWidth="1"/>
    <col min="13550" max="13550" width="9.140625" style="19" customWidth="1"/>
    <col min="13551" max="13791" width="9.140625" style="19"/>
    <col min="13792" max="13792" width="0" style="19" hidden="1" customWidth="1"/>
    <col min="13793" max="13793" width="8.85546875" style="19" customWidth="1"/>
    <col min="13794" max="13794" width="10" style="19" customWidth="1"/>
    <col min="13795" max="13795" width="16.85546875" style="19" customWidth="1"/>
    <col min="13796" max="13796" width="15" style="19" customWidth="1"/>
    <col min="13797" max="13797" width="7.5703125" style="19" customWidth="1"/>
    <col min="13798" max="13798" width="9.140625" style="19" customWidth="1"/>
    <col min="13799" max="13799" width="11" style="19" customWidth="1"/>
    <col min="13800" max="13800" width="10.140625" style="19" customWidth="1"/>
    <col min="13801" max="13802" width="11.5703125" style="19" customWidth="1"/>
    <col min="13803" max="13803" width="6.7109375" style="19" customWidth="1"/>
    <col min="13804" max="13804" width="7.28515625" style="19" customWidth="1"/>
    <col min="13805" max="13805" width="6.42578125" style="19" customWidth="1"/>
    <col min="13806" max="13806" width="9.140625" style="19" customWidth="1"/>
    <col min="13807" max="14047" width="9.140625" style="19"/>
    <col min="14048" max="14048" width="0" style="19" hidden="1" customWidth="1"/>
    <col min="14049" max="14049" width="8.85546875" style="19" customWidth="1"/>
    <col min="14050" max="14050" width="10" style="19" customWidth="1"/>
    <col min="14051" max="14051" width="16.85546875" style="19" customWidth="1"/>
    <col min="14052" max="14052" width="15" style="19" customWidth="1"/>
    <col min="14053" max="14053" width="7.5703125" style="19" customWidth="1"/>
    <col min="14054" max="14054" width="9.140625" style="19" customWidth="1"/>
    <col min="14055" max="14055" width="11" style="19" customWidth="1"/>
    <col min="14056" max="14056" width="10.140625" style="19" customWidth="1"/>
    <col min="14057" max="14058" width="11.5703125" style="19" customWidth="1"/>
    <col min="14059" max="14059" width="6.7109375" style="19" customWidth="1"/>
    <col min="14060" max="14060" width="7.28515625" style="19" customWidth="1"/>
    <col min="14061" max="14061" width="6.42578125" style="19" customWidth="1"/>
    <col min="14062" max="14062" width="9.140625" style="19" customWidth="1"/>
    <col min="14063" max="14303" width="9.140625" style="19"/>
    <col min="14304" max="14304" width="0" style="19" hidden="1" customWidth="1"/>
    <col min="14305" max="14305" width="8.85546875" style="19" customWidth="1"/>
    <col min="14306" max="14306" width="10" style="19" customWidth="1"/>
    <col min="14307" max="14307" width="16.85546875" style="19" customWidth="1"/>
    <col min="14308" max="14308" width="15" style="19" customWidth="1"/>
    <col min="14309" max="14309" width="7.5703125" style="19" customWidth="1"/>
    <col min="14310" max="14310" width="9.140625" style="19" customWidth="1"/>
    <col min="14311" max="14311" width="11" style="19" customWidth="1"/>
    <col min="14312" max="14312" width="10.140625" style="19" customWidth="1"/>
    <col min="14313" max="14314" width="11.5703125" style="19" customWidth="1"/>
    <col min="14315" max="14315" width="6.7109375" style="19" customWidth="1"/>
    <col min="14316" max="14316" width="7.28515625" style="19" customWidth="1"/>
    <col min="14317" max="14317" width="6.42578125" style="19" customWidth="1"/>
    <col min="14318" max="14318" width="9.140625" style="19" customWidth="1"/>
    <col min="14319" max="14559" width="9.140625" style="19"/>
    <col min="14560" max="14560" width="0" style="19" hidden="1" customWidth="1"/>
    <col min="14561" max="14561" width="8.85546875" style="19" customWidth="1"/>
    <col min="14562" max="14562" width="10" style="19" customWidth="1"/>
    <col min="14563" max="14563" width="16.85546875" style="19" customWidth="1"/>
    <col min="14564" max="14564" width="15" style="19" customWidth="1"/>
    <col min="14565" max="14565" width="7.5703125" style="19" customWidth="1"/>
    <col min="14566" max="14566" width="9.140625" style="19" customWidth="1"/>
    <col min="14567" max="14567" width="11" style="19" customWidth="1"/>
    <col min="14568" max="14568" width="10.140625" style="19" customWidth="1"/>
    <col min="14569" max="14570" width="11.5703125" style="19" customWidth="1"/>
    <col min="14571" max="14571" width="6.7109375" style="19" customWidth="1"/>
    <col min="14572" max="14572" width="7.28515625" style="19" customWidth="1"/>
    <col min="14573" max="14573" width="6.42578125" style="19" customWidth="1"/>
    <col min="14574" max="14574" width="9.140625" style="19" customWidth="1"/>
    <col min="14575" max="14815" width="9.140625" style="19"/>
    <col min="14816" max="14816" width="0" style="19" hidden="1" customWidth="1"/>
    <col min="14817" max="14817" width="8.85546875" style="19" customWidth="1"/>
    <col min="14818" max="14818" width="10" style="19" customWidth="1"/>
    <col min="14819" max="14819" width="16.85546875" style="19" customWidth="1"/>
    <col min="14820" max="14820" width="15" style="19" customWidth="1"/>
    <col min="14821" max="14821" width="7.5703125" style="19" customWidth="1"/>
    <col min="14822" max="14822" width="9.140625" style="19" customWidth="1"/>
    <col min="14823" max="14823" width="11" style="19" customWidth="1"/>
    <col min="14824" max="14824" width="10.140625" style="19" customWidth="1"/>
    <col min="14825" max="14826" width="11.5703125" style="19" customWidth="1"/>
    <col min="14827" max="14827" width="6.7109375" style="19" customWidth="1"/>
    <col min="14828" max="14828" width="7.28515625" style="19" customWidth="1"/>
    <col min="14829" max="14829" width="6.42578125" style="19" customWidth="1"/>
    <col min="14830" max="14830" width="9.140625" style="19" customWidth="1"/>
    <col min="14831" max="15071" width="9.140625" style="19"/>
    <col min="15072" max="15072" width="0" style="19" hidden="1" customWidth="1"/>
    <col min="15073" max="15073" width="8.85546875" style="19" customWidth="1"/>
    <col min="15074" max="15074" width="10" style="19" customWidth="1"/>
    <col min="15075" max="15075" width="16.85546875" style="19" customWidth="1"/>
    <col min="15076" max="15076" width="15" style="19" customWidth="1"/>
    <col min="15077" max="15077" width="7.5703125" style="19" customWidth="1"/>
    <col min="15078" max="15078" width="9.140625" style="19" customWidth="1"/>
    <col min="15079" max="15079" width="11" style="19" customWidth="1"/>
    <col min="15080" max="15080" width="10.140625" style="19" customWidth="1"/>
    <col min="15081" max="15082" width="11.5703125" style="19" customWidth="1"/>
    <col min="15083" max="15083" width="6.7109375" style="19" customWidth="1"/>
    <col min="15084" max="15084" width="7.28515625" style="19" customWidth="1"/>
    <col min="15085" max="15085" width="6.42578125" style="19" customWidth="1"/>
    <col min="15086" max="15086" width="9.140625" style="19" customWidth="1"/>
    <col min="15087" max="15327" width="9.140625" style="19"/>
    <col min="15328" max="15328" width="0" style="19" hidden="1" customWidth="1"/>
    <col min="15329" max="15329" width="8.85546875" style="19" customWidth="1"/>
    <col min="15330" max="15330" width="10" style="19" customWidth="1"/>
    <col min="15331" max="15331" width="16.85546875" style="19" customWidth="1"/>
    <col min="15332" max="15332" width="15" style="19" customWidth="1"/>
    <col min="15333" max="15333" width="7.5703125" style="19" customWidth="1"/>
    <col min="15334" max="15334" width="9.140625" style="19" customWidth="1"/>
    <col min="15335" max="15335" width="11" style="19" customWidth="1"/>
    <col min="15336" max="15336" width="10.140625" style="19" customWidth="1"/>
    <col min="15337" max="15338" width="11.5703125" style="19" customWidth="1"/>
    <col min="15339" max="15339" width="6.7109375" style="19" customWidth="1"/>
    <col min="15340" max="15340" width="7.28515625" style="19" customWidth="1"/>
    <col min="15341" max="15341" width="6.42578125" style="19" customWidth="1"/>
    <col min="15342" max="15342" width="9.140625" style="19" customWidth="1"/>
    <col min="15343" max="15583" width="9.140625" style="19"/>
    <col min="15584" max="15584" width="0" style="19" hidden="1" customWidth="1"/>
    <col min="15585" max="15585" width="8.85546875" style="19" customWidth="1"/>
    <col min="15586" max="15586" width="10" style="19" customWidth="1"/>
    <col min="15587" max="15587" width="16.85546875" style="19" customWidth="1"/>
    <col min="15588" max="15588" width="15" style="19" customWidth="1"/>
    <col min="15589" max="15589" width="7.5703125" style="19" customWidth="1"/>
    <col min="15590" max="15590" width="9.140625" style="19" customWidth="1"/>
    <col min="15591" max="15591" width="11" style="19" customWidth="1"/>
    <col min="15592" max="15592" width="10.140625" style="19" customWidth="1"/>
    <col min="15593" max="15594" width="11.5703125" style="19" customWidth="1"/>
    <col min="15595" max="15595" width="6.7109375" style="19" customWidth="1"/>
    <col min="15596" max="15596" width="7.28515625" style="19" customWidth="1"/>
    <col min="15597" max="15597" width="6.42578125" style="19" customWidth="1"/>
    <col min="15598" max="15598" width="9.140625" style="19" customWidth="1"/>
    <col min="15599" max="15839" width="9.140625" style="19"/>
    <col min="15840" max="15840" width="0" style="19" hidden="1" customWidth="1"/>
    <col min="15841" max="15841" width="8.85546875" style="19" customWidth="1"/>
    <col min="15842" max="15842" width="10" style="19" customWidth="1"/>
    <col min="15843" max="15843" width="16.85546875" style="19" customWidth="1"/>
    <col min="15844" max="15844" width="15" style="19" customWidth="1"/>
    <col min="15845" max="15845" width="7.5703125" style="19" customWidth="1"/>
    <col min="15846" max="15846" width="9.140625" style="19" customWidth="1"/>
    <col min="15847" max="15847" width="11" style="19" customWidth="1"/>
    <col min="15848" max="15848" width="10.140625" style="19" customWidth="1"/>
    <col min="15849" max="15850" width="11.5703125" style="19" customWidth="1"/>
    <col min="15851" max="15851" width="6.7109375" style="19" customWidth="1"/>
    <col min="15852" max="15852" width="7.28515625" style="19" customWidth="1"/>
    <col min="15853" max="15853" width="6.42578125" style="19" customWidth="1"/>
    <col min="15854" max="15854" width="9.140625" style="19" customWidth="1"/>
    <col min="15855" max="16095" width="9.140625" style="19"/>
    <col min="16096" max="16096" width="0" style="19" hidden="1" customWidth="1"/>
    <col min="16097" max="16097" width="8.85546875" style="19" customWidth="1"/>
    <col min="16098" max="16098" width="10" style="19" customWidth="1"/>
    <col min="16099" max="16099" width="16.85546875" style="19" customWidth="1"/>
    <col min="16100" max="16100" width="15" style="19" customWidth="1"/>
    <col min="16101" max="16101" width="7.5703125" style="19" customWidth="1"/>
    <col min="16102" max="16102" width="9.140625" style="19" customWidth="1"/>
    <col min="16103" max="16103" width="11" style="19" customWidth="1"/>
    <col min="16104" max="16104" width="10.140625" style="19" customWidth="1"/>
    <col min="16105" max="16106" width="11.5703125" style="19" customWidth="1"/>
    <col min="16107" max="16107" width="6.7109375" style="19" customWidth="1"/>
    <col min="16108" max="16108" width="7.28515625" style="19" customWidth="1"/>
    <col min="16109" max="16109" width="6.42578125" style="19" customWidth="1"/>
    <col min="16110" max="16110" width="9.140625" style="19" customWidth="1"/>
    <col min="16111" max="16351" width="9.140625" style="19"/>
    <col min="16352" max="16384" width="9.140625" style="19" customWidth="1"/>
  </cols>
  <sheetData>
    <row r="1" spans="1:14" ht="15.7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</row>
    <row r="2" spans="1:14" ht="15.75" x14ac:dyDescent="0.25">
      <c r="A2" s="162" t="str">
        <f>CONCATENATE("Акт №","340/",Форма!$C$2,"/КНПЗ/23","-УЗТ")</f>
        <v>Акт №340/1873/КНПЗ/23-УЗТ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</row>
    <row r="3" spans="1:14" ht="15.75" x14ac:dyDescent="0.25">
      <c r="A3" s="163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</row>
    <row r="4" spans="1:14" ht="15.75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4" ht="15.6" customHeight="1" x14ac:dyDescent="0.25">
      <c r="A5" s="155" t="s">
        <v>7</v>
      </c>
      <c r="B5" s="156"/>
      <c r="C5" s="156"/>
      <c r="D5" s="157"/>
      <c r="E5" s="124" t="str">
        <f>Форма!C3</f>
        <v>ООО «ОРГЭНЕРГОНЕФТЬ»</v>
      </c>
      <c r="F5" s="124"/>
      <c r="G5" s="124"/>
      <c r="H5" s="124"/>
      <c r="I5" s="20"/>
      <c r="J5" s="164" t="s">
        <v>8</v>
      </c>
      <c r="K5" s="165"/>
      <c r="L5" s="167">
        <f>Форма!$C$4</f>
        <v>45026</v>
      </c>
      <c r="M5" s="167"/>
      <c r="N5" s="167"/>
    </row>
    <row r="6" spans="1:14" ht="15.6" customHeight="1" x14ac:dyDescent="0.25">
      <c r="A6" s="155" t="s">
        <v>38</v>
      </c>
      <c r="B6" s="156"/>
      <c r="C6" s="156"/>
      <c r="D6" s="157"/>
      <c r="E6" s="124" t="str">
        <f>Форма!$C$8</f>
        <v>АО «КНПЗ»</v>
      </c>
      <c r="F6" s="124"/>
      <c r="G6" s="124"/>
      <c r="H6" s="124"/>
      <c r="I6" s="20"/>
      <c r="J6" s="166"/>
      <c r="K6" s="166"/>
      <c r="L6" s="168"/>
      <c r="M6" s="168"/>
      <c r="N6" s="168"/>
    </row>
    <row r="7" spans="1:14" ht="33.6" customHeight="1" x14ac:dyDescent="0.25">
      <c r="A7" s="155" t="s">
        <v>4</v>
      </c>
      <c r="B7" s="156"/>
      <c r="C7" s="156"/>
      <c r="D7" s="157"/>
      <c r="E7" s="124" t="str">
        <f>Форма!$C$7</f>
        <v>Цех №3, установка каталитического крекинга FCC</v>
      </c>
      <c r="F7" s="124"/>
      <c r="G7" s="124"/>
      <c r="H7" s="124"/>
      <c r="I7" s="20"/>
      <c r="J7" s="21"/>
    </row>
    <row r="8" spans="1:14" ht="15.6" customHeight="1" x14ac:dyDescent="0.25">
      <c r="A8" s="155" t="s">
        <v>149</v>
      </c>
      <c r="B8" s="156"/>
      <c r="C8" s="156"/>
      <c r="D8" s="157"/>
      <c r="E8" s="169">
        <f>Форма!$C$5</f>
        <v>19</v>
      </c>
      <c r="F8" s="170"/>
      <c r="G8" s="170"/>
      <c r="H8" s="171"/>
      <c r="I8" s="20"/>
      <c r="J8" s="21"/>
    </row>
    <row r="9" spans="1:14" ht="28.9" customHeight="1" x14ac:dyDescent="0.25">
      <c r="A9" s="155" t="s">
        <v>9</v>
      </c>
      <c r="B9" s="156"/>
      <c r="C9" s="156"/>
      <c r="D9" s="157"/>
      <c r="E9" s="124" t="str">
        <f>Форма!$C$6</f>
        <v>Нестабильный бензин от насосов 401-N11/A,B до 401-K01 линии 2307, 2308</v>
      </c>
      <c r="F9" s="124"/>
      <c r="G9" s="124"/>
      <c r="H9" s="124"/>
      <c r="I9" s="20"/>
      <c r="J9" s="21"/>
    </row>
    <row r="10" spans="1:14" ht="15.75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4" ht="15.75" x14ac:dyDescent="0.25">
      <c r="A11" s="161" t="s">
        <v>39</v>
      </c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</row>
    <row r="12" spans="1:14" ht="54" customHeight="1" x14ac:dyDescent="0.25">
      <c r="A12" s="158" t="s">
        <v>40</v>
      </c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60"/>
    </row>
    <row r="13" spans="1:14" ht="15.6" customHeight="1" x14ac:dyDescent="0.25">
      <c r="A13" s="174" t="s">
        <v>41</v>
      </c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</row>
    <row r="14" spans="1:14" x14ac:dyDescent="0.25">
      <c r="A14" s="173" t="s">
        <v>43</v>
      </c>
      <c r="B14" s="173" t="s">
        <v>44</v>
      </c>
      <c r="C14" s="172" t="s">
        <v>45</v>
      </c>
      <c r="D14" s="172" t="s">
        <v>46</v>
      </c>
      <c r="E14" s="172" t="s">
        <v>47</v>
      </c>
      <c r="F14" s="172" t="s">
        <v>48</v>
      </c>
      <c r="G14" s="172"/>
      <c r="H14" s="172" t="s">
        <v>49</v>
      </c>
      <c r="I14" s="172" t="s">
        <v>50</v>
      </c>
      <c r="J14" s="172" t="s">
        <v>51</v>
      </c>
      <c r="K14" s="172" t="s">
        <v>52</v>
      </c>
      <c r="L14" s="172"/>
      <c r="M14" s="172"/>
      <c r="N14" s="172"/>
    </row>
    <row r="15" spans="1:14" x14ac:dyDescent="0.25">
      <c r="A15" s="173"/>
      <c r="B15" s="173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</row>
    <row r="16" spans="1:14" x14ac:dyDescent="0.25">
      <c r="A16" s="173"/>
      <c r="B16" s="173"/>
      <c r="C16" s="172"/>
      <c r="D16" s="172"/>
      <c r="E16" s="172"/>
      <c r="F16" s="172"/>
      <c r="G16" s="172"/>
      <c r="H16" s="172"/>
      <c r="I16" s="172"/>
      <c r="J16" s="172"/>
      <c r="K16" s="74">
        <v>1</v>
      </c>
      <c r="L16" s="74">
        <v>2</v>
      </c>
      <c r="M16" s="74">
        <v>3</v>
      </c>
      <c r="N16" s="74">
        <v>4</v>
      </c>
    </row>
    <row r="17" spans="1:14" ht="15.75" x14ac:dyDescent="0.25">
      <c r="A17" s="22" t="s">
        <v>3</v>
      </c>
      <c r="B17" s="22" t="s">
        <v>3</v>
      </c>
      <c r="C17" s="58" t="s">
        <v>3</v>
      </c>
      <c r="D17" s="58" t="s">
        <v>3</v>
      </c>
      <c r="E17" s="58" t="s">
        <v>3</v>
      </c>
      <c r="F17" s="58" t="s">
        <v>3</v>
      </c>
      <c r="G17" s="23" t="s">
        <v>3</v>
      </c>
      <c r="H17" s="58" t="s">
        <v>3</v>
      </c>
      <c r="I17" s="58" t="s">
        <v>3</v>
      </c>
      <c r="J17" s="58" t="s">
        <v>3</v>
      </c>
      <c r="K17" s="58" t="s">
        <v>3</v>
      </c>
      <c r="L17" s="58" t="s">
        <v>3</v>
      </c>
      <c r="M17" s="58" t="s">
        <v>3</v>
      </c>
      <c r="N17" s="58" t="s">
        <v>3</v>
      </c>
    </row>
    <row r="18" spans="1:14" ht="16.149999999999999" customHeight="1" x14ac:dyDescent="0.25">
      <c r="A18" s="59" t="s">
        <v>53</v>
      </c>
      <c r="B18" s="58" t="s">
        <v>53</v>
      </c>
      <c r="C18" s="58" t="s">
        <v>295</v>
      </c>
      <c r="D18" s="58" t="s">
        <v>201</v>
      </c>
      <c r="E18" s="58">
        <v>2016</v>
      </c>
      <c r="F18" s="77" t="s">
        <v>406</v>
      </c>
      <c r="G18" s="24">
        <v>8</v>
      </c>
      <c r="H18" s="76">
        <v>2.5</v>
      </c>
      <c r="I18" s="23">
        <f>MIN(J18:J19)</f>
        <v>8.3000000000000007</v>
      </c>
      <c r="J18" s="24">
        <f>MIN(K18:N18)</f>
        <v>8.3000000000000007</v>
      </c>
      <c r="K18" s="24">
        <v>8.3000000000000007</v>
      </c>
      <c r="L18" s="24">
        <v>8.6999999999999993</v>
      </c>
      <c r="M18" s="24">
        <v>8.5</v>
      </c>
      <c r="N18" s="24">
        <v>8.6</v>
      </c>
    </row>
    <row r="19" spans="1:14" ht="16.149999999999999" customHeight="1" x14ac:dyDescent="0.25">
      <c r="A19" s="59" t="s">
        <v>53</v>
      </c>
      <c r="B19" s="58" t="s">
        <v>202</v>
      </c>
      <c r="C19" s="58" t="s">
        <v>295</v>
      </c>
      <c r="D19" s="58" t="s">
        <v>201</v>
      </c>
      <c r="E19" s="58">
        <v>2016</v>
      </c>
      <c r="F19" s="77" t="s">
        <v>362</v>
      </c>
      <c r="G19" s="24">
        <v>8</v>
      </c>
      <c r="H19" s="76">
        <v>2.5</v>
      </c>
      <c r="I19" s="23" t="s">
        <v>3</v>
      </c>
      <c r="J19" s="24">
        <f>MIN(K19:N19)</f>
        <v>9.1</v>
      </c>
      <c r="K19" s="24">
        <v>9.1999999999999993</v>
      </c>
      <c r="L19" s="24">
        <v>9.1</v>
      </c>
      <c r="M19" s="24">
        <v>9.8000000000000007</v>
      </c>
      <c r="N19" s="24">
        <v>9.5</v>
      </c>
    </row>
    <row r="20" spans="1:14" ht="16.149999999999999" customHeight="1" x14ac:dyDescent="0.25">
      <c r="A20" s="59" t="s">
        <v>202</v>
      </c>
      <c r="B20" s="58" t="s">
        <v>53</v>
      </c>
      <c r="C20" s="58" t="s">
        <v>55</v>
      </c>
      <c r="D20" s="58" t="s">
        <v>201</v>
      </c>
      <c r="E20" s="58">
        <v>2016</v>
      </c>
      <c r="F20" s="77">
        <v>159</v>
      </c>
      <c r="G20" s="24">
        <v>8</v>
      </c>
      <c r="H20" s="76">
        <v>2.5</v>
      </c>
      <c r="I20" s="24" t="s">
        <v>3</v>
      </c>
      <c r="J20" s="24" t="s">
        <v>3</v>
      </c>
      <c r="K20" s="24">
        <v>5.3</v>
      </c>
      <c r="L20" s="24">
        <v>5.8</v>
      </c>
      <c r="M20" s="24">
        <v>5.4</v>
      </c>
      <c r="N20" s="24">
        <v>5.7</v>
      </c>
    </row>
    <row r="21" spans="1:14" ht="16.149999999999999" customHeight="1" x14ac:dyDescent="0.25">
      <c r="A21" s="59" t="s">
        <v>205</v>
      </c>
      <c r="B21" s="58" t="s">
        <v>53</v>
      </c>
      <c r="C21" s="58" t="s">
        <v>55</v>
      </c>
      <c r="D21" s="58" t="s">
        <v>201</v>
      </c>
      <c r="E21" s="58">
        <v>2016</v>
      </c>
      <c r="F21" s="77">
        <v>159</v>
      </c>
      <c r="G21" s="24">
        <v>5</v>
      </c>
      <c r="H21" s="76">
        <v>2.5</v>
      </c>
      <c r="I21" s="23">
        <f>MIN(J21)</f>
        <v>5.2</v>
      </c>
      <c r="J21" s="24">
        <f t="shared" ref="J21:J39" si="0">MIN(K21:N21)</f>
        <v>5.2</v>
      </c>
      <c r="K21" s="24">
        <v>5.7</v>
      </c>
      <c r="L21" s="24">
        <v>5.5</v>
      </c>
      <c r="M21" s="24">
        <v>5.3</v>
      </c>
      <c r="N21" s="24">
        <v>5.2</v>
      </c>
    </row>
    <row r="22" spans="1:14" ht="16.149999999999999" customHeight="1" x14ac:dyDescent="0.25">
      <c r="A22" s="59" t="s">
        <v>206</v>
      </c>
      <c r="B22" s="58" t="s">
        <v>53</v>
      </c>
      <c r="C22" s="58" t="s">
        <v>288</v>
      </c>
      <c r="D22" s="58" t="s">
        <v>201</v>
      </c>
      <c r="E22" s="58">
        <v>2016</v>
      </c>
      <c r="F22" s="77">
        <v>159</v>
      </c>
      <c r="G22" s="24">
        <v>6</v>
      </c>
      <c r="H22" s="76">
        <v>2.5</v>
      </c>
      <c r="I22" s="23">
        <f>MIN(J22:J25)</f>
        <v>5.3</v>
      </c>
      <c r="J22" s="24">
        <f t="shared" si="0"/>
        <v>5.8</v>
      </c>
      <c r="K22" s="24">
        <v>6.1</v>
      </c>
      <c r="L22" s="24">
        <v>5.8</v>
      </c>
      <c r="M22" s="24">
        <v>5.9</v>
      </c>
      <c r="N22" s="24">
        <v>5.8</v>
      </c>
    </row>
    <row r="23" spans="1:14" ht="16.149999999999999" customHeight="1" x14ac:dyDescent="0.25">
      <c r="A23" s="59" t="s">
        <v>206</v>
      </c>
      <c r="B23" s="58" t="s">
        <v>202</v>
      </c>
      <c r="C23" s="58" t="s">
        <v>288</v>
      </c>
      <c r="D23" s="58" t="s">
        <v>201</v>
      </c>
      <c r="E23" s="58">
        <v>2016</v>
      </c>
      <c r="F23" s="77">
        <v>159</v>
      </c>
      <c r="G23" s="24">
        <v>6</v>
      </c>
      <c r="H23" s="76">
        <v>2.5</v>
      </c>
      <c r="I23" s="23" t="s">
        <v>3</v>
      </c>
      <c r="J23" s="24">
        <f t="shared" si="0"/>
        <v>5.5</v>
      </c>
      <c r="K23" s="24">
        <v>5.7</v>
      </c>
      <c r="L23" s="24">
        <v>6.2</v>
      </c>
      <c r="M23" s="24">
        <v>5.5</v>
      </c>
      <c r="N23" s="24">
        <v>5.7</v>
      </c>
    </row>
    <row r="24" spans="1:14" ht="16.149999999999999" customHeight="1" x14ac:dyDescent="0.25">
      <c r="A24" s="59" t="s">
        <v>206</v>
      </c>
      <c r="B24" s="58" t="s">
        <v>203</v>
      </c>
      <c r="C24" s="58" t="s">
        <v>288</v>
      </c>
      <c r="D24" s="58" t="s">
        <v>201</v>
      </c>
      <c r="E24" s="58">
        <v>2016</v>
      </c>
      <c r="F24" s="77">
        <v>159</v>
      </c>
      <c r="G24" s="24">
        <v>6</v>
      </c>
      <c r="H24" s="76">
        <v>2.5</v>
      </c>
      <c r="I24" s="23" t="s">
        <v>3</v>
      </c>
      <c r="J24" s="24">
        <f t="shared" si="0"/>
        <v>5.7</v>
      </c>
      <c r="K24" s="24">
        <v>5.9</v>
      </c>
      <c r="L24" s="24">
        <v>6.1</v>
      </c>
      <c r="M24" s="24">
        <v>5.7</v>
      </c>
      <c r="N24" s="24">
        <v>5.9</v>
      </c>
    </row>
    <row r="25" spans="1:14" ht="16.149999999999999" customHeight="1" x14ac:dyDescent="0.25">
      <c r="A25" s="59" t="s">
        <v>206</v>
      </c>
      <c r="B25" s="58" t="s">
        <v>204</v>
      </c>
      <c r="C25" s="58" t="s">
        <v>288</v>
      </c>
      <c r="D25" s="58" t="s">
        <v>201</v>
      </c>
      <c r="E25" s="58">
        <v>2016</v>
      </c>
      <c r="F25" s="77">
        <v>159</v>
      </c>
      <c r="G25" s="24">
        <v>6</v>
      </c>
      <c r="H25" s="76">
        <v>2.5</v>
      </c>
      <c r="I25" s="23" t="s">
        <v>3</v>
      </c>
      <c r="J25" s="24">
        <f t="shared" si="0"/>
        <v>5.3</v>
      </c>
      <c r="K25" s="24">
        <v>5.3</v>
      </c>
      <c r="L25" s="24" t="s">
        <v>3</v>
      </c>
      <c r="M25" s="24" t="s">
        <v>3</v>
      </c>
      <c r="N25" s="24" t="s">
        <v>3</v>
      </c>
    </row>
    <row r="26" spans="1:14" ht="16.149999999999999" customHeight="1" x14ac:dyDescent="0.25">
      <c r="A26" s="59" t="s">
        <v>279</v>
      </c>
      <c r="B26" s="58" t="s">
        <v>53</v>
      </c>
      <c r="C26" s="58" t="s">
        <v>55</v>
      </c>
      <c r="D26" s="58" t="s">
        <v>201</v>
      </c>
      <c r="E26" s="58">
        <v>2016</v>
      </c>
      <c r="F26" s="77">
        <v>159</v>
      </c>
      <c r="G26" s="24">
        <v>5</v>
      </c>
      <c r="H26" s="76">
        <v>2.5</v>
      </c>
      <c r="I26" s="23">
        <f>MIN(J26)</f>
        <v>5.5</v>
      </c>
      <c r="J26" s="24">
        <f t="shared" si="0"/>
        <v>5.5</v>
      </c>
      <c r="K26" s="24">
        <v>5.6</v>
      </c>
      <c r="L26" s="24">
        <v>6</v>
      </c>
      <c r="M26" s="24">
        <v>5.5</v>
      </c>
      <c r="N26" s="24">
        <v>5.8</v>
      </c>
    </row>
    <row r="27" spans="1:14" ht="16.149999999999999" customHeight="1" x14ac:dyDescent="0.25">
      <c r="A27" s="59" t="s">
        <v>289</v>
      </c>
      <c r="B27" s="58" t="s">
        <v>53</v>
      </c>
      <c r="C27" s="58" t="s">
        <v>292</v>
      </c>
      <c r="D27" s="58" t="s">
        <v>201</v>
      </c>
      <c r="E27" s="58">
        <v>2016</v>
      </c>
      <c r="F27" s="77">
        <v>159</v>
      </c>
      <c r="G27" s="24">
        <v>5</v>
      </c>
      <c r="H27" s="76">
        <v>2.5</v>
      </c>
      <c r="I27" s="23">
        <f>MIN(J27:J29)</f>
        <v>5.2</v>
      </c>
      <c r="J27" s="24">
        <f t="shared" si="0"/>
        <v>5.2</v>
      </c>
      <c r="K27" s="24">
        <v>5.2</v>
      </c>
      <c r="L27" s="24">
        <v>5.6</v>
      </c>
      <c r="M27" s="24">
        <v>5.7</v>
      </c>
      <c r="N27" s="24">
        <v>5.3</v>
      </c>
    </row>
    <row r="28" spans="1:14" ht="16.149999999999999" customHeight="1" x14ac:dyDescent="0.25">
      <c r="A28" s="59" t="s">
        <v>289</v>
      </c>
      <c r="B28" s="58" t="s">
        <v>202</v>
      </c>
      <c r="C28" s="58" t="s">
        <v>292</v>
      </c>
      <c r="D28" s="58" t="s">
        <v>201</v>
      </c>
      <c r="E28" s="58">
        <v>2016</v>
      </c>
      <c r="F28" s="77">
        <v>159</v>
      </c>
      <c r="G28" s="24">
        <v>5</v>
      </c>
      <c r="H28" s="76">
        <v>2.5</v>
      </c>
      <c r="I28" s="23" t="s">
        <v>3</v>
      </c>
      <c r="J28" s="24">
        <f t="shared" si="0"/>
        <v>5.3</v>
      </c>
      <c r="K28" s="24">
        <v>5.3</v>
      </c>
      <c r="L28" s="24">
        <v>5.7</v>
      </c>
      <c r="M28" s="24">
        <v>5.4</v>
      </c>
      <c r="N28" s="24" t="s">
        <v>3</v>
      </c>
    </row>
    <row r="29" spans="1:14" ht="16.149999999999999" customHeight="1" x14ac:dyDescent="0.25">
      <c r="A29" s="59" t="s">
        <v>289</v>
      </c>
      <c r="B29" s="58" t="s">
        <v>203</v>
      </c>
      <c r="C29" s="58" t="s">
        <v>292</v>
      </c>
      <c r="D29" s="58" t="s">
        <v>201</v>
      </c>
      <c r="E29" s="58">
        <v>2016</v>
      </c>
      <c r="F29" s="77">
        <v>159</v>
      </c>
      <c r="G29" s="24">
        <v>5</v>
      </c>
      <c r="H29" s="76">
        <v>2.5</v>
      </c>
      <c r="I29" s="23" t="s">
        <v>3</v>
      </c>
      <c r="J29" s="24">
        <f t="shared" si="0"/>
        <v>5.4</v>
      </c>
      <c r="K29" s="24">
        <v>5.8</v>
      </c>
      <c r="L29" s="24">
        <v>5.6</v>
      </c>
      <c r="M29" s="24">
        <v>5.4</v>
      </c>
      <c r="N29" s="24">
        <v>5.8</v>
      </c>
    </row>
    <row r="30" spans="1:14" ht="16.149999999999999" customHeight="1" x14ac:dyDescent="0.25">
      <c r="A30" s="59" t="s">
        <v>289</v>
      </c>
      <c r="B30" s="58" t="s">
        <v>204</v>
      </c>
      <c r="C30" s="58" t="s">
        <v>293</v>
      </c>
      <c r="D30" s="58" t="s">
        <v>201</v>
      </c>
      <c r="E30" s="58">
        <v>2016</v>
      </c>
      <c r="F30" s="77">
        <v>32</v>
      </c>
      <c r="G30" s="24">
        <v>4</v>
      </c>
      <c r="H30" s="76">
        <v>1.5</v>
      </c>
      <c r="I30" s="23">
        <f>MIN(J30:J31)</f>
        <v>3.1</v>
      </c>
      <c r="J30" s="24">
        <f t="shared" si="0"/>
        <v>3.2</v>
      </c>
      <c r="K30" s="24">
        <v>3.5</v>
      </c>
      <c r="L30" s="24">
        <v>3.3</v>
      </c>
      <c r="M30" s="24">
        <v>3.2</v>
      </c>
      <c r="N30" s="24">
        <v>3.4</v>
      </c>
    </row>
    <row r="31" spans="1:14" ht="16.149999999999999" customHeight="1" x14ac:dyDescent="0.25">
      <c r="A31" s="59" t="s">
        <v>289</v>
      </c>
      <c r="B31" s="58" t="s">
        <v>205</v>
      </c>
      <c r="C31" s="58" t="s">
        <v>293</v>
      </c>
      <c r="D31" s="58" t="s">
        <v>201</v>
      </c>
      <c r="E31" s="58">
        <v>2016</v>
      </c>
      <c r="F31" s="77">
        <v>32</v>
      </c>
      <c r="G31" s="24">
        <v>4</v>
      </c>
      <c r="H31" s="76">
        <v>1.5</v>
      </c>
      <c r="I31" s="23" t="s">
        <v>3</v>
      </c>
      <c r="J31" s="24">
        <f t="shared" si="0"/>
        <v>3.1</v>
      </c>
      <c r="K31" s="24">
        <v>3.3</v>
      </c>
      <c r="L31" s="24">
        <v>3.4</v>
      </c>
      <c r="M31" s="24">
        <v>3.1</v>
      </c>
      <c r="N31" s="24">
        <v>3.6</v>
      </c>
    </row>
    <row r="32" spans="1:14" ht="16.149999999999999" customHeight="1" x14ac:dyDescent="0.25">
      <c r="A32" s="59" t="s">
        <v>207</v>
      </c>
      <c r="B32" s="58" t="s">
        <v>53</v>
      </c>
      <c r="C32" s="58" t="s">
        <v>55</v>
      </c>
      <c r="D32" s="58" t="s">
        <v>201</v>
      </c>
      <c r="E32" s="58">
        <v>2016</v>
      </c>
      <c r="F32" s="77">
        <v>32</v>
      </c>
      <c r="G32" s="24">
        <v>4</v>
      </c>
      <c r="H32" s="76">
        <v>1.5</v>
      </c>
      <c r="I32" s="23">
        <f t="shared" ref="I32:I34" si="1">MIN(J32)</f>
        <v>3.2</v>
      </c>
      <c r="J32" s="24">
        <f t="shared" si="0"/>
        <v>3.2</v>
      </c>
      <c r="K32" s="24">
        <v>3.4</v>
      </c>
      <c r="L32" s="24">
        <v>3.2</v>
      </c>
      <c r="M32" s="24">
        <v>3.5</v>
      </c>
      <c r="N32" s="24">
        <v>3.4</v>
      </c>
    </row>
    <row r="33" spans="1:14" ht="16.149999999999999" customHeight="1" x14ac:dyDescent="0.25">
      <c r="A33" s="59" t="s">
        <v>290</v>
      </c>
      <c r="B33" s="58" t="s">
        <v>53</v>
      </c>
      <c r="C33" s="58" t="s">
        <v>55</v>
      </c>
      <c r="D33" s="58" t="s">
        <v>201</v>
      </c>
      <c r="E33" s="58">
        <v>2016</v>
      </c>
      <c r="F33" s="77">
        <v>32</v>
      </c>
      <c r="G33" s="24">
        <v>4</v>
      </c>
      <c r="H33" s="76">
        <v>1.5</v>
      </c>
      <c r="I33" s="23">
        <f t="shared" si="1"/>
        <v>3.3</v>
      </c>
      <c r="J33" s="24">
        <f t="shared" si="0"/>
        <v>3.3</v>
      </c>
      <c r="K33" s="24">
        <v>3.3</v>
      </c>
      <c r="L33" s="24">
        <v>3.5</v>
      </c>
      <c r="M33" s="24">
        <v>3.3</v>
      </c>
      <c r="N33" s="24">
        <v>3.4</v>
      </c>
    </row>
    <row r="34" spans="1:14" ht="16.149999999999999" customHeight="1" x14ac:dyDescent="0.25">
      <c r="A34" s="59" t="s">
        <v>208</v>
      </c>
      <c r="B34" s="58" t="s">
        <v>53</v>
      </c>
      <c r="C34" s="58" t="s">
        <v>55</v>
      </c>
      <c r="D34" s="58" t="s">
        <v>201</v>
      </c>
      <c r="E34" s="58">
        <v>2016</v>
      </c>
      <c r="F34" s="77">
        <v>159</v>
      </c>
      <c r="G34" s="24">
        <v>5</v>
      </c>
      <c r="H34" s="76">
        <v>2.5</v>
      </c>
      <c r="I34" s="23">
        <f t="shared" si="1"/>
        <v>5.4</v>
      </c>
      <c r="J34" s="24">
        <f t="shared" si="0"/>
        <v>5.4</v>
      </c>
      <c r="K34" s="24">
        <v>5.4</v>
      </c>
      <c r="L34" s="24">
        <v>5.7</v>
      </c>
      <c r="M34" s="24">
        <v>6.1</v>
      </c>
      <c r="N34" s="24">
        <v>5.5</v>
      </c>
    </row>
    <row r="35" spans="1:14" ht="16.149999999999999" customHeight="1" x14ac:dyDescent="0.25">
      <c r="A35" s="59" t="s">
        <v>209</v>
      </c>
      <c r="B35" s="58" t="s">
        <v>53</v>
      </c>
      <c r="C35" s="58" t="s">
        <v>288</v>
      </c>
      <c r="D35" s="58" t="s">
        <v>201</v>
      </c>
      <c r="E35" s="58">
        <v>2016</v>
      </c>
      <c r="F35" s="77">
        <v>159</v>
      </c>
      <c r="G35" s="24">
        <v>6</v>
      </c>
      <c r="H35" s="76">
        <v>2.5</v>
      </c>
      <c r="I35" s="23">
        <f>MIN(J35:J38)</f>
        <v>5.4</v>
      </c>
      <c r="J35" s="24">
        <f t="shared" si="0"/>
        <v>5.7</v>
      </c>
      <c r="K35" s="24">
        <v>5.7</v>
      </c>
      <c r="L35" s="24">
        <v>6.2</v>
      </c>
      <c r="M35" s="24">
        <v>5.9</v>
      </c>
      <c r="N35" s="24">
        <v>6.1</v>
      </c>
    </row>
    <row r="36" spans="1:14" ht="16.149999999999999" customHeight="1" x14ac:dyDescent="0.25">
      <c r="A36" s="59" t="s">
        <v>209</v>
      </c>
      <c r="B36" s="58" t="s">
        <v>202</v>
      </c>
      <c r="C36" s="58" t="s">
        <v>288</v>
      </c>
      <c r="D36" s="58" t="s">
        <v>201</v>
      </c>
      <c r="E36" s="58">
        <v>2016</v>
      </c>
      <c r="F36" s="77">
        <v>159</v>
      </c>
      <c r="G36" s="24">
        <v>6</v>
      </c>
      <c r="H36" s="76">
        <v>2.5</v>
      </c>
      <c r="I36" s="23" t="s">
        <v>3</v>
      </c>
      <c r="J36" s="24">
        <f t="shared" si="0"/>
        <v>5.7</v>
      </c>
      <c r="K36" s="24">
        <v>5.8</v>
      </c>
      <c r="L36" s="24">
        <v>5.9</v>
      </c>
      <c r="M36" s="24">
        <v>6.2</v>
      </c>
      <c r="N36" s="24">
        <v>5.7</v>
      </c>
    </row>
    <row r="37" spans="1:14" ht="16.149999999999999" customHeight="1" x14ac:dyDescent="0.25">
      <c r="A37" s="59" t="s">
        <v>209</v>
      </c>
      <c r="B37" s="58" t="s">
        <v>203</v>
      </c>
      <c r="C37" s="58" t="s">
        <v>288</v>
      </c>
      <c r="D37" s="58" t="s">
        <v>201</v>
      </c>
      <c r="E37" s="58">
        <v>2016</v>
      </c>
      <c r="F37" s="77">
        <v>159</v>
      </c>
      <c r="G37" s="24">
        <v>6</v>
      </c>
      <c r="H37" s="76">
        <v>2.5</v>
      </c>
      <c r="I37" s="23" t="s">
        <v>3</v>
      </c>
      <c r="J37" s="24">
        <f t="shared" si="0"/>
        <v>5.8</v>
      </c>
      <c r="K37" s="24">
        <v>5.9</v>
      </c>
      <c r="L37" s="24">
        <v>6.3</v>
      </c>
      <c r="M37" s="24">
        <v>5.8</v>
      </c>
      <c r="N37" s="24">
        <v>6</v>
      </c>
    </row>
    <row r="38" spans="1:14" ht="16.149999999999999" customHeight="1" x14ac:dyDescent="0.25">
      <c r="A38" s="59" t="s">
        <v>209</v>
      </c>
      <c r="B38" s="58" t="s">
        <v>204</v>
      </c>
      <c r="C38" s="58" t="s">
        <v>288</v>
      </c>
      <c r="D38" s="58" t="s">
        <v>201</v>
      </c>
      <c r="E38" s="58">
        <v>2016</v>
      </c>
      <c r="F38" s="77">
        <v>159</v>
      </c>
      <c r="G38" s="24">
        <v>6</v>
      </c>
      <c r="H38" s="76">
        <v>2.5</v>
      </c>
      <c r="I38" s="23" t="s">
        <v>3</v>
      </c>
      <c r="J38" s="24">
        <f t="shared" si="0"/>
        <v>5.4</v>
      </c>
      <c r="K38" s="24">
        <v>5.4</v>
      </c>
      <c r="L38" s="24" t="s">
        <v>3</v>
      </c>
      <c r="M38" s="24" t="s">
        <v>3</v>
      </c>
      <c r="N38" s="24" t="s">
        <v>3</v>
      </c>
    </row>
    <row r="39" spans="1:14" ht="16.149999999999999" customHeight="1" x14ac:dyDescent="0.25">
      <c r="A39" s="59" t="s">
        <v>210</v>
      </c>
      <c r="B39" s="58" t="s">
        <v>53</v>
      </c>
      <c r="C39" s="58" t="s">
        <v>55</v>
      </c>
      <c r="D39" s="58" t="s">
        <v>201</v>
      </c>
      <c r="E39" s="58">
        <v>2016</v>
      </c>
      <c r="F39" s="77">
        <v>159</v>
      </c>
      <c r="G39" s="24">
        <v>5</v>
      </c>
      <c r="H39" s="76">
        <v>2.5</v>
      </c>
      <c r="I39" s="23">
        <f>MIN(J39)</f>
        <v>5.3</v>
      </c>
      <c r="J39" s="24">
        <f t="shared" si="0"/>
        <v>5.3</v>
      </c>
      <c r="K39" s="24">
        <v>5.5</v>
      </c>
      <c r="L39" s="24">
        <v>5.3</v>
      </c>
      <c r="M39" s="24">
        <v>5.8</v>
      </c>
      <c r="N39" s="24">
        <v>6.2</v>
      </c>
    </row>
    <row r="40" spans="1:14" ht="16.149999999999999" customHeight="1" x14ac:dyDescent="0.25">
      <c r="A40" s="59" t="s">
        <v>280</v>
      </c>
      <c r="B40" s="58" t="s">
        <v>53</v>
      </c>
      <c r="C40" s="58" t="s">
        <v>55</v>
      </c>
      <c r="D40" s="58" t="s">
        <v>201</v>
      </c>
      <c r="E40" s="58">
        <v>2016</v>
      </c>
      <c r="F40" s="77">
        <v>159</v>
      </c>
      <c r="G40" s="24">
        <v>5</v>
      </c>
      <c r="H40" s="76">
        <v>2.5</v>
      </c>
      <c r="I40" s="23">
        <f>MIN(J40)</f>
        <v>5.2</v>
      </c>
      <c r="J40" s="24">
        <f t="shared" ref="J40:J70" si="2">MIN(K40:N40)</f>
        <v>5.2</v>
      </c>
      <c r="K40" s="24">
        <v>5.7</v>
      </c>
      <c r="L40" s="24">
        <v>5.2</v>
      </c>
      <c r="M40" s="24">
        <v>6</v>
      </c>
      <c r="N40" s="24">
        <v>5.6</v>
      </c>
    </row>
    <row r="41" spans="1:14" ht="16.149999999999999" customHeight="1" x14ac:dyDescent="0.25">
      <c r="A41" s="59" t="s">
        <v>291</v>
      </c>
      <c r="B41" s="58" t="s">
        <v>53</v>
      </c>
      <c r="C41" s="58" t="s">
        <v>288</v>
      </c>
      <c r="D41" s="58" t="s">
        <v>201</v>
      </c>
      <c r="E41" s="58">
        <v>2016</v>
      </c>
      <c r="F41" s="77">
        <v>159</v>
      </c>
      <c r="G41" s="24">
        <v>6</v>
      </c>
      <c r="H41" s="76">
        <v>2.5</v>
      </c>
      <c r="I41" s="23">
        <f>MIN(J41:J44)</f>
        <v>5.0999999999999996</v>
      </c>
      <c r="J41" s="24">
        <f t="shared" si="2"/>
        <v>5.9</v>
      </c>
      <c r="K41" s="24">
        <v>5.9</v>
      </c>
      <c r="L41" s="24">
        <v>5.9</v>
      </c>
      <c r="M41" s="24">
        <v>6.1</v>
      </c>
      <c r="N41" s="24">
        <v>6.3</v>
      </c>
    </row>
    <row r="42" spans="1:14" ht="16.149999999999999" customHeight="1" x14ac:dyDescent="0.25">
      <c r="A42" s="59" t="s">
        <v>291</v>
      </c>
      <c r="B42" s="58" t="s">
        <v>202</v>
      </c>
      <c r="C42" s="58" t="s">
        <v>288</v>
      </c>
      <c r="D42" s="58" t="s">
        <v>201</v>
      </c>
      <c r="E42" s="58">
        <v>2016</v>
      </c>
      <c r="F42" s="77">
        <v>159</v>
      </c>
      <c r="G42" s="24">
        <v>6</v>
      </c>
      <c r="H42" s="76">
        <v>2.5</v>
      </c>
      <c r="I42" s="23" t="s">
        <v>3</v>
      </c>
      <c r="J42" s="24">
        <f t="shared" si="2"/>
        <v>5.7</v>
      </c>
      <c r="K42" s="24">
        <v>6</v>
      </c>
      <c r="L42" s="24">
        <v>5.7</v>
      </c>
      <c r="M42" s="24">
        <v>5.9</v>
      </c>
      <c r="N42" s="24">
        <v>6.4</v>
      </c>
    </row>
    <row r="43" spans="1:14" ht="16.149999999999999" customHeight="1" x14ac:dyDescent="0.25">
      <c r="A43" s="59" t="s">
        <v>291</v>
      </c>
      <c r="B43" s="58" t="s">
        <v>203</v>
      </c>
      <c r="C43" s="58" t="s">
        <v>288</v>
      </c>
      <c r="D43" s="58" t="s">
        <v>201</v>
      </c>
      <c r="E43" s="58">
        <v>2016</v>
      </c>
      <c r="F43" s="77">
        <v>159</v>
      </c>
      <c r="G43" s="24">
        <v>6</v>
      </c>
      <c r="H43" s="76">
        <v>2.5</v>
      </c>
      <c r="I43" s="23" t="s">
        <v>3</v>
      </c>
      <c r="J43" s="24">
        <f t="shared" si="2"/>
        <v>5.6</v>
      </c>
      <c r="K43" s="24">
        <v>5.6</v>
      </c>
      <c r="L43" s="24">
        <v>5.9</v>
      </c>
      <c r="M43" s="24">
        <v>5.8</v>
      </c>
      <c r="N43" s="24">
        <v>6.3</v>
      </c>
    </row>
    <row r="44" spans="1:14" ht="16.149999999999999" customHeight="1" x14ac:dyDescent="0.25">
      <c r="A44" s="59" t="s">
        <v>291</v>
      </c>
      <c r="B44" s="58" t="s">
        <v>204</v>
      </c>
      <c r="C44" s="58" t="s">
        <v>288</v>
      </c>
      <c r="D44" s="58" t="s">
        <v>201</v>
      </c>
      <c r="E44" s="58">
        <v>2016</v>
      </c>
      <c r="F44" s="77">
        <v>159</v>
      </c>
      <c r="G44" s="24">
        <v>6</v>
      </c>
      <c r="H44" s="76">
        <v>2.5</v>
      </c>
      <c r="I44" s="23" t="s">
        <v>3</v>
      </c>
      <c r="J44" s="24">
        <f t="shared" si="2"/>
        <v>5.0999999999999996</v>
      </c>
      <c r="K44" s="24">
        <v>5.0999999999999996</v>
      </c>
      <c r="L44" s="24" t="s">
        <v>3</v>
      </c>
      <c r="M44" s="24" t="s">
        <v>3</v>
      </c>
      <c r="N44" s="24" t="s">
        <v>3</v>
      </c>
    </row>
    <row r="45" spans="1:14" ht="16.149999999999999" customHeight="1" x14ac:dyDescent="0.25">
      <c r="A45" s="59" t="s">
        <v>211</v>
      </c>
      <c r="B45" s="58" t="s">
        <v>53</v>
      </c>
      <c r="C45" s="58" t="s">
        <v>55</v>
      </c>
      <c r="D45" s="58" t="s">
        <v>201</v>
      </c>
      <c r="E45" s="58">
        <v>2016</v>
      </c>
      <c r="F45" s="77">
        <v>159</v>
      </c>
      <c r="G45" s="24">
        <v>5</v>
      </c>
      <c r="H45" s="76">
        <v>2.5</v>
      </c>
      <c r="I45" s="23">
        <f>MIN(J45)</f>
        <v>5.3</v>
      </c>
      <c r="J45" s="24">
        <f t="shared" si="2"/>
        <v>5.3</v>
      </c>
      <c r="K45" s="24">
        <v>5.3</v>
      </c>
      <c r="L45" s="24">
        <v>5.6</v>
      </c>
      <c r="M45" s="24">
        <v>5.4</v>
      </c>
      <c r="N45" s="24">
        <v>5.8</v>
      </c>
    </row>
    <row r="46" spans="1:14" ht="16.149999999999999" customHeight="1" x14ac:dyDescent="0.25">
      <c r="A46" s="59" t="s">
        <v>212</v>
      </c>
      <c r="B46" s="58" t="s">
        <v>53</v>
      </c>
      <c r="C46" s="58" t="s">
        <v>292</v>
      </c>
      <c r="D46" s="58" t="s">
        <v>201</v>
      </c>
      <c r="E46" s="58">
        <v>2016</v>
      </c>
      <c r="F46" s="77">
        <v>159</v>
      </c>
      <c r="G46" s="24">
        <v>5</v>
      </c>
      <c r="H46" s="76">
        <v>2.5</v>
      </c>
      <c r="I46" s="23">
        <f>MIN(J46:J48)</f>
        <v>5.2</v>
      </c>
      <c r="J46" s="24">
        <f t="shared" si="2"/>
        <v>5.2</v>
      </c>
      <c r="K46" s="24">
        <v>5.2</v>
      </c>
      <c r="L46" s="24">
        <v>5.5</v>
      </c>
      <c r="M46" s="24">
        <v>5.9</v>
      </c>
      <c r="N46" s="24">
        <v>5.7</v>
      </c>
    </row>
    <row r="47" spans="1:14" ht="16.149999999999999" customHeight="1" x14ac:dyDescent="0.25">
      <c r="A47" s="59" t="s">
        <v>212</v>
      </c>
      <c r="B47" s="58" t="s">
        <v>202</v>
      </c>
      <c r="C47" s="58" t="s">
        <v>292</v>
      </c>
      <c r="D47" s="58" t="s">
        <v>201</v>
      </c>
      <c r="E47" s="58">
        <v>2016</v>
      </c>
      <c r="F47" s="77">
        <v>159</v>
      </c>
      <c r="G47" s="24">
        <v>5</v>
      </c>
      <c r="H47" s="76">
        <v>2.5</v>
      </c>
      <c r="I47" s="23" t="s">
        <v>3</v>
      </c>
      <c r="J47" s="24">
        <f t="shared" si="2"/>
        <v>5.3</v>
      </c>
      <c r="K47" s="24">
        <v>5.4</v>
      </c>
      <c r="L47" s="24">
        <v>5.6</v>
      </c>
      <c r="M47" s="24">
        <v>5.3</v>
      </c>
      <c r="N47" s="24" t="s">
        <v>3</v>
      </c>
    </row>
    <row r="48" spans="1:14" ht="16.149999999999999" customHeight="1" x14ac:dyDescent="0.25">
      <c r="A48" s="59" t="s">
        <v>212</v>
      </c>
      <c r="B48" s="58" t="s">
        <v>203</v>
      </c>
      <c r="C48" s="58" t="s">
        <v>292</v>
      </c>
      <c r="D48" s="58" t="s">
        <v>201</v>
      </c>
      <c r="E48" s="58">
        <v>2016</v>
      </c>
      <c r="F48" s="77">
        <v>159</v>
      </c>
      <c r="G48" s="24">
        <v>5</v>
      </c>
      <c r="H48" s="76">
        <v>2.5</v>
      </c>
      <c r="I48" s="23" t="s">
        <v>3</v>
      </c>
      <c r="J48" s="24">
        <f t="shared" si="2"/>
        <v>5.2</v>
      </c>
      <c r="K48" s="24">
        <v>5.7</v>
      </c>
      <c r="L48" s="24">
        <v>5.2</v>
      </c>
      <c r="M48" s="24">
        <v>5.8</v>
      </c>
      <c r="N48" s="24">
        <v>5.7</v>
      </c>
    </row>
    <row r="49" spans="1:14" ht="16.149999999999999" customHeight="1" x14ac:dyDescent="0.25">
      <c r="A49" s="59" t="s">
        <v>212</v>
      </c>
      <c r="B49" s="58" t="s">
        <v>204</v>
      </c>
      <c r="C49" s="58" t="s">
        <v>293</v>
      </c>
      <c r="D49" s="58" t="s">
        <v>201</v>
      </c>
      <c r="E49" s="58">
        <v>2016</v>
      </c>
      <c r="F49" s="77">
        <v>32</v>
      </c>
      <c r="G49" s="24">
        <v>4</v>
      </c>
      <c r="H49" s="76">
        <v>1.5</v>
      </c>
      <c r="I49" s="23">
        <f>MIN(J49:J50)</f>
        <v>3.1</v>
      </c>
      <c r="J49" s="24">
        <f t="shared" si="2"/>
        <v>3.1</v>
      </c>
      <c r="K49" s="24">
        <v>3.5</v>
      </c>
      <c r="L49" s="24">
        <v>3.1</v>
      </c>
      <c r="M49" s="24">
        <v>3.3</v>
      </c>
      <c r="N49" s="24">
        <v>3.4</v>
      </c>
    </row>
    <row r="50" spans="1:14" ht="16.149999999999999" customHeight="1" x14ac:dyDescent="0.25">
      <c r="A50" s="59" t="s">
        <v>212</v>
      </c>
      <c r="B50" s="58" t="s">
        <v>205</v>
      </c>
      <c r="C50" s="58" t="s">
        <v>293</v>
      </c>
      <c r="D50" s="58" t="s">
        <v>201</v>
      </c>
      <c r="E50" s="58">
        <v>2016</v>
      </c>
      <c r="F50" s="77">
        <v>32</v>
      </c>
      <c r="G50" s="24">
        <v>4</v>
      </c>
      <c r="H50" s="76">
        <v>1.5</v>
      </c>
      <c r="I50" s="23" t="s">
        <v>3</v>
      </c>
      <c r="J50" s="24">
        <f t="shared" si="2"/>
        <v>3.2</v>
      </c>
      <c r="K50" s="24">
        <v>3.2</v>
      </c>
      <c r="L50" s="24">
        <v>3.6</v>
      </c>
      <c r="M50" s="24">
        <v>3.5</v>
      </c>
      <c r="N50" s="24">
        <v>3.3</v>
      </c>
    </row>
    <row r="51" spans="1:14" ht="16.149999999999999" customHeight="1" x14ac:dyDescent="0.25">
      <c r="A51" s="59" t="s">
        <v>201</v>
      </c>
      <c r="B51" s="58" t="s">
        <v>53</v>
      </c>
      <c r="C51" s="58" t="s">
        <v>55</v>
      </c>
      <c r="D51" s="58" t="s">
        <v>201</v>
      </c>
      <c r="E51" s="58">
        <v>2016</v>
      </c>
      <c r="F51" s="77">
        <v>32</v>
      </c>
      <c r="G51" s="24">
        <v>4</v>
      </c>
      <c r="H51" s="76">
        <v>1.5</v>
      </c>
      <c r="I51" s="23">
        <f t="shared" ref="I51:I57" si="3">MIN(J51)</f>
        <v>3.2</v>
      </c>
      <c r="J51" s="24">
        <f t="shared" si="2"/>
        <v>3.2</v>
      </c>
      <c r="K51" s="24">
        <v>3.2</v>
      </c>
      <c r="L51" s="24">
        <v>3.4</v>
      </c>
      <c r="M51" s="24">
        <v>3.4</v>
      </c>
      <c r="N51" s="24">
        <v>3.3</v>
      </c>
    </row>
    <row r="52" spans="1:14" ht="16.149999999999999" customHeight="1" x14ac:dyDescent="0.25">
      <c r="A52" s="59" t="s">
        <v>213</v>
      </c>
      <c r="B52" s="58" t="s">
        <v>53</v>
      </c>
      <c r="C52" s="58" t="s">
        <v>323</v>
      </c>
      <c r="D52" s="58" t="s">
        <v>201</v>
      </c>
      <c r="E52" s="58">
        <v>2016</v>
      </c>
      <c r="F52" s="77">
        <v>32</v>
      </c>
      <c r="G52" s="24">
        <v>4</v>
      </c>
      <c r="H52" s="76">
        <v>1.5</v>
      </c>
      <c r="I52" s="23">
        <f t="shared" si="3"/>
        <v>2.8</v>
      </c>
      <c r="J52" s="24">
        <f t="shared" si="2"/>
        <v>2.8</v>
      </c>
      <c r="K52" s="24">
        <v>3.3</v>
      </c>
      <c r="L52" s="24">
        <v>2.8</v>
      </c>
      <c r="M52" s="24">
        <v>3.5</v>
      </c>
      <c r="N52" s="24">
        <v>3.3</v>
      </c>
    </row>
    <row r="53" spans="1:14" ht="16.149999999999999" customHeight="1" x14ac:dyDescent="0.25">
      <c r="A53" s="59" t="s">
        <v>214</v>
      </c>
      <c r="B53" s="58" t="s">
        <v>53</v>
      </c>
      <c r="C53" s="58" t="s">
        <v>55</v>
      </c>
      <c r="D53" s="58" t="s">
        <v>201</v>
      </c>
      <c r="E53" s="58">
        <v>2016</v>
      </c>
      <c r="F53" s="77">
        <v>32</v>
      </c>
      <c r="G53" s="24">
        <v>4</v>
      </c>
      <c r="H53" s="76">
        <v>1.5</v>
      </c>
      <c r="I53" s="23">
        <f t="shared" si="3"/>
        <v>3.2</v>
      </c>
      <c r="J53" s="24">
        <f t="shared" si="2"/>
        <v>3.2</v>
      </c>
      <c r="K53" s="24">
        <v>3.4</v>
      </c>
      <c r="L53" s="24">
        <v>3.3</v>
      </c>
      <c r="M53" s="24">
        <v>3.2</v>
      </c>
      <c r="N53" s="24">
        <v>3.4</v>
      </c>
    </row>
    <row r="54" spans="1:14" ht="16.149999999999999" customHeight="1" x14ac:dyDescent="0.25">
      <c r="A54" s="59" t="s">
        <v>294</v>
      </c>
      <c r="B54" s="58" t="s">
        <v>53</v>
      </c>
      <c r="C54" s="58" t="s">
        <v>55</v>
      </c>
      <c r="D54" s="58" t="s">
        <v>201</v>
      </c>
      <c r="E54" s="58">
        <v>2016</v>
      </c>
      <c r="F54" s="77">
        <v>32</v>
      </c>
      <c r="G54" s="24">
        <v>4</v>
      </c>
      <c r="H54" s="76">
        <v>1.5</v>
      </c>
      <c r="I54" s="23">
        <f t="shared" si="3"/>
        <v>3.3</v>
      </c>
      <c r="J54" s="24">
        <f t="shared" si="2"/>
        <v>3.3</v>
      </c>
      <c r="K54" s="24">
        <v>3.3</v>
      </c>
      <c r="L54" s="24">
        <v>3.4</v>
      </c>
      <c r="M54" s="24">
        <v>3.3</v>
      </c>
      <c r="N54" s="24">
        <v>3.3</v>
      </c>
    </row>
    <row r="55" spans="1:14" ht="16.149999999999999" customHeight="1" x14ac:dyDescent="0.25">
      <c r="A55" s="59" t="s">
        <v>215</v>
      </c>
      <c r="B55" s="58" t="s">
        <v>53</v>
      </c>
      <c r="C55" s="58" t="s">
        <v>323</v>
      </c>
      <c r="D55" s="58" t="s">
        <v>201</v>
      </c>
      <c r="E55" s="58">
        <v>2016</v>
      </c>
      <c r="F55" s="77">
        <v>32</v>
      </c>
      <c r="G55" s="24">
        <v>4</v>
      </c>
      <c r="H55" s="76">
        <v>1.5</v>
      </c>
      <c r="I55" s="23">
        <f t="shared" si="3"/>
        <v>2.9</v>
      </c>
      <c r="J55" s="24">
        <f t="shared" si="2"/>
        <v>2.9</v>
      </c>
      <c r="K55" s="24">
        <v>3.2</v>
      </c>
      <c r="L55" s="24">
        <v>3.1</v>
      </c>
      <c r="M55" s="24">
        <v>2.9</v>
      </c>
      <c r="N55" s="24">
        <v>3.4</v>
      </c>
    </row>
    <row r="56" spans="1:14" ht="16.149999999999999" customHeight="1" x14ac:dyDescent="0.25">
      <c r="A56" s="59" t="s">
        <v>216</v>
      </c>
      <c r="B56" s="58" t="s">
        <v>53</v>
      </c>
      <c r="C56" s="58" t="s">
        <v>55</v>
      </c>
      <c r="D56" s="58" t="s">
        <v>201</v>
      </c>
      <c r="E56" s="58">
        <v>2016</v>
      </c>
      <c r="F56" s="77">
        <v>32</v>
      </c>
      <c r="G56" s="24">
        <v>4</v>
      </c>
      <c r="H56" s="76">
        <v>1.5</v>
      </c>
      <c r="I56" s="23">
        <f t="shared" si="3"/>
        <v>3.3</v>
      </c>
      <c r="J56" s="24">
        <f t="shared" si="2"/>
        <v>3.3</v>
      </c>
      <c r="K56" s="24">
        <v>3.3</v>
      </c>
      <c r="L56" s="24">
        <v>3.5</v>
      </c>
      <c r="M56" s="24">
        <v>3.3</v>
      </c>
      <c r="N56" s="24">
        <v>3.4</v>
      </c>
    </row>
    <row r="57" spans="1:14" ht="16.149999999999999" customHeight="1" x14ac:dyDescent="0.25">
      <c r="A57" s="59" t="s">
        <v>217</v>
      </c>
      <c r="B57" s="58" t="s">
        <v>53</v>
      </c>
      <c r="C57" s="58" t="s">
        <v>55</v>
      </c>
      <c r="D57" s="58" t="s">
        <v>201</v>
      </c>
      <c r="E57" s="58">
        <v>2016</v>
      </c>
      <c r="F57" s="77">
        <v>159</v>
      </c>
      <c r="G57" s="24">
        <v>5</v>
      </c>
      <c r="H57" s="76">
        <v>2.5</v>
      </c>
      <c r="I57" s="23">
        <f t="shared" si="3"/>
        <v>5.0999999999999996</v>
      </c>
      <c r="J57" s="24">
        <f t="shared" si="2"/>
        <v>5.0999999999999996</v>
      </c>
      <c r="K57" s="24">
        <v>5.0999999999999996</v>
      </c>
      <c r="L57" s="24">
        <v>5.7</v>
      </c>
      <c r="M57" s="24">
        <v>5.3</v>
      </c>
      <c r="N57" s="24">
        <v>5.5</v>
      </c>
    </row>
    <row r="58" spans="1:14" ht="16.149999999999999" customHeight="1" x14ac:dyDescent="0.25">
      <c r="A58" s="59" t="s">
        <v>218</v>
      </c>
      <c r="B58" s="58" t="s">
        <v>53</v>
      </c>
      <c r="C58" s="58" t="s">
        <v>332</v>
      </c>
      <c r="D58" s="58" t="s">
        <v>333</v>
      </c>
      <c r="E58" s="58">
        <v>2016</v>
      </c>
      <c r="F58" s="77">
        <v>150</v>
      </c>
      <c r="G58" s="24" t="s">
        <v>3</v>
      </c>
      <c r="H58" s="76">
        <v>6</v>
      </c>
      <c r="I58" s="23">
        <f>MIN(J58:J61)</f>
        <v>12.9</v>
      </c>
      <c r="J58" s="24">
        <f t="shared" si="2"/>
        <v>13.5</v>
      </c>
      <c r="K58" s="24">
        <v>13.5</v>
      </c>
      <c r="L58" s="24">
        <v>14.9</v>
      </c>
      <c r="M58" s="24">
        <v>15.2</v>
      </c>
      <c r="N58" s="24">
        <v>14.8</v>
      </c>
    </row>
    <row r="59" spans="1:14" ht="16.149999999999999" customHeight="1" x14ac:dyDescent="0.25">
      <c r="A59" s="59" t="s">
        <v>218</v>
      </c>
      <c r="B59" s="58" t="s">
        <v>202</v>
      </c>
      <c r="C59" s="58" t="s">
        <v>332</v>
      </c>
      <c r="D59" s="58" t="s">
        <v>333</v>
      </c>
      <c r="E59" s="58">
        <v>2016</v>
      </c>
      <c r="F59" s="77">
        <v>150</v>
      </c>
      <c r="G59" s="24" t="s">
        <v>3</v>
      </c>
      <c r="H59" s="76">
        <v>6</v>
      </c>
      <c r="I59" s="23" t="s">
        <v>3</v>
      </c>
      <c r="J59" s="24">
        <f t="shared" si="2"/>
        <v>13.9</v>
      </c>
      <c r="K59" s="24">
        <v>13.9</v>
      </c>
      <c r="L59" s="24">
        <v>16.100000000000001</v>
      </c>
      <c r="M59" s="24">
        <v>15.7</v>
      </c>
      <c r="N59" s="24">
        <v>15.4</v>
      </c>
    </row>
    <row r="60" spans="1:14" ht="16.149999999999999" customHeight="1" x14ac:dyDescent="0.25">
      <c r="A60" s="59" t="s">
        <v>218</v>
      </c>
      <c r="B60" s="58" t="s">
        <v>203</v>
      </c>
      <c r="C60" s="58" t="s">
        <v>332</v>
      </c>
      <c r="D60" s="58" t="s">
        <v>333</v>
      </c>
      <c r="E60" s="58">
        <v>2016</v>
      </c>
      <c r="F60" s="77">
        <v>150</v>
      </c>
      <c r="G60" s="24" t="s">
        <v>3</v>
      </c>
      <c r="H60" s="76">
        <v>6</v>
      </c>
      <c r="I60" s="23" t="s">
        <v>3</v>
      </c>
      <c r="J60" s="24">
        <f t="shared" si="2"/>
        <v>14.1</v>
      </c>
      <c r="K60" s="24">
        <v>14.1</v>
      </c>
      <c r="L60" s="24">
        <v>16.3</v>
      </c>
      <c r="M60" s="24">
        <v>15.6</v>
      </c>
      <c r="N60" s="24">
        <v>15.3</v>
      </c>
    </row>
    <row r="61" spans="1:14" ht="16.149999999999999" customHeight="1" x14ac:dyDescent="0.25">
      <c r="A61" s="59" t="s">
        <v>218</v>
      </c>
      <c r="B61" s="58" t="s">
        <v>204</v>
      </c>
      <c r="C61" s="58" t="s">
        <v>332</v>
      </c>
      <c r="D61" s="58" t="s">
        <v>333</v>
      </c>
      <c r="E61" s="58">
        <v>2016</v>
      </c>
      <c r="F61" s="77">
        <v>150</v>
      </c>
      <c r="G61" s="24" t="s">
        <v>3</v>
      </c>
      <c r="H61" s="76">
        <v>6</v>
      </c>
      <c r="I61" s="23" t="s">
        <v>3</v>
      </c>
      <c r="J61" s="24">
        <f t="shared" si="2"/>
        <v>12.9</v>
      </c>
      <c r="K61" s="24">
        <v>12.9</v>
      </c>
      <c r="L61" s="24" t="s">
        <v>3</v>
      </c>
      <c r="M61" s="24" t="s">
        <v>3</v>
      </c>
      <c r="N61" s="24" t="s">
        <v>3</v>
      </c>
    </row>
    <row r="62" spans="1:14" ht="16.149999999999999" customHeight="1" x14ac:dyDescent="0.25">
      <c r="A62" s="59" t="s">
        <v>296</v>
      </c>
      <c r="B62" s="58" t="s">
        <v>53</v>
      </c>
      <c r="C62" s="58" t="s">
        <v>55</v>
      </c>
      <c r="D62" s="58" t="s">
        <v>201</v>
      </c>
      <c r="E62" s="58">
        <v>2016</v>
      </c>
      <c r="F62" s="77">
        <v>159</v>
      </c>
      <c r="G62" s="24">
        <v>5</v>
      </c>
      <c r="H62" s="76">
        <v>2.5</v>
      </c>
      <c r="I62" s="23">
        <f>MIN(J62)</f>
        <v>5.4</v>
      </c>
      <c r="J62" s="24">
        <f t="shared" si="2"/>
        <v>5.4</v>
      </c>
      <c r="K62" s="24">
        <v>5.4</v>
      </c>
      <c r="L62" s="24">
        <v>6.1</v>
      </c>
      <c r="M62" s="24">
        <v>5.7</v>
      </c>
      <c r="N62" s="24">
        <v>5.6</v>
      </c>
    </row>
    <row r="63" spans="1:14" ht="16.149999999999999" customHeight="1" x14ac:dyDescent="0.25">
      <c r="A63" s="59" t="s">
        <v>219</v>
      </c>
      <c r="B63" s="58" t="s">
        <v>53</v>
      </c>
      <c r="C63" s="58" t="s">
        <v>292</v>
      </c>
      <c r="D63" s="58" t="s">
        <v>201</v>
      </c>
      <c r="E63" s="58">
        <v>2016</v>
      </c>
      <c r="F63" s="77">
        <v>159</v>
      </c>
      <c r="G63" s="24">
        <v>5</v>
      </c>
      <c r="H63" s="76">
        <v>2.5</v>
      </c>
      <c r="I63" s="23">
        <f>MIN(J63:J65)</f>
        <v>5.0999999999999996</v>
      </c>
      <c r="J63" s="24">
        <f t="shared" si="2"/>
        <v>5.2</v>
      </c>
      <c r="K63" s="24">
        <v>5.2</v>
      </c>
      <c r="L63" s="24">
        <v>5.8</v>
      </c>
      <c r="M63" s="24">
        <v>5.5</v>
      </c>
      <c r="N63" s="24">
        <v>5.7</v>
      </c>
    </row>
    <row r="64" spans="1:14" ht="16.149999999999999" customHeight="1" x14ac:dyDescent="0.25">
      <c r="A64" s="59" t="s">
        <v>219</v>
      </c>
      <c r="B64" s="58" t="s">
        <v>202</v>
      </c>
      <c r="C64" s="58" t="s">
        <v>292</v>
      </c>
      <c r="D64" s="58" t="s">
        <v>201</v>
      </c>
      <c r="E64" s="58">
        <v>2016</v>
      </c>
      <c r="F64" s="77">
        <v>159</v>
      </c>
      <c r="G64" s="24">
        <v>5</v>
      </c>
      <c r="H64" s="76">
        <v>2.5</v>
      </c>
      <c r="I64" s="24" t="s">
        <v>3</v>
      </c>
      <c r="J64" s="24">
        <f t="shared" si="2"/>
        <v>5.3</v>
      </c>
      <c r="K64" s="24">
        <v>5.3</v>
      </c>
      <c r="L64" s="24">
        <v>5.6</v>
      </c>
      <c r="M64" s="24">
        <v>5.4</v>
      </c>
      <c r="N64" s="24" t="s">
        <v>3</v>
      </c>
    </row>
    <row r="65" spans="1:14" ht="16.149999999999999" customHeight="1" x14ac:dyDescent="0.25">
      <c r="A65" s="59" t="s">
        <v>219</v>
      </c>
      <c r="B65" s="58" t="s">
        <v>203</v>
      </c>
      <c r="C65" s="58" t="s">
        <v>292</v>
      </c>
      <c r="D65" s="58" t="s">
        <v>201</v>
      </c>
      <c r="E65" s="58">
        <v>2016</v>
      </c>
      <c r="F65" s="77">
        <v>159</v>
      </c>
      <c r="G65" s="24">
        <v>5</v>
      </c>
      <c r="H65" s="76">
        <v>2.5</v>
      </c>
      <c r="I65" s="24" t="s">
        <v>3</v>
      </c>
      <c r="J65" s="24">
        <f t="shared" si="2"/>
        <v>5.0999999999999996</v>
      </c>
      <c r="K65" s="24">
        <v>5.7</v>
      </c>
      <c r="L65" s="24">
        <v>5.0999999999999996</v>
      </c>
      <c r="M65" s="24">
        <v>5.8</v>
      </c>
      <c r="N65" s="24">
        <v>5.4</v>
      </c>
    </row>
    <row r="66" spans="1:14" ht="16.149999999999999" customHeight="1" x14ac:dyDescent="0.25">
      <c r="A66" s="59" t="s">
        <v>219</v>
      </c>
      <c r="B66" s="58" t="s">
        <v>204</v>
      </c>
      <c r="C66" s="58" t="s">
        <v>293</v>
      </c>
      <c r="D66" s="58" t="s">
        <v>201</v>
      </c>
      <c r="E66" s="58">
        <v>2016</v>
      </c>
      <c r="F66" s="77">
        <v>32</v>
      </c>
      <c r="G66" s="24">
        <v>4</v>
      </c>
      <c r="H66" s="76">
        <v>1.5</v>
      </c>
      <c r="I66" s="23">
        <f>MIN(J66:J67)</f>
        <v>2.9</v>
      </c>
      <c r="J66" s="24">
        <f t="shared" si="2"/>
        <v>2.9</v>
      </c>
      <c r="K66" s="24">
        <v>3.2</v>
      </c>
      <c r="L66" s="24">
        <v>3.4</v>
      </c>
      <c r="M66" s="24">
        <v>3.1</v>
      </c>
      <c r="N66" s="24">
        <v>2.9</v>
      </c>
    </row>
    <row r="67" spans="1:14" ht="16.149999999999999" customHeight="1" x14ac:dyDescent="0.25">
      <c r="A67" s="59" t="s">
        <v>219</v>
      </c>
      <c r="B67" s="58" t="s">
        <v>205</v>
      </c>
      <c r="C67" s="58" t="s">
        <v>293</v>
      </c>
      <c r="D67" s="58" t="s">
        <v>201</v>
      </c>
      <c r="E67" s="58">
        <v>2016</v>
      </c>
      <c r="F67" s="77">
        <v>32</v>
      </c>
      <c r="G67" s="24">
        <v>4</v>
      </c>
      <c r="H67" s="76">
        <v>1.5</v>
      </c>
      <c r="I67" s="24" t="s">
        <v>3</v>
      </c>
      <c r="J67" s="24">
        <f t="shared" si="2"/>
        <v>3.2</v>
      </c>
      <c r="K67" s="24">
        <v>3.5</v>
      </c>
      <c r="L67" s="24">
        <v>3.3</v>
      </c>
      <c r="M67" s="24">
        <v>3.2</v>
      </c>
      <c r="N67" s="24">
        <v>3.4</v>
      </c>
    </row>
    <row r="68" spans="1:14" ht="16.149999999999999" customHeight="1" x14ac:dyDescent="0.25">
      <c r="A68" s="59" t="s">
        <v>220</v>
      </c>
      <c r="B68" s="58" t="s">
        <v>53</v>
      </c>
      <c r="C68" s="58" t="s">
        <v>55</v>
      </c>
      <c r="D68" s="58" t="s">
        <v>201</v>
      </c>
      <c r="E68" s="58">
        <v>2016</v>
      </c>
      <c r="F68" s="77">
        <v>32</v>
      </c>
      <c r="G68" s="24">
        <v>4</v>
      </c>
      <c r="H68" s="76">
        <v>1.5</v>
      </c>
      <c r="I68" s="23">
        <f t="shared" ref="I68:I70" si="4">MIN(J68)</f>
        <v>3.2</v>
      </c>
      <c r="J68" s="24">
        <f t="shared" si="2"/>
        <v>3.2</v>
      </c>
      <c r="K68" s="24">
        <v>3.2</v>
      </c>
      <c r="L68" s="24">
        <v>3.3</v>
      </c>
      <c r="M68" s="24">
        <v>3.2</v>
      </c>
      <c r="N68" s="24">
        <v>3.5</v>
      </c>
    </row>
    <row r="69" spans="1:14" ht="16.149999999999999" customHeight="1" x14ac:dyDescent="0.25">
      <c r="A69" s="59" t="s">
        <v>297</v>
      </c>
      <c r="B69" s="58" t="s">
        <v>53</v>
      </c>
      <c r="C69" s="58" t="s">
        <v>323</v>
      </c>
      <c r="D69" s="58" t="s">
        <v>201</v>
      </c>
      <c r="E69" s="58">
        <v>2016</v>
      </c>
      <c r="F69" s="77">
        <v>32</v>
      </c>
      <c r="G69" s="24">
        <v>4</v>
      </c>
      <c r="H69" s="76">
        <v>1.5</v>
      </c>
      <c r="I69" s="23">
        <f t="shared" si="4"/>
        <v>2.8</v>
      </c>
      <c r="J69" s="24">
        <f t="shared" si="2"/>
        <v>2.8</v>
      </c>
      <c r="K69" s="24">
        <v>3.4</v>
      </c>
      <c r="L69" s="24">
        <v>2.8</v>
      </c>
      <c r="M69" s="24">
        <v>3.3</v>
      </c>
      <c r="N69" s="24">
        <v>3.4</v>
      </c>
    </row>
    <row r="70" spans="1:14" ht="16.149999999999999" customHeight="1" x14ac:dyDescent="0.25">
      <c r="A70" s="59" t="s">
        <v>221</v>
      </c>
      <c r="B70" s="58" t="s">
        <v>53</v>
      </c>
      <c r="C70" s="58" t="s">
        <v>55</v>
      </c>
      <c r="D70" s="58" t="s">
        <v>201</v>
      </c>
      <c r="E70" s="58">
        <v>2016</v>
      </c>
      <c r="F70" s="77">
        <v>32</v>
      </c>
      <c r="G70" s="24">
        <v>4</v>
      </c>
      <c r="H70" s="76">
        <v>1.5</v>
      </c>
      <c r="I70" s="23">
        <f t="shared" si="4"/>
        <v>3.1</v>
      </c>
      <c r="J70" s="24">
        <f t="shared" si="2"/>
        <v>3.1</v>
      </c>
      <c r="K70" s="24">
        <v>3.3</v>
      </c>
      <c r="L70" s="24">
        <v>3.1</v>
      </c>
      <c r="M70" s="24">
        <v>3.3</v>
      </c>
      <c r="N70" s="24">
        <v>3.2</v>
      </c>
    </row>
    <row r="71" spans="1:14" ht="16.149999999999999" customHeight="1" x14ac:dyDescent="0.25">
      <c r="A71" s="59" t="s">
        <v>222</v>
      </c>
      <c r="B71" s="58" t="s">
        <v>53</v>
      </c>
      <c r="C71" s="58" t="s">
        <v>55</v>
      </c>
      <c r="D71" s="58" t="s">
        <v>201</v>
      </c>
      <c r="E71" s="58">
        <v>2016</v>
      </c>
      <c r="F71" s="77">
        <v>159</v>
      </c>
      <c r="G71" s="24" t="s">
        <v>3</v>
      </c>
      <c r="H71" s="24" t="s">
        <v>3</v>
      </c>
      <c r="I71" s="24" t="s">
        <v>3</v>
      </c>
      <c r="J71" s="24" t="s">
        <v>3</v>
      </c>
      <c r="K71" s="24" t="s">
        <v>3</v>
      </c>
      <c r="L71" s="24" t="s">
        <v>3</v>
      </c>
      <c r="M71" s="24" t="s">
        <v>3</v>
      </c>
      <c r="N71" s="24" t="s">
        <v>3</v>
      </c>
    </row>
    <row r="72" spans="1:14" ht="16.149999999999999" customHeight="1" x14ac:dyDescent="0.25">
      <c r="A72" s="59" t="s">
        <v>299</v>
      </c>
      <c r="B72" s="58" t="s">
        <v>53</v>
      </c>
      <c r="C72" s="58" t="s">
        <v>55</v>
      </c>
      <c r="D72" s="58" t="s">
        <v>201</v>
      </c>
      <c r="E72" s="58">
        <v>2016</v>
      </c>
      <c r="F72" s="77">
        <v>159</v>
      </c>
      <c r="G72" s="24">
        <v>5</v>
      </c>
      <c r="H72" s="76">
        <v>2.5</v>
      </c>
      <c r="I72" s="23">
        <f>MIN(J72)</f>
        <v>5.2</v>
      </c>
      <c r="J72" s="24">
        <f t="shared" ref="J72:J135" si="5">MIN(K72:N72)</f>
        <v>5.2</v>
      </c>
      <c r="K72" s="23">
        <v>5.3</v>
      </c>
      <c r="L72" s="23">
        <v>5.6</v>
      </c>
      <c r="M72" s="23">
        <v>5.2</v>
      </c>
      <c r="N72" s="23">
        <v>5.8</v>
      </c>
    </row>
    <row r="73" spans="1:14" ht="16.149999999999999" customHeight="1" x14ac:dyDescent="0.25">
      <c r="A73" s="59" t="s">
        <v>223</v>
      </c>
      <c r="B73" s="58" t="s">
        <v>53</v>
      </c>
      <c r="C73" s="58" t="s">
        <v>298</v>
      </c>
      <c r="D73" s="58" t="s">
        <v>335</v>
      </c>
      <c r="E73" s="58">
        <v>2016</v>
      </c>
      <c r="F73" s="77">
        <v>150</v>
      </c>
      <c r="G73" s="24" t="s">
        <v>3</v>
      </c>
      <c r="H73" s="76">
        <v>6</v>
      </c>
      <c r="I73" s="23">
        <f>MIN(J73:J76)</f>
        <v>13.2</v>
      </c>
      <c r="J73" s="24">
        <f t="shared" si="5"/>
        <v>14.2</v>
      </c>
      <c r="K73" s="23">
        <v>14.5</v>
      </c>
      <c r="L73" s="23">
        <v>14.2</v>
      </c>
      <c r="M73" s="23">
        <v>14.7</v>
      </c>
      <c r="N73" s="23">
        <v>14.9</v>
      </c>
    </row>
    <row r="74" spans="1:14" ht="16.149999999999999" customHeight="1" x14ac:dyDescent="0.25">
      <c r="A74" s="59" t="s">
        <v>223</v>
      </c>
      <c r="B74" s="58" t="s">
        <v>202</v>
      </c>
      <c r="C74" s="58" t="s">
        <v>298</v>
      </c>
      <c r="D74" s="58" t="s">
        <v>335</v>
      </c>
      <c r="E74" s="58">
        <v>2016</v>
      </c>
      <c r="F74" s="77">
        <v>150</v>
      </c>
      <c r="G74" s="24" t="s">
        <v>3</v>
      </c>
      <c r="H74" s="76">
        <v>6</v>
      </c>
      <c r="I74" s="23" t="s">
        <v>3</v>
      </c>
      <c r="J74" s="24">
        <f t="shared" si="5"/>
        <v>13.6</v>
      </c>
      <c r="K74" s="23">
        <v>14.1</v>
      </c>
      <c r="L74" s="23">
        <v>13.6</v>
      </c>
      <c r="M74" s="23">
        <v>14</v>
      </c>
      <c r="N74" s="23">
        <v>13.9</v>
      </c>
    </row>
    <row r="75" spans="1:14" ht="16.149999999999999" customHeight="1" x14ac:dyDescent="0.25">
      <c r="A75" s="59" t="s">
        <v>223</v>
      </c>
      <c r="B75" s="58" t="s">
        <v>203</v>
      </c>
      <c r="C75" s="58" t="s">
        <v>298</v>
      </c>
      <c r="D75" s="58" t="s">
        <v>335</v>
      </c>
      <c r="E75" s="58">
        <v>2016</v>
      </c>
      <c r="F75" s="77">
        <v>150</v>
      </c>
      <c r="G75" s="24" t="s">
        <v>3</v>
      </c>
      <c r="H75" s="76">
        <v>6</v>
      </c>
      <c r="I75" s="23" t="s">
        <v>3</v>
      </c>
      <c r="J75" s="24">
        <f t="shared" si="5"/>
        <v>14.2</v>
      </c>
      <c r="K75" s="23">
        <v>14.5</v>
      </c>
      <c r="L75" s="23">
        <v>14.3</v>
      </c>
      <c r="M75" s="23">
        <v>14.7</v>
      </c>
      <c r="N75" s="23">
        <v>14.2</v>
      </c>
    </row>
    <row r="76" spans="1:14" ht="16.149999999999999" customHeight="1" x14ac:dyDescent="0.25">
      <c r="A76" s="59" t="s">
        <v>223</v>
      </c>
      <c r="B76" s="58" t="s">
        <v>204</v>
      </c>
      <c r="C76" s="58" t="s">
        <v>298</v>
      </c>
      <c r="D76" s="58" t="s">
        <v>335</v>
      </c>
      <c r="E76" s="58">
        <v>2016</v>
      </c>
      <c r="F76" s="77">
        <v>150</v>
      </c>
      <c r="G76" s="24" t="s">
        <v>3</v>
      </c>
      <c r="H76" s="76">
        <v>6</v>
      </c>
      <c r="I76" s="23" t="s">
        <v>3</v>
      </c>
      <c r="J76" s="24">
        <f t="shared" si="5"/>
        <v>13.2</v>
      </c>
      <c r="K76" s="23">
        <v>13.2</v>
      </c>
      <c r="L76" s="23" t="s">
        <v>3</v>
      </c>
      <c r="M76" s="23" t="s">
        <v>3</v>
      </c>
      <c r="N76" s="23" t="s">
        <v>3</v>
      </c>
    </row>
    <row r="77" spans="1:14" ht="16.149999999999999" customHeight="1" x14ac:dyDescent="0.25">
      <c r="A77" s="59" t="s">
        <v>300</v>
      </c>
      <c r="B77" s="58" t="s">
        <v>53</v>
      </c>
      <c r="C77" s="58" t="s">
        <v>55</v>
      </c>
      <c r="D77" s="58" t="s">
        <v>201</v>
      </c>
      <c r="E77" s="58">
        <v>2016</v>
      </c>
      <c r="F77" s="77">
        <v>159</v>
      </c>
      <c r="G77" s="24">
        <v>5</v>
      </c>
      <c r="H77" s="76">
        <v>2.5</v>
      </c>
      <c r="I77" s="23">
        <f>MIN(J77)</f>
        <v>5.4</v>
      </c>
      <c r="J77" s="24">
        <f t="shared" si="5"/>
        <v>5.4</v>
      </c>
      <c r="K77" s="24">
        <v>5.5</v>
      </c>
      <c r="L77" s="24">
        <v>5.9</v>
      </c>
      <c r="M77" s="24">
        <v>6</v>
      </c>
      <c r="N77" s="24">
        <v>5.4</v>
      </c>
    </row>
    <row r="78" spans="1:14" ht="16.149999999999999" customHeight="1" x14ac:dyDescent="0.25">
      <c r="A78" s="59" t="s">
        <v>224</v>
      </c>
      <c r="B78" s="58" t="s">
        <v>53</v>
      </c>
      <c r="C78" s="58" t="s">
        <v>292</v>
      </c>
      <c r="D78" s="58" t="s">
        <v>201</v>
      </c>
      <c r="E78" s="58">
        <v>2016</v>
      </c>
      <c r="F78" s="77">
        <v>159</v>
      </c>
      <c r="G78" s="24">
        <v>5</v>
      </c>
      <c r="H78" s="76">
        <v>2.5</v>
      </c>
      <c r="I78" s="23">
        <f>MIN(J78:J80)</f>
        <v>5.2</v>
      </c>
      <c r="J78" s="24">
        <f t="shared" si="5"/>
        <v>5.3</v>
      </c>
      <c r="K78" s="24">
        <v>5.7</v>
      </c>
      <c r="L78" s="24">
        <v>5.3</v>
      </c>
      <c r="M78" s="24">
        <v>5.8</v>
      </c>
      <c r="N78" s="24">
        <v>5.5</v>
      </c>
    </row>
    <row r="79" spans="1:14" ht="16.149999999999999" customHeight="1" x14ac:dyDescent="0.25">
      <c r="A79" s="59" t="s">
        <v>224</v>
      </c>
      <c r="B79" s="58" t="s">
        <v>202</v>
      </c>
      <c r="C79" s="58" t="s">
        <v>292</v>
      </c>
      <c r="D79" s="58" t="s">
        <v>201</v>
      </c>
      <c r="E79" s="58">
        <v>2016</v>
      </c>
      <c r="F79" s="77">
        <v>159</v>
      </c>
      <c r="G79" s="24">
        <v>5</v>
      </c>
      <c r="H79" s="76">
        <v>2.5</v>
      </c>
      <c r="I79" s="23" t="s">
        <v>3</v>
      </c>
      <c r="J79" s="24">
        <f t="shared" si="5"/>
        <v>5.2</v>
      </c>
      <c r="K79" s="24">
        <v>5.2</v>
      </c>
      <c r="L79" s="24">
        <v>5.7</v>
      </c>
      <c r="M79" s="24">
        <v>5.3</v>
      </c>
      <c r="N79" s="24" t="s">
        <v>3</v>
      </c>
    </row>
    <row r="80" spans="1:14" ht="16.149999999999999" customHeight="1" x14ac:dyDescent="0.25">
      <c r="A80" s="59" t="s">
        <v>224</v>
      </c>
      <c r="B80" s="58" t="s">
        <v>203</v>
      </c>
      <c r="C80" s="58" t="s">
        <v>292</v>
      </c>
      <c r="D80" s="58" t="s">
        <v>201</v>
      </c>
      <c r="E80" s="58">
        <v>2016</v>
      </c>
      <c r="F80" s="77">
        <v>159</v>
      </c>
      <c r="G80" s="24">
        <v>5</v>
      </c>
      <c r="H80" s="76">
        <v>2.5</v>
      </c>
      <c r="I80" s="23" t="s">
        <v>3</v>
      </c>
      <c r="J80" s="24">
        <f t="shared" si="5"/>
        <v>5.4</v>
      </c>
      <c r="K80" s="23">
        <v>5.6</v>
      </c>
      <c r="L80" s="23">
        <v>5.4</v>
      </c>
      <c r="M80" s="23">
        <v>5.8</v>
      </c>
      <c r="N80" s="23">
        <v>5.8</v>
      </c>
    </row>
    <row r="81" spans="1:14" ht="16.149999999999999" customHeight="1" x14ac:dyDescent="0.25">
      <c r="A81" s="59" t="s">
        <v>224</v>
      </c>
      <c r="B81" s="58" t="s">
        <v>204</v>
      </c>
      <c r="C81" s="58" t="s">
        <v>293</v>
      </c>
      <c r="D81" s="58" t="s">
        <v>201</v>
      </c>
      <c r="E81" s="58">
        <v>2016</v>
      </c>
      <c r="F81" s="77">
        <v>32</v>
      </c>
      <c r="G81" s="24">
        <v>4</v>
      </c>
      <c r="H81" s="76">
        <v>1.5</v>
      </c>
      <c r="I81" s="23">
        <f>MIN(J81:J82)</f>
        <v>3.1</v>
      </c>
      <c r="J81" s="24">
        <f t="shared" si="5"/>
        <v>3.2</v>
      </c>
      <c r="K81" s="23">
        <v>3.3</v>
      </c>
      <c r="L81" s="23">
        <v>3.4</v>
      </c>
      <c r="M81" s="23">
        <v>3.2</v>
      </c>
      <c r="N81" s="23">
        <v>3.5</v>
      </c>
    </row>
    <row r="82" spans="1:14" ht="16.149999999999999" customHeight="1" x14ac:dyDescent="0.25">
      <c r="A82" s="59" t="s">
        <v>224</v>
      </c>
      <c r="B82" s="58" t="s">
        <v>205</v>
      </c>
      <c r="C82" s="58" t="s">
        <v>293</v>
      </c>
      <c r="D82" s="58" t="s">
        <v>201</v>
      </c>
      <c r="E82" s="58">
        <v>2016</v>
      </c>
      <c r="F82" s="77">
        <v>32</v>
      </c>
      <c r="G82" s="24">
        <v>4</v>
      </c>
      <c r="H82" s="76">
        <v>1.5</v>
      </c>
      <c r="I82" s="23" t="s">
        <v>3</v>
      </c>
      <c r="J82" s="24">
        <f t="shared" si="5"/>
        <v>3.1</v>
      </c>
      <c r="K82" s="23">
        <v>3.1</v>
      </c>
      <c r="L82" s="23">
        <v>3.5</v>
      </c>
      <c r="M82" s="23">
        <v>3.3</v>
      </c>
      <c r="N82" s="23">
        <v>3.6</v>
      </c>
    </row>
    <row r="83" spans="1:14" ht="16.149999999999999" customHeight="1" x14ac:dyDescent="0.25">
      <c r="A83" s="59" t="s">
        <v>225</v>
      </c>
      <c r="B83" s="58" t="s">
        <v>53</v>
      </c>
      <c r="C83" s="58" t="s">
        <v>55</v>
      </c>
      <c r="D83" s="58" t="s">
        <v>201</v>
      </c>
      <c r="E83" s="58">
        <v>2016</v>
      </c>
      <c r="F83" s="77">
        <v>159</v>
      </c>
      <c r="G83" s="24">
        <v>5</v>
      </c>
      <c r="H83" s="76">
        <v>2.5</v>
      </c>
      <c r="I83" s="23">
        <f>MIN(J83)</f>
        <v>5.3</v>
      </c>
      <c r="J83" s="24">
        <f t="shared" si="5"/>
        <v>5.3</v>
      </c>
      <c r="K83" s="23">
        <v>5.7</v>
      </c>
      <c r="L83" s="23">
        <v>5.3</v>
      </c>
      <c r="M83" s="23">
        <v>5.8</v>
      </c>
      <c r="N83" s="23">
        <v>5.6</v>
      </c>
    </row>
    <row r="84" spans="1:14" ht="16.149999999999999" customHeight="1" x14ac:dyDescent="0.25">
      <c r="A84" s="59" t="s">
        <v>226</v>
      </c>
      <c r="B84" s="58" t="s">
        <v>53</v>
      </c>
      <c r="C84" s="58" t="s">
        <v>288</v>
      </c>
      <c r="D84" s="58" t="s">
        <v>201</v>
      </c>
      <c r="E84" s="58">
        <v>2016</v>
      </c>
      <c r="F84" s="77">
        <v>159</v>
      </c>
      <c r="G84" s="24">
        <v>6</v>
      </c>
      <c r="H84" s="76">
        <v>2.5</v>
      </c>
      <c r="I84" s="23">
        <f>MIN(J84:J87)</f>
        <v>5</v>
      </c>
      <c r="J84" s="24">
        <f t="shared" si="5"/>
        <v>5.8</v>
      </c>
      <c r="K84" s="23">
        <v>5.9</v>
      </c>
      <c r="L84" s="23">
        <v>6.2</v>
      </c>
      <c r="M84" s="23">
        <v>5.8</v>
      </c>
      <c r="N84" s="23">
        <v>6</v>
      </c>
    </row>
    <row r="85" spans="1:14" ht="16.149999999999999" customHeight="1" x14ac:dyDescent="0.25">
      <c r="A85" s="59" t="s">
        <v>226</v>
      </c>
      <c r="B85" s="58" t="s">
        <v>202</v>
      </c>
      <c r="C85" s="58" t="s">
        <v>288</v>
      </c>
      <c r="D85" s="58" t="s">
        <v>201</v>
      </c>
      <c r="E85" s="58">
        <v>2016</v>
      </c>
      <c r="F85" s="77">
        <v>159</v>
      </c>
      <c r="G85" s="24">
        <v>6</v>
      </c>
      <c r="H85" s="76">
        <v>2.5</v>
      </c>
      <c r="I85" s="23" t="s">
        <v>3</v>
      </c>
      <c r="J85" s="24">
        <f t="shared" si="5"/>
        <v>5.7</v>
      </c>
      <c r="K85" s="23">
        <v>5.7</v>
      </c>
      <c r="L85" s="23">
        <v>6.4</v>
      </c>
      <c r="M85" s="23">
        <v>5.8</v>
      </c>
      <c r="N85" s="23">
        <v>6.1</v>
      </c>
    </row>
    <row r="86" spans="1:14" ht="16.149999999999999" customHeight="1" x14ac:dyDescent="0.25">
      <c r="A86" s="59" t="s">
        <v>226</v>
      </c>
      <c r="B86" s="58" t="s">
        <v>203</v>
      </c>
      <c r="C86" s="58" t="s">
        <v>288</v>
      </c>
      <c r="D86" s="58" t="s">
        <v>201</v>
      </c>
      <c r="E86" s="58">
        <v>2016</v>
      </c>
      <c r="F86" s="77">
        <v>159</v>
      </c>
      <c r="G86" s="24">
        <v>6</v>
      </c>
      <c r="H86" s="76">
        <v>2.5</v>
      </c>
      <c r="I86" s="23" t="s">
        <v>3</v>
      </c>
      <c r="J86" s="24">
        <f t="shared" si="5"/>
        <v>5</v>
      </c>
      <c r="K86" s="24">
        <v>5</v>
      </c>
      <c r="L86" s="24">
        <v>5.7</v>
      </c>
      <c r="M86" s="24">
        <v>5.9</v>
      </c>
      <c r="N86" s="24">
        <v>6.2</v>
      </c>
    </row>
    <row r="87" spans="1:14" ht="16.149999999999999" customHeight="1" x14ac:dyDescent="0.25">
      <c r="A87" s="59" t="s">
        <v>226</v>
      </c>
      <c r="B87" s="58" t="s">
        <v>204</v>
      </c>
      <c r="C87" s="58" t="s">
        <v>288</v>
      </c>
      <c r="D87" s="58" t="s">
        <v>201</v>
      </c>
      <c r="E87" s="58">
        <v>2016</v>
      </c>
      <c r="F87" s="77">
        <v>159</v>
      </c>
      <c r="G87" s="24">
        <v>6</v>
      </c>
      <c r="H87" s="76">
        <v>2.5</v>
      </c>
      <c r="I87" s="23" t="s">
        <v>3</v>
      </c>
      <c r="J87" s="24">
        <f t="shared" si="5"/>
        <v>5.3</v>
      </c>
      <c r="K87" s="24">
        <v>5.3</v>
      </c>
      <c r="L87" s="24" t="s">
        <v>3</v>
      </c>
      <c r="M87" s="24" t="s">
        <v>3</v>
      </c>
      <c r="N87" s="24" t="s">
        <v>3</v>
      </c>
    </row>
    <row r="88" spans="1:14" ht="16.149999999999999" customHeight="1" x14ac:dyDescent="0.25">
      <c r="A88" s="59" t="s">
        <v>227</v>
      </c>
      <c r="B88" s="58" t="s">
        <v>53</v>
      </c>
      <c r="C88" s="58" t="s">
        <v>55</v>
      </c>
      <c r="D88" s="58" t="s">
        <v>201</v>
      </c>
      <c r="E88" s="58">
        <v>2016</v>
      </c>
      <c r="F88" s="77">
        <v>159</v>
      </c>
      <c r="G88" s="24">
        <v>5</v>
      </c>
      <c r="H88" s="76">
        <v>2.5</v>
      </c>
      <c r="I88" s="23">
        <f>MIN(J88)</f>
        <v>5.5</v>
      </c>
      <c r="J88" s="24">
        <f t="shared" si="5"/>
        <v>5.5</v>
      </c>
      <c r="K88" s="24">
        <v>5.8</v>
      </c>
      <c r="L88" s="24">
        <v>5.5</v>
      </c>
      <c r="M88" s="24">
        <v>5.7</v>
      </c>
      <c r="N88" s="24">
        <v>5.8</v>
      </c>
    </row>
    <row r="89" spans="1:14" ht="16.149999999999999" customHeight="1" x14ac:dyDescent="0.25">
      <c r="A89" s="59" t="s">
        <v>302</v>
      </c>
      <c r="B89" s="58" t="s">
        <v>53</v>
      </c>
      <c r="C89" s="58" t="s">
        <v>292</v>
      </c>
      <c r="D89" s="58" t="s">
        <v>201</v>
      </c>
      <c r="E89" s="58">
        <v>2016</v>
      </c>
      <c r="F89" s="77">
        <v>159</v>
      </c>
      <c r="G89" s="24">
        <v>5</v>
      </c>
      <c r="H89" s="76">
        <v>2.5</v>
      </c>
      <c r="I89" s="23">
        <f>MIN(J89:J91)</f>
        <v>5.2</v>
      </c>
      <c r="J89" s="24">
        <f t="shared" si="5"/>
        <v>5.3</v>
      </c>
      <c r="K89" s="24">
        <v>5.6</v>
      </c>
      <c r="L89" s="24">
        <v>5.3</v>
      </c>
      <c r="M89" s="24">
        <v>5.8</v>
      </c>
      <c r="N89" s="24">
        <v>5.5</v>
      </c>
    </row>
    <row r="90" spans="1:14" ht="16.149999999999999" customHeight="1" x14ac:dyDescent="0.25">
      <c r="A90" s="59" t="s">
        <v>302</v>
      </c>
      <c r="B90" s="58" t="s">
        <v>202</v>
      </c>
      <c r="C90" s="58" t="s">
        <v>292</v>
      </c>
      <c r="D90" s="58" t="s">
        <v>201</v>
      </c>
      <c r="E90" s="58">
        <v>2016</v>
      </c>
      <c r="F90" s="77">
        <v>159</v>
      </c>
      <c r="G90" s="24">
        <v>5</v>
      </c>
      <c r="H90" s="76">
        <v>2.5</v>
      </c>
      <c r="I90" s="23" t="s">
        <v>3</v>
      </c>
      <c r="J90" s="24">
        <f t="shared" si="5"/>
        <v>5.2</v>
      </c>
      <c r="K90" s="24">
        <v>5.2</v>
      </c>
      <c r="L90" s="24">
        <v>5.7</v>
      </c>
      <c r="M90" s="24">
        <v>5.3</v>
      </c>
      <c r="N90" s="24" t="s">
        <v>3</v>
      </c>
    </row>
    <row r="91" spans="1:14" ht="15" customHeight="1" x14ac:dyDescent="0.25">
      <c r="A91" s="59" t="s">
        <v>302</v>
      </c>
      <c r="B91" s="58" t="s">
        <v>203</v>
      </c>
      <c r="C91" s="58" t="s">
        <v>292</v>
      </c>
      <c r="D91" s="58" t="s">
        <v>201</v>
      </c>
      <c r="E91" s="58">
        <v>2016</v>
      </c>
      <c r="F91" s="77">
        <v>159</v>
      </c>
      <c r="G91" s="24">
        <v>5</v>
      </c>
      <c r="H91" s="76">
        <v>2.5</v>
      </c>
      <c r="I91" s="23" t="s">
        <v>3</v>
      </c>
      <c r="J91" s="24">
        <f t="shared" si="5"/>
        <v>5.4</v>
      </c>
      <c r="K91" s="24">
        <v>5.6</v>
      </c>
      <c r="L91" s="24">
        <v>5.4</v>
      </c>
      <c r="M91" s="24">
        <v>5.8</v>
      </c>
      <c r="N91" s="24">
        <v>5.8</v>
      </c>
    </row>
    <row r="92" spans="1:14" ht="15" customHeight="1" x14ac:dyDescent="0.25">
      <c r="A92" s="59" t="s">
        <v>302</v>
      </c>
      <c r="B92" s="58" t="s">
        <v>204</v>
      </c>
      <c r="C92" s="58" t="s">
        <v>293</v>
      </c>
      <c r="D92" s="58" t="s">
        <v>201</v>
      </c>
      <c r="E92" s="58">
        <v>2016</v>
      </c>
      <c r="F92" s="77">
        <v>32</v>
      </c>
      <c r="G92" s="24">
        <v>4</v>
      </c>
      <c r="H92" s="76">
        <v>1.5</v>
      </c>
      <c r="I92" s="23">
        <f>MIN(J92:J93)</f>
        <v>3.1</v>
      </c>
      <c r="J92" s="24">
        <f t="shared" si="5"/>
        <v>3.1</v>
      </c>
      <c r="K92" s="24">
        <v>3.3</v>
      </c>
      <c r="L92" s="24">
        <v>3.2</v>
      </c>
      <c r="M92" s="24">
        <v>3.3</v>
      </c>
      <c r="N92" s="24">
        <v>3.1</v>
      </c>
    </row>
    <row r="93" spans="1:14" ht="15" customHeight="1" x14ac:dyDescent="0.25">
      <c r="A93" s="59" t="s">
        <v>302</v>
      </c>
      <c r="B93" s="58" t="s">
        <v>205</v>
      </c>
      <c r="C93" s="58" t="s">
        <v>293</v>
      </c>
      <c r="D93" s="58" t="s">
        <v>201</v>
      </c>
      <c r="E93" s="58">
        <v>2016</v>
      </c>
      <c r="F93" s="77">
        <v>32</v>
      </c>
      <c r="G93" s="24">
        <v>4</v>
      </c>
      <c r="H93" s="76">
        <v>1.5</v>
      </c>
      <c r="I93" s="23" t="s">
        <v>3</v>
      </c>
      <c r="J93" s="24">
        <f t="shared" si="5"/>
        <v>3.2</v>
      </c>
      <c r="K93" s="24">
        <v>3.3</v>
      </c>
      <c r="L93" s="24">
        <v>3.4</v>
      </c>
      <c r="M93" s="24">
        <v>3.3</v>
      </c>
      <c r="N93" s="24">
        <v>3.2</v>
      </c>
    </row>
    <row r="94" spans="1:14" ht="15" customHeight="1" x14ac:dyDescent="0.25">
      <c r="A94" s="59" t="s">
        <v>303</v>
      </c>
      <c r="B94" s="58" t="s">
        <v>53</v>
      </c>
      <c r="C94" s="58" t="s">
        <v>55</v>
      </c>
      <c r="D94" s="58" t="s">
        <v>201</v>
      </c>
      <c r="E94" s="58">
        <v>2016</v>
      </c>
      <c r="F94" s="77">
        <v>32</v>
      </c>
      <c r="G94" s="24">
        <v>4</v>
      </c>
      <c r="H94" s="76">
        <v>1.5</v>
      </c>
      <c r="I94" s="23">
        <f t="shared" ref="I94:I96" si="6">MIN(J94)</f>
        <v>3.1</v>
      </c>
      <c r="J94" s="24">
        <f t="shared" si="5"/>
        <v>3.1</v>
      </c>
      <c r="K94" s="24">
        <v>3.3</v>
      </c>
      <c r="L94" s="24">
        <v>3.1</v>
      </c>
      <c r="M94" s="24">
        <v>3.3</v>
      </c>
      <c r="N94" s="24">
        <v>3.3</v>
      </c>
    </row>
    <row r="95" spans="1:14" ht="15" customHeight="1" x14ac:dyDescent="0.25">
      <c r="A95" s="59" t="s">
        <v>228</v>
      </c>
      <c r="B95" s="58" t="s">
        <v>53</v>
      </c>
      <c r="C95" s="58" t="s">
        <v>55</v>
      </c>
      <c r="D95" s="58" t="s">
        <v>201</v>
      </c>
      <c r="E95" s="58">
        <v>2016</v>
      </c>
      <c r="F95" s="77">
        <v>32</v>
      </c>
      <c r="G95" s="24">
        <v>4</v>
      </c>
      <c r="H95" s="76">
        <v>1.5</v>
      </c>
      <c r="I95" s="23">
        <f t="shared" si="6"/>
        <v>3.2</v>
      </c>
      <c r="J95" s="24">
        <f t="shared" si="5"/>
        <v>3.2</v>
      </c>
      <c r="K95" s="24">
        <v>3.2</v>
      </c>
      <c r="L95" s="24">
        <v>3.3</v>
      </c>
      <c r="M95" s="24">
        <v>3.2</v>
      </c>
      <c r="N95" s="24">
        <v>3.3</v>
      </c>
    </row>
    <row r="96" spans="1:14" ht="15" customHeight="1" x14ac:dyDescent="0.25">
      <c r="A96" s="59" t="s">
        <v>229</v>
      </c>
      <c r="B96" s="58" t="s">
        <v>53</v>
      </c>
      <c r="C96" s="58" t="s">
        <v>55</v>
      </c>
      <c r="D96" s="58" t="s">
        <v>201</v>
      </c>
      <c r="E96" s="58">
        <v>2016</v>
      </c>
      <c r="F96" s="77">
        <v>159</v>
      </c>
      <c r="G96" s="24">
        <v>5</v>
      </c>
      <c r="H96" s="76">
        <v>2.5</v>
      </c>
      <c r="I96" s="23">
        <f t="shared" si="6"/>
        <v>5.3</v>
      </c>
      <c r="J96" s="24">
        <f t="shared" si="5"/>
        <v>5.3</v>
      </c>
      <c r="K96" s="24">
        <v>5.7</v>
      </c>
      <c r="L96" s="24">
        <v>5.3</v>
      </c>
      <c r="M96" s="24">
        <v>5.5</v>
      </c>
      <c r="N96" s="24">
        <v>5.4</v>
      </c>
    </row>
    <row r="97" spans="1:14" ht="15" customHeight="1" x14ac:dyDescent="0.25">
      <c r="A97" s="59" t="s">
        <v>230</v>
      </c>
      <c r="B97" s="58" t="s">
        <v>53</v>
      </c>
      <c r="C97" s="58" t="s">
        <v>292</v>
      </c>
      <c r="D97" s="58" t="s">
        <v>201</v>
      </c>
      <c r="E97" s="58">
        <v>2016</v>
      </c>
      <c r="F97" s="77">
        <v>159</v>
      </c>
      <c r="G97" s="24">
        <v>5</v>
      </c>
      <c r="H97" s="76">
        <v>2.5</v>
      </c>
      <c r="I97" s="23">
        <f>MIN(J97:J99)</f>
        <v>5.0999999999999996</v>
      </c>
      <c r="J97" s="24">
        <f t="shared" si="5"/>
        <v>5.2</v>
      </c>
      <c r="K97" s="24">
        <v>5.5</v>
      </c>
      <c r="L97" s="24">
        <v>5.4</v>
      </c>
      <c r="M97" s="24">
        <v>5.8</v>
      </c>
      <c r="N97" s="24">
        <v>5.2</v>
      </c>
    </row>
    <row r="98" spans="1:14" ht="15" customHeight="1" x14ac:dyDescent="0.25">
      <c r="A98" s="59" t="s">
        <v>230</v>
      </c>
      <c r="B98" s="58" t="s">
        <v>202</v>
      </c>
      <c r="C98" s="58" t="s">
        <v>292</v>
      </c>
      <c r="D98" s="58" t="s">
        <v>201</v>
      </c>
      <c r="E98" s="58">
        <v>2016</v>
      </c>
      <c r="F98" s="77">
        <v>159</v>
      </c>
      <c r="G98" s="24">
        <v>5</v>
      </c>
      <c r="H98" s="76">
        <v>2.5</v>
      </c>
      <c r="I98" s="23" t="s">
        <v>3</v>
      </c>
      <c r="J98" s="24">
        <f t="shared" si="5"/>
        <v>5.0999999999999996</v>
      </c>
      <c r="K98" s="24">
        <v>5.0999999999999996</v>
      </c>
      <c r="L98" s="24">
        <v>5.7</v>
      </c>
      <c r="M98" s="24">
        <v>5.5</v>
      </c>
      <c r="N98" s="24" t="s">
        <v>3</v>
      </c>
    </row>
    <row r="99" spans="1:14" ht="15" customHeight="1" x14ac:dyDescent="0.25">
      <c r="A99" s="59" t="s">
        <v>230</v>
      </c>
      <c r="B99" s="58" t="s">
        <v>203</v>
      </c>
      <c r="C99" s="58" t="s">
        <v>292</v>
      </c>
      <c r="D99" s="58" t="s">
        <v>201</v>
      </c>
      <c r="E99" s="58">
        <v>2016</v>
      </c>
      <c r="F99" s="77">
        <v>159</v>
      </c>
      <c r="G99" s="24">
        <v>5</v>
      </c>
      <c r="H99" s="76">
        <v>2.5</v>
      </c>
      <c r="I99" s="23" t="s">
        <v>3</v>
      </c>
      <c r="J99" s="24">
        <f t="shared" si="5"/>
        <v>5.3</v>
      </c>
      <c r="K99" s="24">
        <v>5.6</v>
      </c>
      <c r="L99" s="24">
        <v>5.7</v>
      </c>
      <c r="M99" s="24">
        <v>5.3</v>
      </c>
      <c r="N99" s="24">
        <v>5.9</v>
      </c>
    </row>
    <row r="100" spans="1:14" ht="15" customHeight="1" x14ac:dyDescent="0.25">
      <c r="A100" s="59" t="s">
        <v>230</v>
      </c>
      <c r="B100" s="58" t="s">
        <v>204</v>
      </c>
      <c r="C100" s="58" t="s">
        <v>293</v>
      </c>
      <c r="D100" s="58" t="s">
        <v>201</v>
      </c>
      <c r="E100" s="58">
        <v>2016</v>
      </c>
      <c r="F100" s="77">
        <v>32</v>
      </c>
      <c r="G100" s="24">
        <v>4</v>
      </c>
      <c r="H100" s="76">
        <v>1.5</v>
      </c>
      <c r="I100" s="23">
        <f>MIN(J100:J101)</f>
        <v>3.1</v>
      </c>
      <c r="J100" s="24">
        <f t="shared" si="5"/>
        <v>3.1</v>
      </c>
      <c r="K100" s="24">
        <v>3.3</v>
      </c>
      <c r="L100" s="24">
        <v>3.1</v>
      </c>
      <c r="M100" s="24">
        <v>3.2</v>
      </c>
      <c r="N100" s="24">
        <v>3.4</v>
      </c>
    </row>
    <row r="101" spans="1:14" ht="15" customHeight="1" x14ac:dyDescent="0.25">
      <c r="A101" s="59" t="s">
        <v>230</v>
      </c>
      <c r="B101" s="58" t="s">
        <v>205</v>
      </c>
      <c r="C101" s="58" t="s">
        <v>293</v>
      </c>
      <c r="D101" s="58" t="s">
        <v>201</v>
      </c>
      <c r="E101" s="58">
        <v>2016</v>
      </c>
      <c r="F101" s="77">
        <v>32</v>
      </c>
      <c r="G101" s="24">
        <v>4</v>
      </c>
      <c r="H101" s="76">
        <v>1.5</v>
      </c>
      <c r="I101" s="23" t="s">
        <v>3</v>
      </c>
      <c r="J101" s="24">
        <f t="shared" si="5"/>
        <v>3.2</v>
      </c>
      <c r="K101" s="24">
        <v>3.4</v>
      </c>
      <c r="L101" s="24">
        <v>3.2</v>
      </c>
      <c r="M101" s="24">
        <v>3.5</v>
      </c>
      <c r="N101" s="24">
        <v>3.3</v>
      </c>
    </row>
    <row r="102" spans="1:14" ht="15" customHeight="1" x14ac:dyDescent="0.25">
      <c r="A102" s="59" t="s">
        <v>231</v>
      </c>
      <c r="B102" s="58" t="s">
        <v>53</v>
      </c>
      <c r="C102" s="58" t="s">
        <v>55</v>
      </c>
      <c r="D102" s="58" t="s">
        <v>201</v>
      </c>
      <c r="E102" s="58">
        <v>2016</v>
      </c>
      <c r="F102" s="77">
        <v>32</v>
      </c>
      <c r="G102" s="24">
        <v>4</v>
      </c>
      <c r="H102" s="76">
        <v>1.5</v>
      </c>
      <c r="I102" s="23">
        <f t="shared" ref="I102:I104" si="7">MIN(J102)</f>
        <v>3.1</v>
      </c>
      <c r="J102" s="24">
        <f t="shared" si="5"/>
        <v>3.1</v>
      </c>
      <c r="K102" s="24">
        <v>3.1</v>
      </c>
      <c r="L102" s="24">
        <v>3.3</v>
      </c>
      <c r="M102" s="24">
        <v>3.2</v>
      </c>
      <c r="N102" s="24">
        <v>3.3</v>
      </c>
    </row>
    <row r="103" spans="1:14" ht="15" customHeight="1" x14ac:dyDescent="0.25">
      <c r="A103" s="59" t="s">
        <v>304</v>
      </c>
      <c r="B103" s="58" t="s">
        <v>53</v>
      </c>
      <c r="C103" s="58" t="s">
        <v>55</v>
      </c>
      <c r="D103" s="58" t="s">
        <v>201</v>
      </c>
      <c r="E103" s="58">
        <v>2016</v>
      </c>
      <c r="F103" s="77">
        <v>32</v>
      </c>
      <c r="G103" s="24">
        <v>4</v>
      </c>
      <c r="H103" s="76">
        <v>1.5</v>
      </c>
      <c r="I103" s="23">
        <f t="shared" si="7"/>
        <v>3.2</v>
      </c>
      <c r="J103" s="24">
        <f t="shared" si="5"/>
        <v>3.2</v>
      </c>
      <c r="K103" s="24">
        <v>3.4</v>
      </c>
      <c r="L103" s="24">
        <v>3.3</v>
      </c>
      <c r="M103" s="24">
        <v>3.5</v>
      </c>
      <c r="N103" s="24">
        <v>3.2</v>
      </c>
    </row>
    <row r="104" spans="1:14" ht="15" customHeight="1" x14ac:dyDescent="0.25">
      <c r="A104" s="59" t="s">
        <v>232</v>
      </c>
      <c r="B104" s="58" t="s">
        <v>53</v>
      </c>
      <c r="C104" s="58" t="s">
        <v>55</v>
      </c>
      <c r="D104" s="58" t="s">
        <v>201</v>
      </c>
      <c r="E104" s="58">
        <v>2016</v>
      </c>
      <c r="F104" s="77">
        <v>159</v>
      </c>
      <c r="G104" s="24">
        <v>5</v>
      </c>
      <c r="H104" s="76">
        <v>2.5</v>
      </c>
      <c r="I104" s="23">
        <f t="shared" si="7"/>
        <v>5.3</v>
      </c>
      <c r="J104" s="24">
        <f t="shared" si="5"/>
        <v>5.3</v>
      </c>
      <c r="K104" s="24">
        <v>5.7</v>
      </c>
      <c r="L104" s="24">
        <v>5.3</v>
      </c>
      <c r="M104" s="24">
        <v>5.8</v>
      </c>
      <c r="N104" s="24">
        <v>5.9</v>
      </c>
    </row>
    <row r="105" spans="1:14" ht="15" customHeight="1" x14ac:dyDescent="0.25">
      <c r="A105" s="59" t="s">
        <v>305</v>
      </c>
      <c r="B105" s="58" t="s">
        <v>53</v>
      </c>
      <c r="C105" s="58" t="s">
        <v>334</v>
      </c>
      <c r="D105" s="58" t="s">
        <v>201</v>
      </c>
      <c r="E105" s="58">
        <v>2016</v>
      </c>
      <c r="F105" s="77" t="s">
        <v>406</v>
      </c>
      <c r="G105" s="24">
        <v>6</v>
      </c>
      <c r="H105" s="76">
        <v>2.5</v>
      </c>
      <c r="I105" s="23">
        <f>MIN(J105:J109)</f>
        <v>8.5</v>
      </c>
      <c r="J105" s="24">
        <f t="shared" si="5"/>
        <v>8.6999999999999993</v>
      </c>
      <c r="K105" s="24">
        <v>9.3000000000000007</v>
      </c>
      <c r="L105" s="24">
        <v>9.1</v>
      </c>
      <c r="M105" s="24">
        <v>9.1999999999999993</v>
      </c>
      <c r="N105" s="24">
        <v>8.6999999999999993</v>
      </c>
    </row>
    <row r="106" spans="1:14" ht="15" customHeight="1" x14ac:dyDescent="0.25">
      <c r="A106" s="59" t="s">
        <v>305</v>
      </c>
      <c r="B106" s="58" t="s">
        <v>202</v>
      </c>
      <c r="C106" s="58" t="s">
        <v>334</v>
      </c>
      <c r="D106" s="58" t="s">
        <v>201</v>
      </c>
      <c r="E106" s="58">
        <v>2016</v>
      </c>
      <c r="F106" s="77" t="s">
        <v>406</v>
      </c>
      <c r="G106" s="24">
        <v>6</v>
      </c>
      <c r="H106" s="76">
        <v>2.5</v>
      </c>
      <c r="I106" s="23" t="s">
        <v>3</v>
      </c>
      <c r="J106" s="24">
        <f t="shared" si="5"/>
        <v>8.9</v>
      </c>
      <c r="K106" s="24">
        <v>8.9</v>
      </c>
      <c r="L106" s="24">
        <v>9.1999999999999993</v>
      </c>
      <c r="M106" s="24">
        <v>9.1</v>
      </c>
      <c r="N106" s="24" t="s">
        <v>3</v>
      </c>
    </row>
    <row r="107" spans="1:14" ht="15" customHeight="1" x14ac:dyDescent="0.25">
      <c r="A107" s="59" t="s">
        <v>305</v>
      </c>
      <c r="B107" s="58" t="s">
        <v>203</v>
      </c>
      <c r="C107" s="58" t="s">
        <v>334</v>
      </c>
      <c r="D107" s="58" t="s">
        <v>201</v>
      </c>
      <c r="E107" s="58">
        <v>2016</v>
      </c>
      <c r="F107" s="77" t="s">
        <v>406</v>
      </c>
      <c r="G107" s="24">
        <v>6</v>
      </c>
      <c r="H107" s="76">
        <v>2.5</v>
      </c>
      <c r="I107" s="23" t="s">
        <v>3</v>
      </c>
      <c r="J107" s="24">
        <f t="shared" si="5"/>
        <v>9</v>
      </c>
      <c r="K107" s="24">
        <v>9.1999999999999993</v>
      </c>
      <c r="L107" s="24">
        <v>9</v>
      </c>
      <c r="M107" s="24">
        <v>9.1</v>
      </c>
      <c r="N107" s="24">
        <v>9</v>
      </c>
    </row>
    <row r="108" spans="1:14" ht="15" customHeight="1" x14ac:dyDescent="0.25">
      <c r="A108" s="59" t="s">
        <v>305</v>
      </c>
      <c r="B108" s="58" t="s">
        <v>204</v>
      </c>
      <c r="C108" s="58" t="s">
        <v>334</v>
      </c>
      <c r="D108" s="58" t="s">
        <v>201</v>
      </c>
      <c r="E108" s="58">
        <v>2016</v>
      </c>
      <c r="F108" s="77" t="s">
        <v>406</v>
      </c>
      <c r="G108" s="24">
        <v>6</v>
      </c>
      <c r="H108" s="76">
        <v>2.5</v>
      </c>
      <c r="I108" s="23" t="s">
        <v>3</v>
      </c>
      <c r="J108" s="24">
        <f t="shared" si="5"/>
        <v>8.5</v>
      </c>
      <c r="K108" s="24">
        <v>9</v>
      </c>
      <c r="L108" s="24">
        <v>8.6999999999999993</v>
      </c>
      <c r="M108" s="24">
        <v>8.5</v>
      </c>
      <c r="N108" s="24">
        <v>8.6999999999999993</v>
      </c>
    </row>
    <row r="109" spans="1:14" ht="15" customHeight="1" x14ac:dyDescent="0.25">
      <c r="A109" s="59" t="s">
        <v>305</v>
      </c>
      <c r="B109" s="58" t="s">
        <v>205</v>
      </c>
      <c r="C109" s="58" t="s">
        <v>334</v>
      </c>
      <c r="D109" s="58" t="s">
        <v>201</v>
      </c>
      <c r="E109" s="58">
        <v>2016</v>
      </c>
      <c r="F109" s="77" t="s">
        <v>406</v>
      </c>
      <c r="G109" s="24">
        <v>6</v>
      </c>
      <c r="H109" s="76">
        <v>2.5</v>
      </c>
      <c r="I109" s="23" t="s">
        <v>3</v>
      </c>
      <c r="J109" s="24">
        <f t="shared" si="5"/>
        <v>8.5</v>
      </c>
      <c r="K109" s="24">
        <v>8.8000000000000007</v>
      </c>
      <c r="L109" s="24">
        <v>8.5</v>
      </c>
      <c r="M109" s="24">
        <v>8.6</v>
      </c>
      <c r="N109" s="24">
        <v>8.6999999999999993</v>
      </c>
    </row>
    <row r="110" spans="1:14" ht="15" customHeight="1" x14ac:dyDescent="0.25">
      <c r="A110" s="59" t="s">
        <v>306</v>
      </c>
      <c r="B110" s="58" t="s">
        <v>53</v>
      </c>
      <c r="C110" s="58" t="s">
        <v>55</v>
      </c>
      <c r="D110" s="58" t="s">
        <v>201</v>
      </c>
      <c r="E110" s="58">
        <v>2016</v>
      </c>
      <c r="F110" s="77">
        <v>159</v>
      </c>
      <c r="G110" s="24">
        <v>5</v>
      </c>
      <c r="H110" s="76">
        <v>2.5</v>
      </c>
      <c r="I110" s="23">
        <f t="shared" ref="I110:I112" si="8">MIN(J110)</f>
        <v>5.3</v>
      </c>
      <c r="J110" s="24">
        <f t="shared" si="5"/>
        <v>5.3</v>
      </c>
      <c r="K110" s="24">
        <v>5.4</v>
      </c>
      <c r="L110" s="24">
        <v>5.9</v>
      </c>
      <c r="M110" s="24">
        <v>5.6</v>
      </c>
      <c r="N110" s="24">
        <v>5.3</v>
      </c>
    </row>
    <row r="111" spans="1:14" ht="15" customHeight="1" x14ac:dyDescent="0.25">
      <c r="A111" s="59" t="s">
        <v>281</v>
      </c>
      <c r="B111" s="58" t="s">
        <v>53</v>
      </c>
      <c r="C111" s="58" t="s">
        <v>55</v>
      </c>
      <c r="D111" s="58" t="s">
        <v>201</v>
      </c>
      <c r="E111" s="58">
        <v>2016</v>
      </c>
      <c r="F111" s="77">
        <v>159</v>
      </c>
      <c r="G111" s="24">
        <v>5</v>
      </c>
      <c r="H111" s="76">
        <v>2.5</v>
      </c>
      <c r="I111" s="23">
        <f t="shared" si="8"/>
        <v>5.4</v>
      </c>
      <c r="J111" s="24">
        <f t="shared" si="5"/>
        <v>5.4</v>
      </c>
      <c r="K111" s="24">
        <v>5.7</v>
      </c>
      <c r="L111" s="24">
        <v>5.4</v>
      </c>
      <c r="M111" s="24">
        <v>5.5</v>
      </c>
      <c r="N111" s="24">
        <v>5.8</v>
      </c>
    </row>
    <row r="112" spans="1:14" ht="15" customHeight="1" x14ac:dyDescent="0.25">
      <c r="A112" s="59" t="s">
        <v>307</v>
      </c>
      <c r="B112" s="58" t="s">
        <v>53</v>
      </c>
      <c r="C112" s="58" t="s">
        <v>55</v>
      </c>
      <c r="D112" s="58" t="s">
        <v>201</v>
      </c>
      <c r="E112" s="58">
        <v>2016</v>
      </c>
      <c r="F112" s="77">
        <v>159</v>
      </c>
      <c r="G112" s="24">
        <v>5</v>
      </c>
      <c r="H112" s="76">
        <v>2.5</v>
      </c>
      <c r="I112" s="23">
        <f t="shared" si="8"/>
        <v>5.5</v>
      </c>
      <c r="J112" s="24">
        <f t="shared" si="5"/>
        <v>5.5</v>
      </c>
      <c r="K112" s="24">
        <v>5.8</v>
      </c>
      <c r="L112" s="24">
        <v>5.6</v>
      </c>
      <c r="M112" s="24">
        <v>5.9</v>
      </c>
      <c r="N112" s="24">
        <v>5.5</v>
      </c>
    </row>
    <row r="113" spans="1:14" ht="15" customHeight="1" x14ac:dyDescent="0.25">
      <c r="A113" s="59" t="s">
        <v>282</v>
      </c>
      <c r="B113" s="58" t="s">
        <v>53</v>
      </c>
      <c r="C113" s="58" t="s">
        <v>288</v>
      </c>
      <c r="D113" s="58" t="s">
        <v>201</v>
      </c>
      <c r="E113" s="58">
        <v>2016</v>
      </c>
      <c r="F113" s="77">
        <v>159</v>
      </c>
      <c r="G113" s="24">
        <v>5</v>
      </c>
      <c r="H113" s="76">
        <v>2.5</v>
      </c>
      <c r="I113" s="23">
        <f>MIN(J113:J116)</f>
        <v>5.4</v>
      </c>
      <c r="J113" s="24">
        <f t="shared" si="5"/>
        <v>5.7</v>
      </c>
      <c r="K113" s="24">
        <v>5.8</v>
      </c>
      <c r="L113" s="24">
        <v>5.7</v>
      </c>
      <c r="M113" s="24">
        <v>6.1</v>
      </c>
      <c r="N113" s="24">
        <v>5.9</v>
      </c>
    </row>
    <row r="114" spans="1:14" ht="15" customHeight="1" x14ac:dyDescent="0.25">
      <c r="A114" s="59" t="s">
        <v>282</v>
      </c>
      <c r="B114" s="58" t="s">
        <v>202</v>
      </c>
      <c r="C114" s="58" t="s">
        <v>288</v>
      </c>
      <c r="D114" s="58" t="s">
        <v>201</v>
      </c>
      <c r="E114" s="58">
        <v>2016</v>
      </c>
      <c r="F114" s="77">
        <v>159</v>
      </c>
      <c r="G114" s="24">
        <v>5</v>
      </c>
      <c r="H114" s="76">
        <v>2.5</v>
      </c>
      <c r="I114" s="23" t="s">
        <v>3</v>
      </c>
      <c r="J114" s="24">
        <f t="shared" si="5"/>
        <v>5.8</v>
      </c>
      <c r="K114" s="24">
        <v>5.8</v>
      </c>
      <c r="L114" s="24">
        <v>5.9</v>
      </c>
      <c r="M114" s="24">
        <v>6.4</v>
      </c>
      <c r="N114" s="24">
        <v>6.1</v>
      </c>
    </row>
    <row r="115" spans="1:14" ht="15" customHeight="1" x14ac:dyDescent="0.25">
      <c r="A115" s="59" t="s">
        <v>282</v>
      </c>
      <c r="B115" s="58" t="s">
        <v>203</v>
      </c>
      <c r="C115" s="58" t="s">
        <v>288</v>
      </c>
      <c r="D115" s="58" t="s">
        <v>201</v>
      </c>
      <c r="E115" s="58">
        <v>2016</v>
      </c>
      <c r="F115" s="77">
        <v>159</v>
      </c>
      <c r="G115" s="24">
        <v>5</v>
      </c>
      <c r="H115" s="76">
        <v>2.5</v>
      </c>
      <c r="I115" s="23" t="s">
        <v>3</v>
      </c>
      <c r="J115" s="24">
        <f t="shared" si="5"/>
        <v>5.7</v>
      </c>
      <c r="K115" s="24">
        <v>5.9</v>
      </c>
      <c r="L115" s="24">
        <v>6.2</v>
      </c>
      <c r="M115" s="24">
        <v>5.7</v>
      </c>
      <c r="N115" s="24">
        <v>5.9</v>
      </c>
    </row>
    <row r="116" spans="1:14" ht="15" customHeight="1" x14ac:dyDescent="0.25">
      <c r="A116" s="59" t="s">
        <v>282</v>
      </c>
      <c r="B116" s="58" t="s">
        <v>204</v>
      </c>
      <c r="C116" s="58" t="s">
        <v>288</v>
      </c>
      <c r="D116" s="58" t="s">
        <v>201</v>
      </c>
      <c r="E116" s="58">
        <v>2016</v>
      </c>
      <c r="F116" s="77">
        <v>159</v>
      </c>
      <c r="G116" s="24">
        <v>6</v>
      </c>
      <c r="H116" s="76">
        <v>2.5</v>
      </c>
      <c r="I116" s="23" t="s">
        <v>3</v>
      </c>
      <c r="J116" s="24">
        <f t="shared" si="5"/>
        <v>5.4</v>
      </c>
      <c r="K116" s="24">
        <v>5.4</v>
      </c>
      <c r="L116" s="24" t="s">
        <v>3</v>
      </c>
      <c r="M116" s="24" t="s">
        <v>3</v>
      </c>
      <c r="N116" s="24" t="s">
        <v>3</v>
      </c>
    </row>
    <row r="117" spans="1:14" ht="15" customHeight="1" x14ac:dyDescent="0.25">
      <c r="A117" s="59" t="s">
        <v>283</v>
      </c>
      <c r="B117" s="58" t="s">
        <v>53</v>
      </c>
      <c r="C117" s="58" t="s">
        <v>55</v>
      </c>
      <c r="D117" s="58" t="s">
        <v>201</v>
      </c>
      <c r="E117" s="58">
        <v>2016</v>
      </c>
      <c r="F117" s="77">
        <v>159</v>
      </c>
      <c r="G117" s="24">
        <v>5</v>
      </c>
      <c r="H117" s="76">
        <v>2.5</v>
      </c>
      <c r="I117" s="23">
        <f t="shared" ref="I117:I118" si="9">MIN(J117)</f>
        <v>5.3</v>
      </c>
      <c r="J117" s="24">
        <f t="shared" si="5"/>
        <v>5.3</v>
      </c>
      <c r="K117" s="24">
        <v>5.7</v>
      </c>
      <c r="L117" s="24">
        <v>5.3</v>
      </c>
      <c r="M117" s="24">
        <v>5.8</v>
      </c>
      <c r="N117" s="24">
        <v>5.6</v>
      </c>
    </row>
    <row r="118" spans="1:14" ht="15" customHeight="1" x14ac:dyDescent="0.25">
      <c r="A118" s="59" t="s">
        <v>308</v>
      </c>
      <c r="B118" s="58" t="s">
        <v>53</v>
      </c>
      <c r="C118" s="58" t="s">
        <v>55</v>
      </c>
      <c r="D118" s="58" t="s">
        <v>201</v>
      </c>
      <c r="E118" s="58">
        <v>2016</v>
      </c>
      <c r="F118" s="77">
        <v>159</v>
      </c>
      <c r="G118" s="24">
        <v>5</v>
      </c>
      <c r="H118" s="76">
        <v>2.5</v>
      </c>
      <c r="I118" s="23">
        <f t="shared" si="9"/>
        <v>5.2</v>
      </c>
      <c r="J118" s="24">
        <f t="shared" si="5"/>
        <v>5.2</v>
      </c>
      <c r="K118" s="24">
        <v>5.4</v>
      </c>
      <c r="L118" s="24">
        <v>5.7</v>
      </c>
      <c r="M118" s="24">
        <v>5.2</v>
      </c>
      <c r="N118" s="24">
        <v>5.3</v>
      </c>
    </row>
    <row r="119" spans="1:14" ht="15" customHeight="1" x14ac:dyDescent="0.25">
      <c r="A119" s="59" t="s">
        <v>284</v>
      </c>
      <c r="B119" s="58" t="s">
        <v>53</v>
      </c>
      <c r="C119" s="58" t="s">
        <v>288</v>
      </c>
      <c r="D119" s="58" t="s">
        <v>201</v>
      </c>
      <c r="E119" s="58">
        <v>2016</v>
      </c>
      <c r="F119" s="77">
        <v>159</v>
      </c>
      <c r="G119" s="24">
        <v>6</v>
      </c>
      <c r="H119" s="76">
        <v>2.5</v>
      </c>
      <c r="I119" s="23">
        <f>MIN(J119:J122)</f>
        <v>5.5</v>
      </c>
      <c r="J119" s="24">
        <f t="shared" si="5"/>
        <v>5.7</v>
      </c>
      <c r="K119" s="24">
        <v>5.8</v>
      </c>
      <c r="L119" s="24">
        <v>5.7</v>
      </c>
      <c r="M119" s="24">
        <v>6</v>
      </c>
      <c r="N119" s="24">
        <v>6.1</v>
      </c>
    </row>
    <row r="120" spans="1:14" ht="15" customHeight="1" x14ac:dyDescent="0.25">
      <c r="A120" s="59" t="s">
        <v>284</v>
      </c>
      <c r="B120" s="58" t="s">
        <v>202</v>
      </c>
      <c r="C120" s="58" t="s">
        <v>288</v>
      </c>
      <c r="D120" s="58" t="s">
        <v>201</v>
      </c>
      <c r="E120" s="58">
        <v>2016</v>
      </c>
      <c r="F120" s="77">
        <v>159</v>
      </c>
      <c r="G120" s="24">
        <v>6</v>
      </c>
      <c r="H120" s="76">
        <v>2.5</v>
      </c>
      <c r="I120" s="23" t="s">
        <v>3</v>
      </c>
      <c r="J120" s="24">
        <f t="shared" si="5"/>
        <v>6</v>
      </c>
      <c r="K120" s="24">
        <v>6</v>
      </c>
      <c r="L120" s="24">
        <v>6.5</v>
      </c>
      <c r="M120" s="24">
        <v>6.1</v>
      </c>
      <c r="N120" s="24">
        <v>6</v>
      </c>
    </row>
    <row r="121" spans="1:14" ht="15" customHeight="1" x14ac:dyDescent="0.25">
      <c r="A121" s="59" t="s">
        <v>284</v>
      </c>
      <c r="B121" s="58" t="s">
        <v>203</v>
      </c>
      <c r="C121" s="58" t="s">
        <v>288</v>
      </c>
      <c r="D121" s="58" t="s">
        <v>201</v>
      </c>
      <c r="E121" s="58">
        <v>2016</v>
      </c>
      <c r="F121" s="77">
        <v>159</v>
      </c>
      <c r="G121" s="24">
        <v>6</v>
      </c>
      <c r="H121" s="76">
        <v>2.5</v>
      </c>
      <c r="I121" s="23" t="s">
        <v>3</v>
      </c>
      <c r="J121" s="24">
        <f t="shared" si="5"/>
        <v>5.8</v>
      </c>
      <c r="K121" s="24">
        <v>6.2</v>
      </c>
      <c r="L121" s="24">
        <v>5.8</v>
      </c>
      <c r="M121" s="24">
        <v>6.1</v>
      </c>
      <c r="N121" s="24">
        <v>6.1</v>
      </c>
    </row>
    <row r="122" spans="1:14" ht="15" customHeight="1" x14ac:dyDescent="0.25">
      <c r="A122" s="59" t="s">
        <v>284</v>
      </c>
      <c r="B122" s="58" t="s">
        <v>204</v>
      </c>
      <c r="C122" s="58" t="s">
        <v>288</v>
      </c>
      <c r="D122" s="58" t="s">
        <v>201</v>
      </c>
      <c r="E122" s="58">
        <v>2016</v>
      </c>
      <c r="F122" s="77">
        <v>159</v>
      </c>
      <c r="G122" s="24">
        <v>6</v>
      </c>
      <c r="H122" s="76">
        <v>2.5</v>
      </c>
      <c r="I122" s="23" t="s">
        <v>3</v>
      </c>
      <c r="J122" s="24">
        <f t="shared" si="5"/>
        <v>5.5</v>
      </c>
      <c r="K122" s="24">
        <v>5.5</v>
      </c>
      <c r="L122" s="24" t="s">
        <v>3</v>
      </c>
      <c r="M122" s="24" t="s">
        <v>3</v>
      </c>
      <c r="N122" s="24" t="s">
        <v>3</v>
      </c>
    </row>
    <row r="123" spans="1:14" ht="15" customHeight="1" x14ac:dyDescent="0.25">
      <c r="A123" s="59" t="s">
        <v>285</v>
      </c>
      <c r="B123" s="58" t="s">
        <v>53</v>
      </c>
      <c r="C123" s="58" t="s">
        <v>288</v>
      </c>
      <c r="D123" s="58" t="s">
        <v>201</v>
      </c>
      <c r="E123" s="58">
        <v>2016</v>
      </c>
      <c r="F123" s="77">
        <v>159</v>
      </c>
      <c r="G123" s="24">
        <v>6</v>
      </c>
      <c r="H123" s="76">
        <v>2.5</v>
      </c>
      <c r="I123" s="23">
        <f>MIN(J123:J126)</f>
        <v>5.3</v>
      </c>
      <c r="J123" s="24">
        <f t="shared" si="5"/>
        <v>5.7</v>
      </c>
      <c r="K123" s="24">
        <v>5.7</v>
      </c>
      <c r="L123" s="24">
        <v>5.9</v>
      </c>
      <c r="M123" s="24">
        <v>5.9</v>
      </c>
      <c r="N123" s="24">
        <v>5.7</v>
      </c>
    </row>
    <row r="124" spans="1:14" ht="15" customHeight="1" x14ac:dyDescent="0.25">
      <c r="A124" s="59" t="s">
        <v>285</v>
      </c>
      <c r="B124" s="58" t="s">
        <v>202</v>
      </c>
      <c r="C124" s="58" t="s">
        <v>288</v>
      </c>
      <c r="D124" s="58" t="s">
        <v>201</v>
      </c>
      <c r="E124" s="58">
        <v>2016</v>
      </c>
      <c r="F124" s="77">
        <v>159</v>
      </c>
      <c r="G124" s="24">
        <v>6</v>
      </c>
      <c r="H124" s="76">
        <v>2.5</v>
      </c>
      <c r="I124" s="23" t="s">
        <v>3</v>
      </c>
      <c r="J124" s="24">
        <f t="shared" si="5"/>
        <v>5.6</v>
      </c>
      <c r="K124" s="24">
        <v>5.6</v>
      </c>
      <c r="L124" s="24">
        <v>5.8</v>
      </c>
      <c r="M124" s="24">
        <v>5.9</v>
      </c>
      <c r="N124" s="24">
        <v>6</v>
      </c>
    </row>
    <row r="125" spans="1:14" ht="15" customHeight="1" x14ac:dyDescent="0.25">
      <c r="A125" s="59" t="s">
        <v>285</v>
      </c>
      <c r="B125" s="58" t="s">
        <v>203</v>
      </c>
      <c r="C125" s="58" t="s">
        <v>288</v>
      </c>
      <c r="D125" s="58" t="s">
        <v>201</v>
      </c>
      <c r="E125" s="58">
        <v>2016</v>
      </c>
      <c r="F125" s="77">
        <v>159</v>
      </c>
      <c r="G125" s="24">
        <v>6</v>
      </c>
      <c r="H125" s="76">
        <v>2.5</v>
      </c>
      <c r="I125" s="23" t="s">
        <v>3</v>
      </c>
      <c r="J125" s="24">
        <f t="shared" si="5"/>
        <v>5.7</v>
      </c>
      <c r="K125" s="24">
        <v>5.9</v>
      </c>
      <c r="L125" s="24">
        <v>6.1</v>
      </c>
      <c r="M125" s="24">
        <v>5.7</v>
      </c>
      <c r="N125" s="24">
        <v>5.8</v>
      </c>
    </row>
    <row r="126" spans="1:14" ht="15" customHeight="1" x14ac:dyDescent="0.25">
      <c r="A126" s="59" t="s">
        <v>285</v>
      </c>
      <c r="B126" s="58" t="s">
        <v>204</v>
      </c>
      <c r="C126" s="58" t="s">
        <v>288</v>
      </c>
      <c r="D126" s="58" t="s">
        <v>201</v>
      </c>
      <c r="E126" s="58">
        <v>2016</v>
      </c>
      <c r="F126" s="77">
        <v>159</v>
      </c>
      <c r="G126" s="24">
        <v>6</v>
      </c>
      <c r="H126" s="76">
        <v>2.5</v>
      </c>
      <c r="I126" s="23" t="s">
        <v>3</v>
      </c>
      <c r="J126" s="24">
        <f t="shared" si="5"/>
        <v>5.3</v>
      </c>
      <c r="K126" s="24">
        <v>5.3</v>
      </c>
      <c r="L126" s="24" t="s">
        <v>3</v>
      </c>
      <c r="M126" s="24" t="s">
        <v>3</v>
      </c>
      <c r="N126" s="24" t="s">
        <v>3</v>
      </c>
    </row>
    <row r="127" spans="1:14" ht="15" customHeight="1" x14ac:dyDescent="0.25">
      <c r="A127" s="59" t="s">
        <v>309</v>
      </c>
      <c r="B127" s="58" t="s">
        <v>53</v>
      </c>
      <c r="C127" s="58" t="s">
        <v>55</v>
      </c>
      <c r="D127" s="58" t="s">
        <v>201</v>
      </c>
      <c r="E127" s="58">
        <v>2016</v>
      </c>
      <c r="F127" s="77">
        <v>159</v>
      </c>
      <c r="G127" s="24">
        <v>5</v>
      </c>
      <c r="H127" s="76">
        <v>2.5</v>
      </c>
      <c r="I127" s="23">
        <f t="shared" ref="I127:I128" si="10">MIN(J127)</f>
        <v>5.2</v>
      </c>
      <c r="J127" s="24">
        <f t="shared" si="5"/>
        <v>5.2</v>
      </c>
      <c r="K127" s="24">
        <v>5.2</v>
      </c>
      <c r="L127" s="24">
        <v>5.9</v>
      </c>
      <c r="M127" s="24">
        <v>5.5</v>
      </c>
      <c r="N127" s="24">
        <v>5.7</v>
      </c>
    </row>
    <row r="128" spans="1:14" ht="15" customHeight="1" x14ac:dyDescent="0.25">
      <c r="A128" s="59" t="s">
        <v>286</v>
      </c>
      <c r="B128" s="58" t="s">
        <v>53</v>
      </c>
      <c r="C128" s="58" t="s">
        <v>55</v>
      </c>
      <c r="D128" s="58" t="s">
        <v>201</v>
      </c>
      <c r="E128" s="58">
        <v>2016</v>
      </c>
      <c r="F128" s="77">
        <v>159</v>
      </c>
      <c r="G128" s="24">
        <v>5</v>
      </c>
      <c r="H128" s="76">
        <v>2.5</v>
      </c>
      <c r="I128" s="23">
        <f t="shared" si="10"/>
        <v>5.4</v>
      </c>
      <c r="J128" s="24">
        <f t="shared" si="5"/>
        <v>5.4</v>
      </c>
      <c r="K128" s="24">
        <v>5.4</v>
      </c>
      <c r="L128" s="24">
        <v>5.6</v>
      </c>
      <c r="M128" s="24">
        <v>5.8</v>
      </c>
      <c r="N128" s="24">
        <v>5.6</v>
      </c>
    </row>
    <row r="129" spans="1:14" ht="15" customHeight="1" x14ac:dyDescent="0.25">
      <c r="A129" s="59" t="s">
        <v>310</v>
      </c>
      <c r="B129" s="58" t="s">
        <v>53</v>
      </c>
      <c r="C129" s="58" t="s">
        <v>288</v>
      </c>
      <c r="D129" s="58" t="s">
        <v>201</v>
      </c>
      <c r="E129" s="58">
        <v>2016</v>
      </c>
      <c r="F129" s="77">
        <v>159</v>
      </c>
      <c r="G129" s="24">
        <v>6</v>
      </c>
      <c r="H129" s="76">
        <v>2.5</v>
      </c>
      <c r="I129" s="23">
        <f>MIN(J129:J132)</f>
        <v>5.5</v>
      </c>
      <c r="J129" s="24">
        <f t="shared" si="5"/>
        <v>5.7</v>
      </c>
      <c r="K129" s="24">
        <v>5.9</v>
      </c>
      <c r="L129" s="24">
        <v>6.2</v>
      </c>
      <c r="M129" s="24">
        <v>5.7</v>
      </c>
      <c r="N129" s="24">
        <v>5.7</v>
      </c>
    </row>
    <row r="130" spans="1:14" ht="15" customHeight="1" x14ac:dyDescent="0.25">
      <c r="A130" s="59" t="s">
        <v>310</v>
      </c>
      <c r="B130" s="58" t="s">
        <v>202</v>
      </c>
      <c r="C130" s="58" t="s">
        <v>288</v>
      </c>
      <c r="D130" s="58" t="s">
        <v>201</v>
      </c>
      <c r="E130" s="58">
        <v>2016</v>
      </c>
      <c r="F130" s="77">
        <v>159</v>
      </c>
      <c r="G130" s="24">
        <v>6</v>
      </c>
      <c r="H130" s="76">
        <v>2.5</v>
      </c>
      <c r="I130" s="23" t="s">
        <v>3</v>
      </c>
      <c r="J130" s="24">
        <f t="shared" si="5"/>
        <v>5.8</v>
      </c>
      <c r="K130" s="24">
        <v>5.8</v>
      </c>
      <c r="L130" s="24">
        <v>6</v>
      </c>
      <c r="M130" s="24">
        <v>5.9</v>
      </c>
      <c r="N130" s="24">
        <v>6.1</v>
      </c>
    </row>
    <row r="131" spans="1:14" ht="15" customHeight="1" x14ac:dyDescent="0.25">
      <c r="A131" s="59" t="s">
        <v>310</v>
      </c>
      <c r="B131" s="58" t="s">
        <v>203</v>
      </c>
      <c r="C131" s="58" t="s">
        <v>288</v>
      </c>
      <c r="D131" s="58" t="s">
        <v>201</v>
      </c>
      <c r="E131" s="58">
        <v>2016</v>
      </c>
      <c r="F131" s="77">
        <v>159</v>
      </c>
      <c r="G131" s="24">
        <v>6</v>
      </c>
      <c r="H131" s="76">
        <v>2.5</v>
      </c>
      <c r="I131" s="23" t="s">
        <v>3</v>
      </c>
      <c r="J131" s="24">
        <f t="shared" si="5"/>
        <v>5.9</v>
      </c>
      <c r="K131" s="24">
        <v>5.9</v>
      </c>
      <c r="L131" s="24">
        <v>6.5</v>
      </c>
      <c r="M131" s="24">
        <v>6.1</v>
      </c>
      <c r="N131" s="24">
        <v>6</v>
      </c>
    </row>
    <row r="132" spans="1:14" ht="15" customHeight="1" x14ac:dyDescent="0.25">
      <c r="A132" s="59" t="s">
        <v>310</v>
      </c>
      <c r="B132" s="58" t="s">
        <v>204</v>
      </c>
      <c r="C132" s="58" t="s">
        <v>288</v>
      </c>
      <c r="D132" s="58" t="s">
        <v>201</v>
      </c>
      <c r="E132" s="58">
        <v>2016</v>
      </c>
      <c r="F132" s="77">
        <v>159</v>
      </c>
      <c r="G132" s="24">
        <v>6</v>
      </c>
      <c r="H132" s="76">
        <v>2.5</v>
      </c>
      <c r="I132" s="23" t="s">
        <v>3</v>
      </c>
      <c r="J132" s="24">
        <f t="shared" si="5"/>
        <v>5.5</v>
      </c>
      <c r="K132" s="24">
        <v>5.5</v>
      </c>
      <c r="L132" s="24" t="s">
        <v>3</v>
      </c>
      <c r="M132" s="24" t="s">
        <v>3</v>
      </c>
      <c r="N132" s="24" t="s">
        <v>3</v>
      </c>
    </row>
    <row r="133" spans="1:14" ht="15" customHeight="1" x14ac:dyDescent="0.25">
      <c r="A133" s="59" t="s">
        <v>287</v>
      </c>
      <c r="B133" s="58" t="s">
        <v>53</v>
      </c>
      <c r="C133" s="58" t="s">
        <v>55</v>
      </c>
      <c r="D133" s="58" t="s">
        <v>201</v>
      </c>
      <c r="E133" s="58">
        <v>2016</v>
      </c>
      <c r="F133" s="77">
        <v>159</v>
      </c>
      <c r="G133" s="24">
        <v>5</v>
      </c>
      <c r="H133" s="76">
        <v>2.5</v>
      </c>
      <c r="I133" s="23">
        <f t="shared" ref="I133:I134" si="11">MIN(J133)</f>
        <v>5.3</v>
      </c>
      <c r="J133" s="24">
        <f t="shared" si="5"/>
        <v>5.3</v>
      </c>
      <c r="K133" s="24">
        <v>5.7</v>
      </c>
      <c r="L133" s="24">
        <v>5.3</v>
      </c>
      <c r="M133" s="24">
        <v>5.5</v>
      </c>
      <c r="N133" s="24">
        <v>5.8</v>
      </c>
    </row>
    <row r="134" spans="1:14" ht="15" customHeight="1" x14ac:dyDescent="0.25">
      <c r="A134" s="59" t="s">
        <v>321</v>
      </c>
      <c r="B134" s="58" t="s">
        <v>53</v>
      </c>
      <c r="C134" s="58" t="s">
        <v>55</v>
      </c>
      <c r="D134" s="58" t="s">
        <v>201</v>
      </c>
      <c r="E134" s="58">
        <v>2016</v>
      </c>
      <c r="F134" s="77">
        <v>159</v>
      </c>
      <c r="G134" s="24">
        <v>5</v>
      </c>
      <c r="H134" s="76">
        <v>2.5</v>
      </c>
      <c r="I134" s="23">
        <f t="shared" si="11"/>
        <v>5.2</v>
      </c>
      <c r="J134" s="24">
        <f t="shared" si="5"/>
        <v>5.2</v>
      </c>
      <c r="K134" s="24">
        <v>5.2</v>
      </c>
      <c r="L134" s="24">
        <v>5.5</v>
      </c>
      <c r="M134" s="24">
        <v>5.7</v>
      </c>
      <c r="N134" s="24">
        <v>5.3</v>
      </c>
    </row>
    <row r="135" spans="1:14" ht="15" customHeight="1" x14ac:dyDescent="0.25">
      <c r="A135" s="59" t="s">
        <v>311</v>
      </c>
      <c r="B135" s="58" t="s">
        <v>53</v>
      </c>
      <c r="C135" s="58" t="s">
        <v>288</v>
      </c>
      <c r="D135" s="58" t="s">
        <v>201</v>
      </c>
      <c r="E135" s="58">
        <v>2016</v>
      </c>
      <c r="F135" s="77">
        <v>159</v>
      </c>
      <c r="G135" s="24">
        <v>6</v>
      </c>
      <c r="H135" s="76">
        <v>2.5</v>
      </c>
      <c r="I135" s="23">
        <f>MIN(J135:J138)</f>
        <v>5.3</v>
      </c>
      <c r="J135" s="24">
        <f t="shared" si="5"/>
        <v>5.9</v>
      </c>
      <c r="K135" s="24">
        <v>6.1</v>
      </c>
      <c r="L135" s="24">
        <v>5.9</v>
      </c>
      <c r="M135" s="24">
        <v>6</v>
      </c>
      <c r="N135" s="24">
        <v>6.1</v>
      </c>
    </row>
    <row r="136" spans="1:14" ht="15" customHeight="1" x14ac:dyDescent="0.25">
      <c r="A136" s="59" t="s">
        <v>311</v>
      </c>
      <c r="B136" s="58" t="s">
        <v>202</v>
      </c>
      <c r="C136" s="58" t="s">
        <v>288</v>
      </c>
      <c r="D136" s="58" t="s">
        <v>201</v>
      </c>
      <c r="E136" s="58">
        <v>2016</v>
      </c>
      <c r="F136" s="77">
        <v>159</v>
      </c>
      <c r="G136" s="24">
        <v>6</v>
      </c>
      <c r="H136" s="76">
        <v>2.5</v>
      </c>
      <c r="I136" s="23" t="s">
        <v>3</v>
      </c>
      <c r="J136" s="24">
        <f t="shared" ref="J136:J176" si="12">MIN(K136:N136)</f>
        <v>5.7</v>
      </c>
      <c r="K136" s="24">
        <v>5.7</v>
      </c>
      <c r="L136" s="24">
        <v>5.9</v>
      </c>
      <c r="M136" s="24">
        <v>6.2</v>
      </c>
      <c r="N136" s="24">
        <v>5.8</v>
      </c>
    </row>
    <row r="137" spans="1:14" ht="15" customHeight="1" x14ac:dyDescent="0.25">
      <c r="A137" s="59" t="s">
        <v>311</v>
      </c>
      <c r="B137" s="58" t="s">
        <v>203</v>
      </c>
      <c r="C137" s="58" t="s">
        <v>288</v>
      </c>
      <c r="D137" s="58" t="s">
        <v>201</v>
      </c>
      <c r="E137" s="58">
        <v>2016</v>
      </c>
      <c r="F137" s="77">
        <v>159</v>
      </c>
      <c r="G137" s="24">
        <v>6</v>
      </c>
      <c r="H137" s="76">
        <v>2.5</v>
      </c>
      <c r="I137" s="23" t="s">
        <v>3</v>
      </c>
      <c r="J137" s="24">
        <f t="shared" si="12"/>
        <v>5.6</v>
      </c>
      <c r="K137" s="24">
        <v>5.6</v>
      </c>
      <c r="L137" s="24">
        <v>5.7</v>
      </c>
      <c r="M137" s="24">
        <v>5.9</v>
      </c>
      <c r="N137" s="24">
        <v>6.1</v>
      </c>
    </row>
    <row r="138" spans="1:14" ht="15" customHeight="1" x14ac:dyDescent="0.25">
      <c r="A138" s="59" t="s">
        <v>311</v>
      </c>
      <c r="B138" s="58" t="s">
        <v>204</v>
      </c>
      <c r="C138" s="58" t="s">
        <v>288</v>
      </c>
      <c r="D138" s="58" t="s">
        <v>201</v>
      </c>
      <c r="E138" s="58">
        <v>2016</v>
      </c>
      <c r="F138" s="77">
        <v>159</v>
      </c>
      <c r="G138" s="24">
        <v>6</v>
      </c>
      <c r="H138" s="76">
        <v>2.5</v>
      </c>
      <c r="I138" s="23" t="s">
        <v>3</v>
      </c>
      <c r="J138" s="24">
        <f t="shared" si="12"/>
        <v>5.3</v>
      </c>
      <c r="K138" s="24">
        <v>5.3</v>
      </c>
      <c r="L138" s="24" t="s">
        <v>3</v>
      </c>
      <c r="M138" s="24" t="s">
        <v>3</v>
      </c>
      <c r="N138" s="24" t="s">
        <v>3</v>
      </c>
    </row>
    <row r="139" spans="1:14" ht="15" customHeight="1" x14ac:dyDescent="0.25">
      <c r="A139" s="59" t="s">
        <v>312</v>
      </c>
      <c r="B139" s="58" t="s">
        <v>53</v>
      </c>
      <c r="C139" s="58" t="s">
        <v>55</v>
      </c>
      <c r="D139" s="58" t="s">
        <v>201</v>
      </c>
      <c r="E139" s="58">
        <v>2016</v>
      </c>
      <c r="F139" s="77">
        <v>159</v>
      </c>
      <c r="G139" s="24">
        <v>5</v>
      </c>
      <c r="H139" s="76">
        <v>2.5</v>
      </c>
      <c r="I139" s="23">
        <f t="shared" ref="I139:I140" si="13">MIN(J139)</f>
        <v>5.0999999999999996</v>
      </c>
      <c r="J139" s="24">
        <f t="shared" si="12"/>
        <v>5.0999999999999996</v>
      </c>
      <c r="K139" s="24">
        <v>5.2</v>
      </c>
      <c r="L139" s="24">
        <v>5.0999999999999996</v>
      </c>
      <c r="M139" s="24">
        <v>5.6</v>
      </c>
      <c r="N139" s="24">
        <v>5.4</v>
      </c>
    </row>
    <row r="140" spans="1:14" ht="15" customHeight="1" x14ac:dyDescent="0.25">
      <c r="A140" s="59" t="s">
        <v>313</v>
      </c>
      <c r="B140" s="58" t="s">
        <v>53</v>
      </c>
      <c r="C140" s="58" t="s">
        <v>55</v>
      </c>
      <c r="D140" s="58" t="s">
        <v>201</v>
      </c>
      <c r="E140" s="58">
        <v>2016</v>
      </c>
      <c r="F140" s="77">
        <v>159</v>
      </c>
      <c r="G140" s="24">
        <v>5</v>
      </c>
      <c r="H140" s="76">
        <v>2.5</v>
      </c>
      <c r="I140" s="23">
        <f t="shared" si="13"/>
        <v>5.3</v>
      </c>
      <c r="J140" s="24">
        <f t="shared" si="12"/>
        <v>5.3</v>
      </c>
      <c r="K140" s="24">
        <v>5.7</v>
      </c>
      <c r="L140" s="24">
        <v>5.3</v>
      </c>
      <c r="M140" s="24">
        <v>5.5</v>
      </c>
      <c r="N140" s="24">
        <v>5.7</v>
      </c>
    </row>
    <row r="141" spans="1:14" ht="15" customHeight="1" x14ac:dyDescent="0.25">
      <c r="A141" s="59" t="s">
        <v>314</v>
      </c>
      <c r="B141" s="58" t="s">
        <v>53</v>
      </c>
      <c r="C141" s="58" t="s">
        <v>334</v>
      </c>
      <c r="D141" s="58" t="s">
        <v>201</v>
      </c>
      <c r="E141" s="58">
        <v>2016</v>
      </c>
      <c r="F141" s="77" t="s">
        <v>406</v>
      </c>
      <c r="G141" s="24">
        <v>6</v>
      </c>
      <c r="H141" s="76">
        <v>2.5</v>
      </c>
      <c r="I141" s="23">
        <f>MIN(J141:J145)</f>
        <v>8.1</v>
      </c>
      <c r="J141" s="24">
        <f t="shared" si="12"/>
        <v>8.6999999999999993</v>
      </c>
      <c r="K141" s="24">
        <v>9</v>
      </c>
      <c r="L141" s="24">
        <v>9.1</v>
      </c>
      <c r="M141" s="24">
        <v>8.6999999999999993</v>
      </c>
      <c r="N141" s="24">
        <v>9.1999999999999993</v>
      </c>
    </row>
    <row r="142" spans="1:14" ht="15" customHeight="1" x14ac:dyDescent="0.25">
      <c r="A142" s="59" t="s">
        <v>314</v>
      </c>
      <c r="B142" s="58" t="s">
        <v>202</v>
      </c>
      <c r="C142" s="58" t="s">
        <v>334</v>
      </c>
      <c r="D142" s="58" t="s">
        <v>201</v>
      </c>
      <c r="E142" s="58">
        <v>2016</v>
      </c>
      <c r="F142" s="77" t="s">
        <v>406</v>
      </c>
      <c r="G142" s="24">
        <v>6</v>
      </c>
      <c r="H142" s="76">
        <v>2.5</v>
      </c>
      <c r="I142" s="23" t="s">
        <v>3</v>
      </c>
      <c r="J142" s="24">
        <f t="shared" si="12"/>
        <v>8.8000000000000007</v>
      </c>
      <c r="K142" s="24">
        <v>9.1</v>
      </c>
      <c r="L142" s="24">
        <v>9.1999999999999993</v>
      </c>
      <c r="M142" s="24">
        <v>8.8000000000000007</v>
      </c>
      <c r="N142" s="24" t="s">
        <v>3</v>
      </c>
    </row>
    <row r="143" spans="1:14" ht="15" customHeight="1" x14ac:dyDescent="0.25">
      <c r="A143" s="59" t="s">
        <v>314</v>
      </c>
      <c r="B143" s="58" t="s">
        <v>203</v>
      </c>
      <c r="C143" s="58" t="s">
        <v>334</v>
      </c>
      <c r="D143" s="58" t="s">
        <v>201</v>
      </c>
      <c r="E143" s="58">
        <v>2016</v>
      </c>
      <c r="F143" s="77" t="s">
        <v>406</v>
      </c>
      <c r="G143" s="24">
        <v>6</v>
      </c>
      <c r="H143" s="76">
        <v>2.5</v>
      </c>
      <c r="I143" s="23" t="s">
        <v>3</v>
      </c>
      <c r="J143" s="24">
        <f t="shared" si="12"/>
        <v>8.6999999999999993</v>
      </c>
      <c r="K143" s="24">
        <v>8.9</v>
      </c>
      <c r="L143" s="24">
        <v>9.1999999999999993</v>
      </c>
      <c r="M143" s="24">
        <v>8.6999999999999993</v>
      </c>
      <c r="N143" s="24">
        <v>9.1</v>
      </c>
    </row>
    <row r="144" spans="1:14" ht="15" customHeight="1" x14ac:dyDescent="0.25">
      <c r="A144" s="59" t="s">
        <v>314</v>
      </c>
      <c r="B144" s="58" t="s">
        <v>204</v>
      </c>
      <c r="C144" s="58" t="s">
        <v>334</v>
      </c>
      <c r="D144" s="58" t="s">
        <v>201</v>
      </c>
      <c r="E144" s="58">
        <v>2016</v>
      </c>
      <c r="F144" s="77" t="s">
        <v>362</v>
      </c>
      <c r="G144" s="24">
        <v>6</v>
      </c>
      <c r="H144" s="76">
        <v>2.5</v>
      </c>
      <c r="I144" s="23" t="s">
        <v>3</v>
      </c>
      <c r="J144" s="24">
        <f t="shared" si="12"/>
        <v>8.1</v>
      </c>
      <c r="K144" s="24">
        <v>8.3000000000000007</v>
      </c>
      <c r="L144" s="24">
        <v>8.1</v>
      </c>
      <c r="M144" s="24">
        <v>8.4</v>
      </c>
      <c r="N144" s="24">
        <v>8.3000000000000007</v>
      </c>
    </row>
    <row r="145" spans="1:14" ht="15" customHeight="1" x14ac:dyDescent="0.25">
      <c r="A145" s="59" t="s">
        <v>314</v>
      </c>
      <c r="B145" s="58" t="s">
        <v>205</v>
      </c>
      <c r="C145" s="58" t="s">
        <v>334</v>
      </c>
      <c r="D145" s="58" t="s">
        <v>201</v>
      </c>
      <c r="E145" s="58">
        <v>2016</v>
      </c>
      <c r="F145" s="77" t="s">
        <v>362</v>
      </c>
      <c r="G145" s="24">
        <v>6</v>
      </c>
      <c r="H145" s="76">
        <v>2.5</v>
      </c>
      <c r="I145" s="23" t="s">
        <v>3</v>
      </c>
      <c r="J145" s="24">
        <f t="shared" si="12"/>
        <v>8.1</v>
      </c>
      <c r="K145" s="24">
        <v>8.1999999999999993</v>
      </c>
      <c r="L145" s="24">
        <v>8.4</v>
      </c>
      <c r="M145" s="24">
        <v>8.1</v>
      </c>
      <c r="N145" s="24">
        <v>8.4</v>
      </c>
    </row>
    <row r="146" spans="1:14" ht="15" customHeight="1" x14ac:dyDescent="0.25">
      <c r="A146" s="59" t="s">
        <v>315</v>
      </c>
      <c r="B146" s="58" t="s">
        <v>53</v>
      </c>
      <c r="C146" s="58" t="s">
        <v>295</v>
      </c>
      <c r="D146" s="58" t="s">
        <v>201</v>
      </c>
      <c r="E146" s="58">
        <v>2016</v>
      </c>
      <c r="F146" s="77" t="s">
        <v>362</v>
      </c>
      <c r="G146" s="24">
        <v>6</v>
      </c>
      <c r="H146" s="76">
        <v>2</v>
      </c>
      <c r="I146" s="23">
        <f>MIN(J146:J147)</f>
        <v>6.1</v>
      </c>
      <c r="J146" s="24">
        <f t="shared" si="12"/>
        <v>8</v>
      </c>
      <c r="K146" s="24">
        <v>8.3000000000000007</v>
      </c>
      <c r="L146" s="24">
        <v>8.4</v>
      </c>
      <c r="M146" s="24">
        <v>8.1999999999999993</v>
      </c>
      <c r="N146" s="24">
        <v>8</v>
      </c>
    </row>
    <row r="147" spans="1:14" ht="15" customHeight="1" x14ac:dyDescent="0.25">
      <c r="A147" s="59" t="s">
        <v>315</v>
      </c>
      <c r="B147" s="58" t="s">
        <v>202</v>
      </c>
      <c r="C147" s="58" t="s">
        <v>295</v>
      </c>
      <c r="D147" s="58" t="s">
        <v>201</v>
      </c>
      <c r="E147" s="58">
        <v>2016</v>
      </c>
      <c r="F147" s="77" t="s">
        <v>346</v>
      </c>
      <c r="G147" s="24">
        <v>6</v>
      </c>
      <c r="H147" s="76">
        <v>2</v>
      </c>
      <c r="I147" s="23" t="s">
        <v>3</v>
      </c>
      <c r="J147" s="24">
        <f t="shared" si="12"/>
        <v>6.1</v>
      </c>
      <c r="K147" s="24">
        <v>6.5</v>
      </c>
      <c r="L147" s="24">
        <v>6.1</v>
      </c>
      <c r="M147" s="24">
        <v>6.3</v>
      </c>
      <c r="N147" s="24">
        <v>6.1</v>
      </c>
    </row>
    <row r="148" spans="1:14" ht="15" customHeight="1" x14ac:dyDescent="0.25">
      <c r="A148" s="59" t="s">
        <v>316</v>
      </c>
      <c r="B148" s="58" t="s">
        <v>53</v>
      </c>
      <c r="C148" s="58" t="s">
        <v>55</v>
      </c>
      <c r="D148" s="58" t="s">
        <v>201</v>
      </c>
      <c r="E148" s="58">
        <v>2016</v>
      </c>
      <c r="F148" s="77">
        <v>89</v>
      </c>
      <c r="G148" s="24">
        <v>4</v>
      </c>
      <c r="H148" s="76">
        <v>2</v>
      </c>
      <c r="I148" s="23">
        <f t="shared" ref="I148:I149" si="14">MIN(J148)</f>
        <v>5.0999999999999996</v>
      </c>
      <c r="J148" s="24">
        <f t="shared" si="12"/>
        <v>5.0999999999999996</v>
      </c>
      <c r="K148" s="24">
        <v>5.2</v>
      </c>
      <c r="L148" s="24">
        <v>5.0999999999999996</v>
      </c>
      <c r="M148" s="24">
        <v>5.4</v>
      </c>
      <c r="N148" s="24">
        <v>5.2</v>
      </c>
    </row>
    <row r="149" spans="1:14" ht="15" customHeight="1" x14ac:dyDescent="0.25">
      <c r="A149" s="59" t="s">
        <v>317</v>
      </c>
      <c r="B149" s="58" t="s">
        <v>53</v>
      </c>
      <c r="C149" s="58" t="s">
        <v>55</v>
      </c>
      <c r="D149" s="58" t="s">
        <v>201</v>
      </c>
      <c r="E149" s="58">
        <v>2016</v>
      </c>
      <c r="F149" s="77">
        <v>89</v>
      </c>
      <c r="G149" s="24">
        <v>4</v>
      </c>
      <c r="H149" s="76">
        <v>2</v>
      </c>
      <c r="I149" s="23">
        <f t="shared" si="14"/>
        <v>5.0999999999999996</v>
      </c>
      <c r="J149" s="24">
        <f t="shared" si="12"/>
        <v>5.0999999999999996</v>
      </c>
      <c r="K149" s="24">
        <v>5.0999999999999996</v>
      </c>
      <c r="L149" s="24">
        <v>5.3</v>
      </c>
      <c r="M149" s="24">
        <v>5.0999999999999996</v>
      </c>
      <c r="N149" s="24">
        <v>5.0999999999999996</v>
      </c>
    </row>
    <row r="150" spans="1:14" ht="15" customHeight="1" x14ac:dyDescent="0.25">
      <c r="A150" s="59" t="s">
        <v>318</v>
      </c>
      <c r="B150" s="58" t="s">
        <v>53</v>
      </c>
      <c r="C150" s="58" t="s">
        <v>334</v>
      </c>
      <c r="D150" s="58" t="s">
        <v>201</v>
      </c>
      <c r="E150" s="58">
        <v>2016</v>
      </c>
      <c r="F150" s="77" t="s">
        <v>346</v>
      </c>
      <c r="G150" s="24">
        <v>6</v>
      </c>
      <c r="H150" s="76">
        <v>2</v>
      </c>
      <c r="I150" s="23">
        <f>MIN(J150:J154)</f>
        <v>5.9</v>
      </c>
      <c r="J150" s="24">
        <f t="shared" si="12"/>
        <v>6.3</v>
      </c>
      <c r="K150" s="24">
        <v>6.5</v>
      </c>
      <c r="L150" s="24">
        <v>6.7</v>
      </c>
      <c r="M150" s="24">
        <v>6.3</v>
      </c>
      <c r="N150" s="24">
        <v>6.6</v>
      </c>
    </row>
    <row r="151" spans="1:14" ht="15" customHeight="1" x14ac:dyDescent="0.25">
      <c r="A151" s="59" t="s">
        <v>318</v>
      </c>
      <c r="B151" s="58" t="s">
        <v>202</v>
      </c>
      <c r="C151" s="58" t="s">
        <v>334</v>
      </c>
      <c r="D151" s="58" t="s">
        <v>201</v>
      </c>
      <c r="E151" s="58">
        <v>2016</v>
      </c>
      <c r="F151" s="77" t="s">
        <v>346</v>
      </c>
      <c r="G151" s="24">
        <v>6</v>
      </c>
      <c r="H151" s="76">
        <v>2</v>
      </c>
      <c r="I151" s="23" t="s">
        <v>3</v>
      </c>
      <c r="J151" s="24">
        <f t="shared" si="12"/>
        <v>6.2</v>
      </c>
      <c r="K151" s="24">
        <v>6.4</v>
      </c>
      <c r="L151" s="24">
        <v>6.6</v>
      </c>
      <c r="M151" s="24">
        <v>6.2</v>
      </c>
      <c r="N151" s="24" t="s">
        <v>3</v>
      </c>
    </row>
    <row r="152" spans="1:14" ht="15" customHeight="1" x14ac:dyDescent="0.25">
      <c r="A152" s="59" t="s">
        <v>318</v>
      </c>
      <c r="B152" s="58" t="s">
        <v>203</v>
      </c>
      <c r="C152" s="58" t="s">
        <v>334</v>
      </c>
      <c r="D152" s="58" t="s">
        <v>201</v>
      </c>
      <c r="E152" s="58">
        <v>2016</v>
      </c>
      <c r="F152" s="77" t="s">
        <v>346</v>
      </c>
      <c r="G152" s="24">
        <v>6</v>
      </c>
      <c r="H152" s="76">
        <v>2</v>
      </c>
      <c r="I152" s="23" t="s">
        <v>3</v>
      </c>
      <c r="J152" s="24">
        <f t="shared" si="12"/>
        <v>6.3</v>
      </c>
      <c r="K152" s="24">
        <v>6.7</v>
      </c>
      <c r="L152" s="24">
        <v>6.4</v>
      </c>
      <c r="M152" s="24">
        <v>6.8</v>
      </c>
      <c r="N152" s="24">
        <v>6.3</v>
      </c>
    </row>
    <row r="153" spans="1:14" ht="15" customHeight="1" x14ac:dyDescent="0.25">
      <c r="A153" s="59" t="s">
        <v>318</v>
      </c>
      <c r="B153" s="58" t="s">
        <v>204</v>
      </c>
      <c r="C153" s="58" t="s">
        <v>334</v>
      </c>
      <c r="D153" s="58" t="s">
        <v>201</v>
      </c>
      <c r="E153" s="58">
        <v>2016</v>
      </c>
      <c r="F153" s="77" t="s">
        <v>281</v>
      </c>
      <c r="G153" s="24">
        <v>6</v>
      </c>
      <c r="H153" s="76">
        <v>2</v>
      </c>
      <c r="I153" s="23" t="s">
        <v>3</v>
      </c>
      <c r="J153" s="24">
        <f t="shared" si="12"/>
        <v>6</v>
      </c>
      <c r="K153" s="24">
        <v>6.1</v>
      </c>
      <c r="L153" s="24">
        <v>6</v>
      </c>
      <c r="M153" s="24">
        <v>6.2</v>
      </c>
      <c r="N153" s="24">
        <v>6.1</v>
      </c>
    </row>
    <row r="154" spans="1:14" ht="15" customHeight="1" x14ac:dyDescent="0.25">
      <c r="A154" s="59" t="s">
        <v>318</v>
      </c>
      <c r="B154" s="58" t="s">
        <v>205</v>
      </c>
      <c r="C154" s="58" t="s">
        <v>334</v>
      </c>
      <c r="D154" s="58" t="s">
        <v>201</v>
      </c>
      <c r="E154" s="58">
        <v>2016</v>
      </c>
      <c r="F154" s="77" t="s">
        <v>281</v>
      </c>
      <c r="G154" s="24">
        <v>6</v>
      </c>
      <c r="H154" s="76">
        <v>2</v>
      </c>
      <c r="I154" s="23" t="s">
        <v>3</v>
      </c>
      <c r="J154" s="24">
        <f t="shared" si="12"/>
        <v>5.9</v>
      </c>
      <c r="K154" s="24">
        <v>6.1</v>
      </c>
      <c r="L154" s="24">
        <v>5.9</v>
      </c>
      <c r="M154" s="24">
        <v>6</v>
      </c>
      <c r="N154" s="24">
        <v>6.2</v>
      </c>
    </row>
    <row r="155" spans="1:14" ht="15" customHeight="1" x14ac:dyDescent="0.25">
      <c r="A155" s="59" t="s">
        <v>319</v>
      </c>
      <c r="B155" s="58" t="s">
        <v>53</v>
      </c>
      <c r="C155" s="58" t="s">
        <v>55</v>
      </c>
      <c r="D155" s="58" t="s">
        <v>201</v>
      </c>
      <c r="E155" s="58">
        <v>2016</v>
      </c>
      <c r="F155" s="77">
        <v>89</v>
      </c>
      <c r="G155" s="24">
        <v>4</v>
      </c>
      <c r="H155" s="76">
        <v>2</v>
      </c>
      <c r="I155" s="23">
        <f t="shared" ref="I155:I156" si="15">MIN(J155)</f>
        <v>5.2</v>
      </c>
      <c r="J155" s="24">
        <f t="shared" si="12"/>
        <v>5.2</v>
      </c>
      <c r="K155" s="24">
        <v>5.3</v>
      </c>
      <c r="L155" s="24">
        <v>5.2</v>
      </c>
      <c r="M155" s="24">
        <v>5.3</v>
      </c>
      <c r="N155" s="24">
        <v>5.3</v>
      </c>
    </row>
    <row r="156" spans="1:14" ht="15" customHeight="1" x14ac:dyDescent="0.25">
      <c r="A156" s="59" t="s">
        <v>320</v>
      </c>
      <c r="B156" s="58" t="s">
        <v>53</v>
      </c>
      <c r="C156" s="58" t="s">
        <v>55</v>
      </c>
      <c r="D156" s="58" t="s">
        <v>201</v>
      </c>
      <c r="E156" s="58">
        <v>2016</v>
      </c>
      <c r="F156" s="77">
        <v>89</v>
      </c>
      <c r="G156" s="24">
        <v>4</v>
      </c>
      <c r="H156" s="76">
        <v>2</v>
      </c>
      <c r="I156" s="23">
        <f t="shared" si="15"/>
        <v>5.0999999999999996</v>
      </c>
      <c r="J156" s="24">
        <f t="shared" si="12"/>
        <v>5.0999999999999996</v>
      </c>
      <c r="K156" s="24">
        <v>5.0999999999999996</v>
      </c>
      <c r="L156" s="24">
        <v>5.3</v>
      </c>
      <c r="M156" s="24">
        <v>5.2</v>
      </c>
      <c r="N156" s="24">
        <v>5.2</v>
      </c>
    </row>
    <row r="157" spans="1:14" ht="15" customHeight="1" x14ac:dyDescent="0.25">
      <c r="A157" s="59" t="s">
        <v>336</v>
      </c>
      <c r="B157" s="58" t="s">
        <v>53</v>
      </c>
      <c r="C157" s="58" t="s">
        <v>298</v>
      </c>
      <c r="D157" s="58" t="s">
        <v>335</v>
      </c>
      <c r="E157" s="58">
        <v>2016</v>
      </c>
      <c r="F157" s="77">
        <v>80</v>
      </c>
      <c r="G157" s="24" t="s">
        <v>3</v>
      </c>
      <c r="H157" s="76">
        <v>4</v>
      </c>
      <c r="I157" s="23">
        <f>MIN(J157:J160)</f>
        <v>9.6999999999999993</v>
      </c>
      <c r="J157" s="24">
        <f t="shared" si="12"/>
        <v>10.3</v>
      </c>
      <c r="K157" s="24">
        <v>10.3</v>
      </c>
      <c r="L157" s="24">
        <v>10.7</v>
      </c>
      <c r="M157" s="24">
        <v>10.4</v>
      </c>
      <c r="N157" s="24">
        <v>10.8</v>
      </c>
    </row>
    <row r="158" spans="1:14" ht="15" customHeight="1" x14ac:dyDescent="0.25">
      <c r="A158" s="59" t="s">
        <v>336</v>
      </c>
      <c r="B158" s="58" t="s">
        <v>202</v>
      </c>
      <c r="C158" s="58" t="s">
        <v>298</v>
      </c>
      <c r="D158" s="58" t="s">
        <v>335</v>
      </c>
      <c r="E158" s="58">
        <v>2016</v>
      </c>
      <c r="F158" s="77">
        <v>80</v>
      </c>
      <c r="G158" s="24" t="s">
        <v>3</v>
      </c>
      <c r="H158" s="76">
        <v>4</v>
      </c>
      <c r="I158" s="23" t="s">
        <v>3</v>
      </c>
      <c r="J158" s="24">
        <f t="shared" si="12"/>
        <v>10.3</v>
      </c>
      <c r="K158" s="24">
        <v>10.5</v>
      </c>
      <c r="L158" s="24">
        <v>10.8</v>
      </c>
      <c r="M158" s="24">
        <v>10.3</v>
      </c>
      <c r="N158" s="24">
        <v>10.6</v>
      </c>
    </row>
    <row r="159" spans="1:14" ht="15" customHeight="1" x14ac:dyDescent="0.25">
      <c r="A159" s="59" t="s">
        <v>336</v>
      </c>
      <c r="B159" s="58" t="s">
        <v>203</v>
      </c>
      <c r="C159" s="58" t="s">
        <v>298</v>
      </c>
      <c r="D159" s="58" t="s">
        <v>335</v>
      </c>
      <c r="E159" s="58">
        <v>2016</v>
      </c>
      <c r="F159" s="77">
        <v>80</v>
      </c>
      <c r="G159" s="24" t="s">
        <v>3</v>
      </c>
      <c r="H159" s="76">
        <v>4</v>
      </c>
      <c r="I159" s="23" t="s">
        <v>3</v>
      </c>
      <c r="J159" s="24">
        <f t="shared" si="12"/>
        <v>10.4</v>
      </c>
      <c r="K159" s="24">
        <v>10.7</v>
      </c>
      <c r="L159" s="24">
        <v>10.4</v>
      </c>
      <c r="M159" s="24">
        <v>10.6</v>
      </c>
      <c r="N159" s="24">
        <v>10.5</v>
      </c>
    </row>
    <row r="160" spans="1:14" ht="15" customHeight="1" x14ac:dyDescent="0.25">
      <c r="A160" s="59" t="s">
        <v>336</v>
      </c>
      <c r="B160" s="58" t="s">
        <v>204</v>
      </c>
      <c r="C160" s="58" t="s">
        <v>298</v>
      </c>
      <c r="D160" s="58" t="s">
        <v>335</v>
      </c>
      <c r="E160" s="58">
        <v>2016</v>
      </c>
      <c r="F160" s="77">
        <v>80</v>
      </c>
      <c r="G160" s="24" t="s">
        <v>3</v>
      </c>
      <c r="H160" s="76">
        <v>4</v>
      </c>
      <c r="I160" s="23" t="s">
        <v>3</v>
      </c>
      <c r="J160" s="24">
        <f t="shared" si="12"/>
        <v>9.6999999999999993</v>
      </c>
      <c r="K160" s="24">
        <v>9.6999999999999993</v>
      </c>
      <c r="L160" s="24" t="s">
        <v>3</v>
      </c>
      <c r="M160" s="24" t="s">
        <v>3</v>
      </c>
      <c r="N160" s="24" t="s">
        <v>3</v>
      </c>
    </row>
    <row r="161" spans="1:14" ht="15" customHeight="1" x14ac:dyDescent="0.25">
      <c r="A161" s="59" t="s">
        <v>337</v>
      </c>
      <c r="B161" s="58" t="s">
        <v>53</v>
      </c>
      <c r="C161" s="58" t="s">
        <v>55</v>
      </c>
      <c r="D161" s="58" t="s">
        <v>201</v>
      </c>
      <c r="E161" s="58">
        <v>2016</v>
      </c>
      <c r="F161" s="77">
        <v>57</v>
      </c>
      <c r="G161" s="24">
        <v>4</v>
      </c>
      <c r="H161" s="76">
        <v>1.5</v>
      </c>
      <c r="I161" s="23">
        <f t="shared" ref="I161:I162" si="16">MIN(J161)</f>
        <v>4.3</v>
      </c>
      <c r="J161" s="24">
        <f t="shared" si="12"/>
        <v>4.3</v>
      </c>
      <c r="K161" s="24">
        <v>4.4000000000000004</v>
      </c>
      <c r="L161" s="24">
        <v>4.5</v>
      </c>
      <c r="M161" s="24">
        <v>4.3</v>
      </c>
      <c r="N161" s="24">
        <v>4.5</v>
      </c>
    </row>
    <row r="162" spans="1:14" ht="15" customHeight="1" x14ac:dyDescent="0.25">
      <c r="A162" s="59" t="s">
        <v>338</v>
      </c>
      <c r="B162" s="58" t="s">
        <v>53</v>
      </c>
      <c r="C162" s="58" t="s">
        <v>55</v>
      </c>
      <c r="D162" s="58" t="s">
        <v>201</v>
      </c>
      <c r="E162" s="58">
        <v>2016</v>
      </c>
      <c r="F162" s="77">
        <v>57</v>
      </c>
      <c r="G162" s="24">
        <v>4</v>
      </c>
      <c r="H162" s="76">
        <v>1.5</v>
      </c>
      <c r="I162" s="23">
        <f t="shared" si="16"/>
        <v>4.2</v>
      </c>
      <c r="J162" s="24">
        <f t="shared" si="12"/>
        <v>4.2</v>
      </c>
      <c r="K162" s="24">
        <v>4.5999999999999996</v>
      </c>
      <c r="L162" s="24">
        <v>4.2</v>
      </c>
      <c r="M162" s="24">
        <v>4.3</v>
      </c>
      <c r="N162" s="24">
        <v>4.3</v>
      </c>
    </row>
    <row r="163" spans="1:14" ht="15" customHeight="1" x14ac:dyDescent="0.25">
      <c r="A163" s="59" t="s">
        <v>339</v>
      </c>
      <c r="B163" s="58" t="s">
        <v>53</v>
      </c>
      <c r="C163" s="58" t="s">
        <v>288</v>
      </c>
      <c r="D163" s="58" t="s">
        <v>201</v>
      </c>
      <c r="E163" s="58">
        <v>2016</v>
      </c>
      <c r="F163" s="77">
        <v>57</v>
      </c>
      <c r="G163" s="24">
        <v>4</v>
      </c>
      <c r="H163" s="76">
        <v>1.5</v>
      </c>
      <c r="I163" s="23">
        <f>MIN(J163:J166)</f>
        <v>4.7</v>
      </c>
      <c r="J163" s="24">
        <f t="shared" si="12"/>
        <v>4.8</v>
      </c>
      <c r="K163" s="24">
        <v>4.8</v>
      </c>
      <c r="L163" s="24">
        <v>4.9000000000000004</v>
      </c>
      <c r="M163" s="24">
        <v>5.0999999999999996</v>
      </c>
      <c r="N163" s="24">
        <v>4.9000000000000004</v>
      </c>
    </row>
    <row r="164" spans="1:14" ht="15" customHeight="1" x14ac:dyDescent="0.25">
      <c r="A164" s="59" t="s">
        <v>339</v>
      </c>
      <c r="B164" s="58" t="s">
        <v>202</v>
      </c>
      <c r="C164" s="58" t="s">
        <v>288</v>
      </c>
      <c r="D164" s="58" t="s">
        <v>201</v>
      </c>
      <c r="E164" s="58">
        <v>2016</v>
      </c>
      <c r="F164" s="77">
        <v>57</v>
      </c>
      <c r="G164" s="24">
        <v>4</v>
      </c>
      <c r="H164" s="76">
        <v>1.5</v>
      </c>
      <c r="I164" s="23" t="s">
        <v>3</v>
      </c>
      <c r="J164" s="24">
        <f t="shared" si="12"/>
        <v>4.9000000000000004</v>
      </c>
      <c r="K164" s="24">
        <v>4.9000000000000004</v>
      </c>
      <c r="L164" s="24">
        <v>5.2</v>
      </c>
      <c r="M164" s="24">
        <v>4.9000000000000004</v>
      </c>
      <c r="N164" s="24">
        <v>5</v>
      </c>
    </row>
    <row r="165" spans="1:14" ht="15" customHeight="1" x14ac:dyDescent="0.25">
      <c r="A165" s="59" t="s">
        <v>339</v>
      </c>
      <c r="B165" s="58" t="s">
        <v>203</v>
      </c>
      <c r="C165" s="58" t="s">
        <v>288</v>
      </c>
      <c r="D165" s="58" t="s">
        <v>201</v>
      </c>
      <c r="E165" s="58">
        <v>2016</v>
      </c>
      <c r="F165" s="77">
        <v>57</v>
      </c>
      <c r="G165" s="24">
        <v>4</v>
      </c>
      <c r="H165" s="76">
        <v>1.5</v>
      </c>
      <c r="I165" s="23" t="s">
        <v>3</v>
      </c>
      <c r="J165" s="24">
        <f t="shared" si="12"/>
        <v>4.8</v>
      </c>
      <c r="K165" s="24">
        <v>4.9000000000000004</v>
      </c>
      <c r="L165" s="24">
        <v>5</v>
      </c>
      <c r="M165" s="24">
        <v>5.0999999999999996</v>
      </c>
      <c r="N165" s="24">
        <v>4.8</v>
      </c>
    </row>
    <row r="166" spans="1:14" ht="15" customHeight="1" x14ac:dyDescent="0.25">
      <c r="A166" s="59" t="s">
        <v>339</v>
      </c>
      <c r="B166" s="58" t="s">
        <v>204</v>
      </c>
      <c r="C166" s="58" t="s">
        <v>288</v>
      </c>
      <c r="D166" s="58" t="s">
        <v>201</v>
      </c>
      <c r="E166" s="58">
        <v>2016</v>
      </c>
      <c r="F166" s="77">
        <v>57</v>
      </c>
      <c r="G166" s="24">
        <v>4</v>
      </c>
      <c r="H166" s="76">
        <v>1.5</v>
      </c>
      <c r="I166" s="23" t="s">
        <v>3</v>
      </c>
      <c r="J166" s="24">
        <f t="shared" si="12"/>
        <v>4.7</v>
      </c>
      <c r="K166" s="24">
        <v>4.7</v>
      </c>
      <c r="L166" s="24" t="s">
        <v>3</v>
      </c>
      <c r="M166" s="24" t="s">
        <v>3</v>
      </c>
      <c r="N166" s="24" t="s">
        <v>3</v>
      </c>
    </row>
    <row r="167" spans="1:14" ht="15" customHeight="1" x14ac:dyDescent="0.25">
      <c r="A167" s="59" t="s">
        <v>340</v>
      </c>
      <c r="B167" s="58" t="s">
        <v>53</v>
      </c>
      <c r="C167" s="58" t="s">
        <v>55</v>
      </c>
      <c r="D167" s="58" t="s">
        <v>201</v>
      </c>
      <c r="E167" s="58">
        <v>2016</v>
      </c>
      <c r="F167" s="77">
        <v>57</v>
      </c>
      <c r="G167" s="24">
        <v>4</v>
      </c>
      <c r="H167" s="76">
        <v>1.5</v>
      </c>
      <c r="I167" s="23">
        <f t="shared" ref="I167:I168" si="17">MIN(J167)</f>
        <v>4.3</v>
      </c>
      <c r="J167" s="24">
        <f t="shared" si="12"/>
        <v>4.3</v>
      </c>
      <c r="K167" s="24">
        <v>4.3</v>
      </c>
      <c r="L167" s="24">
        <v>4.5</v>
      </c>
      <c r="M167" s="24">
        <v>4.5</v>
      </c>
      <c r="N167" s="24">
        <v>4.7</v>
      </c>
    </row>
    <row r="168" spans="1:14" ht="15" customHeight="1" x14ac:dyDescent="0.25">
      <c r="A168" s="59" t="s">
        <v>341</v>
      </c>
      <c r="B168" s="58" t="s">
        <v>53</v>
      </c>
      <c r="C168" s="58" t="s">
        <v>55</v>
      </c>
      <c r="D168" s="58" t="s">
        <v>201</v>
      </c>
      <c r="E168" s="58">
        <v>2016</v>
      </c>
      <c r="F168" s="77">
        <v>57</v>
      </c>
      <c r="G168" s="24">
        <v>4</v>
      </c>
      <c r="H168" s="76">
        <v>1.5</v>
      </c>
      <c r="I168" s="23">
        <f t="shared" si="17"/>
        <v>4.3</v>
      </c>
      <c r="J168" s="24">
        <f t="shared" si="12"/>
        <v>4.3</v>
      </c>
      <c r="K168" s="24">
        <v>4.4000000000000004</v>
      </c>
      <c r="L168" s="24">
        <v>4.5999999999999996</v>
      </c>
      <c r="M168" s="24">
        <v>4.3</v>
      </c>
      <c r="N168" s="24">
        <v>4.5999999999999996</v>
      </c>
    </row>
    <row r="169" spans="1:14" ht="15" customHeight="1" x14ac:dyDescent="0.25">
      <c r="A169" s="59" t="s">
        <v>342</v>
      </c>
      <c r="B169" s="58" t="s">
        <v>53</v>
      </c>
      <c r="C169" s="58" t="s">
        <v>288</v>
      </c>
      <c r="D169" s="58" t="s">
        <v>201</v>
      </c>
      <c r="E169" s="58">
        <v>2016</v>
      </c>
      <c r="F169" s="77">
        <v>159</v>
      </c>
      <c r="G169" s="24">
        <v>6</v>
      </c>
      <c r="H169" s="76">
        <v>2.5</v>
      </c>
      <c r="I169" s="23">
        <f>MIN(J169:J172)</f>
        <v>5.4</v>
      </c>
      <c r="J169" s="24">
        <f t="shared" si="12"/>
        <v>5.7</v>
      </c>
      <c r="K169" s="24">
        <v>5.7</v>
      </c>
      <c r="L169" s="24">
        <v>5.9</v>
      </c>
      <c r="M169" s="24">
        <v>5.8</v>
      </c>
      <c r="N169" s="24">
        <v>5.9</v>
      </c>
    </row>
    <row r="170" spans="1:14" ht="15" customHeight="1" x14ac:dyDescent="0.25">
      <c r="A170" s="59" t="s">
        <v>342</v>
      </c>
      <c r="B170" s="58" t="s">
        <v>202</v>
      </c>
      <c r="C170" s="58" t="s">
        <v>288</v>
      </c>
      <c r="D170" s="58" t="s">
        <v>201</v>
      </c>
      <c r="E170" s="58">
        <v>2016</v>
      </c>
      <c r="F170" s="77">
        <v>159</v>
      </c>
      <c r="G170" s="24">
        <v>6</v>
      </c>
      <c r="H170" s="76">
        <v>2.5</v>
      </c>
      <c r="I170" s="23" t="s">
        <v>3</v>
      </c>
      <c r="J170" s="24">
        <f t="shared" si="12"/>
        <v>5.7</v>
      </c>
      <c r="K170" s="24">
        <v>5.7</v>
      </c>
      <c r="L170" s="24">
        <v>5.8</v>
      </c>
      <c r="M170" s="24">
        <v>6</v>
      </c>
      <c r="N170" s="24">
        <v>5.8</v>
      </c>
    </row>
    <row r="171" spans="1:14" ht="15" customHeight="1" x14ac:dyDescent="0.25">
      <c r="A171" s="59" t="s">
        <v>342</v>
      </c>
      <c r="B171" s="58" t="s">
        <v>203</v>
      </c>
      <c r="C171" s="58" t="s">
        <v>288</v>
      </c>
      <c r="D171" s="58" t="s">
        <v>201</v>
      </c>
      <c r="E171" s="58">
        <v>2016</v>
      </c>
      <c r="F171" s="77">
        <v>159</v>
      </c>
      <c r="G171" s="24">
        <v>6</v>
      </c>
      <c r="H171" s="76">
        <v>2.5</v>
      </c>
      <c r="I171" s="23" t="s">
        <v>3</v>
      </c>
      <c r="J171" s="24">
        <f t="shared" si="12"/>
        <v>5.6</v>
      </c>
      <c r="K171" s="24">
        <v>5.9</v>
      </c>
      <c r="L171" s="24">
        <v>5.6</v>
      </c>
      <c r="M171" s="24">
        <v>5.8</v>
      </c>
      <c r="N171" s="24">
        <v>5.8</v>
      </c>
    </row>
    <row r="172" spans="1:14" ht="15" customHeight="1" x14ac:dyDescent="0.25">
      <c r="A172" s="59" t="s">
        <v>342</v>
      </c>
      <c r="B172" s="58" t="s">
        <v>204</v>
      </c>
      <c r="C172" s="58" t="s">
        <v>288</v>
      </c>
      <c r="D172" s="58" t="s">
        <v>201</v>
      </c>
      <c r="E172" s="58">
        <v>2016</v>
      </c>
      <c r="F172" s="77">
        <v>159</v>
      </c>
      <c r="G172" s="24">
        <v>6</v>
      </c>
      <c r="H172" s="76">
        <v>2.5</v>
      </c>
      <c r="I172" s="23" t="s">
        <v>3</v>
      </c>
      <c r="J172" s="24">
        <f t="shared" si="12"/>
        <v>5.4</v>
      </c>
      <c r="K172" s="24">
        <v>5.4</v>
      </c>
      <c r="L172" s="24" t="s">
        <v>3</v>
      </c>
      <c r="M172" s="24" t="s">
        <v>3</v>
      </c>
      <c r="N172" s="24" t="s">
        <v>3</v>
      </c>
    </row>
    <row r="173" spans="1:14" ht="15" customHeight="1" x14ac:dyDescent="0.25">
      <c r="A173" s="59" t="s">
        <v>343</v>
      </c>
      <c r="B173" s="58" t="s">
        <v>53</v>
      </c>
      <c r="C173" s="58" t="s">
        <v>55</v>
      </c>
      <c r="D173" s="58" t="s">
        <v>201</v>
      </c>
      <c r="E173" s="58">
        <v>2016</v>
      </c>
      <c r="F173" s="77">
        <v>159</v>
      </c>
      <c r="G173" s="24">
        <v>5</v>
      </c>
      <c r="H173" s="76">
        <v>2.5</v>
      </c>
      <c r="I173" s="23">
        <f>MIN(J173)</f>
        <v>5.5</v>
      </c>
      <c r="J173" s="24">
        <f t="shared" si="12"/>
        <v>5.5</v>
      </c>
      <c r="K173" s="24">
        <v>5.7</v>
      </c>
      <c r="L173" s="24">
        <v>5.5</v>
      </c>
      <c r="M173" s="24">
        <v>5.6</v>
      </c>
      <c r="N173" s="24">
        <v>5.7</v>
      </c>
    </row>
    <row r="174" spans="1:14" ht="15" customHeight="1" x14ac:dyDescent="0.25">
      <c r="A174" s="59" t="s">
        <v>344</v>
      </c>
      <c r="B174" s="58" t="s">
        <v>53</v>
      </c>
      <c r="C174" s="58" t="s">
        <v>295</v>
      </c>
      <c r="D174" s="58" t="s">
        <v>201</v>
      </c>
      <c r="E174" s="58">
        <v>2016</v>
      </c>
      <c r="F174" s="77" t="s">
        <v>406</v>
      </c>
      <c r="G174" s="24">
        <v>8</v>
      </c>
      <c r="H174" s="76">
        <v>2.5</v>
      </c>
      <c r="I174" s="23">
        <f>MIN(J174:J175)</f>
        <v>6.3</v>
      </c>
      <c r="J174" s="24">
        <f t="shared" si="12"/>
        <v>10.5</v>
      </c>
      <c r="K174" s="24">
        <v>10.6</v>
      </c>
      <c r="L174" s="24">
        <v>11.2</v>
      </c>
      <c r="M174" s="24">
        <v>10.8</v>
      </c>
      <c r="N174" s="24">
        <v>10.5</v>
      </c>
    </row>
    <row r="175" spans="1:14" ht="15" customHeight="1" x14ac:dyDescent="0.25">
      <c r="A175" s="59" t="s">
        <v>344</v>
      </c>
      <c r="B175" s="58" t="s">
        <v>202</v>
      </c>
      <c r="C175" s="58" t="s">
        <v>295</v>
      </c>
      <c r="D175" s="58" t="s">
        <v>201</v>
      </c>
      <c r="E175" s="58">
        <v>2016</v>
      </c>
      <c r="F175" s="77" t="s">
        <v>362</v>
      </c>
      <c r="G175" s="24">
        <v>8</v>
      </c>
      <c r="H175" s="76">
        <v>2.5</v>
      </c>
      <c r="I175" s="23" t="s">
        <v>3</v>
      </c>
      <c r="J175" s="24">
        <f t="shared" si="12"/>
        <v>6.3</v>
      </c>
      <c r="K175" s="24">
        <v>6.5</v>
      </c>
      <c r="L175" s="24">
        <v>6.7</v>
      </c>
      <c r="M175" s="24">
        <v>6.3</v>
      </c>
      <c r="N175" s="24">
        <v>6.7</v>
      </c>
    </row>
    <row r="176" spans="1:14" ht="15" customHeight="1" x14ac:dyDescent="0.25">
      <c r="A176" s="59" t="s">
        <v>345</v>
      </c>
      <c r="B176" s="58" t="s">
        <v>53</v>
      </c>
      <c r="C176" s="58" t="s">
        <v>55</v>
      </c>
      <c r="D176" s="58" t="s">
        <v>201</v>
      </c>
      <c r="E176" s="58">
        <v>2016</v>
      </c>
      <c r="F176" s="77">
        <v>159</v>
      </c>
      <c r="G176" s="24">
        <v>5</v>
      </c>
      <c r="H176" s="76">
        <v>2.5</v>
      </c>
      <c r="I176" s="23">
        <f>MIN(J176)</f>
        <v>5.3</v>
      </c>
      <c r="J176" s="24">
        <f t="shared" si="12"/>
        <v>5.3</v>
      </c>
      <c r="K176" s="24">
        <v>5.7</v>
      </c>
      <c r="L176" s="24">
        <v>6</v>
      </c>
      <c r="M176" s="24">
        <v>5.3</v>
      </c>
      <c r="N176" s="24">
        <v>5.6</v>
      </c>
    </row>
    <row r="177" spans="1:14" ht="15" customHeight="1" x14ac:dyDescent="0.25">
      <c r="A177" s="59" t="s">
        <v>347</v>
      </c>
      <c r="B177" s="58" t="s">
        <v>53</v>
      </c>
      <c r="C177" s="58" t="s">
        <v>55</v>
      </c>
      <c r="D177" s="58" t="s">
        <v>201</v>
      </c>
      <c r="E177" s="58">
        <v>2016</v>
      </c>
      <c r="F177" s="77">
        <v>159</v>
      </c>
      <c r="G177" s="24">
        <v>5</v>
      </c>
      <c r="H177" s="76">
        <v>2.5</v>
      </c>
      <c r="I177" s="23">
        <f>MIN(J177)</f>
        <v>5.2</v>
      </c>
      <c r="J177" s="24">
        <f t="shared" ref="J177:J195" si="18">MIN(K177:N177)</f>
        <v>5.2</v>
      </c>
      <c r="K177" s="24">
        <v>5.3</v>
      </c>
      <c r="L177" s="24">
        <v>5.6</v>
      </c>
      <c r="M177" s="24">
        <v>5.2</v>
      </c>
      <c r="N177" s="24">
        <v>5.7</v>
      </c>
    </row>
    <row r="178" spans="1:14" ht="15" customHeight="1" x14ac:dyDescent="0.25">
      <c r="A178" s="59" t="s">
        <v>348</v>
      </c>
      <c r="B178" s="58" t="s">
        <v>53</v>
      </c>
      <c r="C178" s="58" t="s">
        <v>288</v>
      </c>
      <c r="D178" s="58" t="s">
        <v>201</v>
      </c>
      <c r="E178" s="58">
        <v>2016</v>
      </c>
      <c r="F178" s="77">
        <v>159</v>
      </c>
      <c r="G178" s="24">
        <v>6</v>
      </c>
      <c r="H178" s="76">
        <v>2.5</v>
      </c>
      <c r="I178" s="23">
        <f>MIN(J178:J181)</f>
        <v>5.5</v>
      </c>
      <c r="J178" s="24">
        <f t="shared" si="18"/>
        <v>5.8</v>
      </c>
      <c r="K178" s="24">
        <v>5.9</v>
      </c>
      <c r="L178" s="24">
        <v>5.8</v>
      </c>
      <c r="M178" s="24">
        <v>6.2</v>
      </c>
      <c r="N178" s="24">
        <v>6</v>
      </c>
    </row>
    <row r="179" spans="1:14" ht="15" customHeight="1" x14ac:dyDescent="0.25">
      <c r="A179" s="59" t="s">
        <v>348</v>
      </c>
      <c r="B179" s="58" t="s">
        <v>202</v>
      </c>
      <c r="C179" s="58" t="s">
        <v>288</v>
      </c>
      <c r="D179" s="58" t="s">
        <v>201</v>
      </c>
      <c r="E179" s="58">
        <v>2016</v>
      </c>
      <c r="F179" s="77">
        <v>159</v>
      </c>
      <c r="G179" s="24">
        <v>6</v>
      </c>
      <c r="H179" s="76">
        <v>2.5</v>
      </c>
      <c r="I179" s="23" t="s">
        <v>3</v>
      </c>
      <c r="J179" s="24">
        <f t="shared" si="18"/>
        <v>5.7</v>
      </c>
      <c r="K179" s="24">
        <v>5.7</v>
      </c>
      <c r="L179" s="24">
        <v>6.2</v>
      </c>
      <c r="M179" s="24">
        <v>6.3</v>
      </c>
      <c r="N179" s="24">
        <v>6.1</v>
      </c>
    </row>
    <row r="180" spans="1:14" ht="15" customHeight="1" x14ac:dyDescent="0.25">
      <c r="A180" s="59" t="s">
        <v>348</v>
      </c>
      <c r="B180" s="58" t="s">
        <v>203</v>
      </c>
      <c r="C180" s="58" t="s">
        <v>288</v>
      </c>
      <c r="D180" s="58" t="s">
        <v>201</v>
      </c>
      <c r="E180" s="58">
        <v>2016</v>
      </c>
      <c r="F180" s="77">
        <v>159</v>
      </c>
      <c r="G180" s="24">
        <v>6</v>
      </c>
      <c r="H180" s="76">
        <v>2.5</v>
      </c>
      <c r="I180" s="23" t="s">
        <v>3</v>
      </c>
      <c r="J180" s="24">
        <f t="shared" si="18"/>
        <v>5.8</v>
      </c>
      <c r="K180" s="24">
        <v>5.9</v>
      </c>
      <c r="L180" s="24">
        <v>6.1</v>
      </c>
      <c r="M180" s="24">
        <v>6.1</v>
      </c>
      <c r="N180" s="24">
        <v>5.8</v>
      </c>
    </row>
    <row r="181" spans="1:14" ht="15" customHeight="1" x14ac:dyDescent="0.25">
      <c r="A181" s="59" t="s">
        <v>348</v>
      </c>
      <c r="B181" s="58" t="s">
        <v>204</v>
      </c>
      <c r="C181" s="58" t="s">
        <v>288</v>
      </c>
      <c r="D181" s="58" t="s">
        <v>201</v>
      </c>
      <c r="E181" s="58">
        <v>2016</v>
      </c>
      <c r="F181" s="77">
        <v>159</v>
      </c>
      <c r="G181" s="24">
        <v>6</v>
      </c>
      <c r="H181" s="76">
        <v>2.5</v>
      </c>
      <c r="I181" s="23" t="s">
        <v>3</v>
      </c>
      <c r="J181" s="24">
        <f t="shared" si="18"/>
        <v>5.5</v>
      </c>
      <c r="K181" s="24">
        <v>5.5</v>
      </c>
      <c r="L181" s="24" t="s">
        <v>3</v>
      </c>
      <c r="M181" s="24" t="s">
        <v>3</v>
      </c>
      <c r="N181" s="24" t="s">
        <v>3</v>
      </c>
    </row>
    <row r="182" spans="1:14" ht="15" customHeight="1" x14ac:dyDescent="0.25">
      <c r="A182" s="59" t="s">
        <v>349</v>
      </c>
      <c r="B182" s="58" t="s">
        <v>53</v>
      </c>
      <c r="C182" s="58" t="s">
        <v>55</v>
      </c>
      <c r="D182" s="58" t="s">
        <v>201</v>
      </c>
      <c r="E182" s="58">
        <v>2016</v>
      </c>
      <c r="F182" s="77">
        <v>159</v>
      </c>
      <c r="G182" s="24">
        <v>5</v>
      </c>
      <c r="H182" s="76">
        <v>2.5</v>
      </c>
      <c r="I182" s="23">
        <f>MIN(J182)</f>
        <v>5.3</v>
      </c>
      <c r="J182" s="24">
        <f t="shared" si="18"/>
        <v>5.3</v>
      </c>
      <c r="K182" s="24">
        <v>5.3</v>
      </c>
      <c r="L182" s="24">
        <v>5.7</v>
      </c>
      <c r="M182" s="24">
        <v>5.9</v>
      </c>
      <c r="N182" s="24">
        <v>5.5</v>
      </c>
    </row>
    <row r="183" spans="1:14" ht="15" customHeight="1" x14ac:dyDescent="0.25">
      <c r="A183" s="59" t="s">
        <v>350</v>
      </c>
      <c r="B183" s="58" t="s">
        <v>53</v>
      </c>
      <c r="C183" s="58" t="s">
        <v>292</v>
      </c>
      <c r="D183" s="58" t="s">
        <v>201</v>
      </c>
      <c r="E183" s="58">
        <v>2016</v>
      </c>
      <c r="F183" s="77">
        <v>159</v>
      </c>
      <c r="G183" s="24">
        <v>5</v>
      </c>
      <c r="H183" s="76">
        <v>2.5</v>
      </c>
      <c r="I183" s="23">
        <f>MIN(J183:J185)</f>
        <v>5.2</v>
      </c>
      <c r="J183" s="24">
        <f t="shared" si="18"/>
        <v>5.3</v>
      </c>
      <c r="K183" s="24">
        <v>5.6</v>
      </c>
      <c r="L183" s="24">
        <v>5.4</v>
      </c>
      <c r="M183" s="24">
        <v>5.7</v>
      </c>
      <c r="N183" s="24">
        <v>5.3</v>
      </c>
    </row>
    <row r="184" spans="1:14" ht="15" customHeight="1" x14ac:dyDescent="0.25">
      <c r="A184" s="59" t="s">
        <v>350</v>
      </c>
      <c r="B184" s="58" t="s">
        <v>202</v>
      </c>
      <c r="C184" s="58" t="s">
        <v>292</v>
      </c>
      <c r="D184" s="58" t="s">
        <v>201</v>
      </c>
      <c r="E184" s="58">
        <v>2016</v>
      </c>
      <c r="F184" s="77">
        <v>159</v>
      </c>
      <c r="G184" s="24">
        <v>5</v>
      </c>
      <c r="H184" s="76">
        <v>2.5</v>
      </c>
      <c r="I184" s="23" t="s">
        <v>3</v>
      </c>
      <c r="J184" s="24">
        <f t="shared" si="18"/>
        <v>5.2</v>
      </c>
      <c r="K184" s="24">
        <v>5.2</v>
      </c>
      <c r="L184" s="24">
        <v>5.5</v>
      </c>
      <c r="M184" s="24">
        <v>5.4</v>
      </c>
      <c r="N184" s="24" t="s">
        <v>3</v>
      </c>
    </row>
    <row r="185" spans="1:14" ht="15" customHeight="1" x14ac:dyDescent="0.25">
      <c r="A185" s="59" t="s">
        <v>350</v>
      </c>
      <c r="B185" s="58" t="s">
        <v>203</v>
      </c>
      <c r="C185" s="58" t="s">
        <v>292</v>
      </c>
      <c r="D185" s="58" t="s">
        <v>201</v>
      </c>
      <c r="E185" s="58">
        <v>2016</v>
      </c>
      <c r="F185" s="77">
        <v>159</v>
      </c>
      <c r="G185" s="24">
        <v>5</v>
      </c>
      <c r="H185" s="76">
        <v>2.5</v>
      </c>
      <c r="I185" s="23" t="s">
        <v>3</v>
      </c>
      <c r="J185" s="24">
        <f t="shared" si="18"/>
        <v>5.4</v>
      </c>
      <c r="K185" s="24">
        <v>5.4</v>
      </c>
      <c r="L185" s="24">
        <v>5.8</v>
      </c>
      <c r="M185" s="24">
        <v>5.7</v>
      </c>
      <c r="N185" s="24">
        <v>6.1</v>
      </c>
    </row>
    <row r="186" spans="1:14" ht="15" customHeight="1" x14ac:dyDescent="0.25">
      <c r="A186" s="59" t="s">
        <v>350</v>
      </c>
      <c r="B186" s="58" t="s">
        <v>204</v>
      </c>
      <c r="C186" s="58" t="s">
        <v>293</v>
      </c>
      <c r="D186" s="58" t="s">
        <v>201</v>
      </c>
      <c r="E186" s="58">
        <v>2016</v>
      </c>
      <c r="F186" s="77">
        <v>32</v>
      </c>
      <c r="G186" s="24">
        <v>4</v>
      </c>
      <c r="H186" s="76">
        <v>1.5</v>
      </c>
      <c r="I186" s="23">
        <f>MIN(J186:J187)</f>
        <v>3.1</v>
      </c>
      <c r="J186" s="24">
        <f t="shared" si="18"/>
        <v>3.2</v>
      </c>
      <c r="K186" s="24">
        <v>3.2</v>
      </c>
      <c r="L186" s="24">
        <v>3.5</v>
      </c>
      <c r="M186" s="24">
        <v>3.4</v>
      </c>
      <c r="N186" s="24">
        <v>3.3</v>
      </c>
    </row>
    <row r="187" spans="1:14" ht="15" customHeight="1" x14ac:dyDescent="0.25">
      <c r="A187" s="59" t="s">
        <v>350</v>
      </c>
      <c r="B187" s="58" t="s">
        <v>205</v>
      </c>
      <c r="C187" s="58" t="s">
        <v>293</v>
      </c>
      <c r="D187" s="58" t="s">
        <v>201</v>
      </c>
      <c r="E187" s="58">
        <v>2016</v>
      </c>
      <c r="F187" s="77">
        <v>32</v>
      </c>
      <c r="G187" s="24">
        <v>4</v>
      </c>
      <c r="H187" s="76">
        <v>1.5</v>
      </c>
      <c r="I187" s="23" t="s">
        <v>3</v>
      </c>
      <c r="J187" s="24">
        <f t="shared" si="18"/>
        <v>3.1</v>
      </c>
      <c r="K187" s="24">
        <v>3.4</v>
      </c>
      <c r="L187" s="24">
        <v>3.6</v>
      </c>
      <c r="M187" s="24">
        <v>3.2</v>
      </c>
      <c r="N187" s="24">
        <v>3.1</v>
      </c>
    </row>
    <row r="188" spans="1:14" ht="15" customHeight="1" x14ac:dyDescent="0.25">
      <c r="A188" s="59" t="s">
        <v>351</v>
      </c>
      <c r="B188" s="58" t="s">
        <v>53</v>
      </c>
      <c r="C188" s="58" t="s">
        <v>55</v>
      </c>
      <c r="D188" s="58" t="s">
        <v>201</v>
      </c>
      <c r="E188" s="58">
        <v>2016</v>
      </c>
      <c r="F188" s="77">
        <v>32</v>
      </c>
      <c r="G188" s="24">
        <v>4</v>
      </c>
      <c r="H188" s="76">
        <v>1.5</v>
      </c>
      <c r="I188" s="23">
        <f t="shared" ref="I188:I190" si="19">MIN(J188)</f>
        <v>3.2</v>
      </c>
      <c r="J188" s="24">
        <f t="shared" si="18"/>
        <v>3.2</v>
      </c>
      <c r="K188" s="24">
        <v>3.4</v>
      </c>
      <c r="L188" s="24">
        <v>3.3</v>
      </c>
      <c r="M188" s="24">
        <v>3.5</v>
      </c>
      <c r="N188" s="24">
        <v>3.2</v>
      </c>
    </row>
    <row r="189" spans="1:14" ht="15" customHeight="1" x14ac:dyDescent="0.25">
      <c r="A189" s="59" t="s">
        <v>352</v>
      </c>
      <c r="B189" s="58" t="s">
        <v>53</v>
      </c>
      <c r="C189" s="58" t="s">
        <v>55</v>
      </c>
      <c r="D189" s="58" t="s">
        <v>201</v>
      </c>
      <c r="E189" s="58">
        <v>2016</v>
      </c>
      <c r="F189" s="77">
        <v>32</v>
      </c>
      <c r="G189" s="24">
        <v>4</v>
      </c>
      <c r="H189" s="76">
        <v>1.5</v>
      </c>
      <c r="I189" s="23">
        <f t="shared" si="19"/>
        <v>3.2</v>
      </c>
      <c r="J189" s="24">
        <f t="shared" si="18"/>
        <v>3.2</v>
      </c>
      <c r="K189" s="24">
        <v>3.2</v>
      </c>
      <c r="L189" s="24">
        <v>3.3</v>
      </c>
      <c r="M189" s="24">
        <v>3.5</v>
      </c>
      <c r="N189" s="24">
        <v>3.2</v>
      </c>
    </row>
    <row r="190" spans="1:14" ht="15" customHeight="1" x14ac:dyDescent="0.25">
      <c r="A190" s="59" t="s">
        <v>353</v>
      </c>
      <c r="B190" s="58" t="s">
        <v>53</v>
      </c>
      <c r="C190" s="58" t="s">
        <v>55</v>
      </c>
      <c r="D190" s="58" t="s">
        <v>201</v>
      </c>
      <c r="E190" s="58">
        <v>2016</v>
      </c>
      <c r="F190" s="77">
        <v>159</v>
      </c>
      <c r="G190" s="24">
        <v>5</v>
      </c>
      <c r="H190" s="76">
        <v>2.5</v>
      </c>
      <c r="I190" s="23">
        <f t="shared" si="19"/>
        <v>5.2</v>
      </c>
      <c r="J190" s="24">
        <f t="shared" si="18"/>
        <v>5.2</v>
      </c>
      <c r="K190" s="24">
        <v>5.2</v>
      </c>
      <c r="L190" s="24">
        <v>5.4</v>
      </c>
      <c r="M190" s="24">
        <v>5.7</v>
      </c>
      <c r="N190" s="24">
        <v>5.6</v>
      </c>
    </row>
    <row r="191" spans="1:14" ht="15" customHeight="1" x14ac:dyDescent="0.25">
      <c r="A191" s="59" t="s">
        <v>354</v>
      </c>
      <c r="B191" s="58" t="s">
        <v>53</v>
      </c>
      <c r="C191" s="58" t="s">
        <v>288</v>
      </c>
      <c r="D191" s="58" t="s">
        <v>201</v>
      </c>
      <c r="E191" s="58">
        <v>2016</v>
      </c>
      <c r="F191" s="77">
        <v>159</v>
      </c>
      <c r="G191" s="24">
        <v>6</v>
      </c>
      <c r="H191" s="76">
        <v>2.5</v>
      </c>
      <c r="I191" s="23">
        <f>MIN(J191:J194)</f>
        <v>5.3</v>
      </c>
      <c r="J191" s="24">
        <f t="shared" si="18"/>
        <v>5.8</v>
      </c>
      <c r="K191" s="24">
        <v>5.9</v>
      </c>
      <c r="L191" s="24">
        <v>6.2</v>
      </c>
      <c r="M191" s="24">
        <v>5.8</v>
      </c>
      <c r="N191" s="24">
        <v>6</v>
      </c>
    </row>
    <row r="192" spans="1:14" ht="15" customHeight="1" x14ac:dyDescent="0.25">
      <c r="A192" s="59" t="s">
        <v>354</v>
      </c>
      <c r="B192" s="58" t="s">
        <v>202</v>
      </c>
      <c r="C192" s="58" t="s">
        <v>288</v>
      </c>
      <c r="D192" s="58" t="s">
        <v>201</v>
      </c>
      <c r="E192" s="58">
        <v>2016</v>
      </c>
      <c r="F192" s="77">
        <v>159</v>
      </c>
      <c r="G192" s="24">
        <v>6</v>
      </c>
      <c r="H192" s="76">
        <v>2.5</v>
      </c>
      <c r="I192" s="23" t="s">
        <v>3</v>
      </c>
      <c r="J192" s="24">
        <f t="shared" si="18"/>
        <v>5.6</v>
      </c>
      <c r="K192" s="24">
        <v>5.6</v>
      </c>
      <c r="L192" s="24">
        <v>5.9</v>
      </c>
      <c r="M192" s="24">
        <v>5.7</v>
      </c>
      <c r="N192" s="24">
        <v>5.9</v>
      </c>
    </row>
    <row r="193" spans="1:14" ht="15" customHeight="1" x14ac:dyDescent="0.25">
      <c r="A193" s="59" t="s">
        <v>354</v>
      </c>
      <c r="B193" s="58" t="s">
        <v>203</v>
      </c>
      <c r="C193" s="58" t="s">
        <v>288</v>
      </c>
      <c r="D193" s="58" t="s">
        <v>201</v>
      </c>
      <c r="E193" s="58">
        <v>2016</v>
      </c>
      <c r="F193" s="77">
        <v>159</v>
      </c>
      <c r="G193" s="24">
        <v>6</v>
      </c>
      <c r="H193" s="76">
        <v>2.5</v>
      </c>
      <c r="I193" s="23" t="s">
        <v>3</v>
      </c>
      <c r="J193" s="24">
        <f t="shared" si="18"/>
        <v>5.3</v>
      </c>
      <c r="K193" s="24">
        <v>6</v>
      </c>
      <c r="L193" s="24">
        <v>5.3</v>
      </c>
      <c r="M193" s="24">
        <v>6.1</v>
      </c>
      <c r="N193" s="24">
        <v>5.8</v>
      </c>
    </row>
    <row r="194" spans="1:14" ht="15" customHeight="1" x14ac:dyDescent="0.25">
      <c r="A194" s="59" t="s">
        <v>354</v>
      </c>
      <c r="B194" s="58" t="s">
        <v>204</v>
      </c>
      <c r="C194" s="58" t="s">
        <v>288</v>
      </c>
      <c r="D194" s="58" t="s">
        <v>201</v>
      </c>
      <c r="E194" s="58">
        <v>2016</v>
      </c>
      <c r="F194" s="77">
        <v>159</v>
      </c>
      <c r="G194" s="24">
        <v>6</v>
      </c>
      <c r="H194" s="76">
        <v>2.5</v>
      </c>
      <c r="I194" s="23" t="s">
        <v>3</v>
      </c>
      <c r="J194" s="24">
        <f t="shared" si="18"/>
        <v>5.3</v>
      </c>
      <c r="K194" s="24">
        <v>5.3</v>
      </c>
      <c r="L194" s="24" t="s">
        <v>3</v>
      </c>
      <c r="M194" s="24" t="s">
        <v>3</v>
      </c>
      <c r="N194" s="24" t="s">
        <v>3</v>
      </c>
    </row>
    <row r="195" spans="1:14" ht="15" customHeight="1" x14ac:dyDescent="0.25">
      <c r="A195" s="59" t="s">
        <v>355</v>
      </c>
      <c r="B195" s="58" t="s">
        <v>53</v>
      </c>
      <c r="C195" s="58" t="s">
        <v>55</v>
      </c>
      <c r="D195" s="58" t="s">
        <v>201</v>
      </c>
      <c r="E195" s="58">
        <v>2016</v>
      </c>
      <c r="F195" s="77">
        <v>159</v>
      </c>
      <c r="G195" s="24">
        <v>5</v>
      </c>
      <c r="H195" s="76">
        <v>2.5</v>
      </c>
      <c r="I195" s="23">
        <f>MIN(J195)</f>
        <v>5.6</v>
      </c>
      <c r="J195" s="24">
        <f t="shared" si="18"/>
        <v>5.6</v>
      </c>
      <c r="K195" s="24">
        <v>5.8</v>
      </c>
      <c r="L195" s="24">
        <v>5.7</v>
      </c>
      <c r="M195" s="24">
        <v>5.6</v>
      </c>
      <c r="N195" s="24">
        <v>5.9</v>
      </c>
    </row>
    <row r="196" spans="1:14" ht="15" customHeight="1" x14ac:dyDescent="0.25">
      <c r="A196" s="59" t="s">
        <v>356</v>
      </c>
      <c r="B196" s="58" t="s">
        <v>53</v>
      </c>
      <c r="C196" s="58" t="s">
        <v>55</v>
      </c>
      <c r="D196" s="58" t="s">
        <v>201</v>
      </c>
      <c r="E196" s="58">
        <v>2016</v>
      </c>
      <c r="F196" s="77">
        <v>159</v>
      </c>
      <c r="G196" s="24">
        <v>5</v>
      </c>
      <c r="H196" s="76">
        <v>2.5</v>
      </c>
      <c r="I196" s="23">
        <f>MIN(J196)</f>
        <v>5.6</v>
      </c>
      <c r="J196" s="24">
        <f t="shared" ref="J196:J217" si="20">MIN(K196:N196)</f>
        <v>5.6</v>
      </c>
      <c r="K196" s="24">
        <v>5.9</v>
      </c>
      <c r="L196" s="24">
        <v>5.6</v>
      </c>
      <c r="M196" s="24">
        <v>5.7</v>
      </c>
      <c r="N196" s="24">
        <v>5.9</v>
      </c>
    </row>
    <row r="197" spans="1:14" ht="15" customHeight="1" x14ac:dyDescent="0.25">
      <c r="A197" s="59" t="s">
        <v>357</v>
      </c>
      <c r="B197" s="58" t="s">
        <v>53</v>
      </c>
      <c r="C197" s="58" t="s">
        <v>288</v>
      </c>
      <c r="D197" s="58" t="s">
        <v>201</v>
      </c>
      <c r="E197" s="58">
        <v>2016</v>
      </c>
      <c r="F197" s="77">
        <v>159</v>
      </c>
      <c r="G197" s="24">
        <v>6</v>
      </c>
      <c r="H197" s="76">
        <v>2.5</v>
      </c>
      <c r="I197" s="23">
        <f>MIN(J197:J200)</f>
        <v>5.3</v>
      </c>
      <c r="J197" s="24">
        <f t="shared" si="20"/>
        <v>5.8</v>
      </c>
      <c r="K197" s="24">
        <v>5.9</v>
      </c>
      <c r="L197" s="24">
        <v>6.1</v>
      </c>
      <c r="M197" s="24">
        <v>6</v>
      </c>
      <c r="N197" s="24">
        <v>5.8</v>
      </c>
    </row>
    <row r="198" spans="1:14" ht="15" customHeight="1" x14ac:dyDescent="0.25">
      <c r="A198" s="59" t="s">
        <v>357</v>
      </c>
      <c r="B198" s="58" t="s">
        <v>202</v>
      </c>
      <c r="C198" s="58" t="s">
        <v>288</v>
      </c>
      <c r="D198" s="58" t="s">
        <v>201</v>
      </c>
      <c r="E198" s="58">
        <v>2016</v>
      </c>
      <c r="F198" s="77">
        <v>159</v>
      </c>
      <c r="G198" s="24">
        <v>6</v>
      </c>
      <c r="H198" s="76">
        <v>2.5</v>
      </c>
      <c r="I198" s="23" t="s">
        <v>3</v>
      </c>
      <c r="J198" s="24">
        <f t="shared" si="20"/>
        <v>5.8</v>
      </c>
      <c r="K198" s="24">
        <v>6</v>
      </c>
      <c r="L198" s="24">
        <v>6.3</v>
      </c>
      <c r="M198" s="24">
        <v>5.8</v>
      </c>
      <c r="N198" s="24">
        <v>6.1</v>
      </c>
    </row>
    <row r="199" spans="1:14" ht="15" customHeight="1" x14ac:dyDescent="0.25">
      <c r="A199" s="59" t="s">
        <v>357</v>
      </c>
      <c r="B199" s="58" t="s">
        <v>203</v>
      </c>
      <c r="C199" s="58" t="s">
        <v>288</v>
      </c>
      <c r="D199" s="58" t="s">
        <v>201</v>
      </c>
      <c r="E199" s="58">
        <v>2016</v>
      </c>
      <c r="F199" s="77">
        <v>159</v>
      </c>
      <c r="G199" s="24">
        <v>6</v>
      </c>
      <c r="H199" s="76">
        <v>2.5</v>
      </c>
      <c r="I199" s="23" t="s">
        <v>3</v>
      </c>
      <c r="J199" s="24">
        <f t="shared" si="20"/>
        <v>5.8</v>
      </c>
      <c r="K199" s="24">
        <v>5.9</v>
      </c>
      <c r="L199" s="24">
        <v>6</v>
      </c>
      <c r="M199" s="24">
        <v>6.2</v>
      </c>
      <c r="N199" s="24">
        <v>5.8</v>
      </c>
    </row>
    <row r="200" spans="1:14" ht="15" customHeight="1" x14ac:dyDescent="0.25">
      <c r="A200" s="59" t="s">
        <v>357</v>
      </c>
      <c r="B200" s="58" t="s">
        <v>204</v>
      </c>
      <c r="C200" s="58" t="s">
        <v>288</v>
      </c>
      <c r="D200" s="58" t="s">
        <v>201</v>
      </c>
      <c r="E200" s="58">
        <v>2016</v>
      </c>
      <c r="F200" s="77">
        <v>159</v>
      </c>
      <c r="G200" s="24">
        <v>6</v>
      </c>
      <c r="H200" s="76">
        <v>2.5</v>
      </c>
      <c r="I200" s="23" t="s">
        <v>3</v>
      </c>
      <c r="J200" s="24">
        <f t="shared" si="20"/>
        <v>5.3</v>
      </c>
      <c r="K200" s="24">
        <v>5.3</v>
      </c>
      <c r="L200" s="24" t="s">
        <v>3</v>
      </c>
      <c r="M200" s="24" t="s">
        <v>3</v>
      </c>
      <c r="N200" s="24" t="s">
        <v>3</v>
      </c>
    </row>
    <row r="201" spans="1:14" ht="15" customHeight="1" x14ac:dyDescent="0.25">
      <c r="A201" s="59" t="s">
        <v>358</v>
      </c>
      <c r="B201" s="58" t="s">
        <v>53</v>
      </c>
      <c r="C201" s="58" t="s">
        <v>55</v>
      </c>
      <c r="D201" s="58" t="s">
        <v>201</v>
      </c>
      <c r="E201" s="58">
        <v>2016</v>
      </c>
      <c r="F201" s="77">
        <v>159</v>
      </c>
      <c r="G201" s="24">
        <v>5</v>
      </c>
      <c r="H201" s="76">
        <v>2.5</v>
      </c>
      <c r="I201" s="23">
        <f>MIN(J201)</f>
        <v>5.3</v>
      </c>
      <c r="J201" s="24">
        <f t="shared" si="20"/>
        <v>5.3</v>
      </c>
      <c r="K201" s="24">
        <v>5.3</v>
      </c>
      <c r="L201" s="24">
        <v>5.8</v>
      </c>
      <c r="M201" s="24">
        <v>5.6</v>
      </c>
      <c r="N201" s="24">
        <v>5.9</v>
      </c>
    </row>
    <row r="202" spans="1:14" ht="15" customHeight="1" x14ac:dyDescent="0.25">
      <c r="A202" s="59" t="s">
        <v>359</v>
      </c>
      <c r="B202" s="58" t="s">
        <v>53</v>
      </c>
      <c r="C202" s="58" t="s">
        <v>292</v>
      </c>
      <c r="D202" s="58" t="s">
        <v>201</v>
      </c>
      <c r="E202" s="58">
        <v>2016</v>
      </c>
      <c r="F202" s="77">
        <v>159</v>
      </c>
      <c r="G202" s="24">
        <v>5</v>
      </c>
      <c r="H202" s="76">
        <v>2.5</v>
      </c>
      <c r="I202" s="23">
        <f>MIN(J202:J204)</f>
        <v>5.3</v>
      </c>
      <c r="J202" s="24">
        <f t="shared" si="20"/>
        <v>5.3</v>
      </c>
      <c r="K202" s="24">
        <v>5.4</v>
      </c>
      <c r="L202" s="24">
        <v>5.9</v>
      </c>
      <c r="M202" s="24">
        <v>5.3</v>
      </c>
      <c r="N202" s="24">
        <v>5.7</v>
      </c>
    </row>
    <row r="203" spans="1:14" ht="15" customHeight="1" x14ac:dyDescent="0.25">
      <c r="A203" s="59" t="s">
        <v>359</v>
      </c>
      <c r="B203" s="58" t="s">
        <v>202</v>
      </c>
      <c r="C203" s="58" t="s">
        <v>292</v>
      </c>
      <c r="D203" s="58" t="s">
        <v>201</v>
      </c>
      <c r="E203" s="58">
        <v>2016</v>
      </c>
      <c r="F203" s="77">
        <v>159</v>
      </c>
      <c r="G203" s="24">
        <v>5</v>
      </c>
      <c r="H203" s="76">
        <v>2.5</v>
      </c>
      <c r="I203" s="23" t="s">
        <v>3</v>
      </c>
      <c r="J203" s="24">
        <f t="shared" si="20"/>
        <v>5.3</v>
      </c>
      <c r="K203" s="24">
        <v>5.4</v>
      </c>
      <c r="L203" s="24">
        <v>5.7</v>
      </c>
      <c r="M203" s="24">
        <v>5.3</v>
      </c>
      <c r="N203" s="24" t="s">
        <v>3</v>
      </c>
    </row>
    <row r="204" spans="1:14" ht="15" customHeight="1" x14ac:dyDescent="0.25">
      <c r="A204" s="59" t="s">
        <v>359</v>
      </c>
      <c r="B204" s="58" t="s">
        <v>203</v>
      </c>
      <c r="C204" s="58" t="s">
        <v>292</v>
      </c>
      <c r="D204" s="58" t="s">
        <v>201</v>
      </c>
      <c r="E204" s="58">
        <v>2016</v>
      </c>
      <c r="F204" s="77">
        <v>159</v>
      </c>
      <c r="G204" s="24">
        <v>5</v>
      </c>
      <c r="H204" s="76">
        <v>2.5</v>
      </c>
      <c r="I204" s="23" t="s">
        <v>3</v>
      </c>
      <c r="J204" s="24">
        <f t="shared" si="20"/>
        <v>5.4</v>
      </c>
      <c r="K204" s="24">
        <v>5.6</v>
      </c>
      <c r="L204" s="24">
        <v>5.8</v>
      </c>
      <c r="M204" s="24">
        <v>5.4</v>
      </c>
      <c r="N204" s="24">
        <v>5.9</v>
      </c>
    </row>
    <row r="205" spans="1:14" ht="15" customHeight="1" x14ac:dyDescent="0.25">
      <c r="A205" s="59" t="s">
        <v>359</v>
      </c>
      <c r="B205" s="58" t="s">
        <v>204</v>
      </c>
      <c r="C205" s="58" t="s">
        <v>293</v>
      </c>
      <c r="D205" s="58" t="s">
        <v>201</v>
      </c>
      <c r="E205" s="58">
        <v>2016</v>
      </c>
      <c r="F205" s="77">
        <v>32</v>
      </c>
      <c r="G205" s="24">
        <v>4</v>
      </c>
      <c r="H205" s="76">
        <v>1.5</v>
      </c>
      <c r="I205" s="23">
        <f>MIN(J205:J206)</f>
        <v>2.9</v>
      </c>
      <c r="J205" s="24">
        <f t="shared" si="20"/>
        <v>2.9</v>
      </c>
      <c r="K205" s="24">
        <v>3.3</v>
      </c>
      <c r="L205" s="24">
        <v>2.9</v>
      </c>
      <c r="M205" s="24">
        <v>3.2</v>
      </c>
      <c r="N205" s="24">
        <v>3.4</v>
      </c>
    </row>
    <row r="206" spans="1:14" ht="15" customHeight="1" x14ac:dyDescent="0.25">
      <c r="A206" s="59" t="s">
        <v>359</v>
      </c>
      <c r="B206" s="58" t="s">
        <v>205</v>
      </c>
      <c r="C206" s="58" t="s">
        <v>293</v>
      </c>
      <c r="D206" s="58" t="s">
        <v>201</v>
      </c>
      <c r="E206" s="58">
        <v>2016</v>
      </c>
      <c r="F206" s="77">
        <v>32</v>
      </c>
      <c r="G206" s="24"/>
      <c r="H206" s="76">
        <v>1.5</v>
      </c>
      <c r="I206" s="23" t="s">
        <v>3</v>
      </c>
      <c r="J206" s="24">
        <f t="shared" si="20"/>
        <v>3.1</v>
      </c>
      <c r="K206" s="24">
        <v>3.3</v>
      </c>
      <c r="L206" s="24">
        <v>3.1</v>
      </c>
      <c r="M206" s="24">
        <v>3.5</v>
      </c>
      <c r="N206" s="24">
        <v>3.6</v>
      </c>
    </row>
    <row r="207" spans="1:14" ht="15" customHeight="1" x14ac:dyDescent="0.25">
      <c r="A207" s="59" t="s">
        <v>360</v>
      </c>
      <c r="B207" s="58" t="s">
        <v>53</v>
      </c>
      <c r="C207" s="58" t="s">
        <v>55</v>
      </c>
      <c r="D207" s="58" t="s">
        <v>201</v>
      </c>
      <c r="E207" s="58">
        <v>2016</v>
      </c>
      <c r="F207" s="77">
        <v>32</v>
      </c>
      <c r="G207" s="24">
        <v>4</v>
      </c>
      <c r="H207" s="76">
        <v>1.5</v>
      </c>
      <c r="I207" s="23">
        <f t="shared" ref="I207:I213" si="21">MIN(J207)</f>
        <v>3.2</v>
      </c>
      <c r="J207" s="24">
        <f t="shared" si="20"/>
        <v>3.2</v>
      </c>
      <c r="K207" s="24">
        <v>3.3</v>
      </c>
      <c r="L207" s="24">
        <v>3.3</v>
      </c>
      <c r="M207" s="24">
        <v>3.2</v>
      </c>
      <c r="N207" s="24">
        <v>3.3</v>
      </c>
    </row>
    <row r="208" spans="1:14" ht="15" customHeight="1" x14ac:dyDescent="0.25">
      <c r="A208" s="59" t="s">
        <v>361</v>
      </c>
      <c r="B208" s="58" t="s">
        <v>53</v>
      </c>
      <c r="C208" s="58" t="s">
        <v>323</v>
      </c>
      <c r="D208" s="58" t="s">
        <v>201</v>
      </c>
      <c r="E208" s="58">
        <v>2016</v>
      </c>
      <c r="F208" s="77">
        <v>32</v>
      </c>
      <c r="G208" s="24">
        <v>4</v>
      </c>
      <c r="H208" s="76">
        <v>1.5</v>
      </c>
      <c r="I208" s="23">
        <f t="shared" si="21"/>
        <v>2.8</v>
      </c>
      <c r="J208" s="24">
        <f t="shared" si="20"/>
        <v>2.8</v>
      </c>
      <c r="K208" s="24">
        <v>3.1</v>
      </c>
      <c r="L208" s="24">
        <v>2.8</v>
      </c>
      <c r="M208" s="24">
        <v>3.4</v>
      </c>
      <c r="N208" s="24">
        <v>3.2</v>
      </c>
    </row>
    <row r="209" spans="1:14" ht="15" customHeight="1" x14ac:dyDescent="0.25">
      <c r="A209" s="59" t="s">
        <v>362</v>
      </c>
      <c r="B209" s="58" t="s">
        <v>53</v>
      </c>
      <c r="C209" s="58" t="s">
        <v>55</v>
      </c>
      <c r="D209" s="58" t="s">
        <v>201</v>
      </c>
      <c r="E209" s="58">
        <v>2016</v>
      </c>
      <c r="F209" s="77">
        <v>32</v>
      </c>
      <c r="G209" s="24">
        <v>4</v>
      </c>
      <c r="H209" s="76">
        <v>1.5</v>
      </c>
      <c r="I209" s="23">
        <f t="shared" si="21"/>
        <v>3.2</v>
      </c>
      <c r="J209" s="24">
        <f t="shared" si="20"/>
        <v>3.2</v>
      </c>
      <c r="K209" s="24">
        <v>3.3</v>
      </c>
      <c r="L209" s="24">
        <v>3.5</v>
      </c>
      <c r="M209" s="24">
        <v>3.2</v>
      </c>
      <c r="N209" s="24">
        <v>3.3</v>
      </c>
    </row>
    <row r="210" spans="1:14" ht="15" customHeight="1" x14ac:dyDescent="0.25">
      <c r="A210" s="59" t="s">
        <v>363</v>
      </c>
      <c r="B210" s="58" t="s">
        <v>53</v>
      </c>
      <c r="C210" s="58" t="s">
        <v>55</v>
      </c>
      <c r="D210" s="58" t="s">
        <v>201</v>
      </c>
      <c r="E210" s="58">
        <v>2016</v>
      </c>
      <c r="F210" s="77">
        <v>32</v>
      </c>
      <c r="G210" s="24">
        <v>4</v>
      </c>
      <c r="H210" s="76">
        <v>1.5</v>
      </c>
      <c r="I210" s="23">
        <f t="shared" si="21"/>
        <v>3.1</v>
      </c>
      <c r="J210" s="24">
        <f t="shared" si="20"/>
        <v>3.1</v>
      </c>
      <c r="K210" s="24">
        <v>3.3</v>
      </c>
      <c r="L210" s="24">
        <v>3.1</v>
      </c>
      <c r="M210" s="24">
        <v>3.4</v>
      </c>
      <c r="N210" s="24">
        <v>3.1</v>
      </c>
    </row>
    <row r="211" spans="1:14" ht="15" customHeight="1" x14ac:dyDescent="0.25">
      <c r="A211" s="59" t="s">
        <v>364</v>
      </c>
      <c r="B211" s="58" t="s">
        <v>53</v>
      </c>
      <c r="C211" s="58" t="s">
        <v>323</v>
      </c>
      <c r="D211" s="58" t="s">
        <v>201</v>
      </c>
      <c r="E211" s="58">
        <v>2016</v>
      </c>
      <c r="F211" s="77">
        <v>32</v>
      </c>
      <c r="G211" s="24">
        <v>4</v>
      </c>
      <c r="H211" s="76">
        <v>1.5</v>
      </c>
      <c r="I211" s="23">
        <f t="shared" si="21"/>
        <v>2.9</v>
      </c>
      <c r="J211" s="24">
        <f t="shared" si="20"/>
        <v>2.9</v>
      </c>
      <c r="K211" s="24">
        <v>3.1</v>
      </c>
      <c r="L211" s="24">
        <v>2.9</v>
      </c>
      <c r="M211" s="24">
        <v>3.3</v>
      </c>
      <c r="N211" s="24">
        <v>3.2</v>
      </c>
    </row>
    <row r="212" spans="1:14" ht="15" customHeight="1" x14ac:dyDescent="0.25">
      <c r="A212" s="59" t="s">
        <v>365</v>
      </c>
      <c r="B212" s="58" t="s">
        <v>53</v>
      </c>
      <c r="C212" s="58" t="s">
        <v>55</v>
      </c>
      <c r="D212" s="58" t="s">
        <v>201</v>
      </c>
      <c r="E212" s="58">
        <v>2016</v>
      </c>
      <c r="F212" s="77">
        <v>32</v>
      </c>
      <c r="G212" s="24">
        <v>4</v>
      </c>
      <c r="H212" s="76">
        <v>1.5</v>
      </c>
      <c r="I212" s="23">
        <f t="shared" si="21"/>
        <v>3.2</v>
      </c>
      <c r="J212" s="24">
        <f t="shared" si="20"/>
        <v>3.2</v>
      </c>
      <c r="K212" s="24">
        <v>3.2</v>
      </c>
      <c r="L212" s="24">
        <v>3.3</v>
      </c>
      <c r="M212" s="24">
        <v>3.3</v>
      </c>
      <c r="N212" s="24">
        <v>3.2</v>
      </c>
    </row>
    <row r="213" spans="1:14" ht="15" customHeight="1" x14ac:dyDescent="0.25">
      <c r="A213" s="59" t="s">
        <v>366</v>
      </c>
      <c r="B213" s="58" t="s">
        <v>53</v>
      </c>
      <c r="C213" s="58" t="s">
        <v>55</v>
      </c>
      <c r="D213" s="58" t="s">
        <v>201</v>
      </c>
      <c r="E213" s="58">
        <v>2016</v>
      </c>
      <c r="F213" s="77">
        <v>159</v>
      </c>
      <c r="G213" s="24">
        <v>5</v>
      </c>
      <c r="H213" s="76">
        <v>2.5</v>
      </c>
      <c r="I213" s="23">
        <f t="shared" si="21"/>
        <v>5.2</v>
      </c>
      <c r="J213" s="24">
        <f t="shared" si="20"/>
        <v>5.2</v>
      </c>
      <c r="K213" s="24">
        <v>5.7</v>
      </c>
      <c r="L213" s="24">
        <v>6.1</v>
      </c>
      <c r="M213" s="24">
        <v>5.2</v>
      </c>
      <c r="N213" s="24">
        <v>5.5</v>
      </c>
    </row>
    <row r="214" spans="1:14" ht="15" customHeight="1" x14ac:dyDescent="0.25">
      <c r="A214" s="59" t="s">
        <v>367</v>
      </c>
      <c r="B214" s="58" t="s">
        <v>53</v>
      </c>
      <c r="C214" s="58" t="s">
        <v>298</v>
      </c>
      <c r="D214" s="58" t="s">
        <v>335</v>
      </c>
      <c r="E214" s="58">
        <v>2016</v>
      </c>
      <c r="F214" s="77">
        <v>150</v>
      </c>
      <c r="G214" s="24" t="s">
        <v>3</v>
      </c>
      <c r="H214" s="76">
        <v>6</v>
      </c>
      <c r="I214" s="23">
        <f>MIN(J214:J217)</f>
        <v>13.1</v>
      </c>
      <c r="J214" s="24">
        <f t="shared" si="20"/>
        <v>13.8</v>
      </c>
      <c r="K214" s="24">
        <v>14.6</v>
      </c>
      <c r="L214" s="24">
        <v>14.2</v>
      </c>
      <c r="M214" s="24">
        <v>13.8</v>
      </c>
      <c r="N214" s="24">
        <v>14.7</v>
      </c>
    </row>
    <row r="215" spans="1:14" ht="15" customHeight="1" x14ac:dyDescent="0.25">
      <c r="A215" s="59" t="s">
        <v>367</v>
      </c>
      <c r="B215" s="58" t="s">
        <v>202</v>
      </c>
      <c r="C215" s="58" t="s">
        <v>298</v>
      </c>
      <c r="D215" s="58" t="s">
        <v>335</v>
      </c>
      <c r="E215" s="58">
        <v>2016</v>
      </c>
      <c r="F215" s="77">
        <v>150</v>
      </c>
      <c r="G215" s="24" t="s">
        <v>3</v>
      </c>
      <c r="H215" s="76">
        <v>6</v>
      </c>
      <c r="I215" s="23" t="s">
        <v>3</v>
      </c>
      <c r="J215" s="24">
        <f t="shared" si="20"/>
        <v>14.1</v>
      </c>
      <c r="K215" s="24">
        <v>14.1</v>
      </c>
      <c r="L215" s="24">
        <v>15.8</v>
      </c>
      <c r="M215" s="24">
        <v>16</v>
      </c>
      <c r="N215" s="24">
        <v>15.7</v>
      </c>
    </row>
    <row r="216" spans="1:14" ht="15" customHeight="1" x14ac:dyDescent="0.25">
      <c r="A216" s="59" t="s">
        <v>367</v>
      </c>
      <c r="B216" s="58" t="s">
        <v>203</v>
      </c>
      <c r="C216" s="58" t="s">
        <v>298</v>
      </c>
      <c r="D216" s="58" t="s">
        <v>335</v>
      </c>
      <c r="E216" s="58">
        <v>2016</v>
      </c>
      <c r="F216" s="77">
        <v>150</v>
      </c>
      <c r="G216" s="24" t="s">
        <v>3</v>
      </c>
      <c r="H216" s="76">
        <v>6</v>
      </c>
      <c r="I216" s="23" t="s">
        <v>3</v>
      </c>
      <c r="J216" s="24">
        <f t="shared" si="20"/>
        <v>14.9</v>
      </c>
      <c r="K216" s="24">
        <v>15.5</v>
      </c>
      <c r="L216" s="24">
        <v>16.2</v>
      </c>
      <c r="M216" s="24">
        <v>14.9</v>
      </c>
      <c r="N216" s="24">
        <v>15.3</v>
      </c>
    </row>
    <row r="217" spans="1:14" ht="15" customHeight="1" x14ac:dyDescent="0.25">
      <c r="A217" s="59" t="s">
        <v>367</v>
      </c>
      <c r="B217" s="58" t="s">
        <v>204</v>
      </c>
      <c r="C217" s="58" t="s">
        <v>298</v>
      </c>
      <c r="D217" s="58" t="s">
        <v>335</v>
      </c>
      <c r="E217" s="58">
        <v>2016</v>
      </c>
      <c r="F217" s="77">
        <v>150</v>
      </c>
      <c r="G217" s="24" t="s">
        <v>3</v>
      </c>
      <c r="H217" s="76">
        <v>6</v>
      </c>
      <c r="I217" s="23" t="s">
        <v>3</v>
      </c>
      <c r="J217" s="24">
        <f t="shared" si="20"/>
        <v>13.1</v>
      </c>
      <c r="K217" s="24">
        <v>13.1</v>
      </c>
      <c r="L217" s="24" t="s">
        <v>3</v>
      </c>
      <c r="M217" s="24" t="s">
        <v>3</v>
      </c>
      <c r="N217" s="24" t="s">
        <v>3</v>
      </c>
    </row>
    <row r="218" spans="1:14" ht="15" customHeight="1" x14ac:dyDescent="0.25">
      <c r="A218" s="59" t="s">
        <v>368</v>
      </c>
      <c r="B218" s="58" t="s">
        <v>53</v>
      </c>
      <c r="C218" s="58" t="s">
        <v>55</v>
      </c>
      <c r="D218" s="58" t="s">
        <v>201</v>
      </c>
      <c r="E218" s="58">
        <v>2016</v>
      </c>
      <c r="F218" s="77">
        <v>159</v>
      </c>
      <c r="G218" s="24">
        <v>5</v>
      </c>
      <c r="H218" s="76">
        <v>2.5</v>
      </c>
      <c r="I218" s="23">
        <v>5.3</v>
      </c>
      <c r="J218" s="24">
        <v>5.3</v>
      </c>
      <c r="K218" s="24">
        <v>5.4</v>
      </c>
      <c r="L218" s="24">
        <v>5.9</v>
      </c>
      <c r="M218" s="24">
        <v>6</v>
      </c>
      <c r="N218" s="24">
        <v>5.3</v>
      </c>
    </row>
    <row r="219" spans="1:14" ht="15" customHeight="1" x14ac:dyDescent="0.25">
      <c r="A219" s="59" t="s">
        <v>369</v>
      </c>
      <c r="B219" s="58" t="s">
        <v>53</v>
      </c>
      <c r="C219" s="58" t="s">
        <v>292</v>
      </c>
      <c r="D219" s="58" t="s">
        <v>201</v>
      </c>
      <c r="E219" s="58">
        <v>2016</v>
      </c>
      <c r="F219" s="77">
        <v>159</v>
      </c>
      <c r="G219" s="24">
        <v>5</v>
      </c>
      <c r="H219" s="24">
        <v>2.5</v>
      </c>
      <c r="I219" s="24">
        <v>5.0999999999999996</v>
      </c>
      <c r="J219" s="24">
        <v>5.2</v>
      </c>
      <c r="K219" s="24">
        <v>5.4</v>
      </c>
      <c r="L219" s="24">
        <v>5.5</v>
      </c>
      <c r="M219" s="24">
        <v>5.2</v>
      </c>
      <c r="N219" s="24">
        <v>5.7</v>
      </c>
    </row>
    <row r="220" spans="1:14" ht="15" customHeight="1" x14ac:dyDescent="0.25">
      <c r="A220" s="59" t="s">
        <v>369</v>
      </c>
      <c r="B220" s="58" t="s">
        <v>202</v>
      </c>
      <c r="C220" s="58" t="s">
        <v>292</v>
      </c>
      <c r="D220" s="58" t="s">
        <v>201</v>
      </c>
      <c r="E220" s="58">
        <v>2016</v>
      </c>
      <c r="F220" s="77">
        <v>159</v>
      </c>
      <c r="G220" s="24">
        <v>5</v>
      </c>
      <c r="H220" s="24">
        <v>2.5</v>
      </c>
      <c r="I220" s="24" t="s">
        <v>3</v>
      </c>
      <c r="J220" s="24">
        <v>5.0999999999999996</v>
      </c>
      <c r="K220" s="24">
        <v>5.3</v>
      </c>
      <c r="L220" s="24">
        <v>5.6</v>
      </c>
      <c r="M220" s="24">
        <v>5.0999999999999996</v>
      </c>
      <c r="N220" s="24" t="s">
        <v>3</v>
      </c>
    </row>
    <row r="221" spans="1:14" ht="15" customHeight="1" x14ac:dyDescent="0.25">
      <c r="A221" s="59" t="s">
        <v>369</v>
      </c>
      <c r="B221" s="58" t="s">
        <v>203</v>
      </c>
      <c r="C221" s="58" t="s">
        <v>292</v>
      </c>
      <c r="D221" s="58" t="s">
        <v>201</v>
      </c>
      <c r="E221" s="58">
        <v>2016</v>
      </c>
      <c r="F221" s="77">
        <v>159</v>
      </c>
      <c r="G221" s="24">
        <v>5</v>
      </c>
      <c r="H221" s="24">
        <v>2.5</v>
      </c>
      <c r="I221" s="24" t="s">
        <v>3</v>
      </c>
      <c r="J221" s="24">
        <v>5.3</v>
      </c>
      <c r="K221" s="24">
        <v>5.5</v>
      </c>
      <c r="L221" s="24">
        <v>5.3</v>
      </c>
      <c r="M221" s="24">
        <v>5.8</v>
      </c>
      <c r="N221" s="24">
        <v>5.9</v>
      </c>
    </row>
    <row r="222" spans="1:14" ht="15" customHeight="1" x14ac:dyDescent="0.25">
      <c r="A222" s="59" t="s">
        <v>369</v>
      </c>
      <c r="B222" s="58" t="s">
        <v>204</v>
      </c>
      <c r="C222" s="58" t="s">
        <v>293</v>
      </c>
      <c r="D222" s="58" t="s">
        <v>201</v>
      </c>
      <c r="E222" s="58">
        <v>2016</v>
      </c>
      <c r="F222" s="77">
        <v>32</v>
      </c>
      <c r="G222" s="24">
        <v>4</v>
      </c>
      <c r="H222" s="24">
        <v>1.5</v>
      </c>
      <c r="I222" s="24">
        <v>2.9</v>
      </c>
      <c r="J222" s="24">
        <v>3</v>
      </c>
      <c r="K222" s="24">
        <v>3.2</v>
      </c>
      <c r="L222" s="24">
        <v>3.4</v>
      </c>
      <c r="M222" s="24">
        <v>3</v>
      </c>
      <c r="N222" s="24">
        <v>3.1</v>
      </c>
    </row>
    <row r="223" spans="1:14" ht="15" customHeight="1" x14ac:dyDescent="0.25">
      <c r="A223" s="59" t="s">
        <v>369</v>
      </c>
      <c r="B223" s="58" t="s">
        <v>205</v>
      </c>
      <c r="C223" s="58" t="s">
        <v>293</v>
      </c>
      <c r="D223" s="58" t="s">
        <v>201</v>
      </c>
      <c r="E223" s="58">
        <v>2016</v>
      </c>
      <c r="F223" s="77">
        <v>32</v>
      </c>
      <c r="G223" s="24">
        <v>4</v>
      </c>
      <c r="H223" s="24">
        <v>1.5</v>
      </c>
      <c r="I223" s="24" t="s">
        <v>3</v>
      </c>
      <c r="J223" s="24">
        <v>2.9</v>
      </c>
      <c r="K223" s="24">
        <v>2.9</v>
      </c>
      <c r="L223" s="24">
        <v>3.2</v>
      </c>
      <c r="M223" s="24">
        <v>3.5</v>
      </c>
      <c r="N223" s="24">
        <v>3.3</v>
      </c>
    </row>
    <row r="224" spans="1:14" ht="15" customHeight="1" x14ac:dyDescent="0.25">
      <c r="A224" s="59" t="s">
        <v>370</v>
      </c>
      <c r="B224" s="58" t="s">
        <v>53</v>
      </c>
      <c r="C224" s="58" t="s">
        <v>55</v>
      </c>
      <c r="D224" s="58" t="s">
        <v>201</v>
      </c>
      <c r="E224" s="58">
        <v>2016</v>
      </c>
      <c r="F224" s="77">
        <v>32</v>
      </c>
      <c r="G224" s="24">
        <v>4</v>
      </c>
      <c r="H224" s="24">
        <v>1.5</v>
      </c>
      <c r="I224" s="24">
        <v>3.2</v>
      </c>
      <c r="J224" s="24">
        <v>3.2</v>
      </c>
      <c r="K224" s="24">
        <v>3.4</v>
      </c>
      <c r="L224" s="24">
        <v>3.2</v>
      </c>
      <c r="M224" s="24">
        <v>3.3</v>
      </c>
      <c r="N224" s="24">
        <v>3.2</v>
      </c>
    </row>
    <row r="225" spans="1:14" ht="15" customHeight="1" x14ac:dyDescent="0.25">
      <c r="A225" s="59" t="s">
        <v>371</v>
      </c>
      <c r="B225" s="58" t="s">
        <v>53</v>
      </c>
      <c r="C225" s="58" t="s">
        <v>323</v>
      </c>
      <c r="D225" s="58" t="s">
        <v>201</v>
      </c>
      <c r="E225" s="58">
        <v>2016</v>
      </c>
      <c r="F225" s="77">
        <v>32</v>
      </c>
      <c r="G225" s="24">
        <v>4</v>
      </c>
      <c r="H225" s="24">
        <v>1.5</v>
      </c>
      <c r="I225" s="24">
        <v>2.9</v>
      </c>
      <c r="J225" s="24">
        <v>2.9</v>
      </c>
      <c r="K225" s="24">
        <v>3.2</v>
      </c>
      <c r="L225" s="24">
        <v>2.9</v>
      </c>
      <c r="M225" s="24">
        <v>3.1</v>
      </c>
      <c r="N225" s="24">
        <v>3.3</v>
      </c>
    </row>
    <row r="226" spans="1:14" ht="15" customHeight="1" x14ac:dyDescent="0.25">
      <c r="A226" s="59" t="s">
        <v>372</v>
      </c>
      <c r="B226" s="58" t="s">
        <v>53</v>
      </c>
      <c r="C226" s="58" t="s">
        <v>55</v>
      </c>
      <c r="D226" s="58" t="s">
        <v>201</v>
      </c>
      <c r="E226" s="58">
        <v>2016</v>
      </c>
      <c r="F226" s="77">
        <v>32</v>
      </c>
      <c r="G226" s="24">
        <v>4</v>
      </c>
      <c r="H226" s="24">
        <v>1.5</v>
      </c>
      <c r="I226" s="24">
        <v>3.2</v>
      </c>
      <c r="J226" s="24">
        <v>3.2</v>
      </c>
      <c r="K226" s="24">
        <v>3.3</v>
      </c>
      <c r="L226" s="24">
        <v>3.2</v>
      </c>
      <c r="M226" s="24">
        <v>3.3</v>
      </c>
      <c r="N226" s="24">
        <v>3.2</v>
      </c>
    </row>
    <row r="227" spans="1:14" ht="15" customHeight="1" x14ac:dyDescent="0.25">
      <c r="A227" s="59" t="s">
        <v>373</v>
      </c>
      <c r="B227" s="58" t="s">
        <v>53</v>
      </c>
      <c r="C227" s="58" t="s">
        <v>55</v>
      </c>
      <c r="D227" s="58" t="s">
        <v>201</v>
      </c>
      <c r="E227" s="58">
        <v>2016</v>
      </c>
      <c r="F227" s="77">
        <v>159</v>
      </c>
      <c r="G227" s="24">
        <v>5</v>
      </c>
      <c r="H227" s="76">
        <v>2.5</v>
      </c>
      <c r="I227" s="23">
        <f t="shared" ref="I227" si="22">MIN(J227)</f>
        <v>5.2</v>
      </c>
      <c r="J227" s="24">
        <f t="shared" ref="J227:J290" si="23">MIN(K227:N227)</f>
        <v>5.2</v>
      </c>
      <c r="K227" s="24">
        <v>5.4</v>
      </c>
      <c r="L227" s="24">
        <v>5.8</v>
      </c>
      <c r="M227" s="24">
        <v>5.2</v>
      </c>
      <c r="N227" s="24">
        <v>6.2</v>
      </c>
    </row>
    <row r="228" spans="1:14" ht="15" customHeight="1" x14ac:dyDescent="0.25">
      <c r="A228" s="59" t="s">
        <v>374</v>
      </c>
      <c r="B228" s="58" t="s">
        <v>53</v>
      </c>
      <c r="C228" s="58" t="s">
        <v>298</v>
      </c>
      <c r="D228" s="58" t="s">
        <v>335</v>
      </c>
      <c r="E228" s="58">
        <v>2016</v>
      </c>
      <c r="F228" s="77">
        <v>150</v>
      </c>
      <c r="G228" s="24" t="s">
        <v>3</v>
      </c>
      <c r="H228" s="76">
        <v>6</v>
      </c>
      <c r="I228" s="23">
        <f>MIN(J228:J231)</f>
        <v>13.1</v>
      </c>
      <c r="J228" s="24">
        <f t="shared" si="23"/>
        <v>13.9</v>
      </c>
      <c r="K228" s="24">
        <v>14.7</v>
      </c>
      <c r="L228" s="24">
        <v>14.1</v>
      </c>
      <c r="M228" s="24">
        <v>14.6</v>
      </c>
      <c r="N228" s="24">
        <v>13.9</v>
      </c>
    </row>
    <row r="229" spans="1:14" ht="15" customHeight="1" x14ac:dyDescent="0.25">
      <c r="A229" s="59" t="s">
        <v>374</v>
      </c>
      <c r="B229" s="58" t="s">
        <v>202</v>
      </c>
      <c r="C229" s="58" t="s">
        <v>298</v>
      </c>
      <c r="D229" s="58" t="s">
        <v>335</v>
      </c>
      <c r="E229" s="58">
        <v>2016</v>
      </c>
      <c r="F229" s="77">
        <v>150</v>
      </c>
      <c r="G229" s="24" t="s">
        <v>3</v>
      </c>
      <c r="H229" s="76">
        <v>6</v>
      </c>
      <c r="I229" s="23" t="s">
        <v>3</v>
      </c>
      <c r="J229" s="24">
        <f t="shared" si="23"/>
        <v>13.8</v>
      </c>
      <c r="K229" s="24">
        <v>14.5</v>
      </c>
      <c r="L229" s="24">
        <v>14.3</v>
      </c>
      <c r="M229" s="24">
        <v>13.8</v>
      </c>
      <c r="N229" s="24">
        <v>14.6</v>
      </c>
    </row>
    <row r="230" spans="1:14" ht="15" customHeight="1" x14ac:dyDescent="0.25">
      <c r="A230" s="59" t="s">
        <v>374</v>
      </c>
      <c r="B230" s="58" t="s">
        <v>203</v>
      </c>
      <c r="C230" s="58" t="s">
        <v>298</v>
      </c>
      <c r="D230" s="58" t="s">
        <v>335</v>
      </c>
      <c r="E230" s="58">
        <v>2016</v>
      </c>
      <c r="F230" s="77">
        <v>150</v>
      </c>
      <c r="G230" s="24" t="s">
        <v>3</v>
      </c>
      <c r="H230" s="76">
        <v>6</v>
      </c>
      <c r="I230" s="23" t="s">
        <v>3</v>
      </c>
      <c r="J230" s="24">
        <f t="shared" si="23"/>
        <v>14.3</v>
      </c>
      <c r="K230" s="24">
        <v>14.4</v>
      </c>
      <c r="L230" s="24">
        <v>14.7</v>
      </c>
      <c r="M230" s="24">
        <v>14.3</v>
      </c>
      <c r="N230" s="24">
        <v>14.6</v>
      </c>
    </row>
    <row r="231" spans="1:14" ht="15" customHeight="1" x14ac:dyDescent="0.25">
      <c r="A231" s="59" t="s">
        <v>374</v>
      </c>
      <c r="B231" s="58" t="s">
        <v>204</v>
      </c>
      <c r="C231" s="58" t="s">
        <v>298</v>
      </c>
      <c r="D231" s="58" t="s">
        <v>335</v>
      </c>
      <c r="E231" s="58">
        <v>2016</v>
      </c>
      <c r="F231" s="77">
        <v>150</v>
      </c>
      <c r="G231" s="24" t="s">
        <v>3</v>
      </c>
      <c r="H231" s="76">
        <v>6</v>
      </c>
      <c r="I231" s="23" t="s">
        <v>3</v>
      </c>
      <c r="J231" s="24">
        <f t="shared" si="23"/>
        <v>13.1</v>
      </c>
      <c r="K231" s="24">
        <v>13.1</v>
      </c>
      <c r="L231" s="24" t="s">
        <v>3</v>
      </c>
      <c r="M231" s="24" t="s">
        <v>3</v>
      </c>
      <c r="N231" s="24" t="s">
        <v>3</v>
      </c>
    </row>
    <row r="232" spans="1:14" ht="15" customHeight="1" x14ac:dyDescent="0.25">
      <c r="A232" s="59" t="s">
        <v>375</v>
      </c>
      <c r="B232" s="58" t="s">
        <v>53</v>
      </c>
      <c r="C232" s="58" t="s">
        <v>55</v>
      </c>
      <c r="D232" s="58" t="s">
        <v>201</v>
      </c>
      <c r="E232" s="58">
        <v>2016</v>
      </c>
      <c r="F232" s="77">
        <v>159</v>
      </c>
      <c r="G232" s="24">
        <v>5</v>
      </c>
      <c r="H232" s="76">
        <v>2.5</v>
      </c>
      <c r="I232" s="23">
        <f t="shared" ref="I232" si="24">MIN(J232)</f>
        <v>5.4</v>
      </c>
      <c r="J232" s="24">
        <f t="shared" si="23"/>
        <v>5.4</v>
      </c>
      <c r="K232" s="24">
        <v>5.4</v>
      </c>
      <c r="L232" s="24">
        <v>5.6</v>
      </c>
      <c r="M232" s="24">
        <v>5.7</v>
      </c>
      <c r="N232" s="24">
        <v>5.6</v>
      </c>
    </row>
    <row r="233" spans="1:14" ht="15" customHeight="1" x14ac:dyDescent="0.25">
      <c r="A233" s="59" t="s">
        <v>376</v>
      </c>
      <c r="B233" s="58" t="s">
        <v>53</v>
      </c>
      <c r="C233" s="58" t="s">
        <v>292</v>
      </c>
      <c r="D233" s="58" t="s">
        <v>201</v>
      </c>
      <c r="E233" s="58">
        <v>2016</v>
      </c>
      <c r="F233" s="77">
        <v>159</v>
      </c>
      <c r="G233" s="24">
        <v>5</v>
      </c>
      <c r="H233" s="76">
        <v>2.5</v>
      </c>
      <c r="I233" s="23">
        <f>MIN(J233:J235)</f>
        <v>5.0999999999999996</v>
      </c>
      <c r="J233" s="24">
        <f t="shared" si="23"/>
        <v>5.2</v>
      </c>
      <c r="K233" s="24">
        <v>5.2</v>
      </c>
      <c r="L233" s="24">
        <v>5.7</v>
      </c>
      <c r="M233" s="24">
        <v>5.6</v>
      </c>
      <c r="N233" s="24">
        <v>5.8</v>
      </c>
    </row>
    <row r="234" spans="1:14" ht="15" customHeight="1" x14ac:dyDescent="0.25">
      <c r="A234" s="59" t="s">
        <v>376</v>
      </c>
      <c r="B234" s="58" t="s">
        <v>202</v>
      </c>
      <c r="C234" s="58" t="s">
        <v>292</v>
      </c>
      <c r="D234" s="58" t="s">
        <v>201</v>
      </c>
      <c r="E234" s="58">
        <v>2016</v>
      </c>
      <c r="F234" s="77">
        <v>159</v>
      </c>
      <c r="G234" s="24">
        <v>5</v>
      </c>
      <c r="H234" s="76">
        <v>2.5</v>
      </c>
      <c r="I234" s="23" t="s">
        <v>3</v>
      </c>
      <c r="J234" s="24">
        <f t="shared" si="23"/>
        <v>5.2</v>
      </c>
      <c r="K234" s="24">
        <v>5.3</v>
      </c>
      <c r="L234" s="24">
        <v>5.4</v>
      </c>
      <c r="M234" s="24">
        <v>5.2</v>
      </c>
      <c r="N234" s="24" t="s">
        <v>3</v>
      </c>
    </row>
    <row r="235" spans="1:14" ht="15" customHeight="1" x14ac:dyDescent="0.25">
      <c r="A235" s="59" t="s">
        <v>376</v>
      </c>
      <c r="B235" s="58" t="s">
        <v>203</v>
      </c>
      <c r="C235" s="58" t="s">
        <v>292</v>
      </c>
      <c r="D235" s="58" t="s">
        <v>201</v>
      </c>
      <c r="E235" s="58">
        <v>2016</v>
      </c>
      <c r="F235" s="77">
        <v>159</v>
      </c>
      <c r="G235" s="24">
        <v>5</v>
      </c>
      <c r="H235" s="76">
        <v>2.5</v>
      </c>
      <c r="I235" s="23" t="s">
        <v>3</v>
      </c>
      <c r="J235" s="24">
        <f t="shared" si="23"/>
        <v>5.0999999999999996</v>
      </c>
      <c r="K235" s="24">
        <v>5.5</v>
      </c>
      <c r="L235" s="24">
        <v>5.0999999999999996</v>
      </c>
      <c r="M235" s="24">
        <v>5.6</v>
      </c>
      <c r="N235" s="24">
        <v>5.2</v>
      </c>
    </row>
    <row r="236" spans="1:14" ht="15" customHeight="1" x14ac:dyDescent="0.25">
      <c r="A236" s="59" t="s">
        <v>376</v>
      </c>
      <c r="B236" s="58" t="s">
        <v>204</v>
      </c>
      <c r="C236" s="58" t="s">
        <v>293</v>
      </c>
      <c r="D236" s="58" t="s">
        <v>201</v>
      </c>
      <c r="E236" s="58">
        <v>2016</v>
      </c>
      <c r="F236" s="77">
        <v>32</v>
      </c>
      <c r="G236" s="24">
        <v>4</v>
      </c>
      <c r="H236" s="76">
        <v>1.5</v>
      </c>
      <c r="I236" s="23">
        <f>MIN(J236:J237)</f>
        <v>3</v>
      </c>
      <c r="J236" s="24">
        <f t="shared" si="23"/>
        <v>3.1</v>
      </c>
      <c r="K236" s="24">
        <v>3.4</v>
      </c>
      <c r="L236" s="24">
        <v>3.1</v>
      </c>
      <c r="M236" s="24">
        <v>3.2</v>
      </c>
      <c r="N236" s="24">
        <v>3.3</v>
      </c>
    </row>
    <row r="237" spans="1:14" ht="15" customHeight="1" x14ac:dyDescent="0.25">
      <c r="A237" s="59" t="s">
        <v>376</v>
      </c>
      <c r="B237" s="58" t="s">
        <v>205</v>
      </c>
      <c r="C237" s="58" t="s">
        <v>293</v>
      </c>
      <c r="D237" s="58" t="s">
        <v>201</v>
      </c>
      <c r="E237" s="58">
        <v>2016</v>
      </c>
      <c r="F237" s="77">
        <v>32</v>
      </c>
      <c r="G237" s="24">
        <v>4</v>
      </c>
      <c r="H237" s="76">
        <v>1.5</v>
      </c>
      <c r="I237" s="23" t="s">
        <v>3</v>
      </c>
      <c r="J237" s="24">
        <f t="shared" si="23"/>
        <v>3</v>
      </c>
      <c r="K237" s="24">
        <v>3.2</v>
      </c>
      <c r="L237" s="24">
        <v>3.3</v>
      </c>
      <c r="M237" s="24">
        <v>3</v>
      </c>
      <c r="N237" s="24">
        <v>3.5</v>
      </c>
    </row>
    <row r="238" spans="1:14" ht="15" customHeight="1" x14ac:dyDescent="0.25">
      <c r="A238" s="59" t="s">
        <v>377</v>
      </c>
      <c r="B238" s="58" t="s">
        <v>53</v>
      </c>
      <c r="C238" s="58" t="s">
        <v>55</v>
      </c>
      <c r="D238" s="58" t="s">
        <v>201</v>
      </c>
      <c r="E238" s="58">
        <v>2016</v>
      </c>
      <c r="F238" s="77">
        <v>159</v>
      </c>
      <c r="G238" s="24">
        <v>5</v>
      </c>
      <c r="H238" s="76">
        <v>2.5</v>
      </c>
      <c r="I238" s="23">
        <f t="shared" ref="I238" si="25">MIN(J238)</f>
        <v>5.3</v>
      </c>
      <c r="J238" s="24">
        <f t="shared" si="23"/>
        <v>5.3</v>
      </c>
      <c r="K238" s="24">
        <v>5.6</v>
      </c>
      <c r="L238" s="24">
        <v>5.7</v>
      </c>
      <c r="M238" s="24">
        <v>5.3</v>
      </c>
      <c r="N238" s="24">
        <v>5.5</v>
      </c>
    </row>
    <row r="239" spans="1:14" ht="15" customHeight="1" x14ac:dyDescent="0.25">
      <c r="A239" s="59" t="s">
        <v>378</v>
      </c>
      <c r="B239" s="58" t="s">
        <v>53</v>
      </c>
      <c r="C239" s="58" t="s">
        <v>288</v>
      </c>
      <c r="D239" s="58" t="s">
        <v>201</v>
      </c>
      <c r="E239" s="58">
        <v>2016</v>
      </c>
      <c r="F239" s="77">
        <v>159</v>
      </c>
      <c r="G239" s="24">
        <v>6</v>
      </c>
      <c r="H239" s="76">
        <v>2.5</v>
      </c>
      <c r="I239" s="23">
        <f>MIN(J239:J242)</f>
        <v>5.2</v>
      </c>
      <c r="J239" s="24">
        <f t="shared" si="23"/>
        <v>5.7</v>
      </c>
      <c r="K239" s="24">
        <v>5.8</v>
      </c>
      <c r="L239" s="24">
        <v>6.2</v>
      </c>
      <c r="M239" s="24">
        <v>5.7</v>
      </c>
      <c r="N239" s="24">
        <v>5.9</v>
      </c>
    </row>
    <row r="240" spans="1:14" ht="15" customHeight="1" x14ac:dyDescent="0.25">
      <c r="A240" s="59" t="s">
        <v>378</v>
      </c>
      <c r="B240" s="58" t="s">
        <v>202</v>
      </c>
      <c r="C240" s="58" t="s">
        <v>288</v>
      </c>
      <c r="D240" s="58" t="s">
        <v>201</v>
      </c>
      <c r="E240" s="58">
        <v>2016</v>
      </c>
      <c r="F240" s="77">
        <v>159</v>
      </c>
      <c r="G240" s="24">
        <v>6</v>
      </c>
      <c r="H240" s="76">
        <v>2.5</v>
      </c>
      <c r="I240" s="23" t="s">
        <v>3</v>
      </c>
      <c r="J240" s="24">
        <f t="shared" si="23"/>
        <v>5.7</v>
      </c>
      <c r="K240" s="24">
        <v>5.7</v>
      </c>
      <c r="L240" s="24">
        <v>5.9</v>
      </c>
      <c r="M240" s="24">
        <v>5.9</v>
      </c>
      <c r="N240" s="24">
        <v>6</v>
      </c>
    </row>
    <row r="241" spans="1:14" ht="15" customHeight="1" x14ac:dyDescent="0.25">
      <c r="A241" s="59" t="s">
        <v>378</v>
      </c>
      <c r="B241" s="58" t="s">
        <v>203</v>
      </c>
      <c r="C241" s="58" t="s">
        <v>288</v>
      </c>
      <c r="D241" s="58" t="s">
        <v>201</v>
      </c>
      <c r="E241" s="58">
        <v>2016</v>
      </c>
      <c r="F241" s="77">
        <v>159</v>
      </c>
      <c r="G241" s="24">
        <v>6</v>
      </c>
      <c r="H241" s="76">
        <v>2.5</v>
      </c>
      <c r="I241" s="23" t="s">
        <v>3</v>
      </c>
      <c r="J241" s="24">
        <f t="shared" si="23"/>
        <v>5.7</v>
      </c>
      <c r="K241" s="24">
        <v>5.8</v>
      </c>
      <c r="L241" s="24">
        <v>5.7</v>
      </c>
      <c r="M241" s="24">
        <v>6.1</v>
      </c>
      <c r="N241" s="24">
        <v>5.9</v>
      </c>
    </row>
    <row r="242" spans="1:14" ht="15" customHeight="1" x14ac:dyDescent="0.25">
      <c r="A242" s="59" t="s">
        <v>378</v>
      </c>
      <c r="B242" s="58" t="s">
        <v>204</v>
      </c>
      <c r="C242" s="58" t="s">
        <v>288</v>
      </c>
      <c r="D242" s="58" t="s">
        <v>201</v>
      </c>
      <c r="E242" s="58">
        <v>2016</v>
      </c>
      <c r="F242" s="77">
        <v>159</v>
      </c>
      <c r="G242" s="24">
        <v>6</v>
      </c>
      <c r="H242" s="76">
        <v>2.5</v>
      </c>
      <c r="I242" s="23" t="s">
        <v>3</v>
      </c>
      <c r="J242" s="24">
        <f t="shared" si="23"/>
        <v>5.2</v>
      </c>
      <c r="K242" s="24">
        <v>5.2</v>
      </c>
      <c r="L242" s="24" t="s">
        <v>3</v>
      </c>
      <c r="M242" s="24" t="s">
        <v>3</v>
      </c>
      <c r="N242" s="24" t="s">
        <v>3</v>
      </c>
    </row>
    <row r="243" spans="1:14" ht="15" customHeight="1" x14ac:dyDescent="0.25">
      <c r="A243" s="59" t="s">
        <v>379</v>
      </c>
      <c r="B243" s="58" t="s">
        <v>53</v>
      </c>
      <c r="C243" s="58" t="s">
        <v>55</v>
      </c>
      <c r="D243" s="58" t="s">
        <v>201</v>
      </c>
      <c r="E243" s="58">
        <v>2016</v>
      </c>
      <c r="F243" s="77">
        <v>159</v>
      </c>
      <c r="G243" s="24">
        <v>5</v>
      </c>
      <c r="H243" s="76">
        <v>2.5</v>
      </c>
      <c r="I243" s="23">
        <f t="shared" ref="I243:I245" si="26">MIN(J243)</f>
        <v>5.2</v>
      </c>
      <c r="J243" s="24">
        <f t="shared" si="23"/>
        <v>5.2</v>
      </c>
      <c r="K243" s="24">
        <v>5.6</v>
      </c>
      <c r="L243" s="24">
        <v>5.8</v>
      </c>
      <c r="M243" s="24">
        <v>5.2</v>
      </c>
      <c r="N243" s="24">
        <v>5.5</v>
      </c>
    </row>
    <row r="244" spans="1:14" ht="15" customHeight="1" x14ac:dyDescent="0.25">
      <c r="A244" s="59" t="s">
        <v>380</v>
      </c>
      <c r="B244" s="58" t="s">
        <v>53</v>
      </c>
      <c r="C244" s="58" t="s">
        <v>55</v>
      </c>
      <c r="D244" s="58" t="s">
        <v>201</v>
      </c>
      <c r="E244" s="58">
        <v>2016</v>
      </c>
      <c r="F244" s="77">
        <v>159</v>
      </c>
      <c r="G244" s="24">
        <v>5</v>
      </c>
      <c r="H244" s="76">
        <v>2.5</v>
      </c>
      <c r="I244" s="23">
        <f t="shared" si="26"/>
        <v>5.0999999999999996</v>
      </c>
      <c r="J244" s="24">
        <f t="shared" si="23"/>
        <v>5.0999999999999996</v>
      </c>
      <c r="K244" s="24">
        <v>5.0999999999999996</v>
      </c>
      <c r="L244" s="24">
        <v>5.4</v>
      </c>
      <c r="M244" s="24">
        <v>5.3</v>
      </c>
      <c r="N244" s="24">
        <v>5.7</v>
      </c>
    </row>
    <row r="245" spans="1:14" ht="15" customHeight="1" x14ac:dyDescent="0.25">
      <c r="A245" s="59" t="s">
        <v>381</v>
      </c>
      <c r="B245" s="58" t="s">
        <v>53</v>
      </c>
      <c r="C245" s="58" t="s">
        <v>55</v>
      </c>
      <c r="D245" s="58" t="s">
        <v>201</v>
      </c>
      <c r="E245" s="58">
        <v>2016</v>
      </c>
      <c r="F245" s="77">
        <v>159</v>
      </c>
      <c r="G245" s="24">
        <v>5</v>
      </c>
      <c r="H245" s="76">
        <v>2.5</v>
      </c>
      <c r="I245" s="23">
        <f t="shared" si="26"/>
        <v>5.4</v>
      </c>
      <c r="J245" s="24">
        <f t="shared" si="23"/>
        <v>5.4</v>
      </c>
      <c r="K245" s="24">
        <v>5.9</v>
      </c>
      <c r="L245" s="24">
        <v>5.4</v>
      </c>
      <c r="M245" s="24">
        <v>5.7</v>
      </c>
      <c r="N245" s="24">
        <v>5.8</v>
      </c>
    </row>
    <row r="246" spans="1:14" ht="15" customHeight="1" x14ac:dyDescent="0.25">
      <c r="A246" s="59" t="s">
        <v>382</v>
      </c>
      <c r="B246" s="58" t="s">
        <v>53</v>
      </c>
      <c r="C246" s="58" t="s">
        <v>334</v>
      </c>
      <c r="D246" s="58" t="s">
        <v>201</v>
      </c>
      <c r="E246" s="58">
        <v>2016</v>
      </c>
      <c r="F246" s="77" t="s">
        <v>406</v>
      </c>
      <c r="G246" s="24">
        <v>6</v>
      </c>
      <c r="H246" s="76">
        <v>2.5</v>
      </c>
      <c r="I246" s="23">
        <f>MIN(J246:J250)</f>
        <v>8.6999999999999993</v>
      </c>
      <c r="J246" s="24">
        <f t="shared" si="23"/>
        <v>9</v>
      </c>
      <c r="K246" s="24">
        <v>9.3000000000000007</v>
      </c>
      <c r="L246" s="24">
        <v>9.1</v>
      </c>
      <c r="M246" s="24">
        <v>9.5</v>
      </c>
      <c r="N246" s="24">
        <v>9</v>
      </c>
    </row>
    <row r="247" spans="1:14" ht="15" customHeight="1" x14ac:dyDescent="0.25">
      <c r="A247" s="59" t="s">
        <v>382</v>
      </c>
      <c r="B247" s="58" t="s">
        <v>202</v>
      </c>
      <c r="C247" s="58" t="s">
        <v>334</v>
      </c>
      <c r="D247" s="58" t="s">
        <v>201</v>
      </c>
      <c r="E247" s="58">
        <v>2016</v>
      </c>
      <c r="F247" s="77" t="s">
        <v>406</v>
      </c>
      <c r="G247" s="24">
        <v>6</v>
      </c>
      <c r="H247" s="76">
        <v>2.5</v>
      </c>
      <c r="I247" s="23" t="s">
        <v>3</v>
      </c>
      <c r="J247" s="24">
        <f t="shared" si="23"/>
        <v>9.1</v>
      </c>
      <c r="K247" s="24">
        <v>9.1999999999999993</v>
      </c>
      <c r="L247" s="24">
        <v>9.1</v>
      </c>
      <c r="M247" s="24">
        <v>9.1</v>
      </c>
      <c r="N247" s="24" t="s">
        <v>3</v>
      </c>
    </row>
    <row r="248" spans="1:14" ht="15" customHeight="1" x14ac:dyDescent="0.25">
      <c r="A248" s="59" t="s">
        <v>382</v>
      </c>
      <c r="B248" s="58" t="s">
        <v>203</v>
      </c>
      <c r="C248" s="58" t="s">
        <v>334</v>
      </c>
      <c r="D248" s="58" t="s">
        <v>201</v>
      </c>
      <c r="E248" s="58">
        <v>2016</v>
      </c>
      <c r="F248" s="77" t="s">
        <v>406</v>
      </c>
      <c r="G248" s="24">
        <v>6</v>
      </c>
      <c r="H248" s="76">
        <v>2.5</v>
      </c>
      <c r="I248" s="23" t="s">
        <v>3</v>
      </c>
      <c r="J248" s="24">
        <f t="shared" si="23"/>
        <v>9</v>
      </c>
      <c r="K248" s="24">
        <v>9.3000000000000007</v>
      </c>
      <c r="L248" s="24">
        <v>9</v>
      </c>
      <c r="M248" s="24">
        <v>9.4</v>
      </c>
      <c r="N248" s="24">
        <v>9.3000000000000007</v>
      </c>
    </row>
    <row r="249" spans="1:14" ht="15" customHeight="1" x14ac:dyDescent="0.25">
      <c r="A249" s="59" t="s">
        <v>382</v>
      </c>
      <c r="B249" s="58" t="s">
        <v>204</v>
      </c>
      <c r="C249" s="58" t="s">
        <v>334</v>
      </c>
      <c r="D249" s="58" t="s">
        <v>201</v>
      </c>
      <c r="E249" s="58">
        <v>2016</v>
      </c>
      <c r="F249" s="77" t="s">
        <v>406</v>
      </c>
      <c r="G249" s="24">
        <v>6</v>
      </c>
      <c r="H249" s="76">
        <v>2.5</v>
      </c>
      <c r="I249" s="23" t="s">
        <v>3</v>
      </c>
      <c r="J249" s="24">
        <f t="shared" si="23"/>
        <v>9</v>
      </c>
      <c r="K249" s="24">
        <v>9.1</v>
      </c>
      <c r="L249" s="24">
        <v>9.1</v>
      </c>
      <c r="M249" s="24">
        <v>9.3000000000000007</v>
      </c>
      <c r="N249" s="24">
        <v>9</v>
      </c>
    </row>
    <row r="250" spans="1:14" ht="15" customHeight="1" x14ac:dyDescent="0.25">
      <c r="A250" s="59" t="s">
        <v>382</v>
      </c>
      <c r="B250" s="58" t="s">
        <v>205</v>
      </c>
      <c r="C250" s="58" t="s">
        <v>334</v>
      </c>
      <c r="D250" s="58" t="s">
        <v>201</v>
      </c>
      <c r="E250" s="58">
        <v>2016</v>
      </c>
      <c r="F250" s="77" t="s">
        <v>406</v>
      </c>
      <c r="G250" s="24">
        <v>6</v>
      </c>
      <c r="H250" s="76">
        <v>2.5</v>
      </c>
      <c r="I250" s="23" t="s">
        <v>3</v>
      </c>
      <c r="J250" s="24">
        <f t="shared" si="23"/>
        <v>8.6999999999999993</v>
      </c>
      <c r="K250" s="24">
        <v>8.6999999999999993</v>
      </c>
      <c r="L250" s="24">
        <v>8.9</v>
      </c>
      <c r="M250" s="24">
        <v>9.1</v>
      </c>
      <c r="N250" s="24">
        <v>9.1</v>
      </c>
    </row>
    <row r="251" spans="1:14" ht="15" customHeight="1" x14ac:dyDescent="0.25">
      <c r="A251" s="59" t="s">
        <v>383</v>
      </c>
      <c r="B251" s="58" t="s">
        <v>53</v>
      </c>
      <c r="C251" s="58" t="s">
        <v>55</v>
      </c>
      <c r="D251" s="58" t="s">
        <v>201</v>
      </c>
      <c r="E251" s="58">
        <v>2016</v>
      </c>
      <c r="F251" s="77">
        <v>159</v>
      </c>
      <c r="G251" s="24">
        <v>5</v>
      </c>
      <c r="H251" s="76">
        <v>2.5</v>
      </c>
      <c r="I251" s="23">
        <f t="shared" ref="I251:I252" si="27">MIN(J251)</f>
        <v>5.5</v>
      </c>
      <c r="J251" s="24">
        <f t="shared" si="23"/>
        <v>5.5</v>
      </c>
      <c r="K251" s="24">
        <v>5.6</v>
      </c>
      <c r="L251" s="24">
        <v>5.8</v>
      </c>
      <c r="M251" s="24">
        <v>6</v>
      </c>
      <c r="N251" s="24">
        <v>5.5</v>
      </c>
    </row>
    <row r="252" spans="1:14" ht="15" customHeight="1" x14ac:dyDescent="0.25">
      <c r="A252" s="59" t="s">
        <v>384</v>
      </c>
      <c r="B252" s="58" t="s">
        <v>53</v>
      </c>
      <c r="C252" s="58" t="s">
        <v>55</v>
      </c>
      <c r="D252" s="58" t="s">
        <v>201</v>
      </c>
      <c r="E252" s="58">
        <v>2016</v>
      </c>
      <c r="F252" s="77">
        <v>159</v>
      </c>
      <c r="G252" s="24">
        <v>5</v>
      </c>
      <c r="H252" s="76">
        <v>2.5</v>
      </c>
      <c r="I252" s="23">
        <f t="shared" si="27"/>
        <v>5.2</v>
      </c>
      <c r="J252" s="24">
        <f t="shared" si="23"/>
        <v>5.2</v>
      </c>
      <c r="K252" s="24">
        <v>5.4</v>
      </c>
      <c r="L252" s="24">
        <v>5.9</v>
      </c>
      <c r="M252" s="24">
        <v>5.2</v>
      </c>
      <c r="N252" s="24">
        <v>5.7</v>
      </c>
    </row>
    <row r="253" spans="1:14" ht="15" customHeight="1" x14ac:dyDescent="0.25">
      <c r="A253" s="59" t="s">
        <v>385</v>
      </c>
      <c r="B253" s="58" t="s">
        <v>53</v>
      </c>
      <c r="C253" s="58" t="s">
        <v>298</v>
      </c>
      <c r="D253" s="58" t="s">
        <v>335</v>
      </c>
      <c r="E253" s="58">
        <v>2016</v>
      </c>
      <c r="F253" s="77">
        <v>150</v>
      </c>
      <c r="G253" s="24" t="s">
        <v>3</v>
      </c>
      <c r="H253" s="76">
        <v>6</v>
      </c>
      <c r="I253" s="23">
        <f>MIN(J253:J256)</f>
        <v>13.4</v>
      </c>
      <c r="J253" s="24">
        <f t="shared" si="23"/>
        <v>14.2</v>
      </c>
      <c r="K253" s="24">
        <v>14.8</v>
      </c>
      <c r="L253" s="24">
        <v>14.2</v>
      </c>
      <c r="M253" s="24">
        <v>14.6</v>
      </c>
      <c r="N253" s="24">
        <v>14.7</v>
      </c>
    </row>
    <row r="254" spans="1:14" ht="15" customHeight="1" x14ac:dyDescent="0.25">
      <c r="A254" s="59" t="s">
        <v>385</v>
      </c>
      <c r="B254" s="58" t="s">
        <v>202</v>
      </c>
      <c r="C254" s="58" t="s">
        <v>298</v>
      </c>
      <c r="D254" s="58" t="s">
        <v>335</v>
      </c>
      <c r="E254" s="58">
        <v>2016</v>
      </c>
      <c r="F254" s="77">
        <v>150</v>
      </c>
      <c r="G254" s="24" t="s">
        <v>3</v>
      </c>
      <c r="H254" s="76">
        <v>6</v>
      </c>
      <c r="I254" s="23" t="s">
        <v>3</v>
      </c>
      <c r="J254" s="24">
        <f t="shared" si="23"/>
        <v>14.1</v>
      </c>
      <c r="K254" s="24">
        <v>14.3</v>
      </c>
      <c r="L254" s="24">
        <v>14.5</v>
      </c>
      <c r="M254" s="24">
        <v>14.1</v>
      </c>
      <c r="N254" s="24">
        <v>14.6</v>
      </c>
    </row>
    <row r="255" spans="1:14" ht="15" customHeight="1" x14ac:dyDescent="0.25">
      <c r="A255" s="59" t="s">
        <v>385</v>
      </c>
      <c r="B255" s="58" t="s">
        <v>203</v>
      </c>
      <c r="C255" s="58" t="s">
        <v>298</v>
      </c>
      <c r="D255" s="58" t="s">
        <v>335</v>
      </c>
      <c r="E255" s="58">
        <v>2016</v>
      </c>
      <c r="F255" s="77">
        <v>150</v>
      </c>
      <c r="G255" s="24" t="s">
        <v>3</v>
      </c>
      <c r="H255" s="76">
        <v>6</v>
      </c>
      <c r="I255" s="23" t="s">
        <v>3</v>
      </c>
      <c r="J255" s="24">
        <f t="shared" si="23"/>
        <v>14.2</v>
      </c>
      <c r="K255" s="24">
        <v>14.5</v>
      </c>
      <c r="L255" s="24">
        <v>14.3</v>
      </c>
      <c r="M255" s="24">
        <v>14.6</v>
      </c>
      <c r="N255" s="24">
        <v>14.2</v>
      </c>
    </row>
    <row r="256" spans="1:14" ht="15" customHeight="1" x14ac:dyDescent="0.25">
      <c r="A256" s="59" t="s">
        <v>385</v>
      </c>
      <c r="B256" s="58" t="s">
        <v>204</v>
      </c>
      <c r="C256" s="58" t="s">
        <v>298</v>
      </c>
      <c r="D256" s="58" t="s">
        <v>335</v>
      </c>
      <c r="E256" s="58">
        <v>2016</v>
      </c>
      <c r="F256" s="77">
        <v>150</v>
      </c>
      <c r="G256" s="24" t="s">
        <v>3</v>
      </c>
      <c r="H256" s="76">
        <v>6</v>
      </c>
      <c r="I256" s="23" t="s">
        <v>3</v>
      </c>
      <c r="J256" s="24">
        <f t="shared" si="23"/>
        <v>13.4</v>
      </c>
      <c r="K256" s="24">
        <v>13.4</v>
      </c>
      <c r="L256" s="24" t="s">
        <v>3</v>
      </c>
      <c r="M256" s="24" t="s">
        <v>3</v>
      </c>
      <c r="N256" s="24" t="s">
        <v>3</v>
      </c>
    </row>
    <row r="257" spans="1:14" ht="15" customHeight="1" x14ac:dyDescent="0.25">
      <c r="A257" s="59" t="s">
        <v>386</v>
      </c>
      <c r="B257" s="58" t="s">
        <v>53</v>
      </c>
      <c r="C257" s="58" t="s">
        <v>55</v>
      </c>
      <c r="D257" s="58" t="s">
        <v>201</v>
      </c>
      <c r="E257" s="58">
        <v>2016</v>
      </c>
      <c r="F257" s="77">
        <v>159</v>
      </c>
      <c r="G257" s="24">
        <v>5</v>
      </c>
      <c r="H257" s="76">
        <v>2.5</v>
      </c>
      <c r="I257" s="23">
        <f t="shared" ref="I257:I258" si="28">MIN(J257)</f>
        <v>5.2</v>
      </c>
      <c r="J257" s="24">
        <f t="shared" si="23"/>
        <v>5.2</v>
      </c>
      <c r="K257" s="24">
        <v>5.6</v>
      </c>
      <c r="L257" s="24">
        <v>5.2</v>
      </c>
      <c r="M257" s="24">
        <v>5.7</v>
      </c>
      <c r="N257" s="24">
        <v>5.3</v>
      </c>
    </row>
    <row r="258" spans="1:14" ht="15" customHeight="1" x14ac:dyDescent="0.25">
      <c r="A258" s="59" t="s">
        <v>387</v>
      </c>
      <c r="B258" s="58" t="s">
        <v>53</v>
      </c>
      <c r="C258" s="58" t="s">
        <v>55</v>
      </c>
      <c r="D258" s="58" t="s">
        <v>201</v>
      </c>
      <c r="E258" s="58">
        <v>2016</v>
      </c>
      <c r="F258" s="77">
        <v>159</v>
      </c>
      <c r="G258" s="24">
        <v>5</v>
      </c>
      <c r="H258" s="76">
        <v>2.5</v>
      </c>
      <c r="I258" s="23">
        <f t="shared" si="28"/>
        <v>5.2</v>
      </c>
      <c r="J258" s="24">
        <f t="shared" si="23"/>
        <v>5.2</v>
      </c>
      <c r="K258" s="24">
        <v>5.2</v>
      </c>
      <c r="L258" s="24">
        <v>5.5</v>
      </c>
      <c r="M258" s="24">
        <v>5.3</v>
      </c>
      <c r="N258" s="24">
        <v>5.7</v>
      </c>
    </row>
    <row r="259" spans="1:14" ht="15" customHeight="1" x14ac:dyDescent="0.25">
      <c r="A259" s="59" t="s">
        <v>388</v>
      </c>
      <c r="B259" s="58" t="s">
        <v>53</v>
      </c>
      <c r="C259" s="58" t="s">
        <v>288</v>
      </c>
      <c r="D259" s="58" t="s">
        <v>201</v>
      </c>
      <c r="E259" s="58">
        <v>2016</v>
      </c>
      <c r="F259" s="77">
        <v>159</v>
      </c>
      <c r="G259" s="24">
        <v>6</v>
      </c>
      <c r="H259" s="76">
        <v>2.5</v>
      </c>
      <c r="I259" s="23">
        <f>MIN(J259:J262)</f>
        <v>5.2</v>
      </c>
      <c r="J259" s="24">
        <f t="shared" si="23"/>
        <v>5.8</v>
      </c>
      <c r="K259" s="24">
        <v>5.9</v>
      </c>
      <c r="L259" s="24">
        <v>5.8</v>
      </c>
      <c r="M259" s="24">
        <v>6</v>
      </c>
      <c r="N259" s="24">
        <v>5.8</v>
      </c>
    </row>
    <row r="260" spans="1:14" ht="15" customHeight="1" x14ac:dyDescent="0.25">
      <c r="A260" s="59" t="s">
        <v>388</v>
      </c>
      <c r="B260" s="58" t="s">
        <v>202</v>
      </c>
      <c r="C260" s="58" t="s">
        <v>288</v>
      </c>
      <c r="D260" s="58" t="s">
        <v>201</v>
      </c>
      <c r="E260" s="58">
        <v>2016</v>
      </c>
      <c r="F260" s="77">
        <v>159</v>
      </c>
      <c r="G260" s="24">
        <v>6</v>
      </c>
      <c r="H260" s="76">
        <v>2.5</v>
      </c>
      <c r="I260" s="23" t="s">
        <v>3</v>
      </c>
      <c r="J260" s="24">
        <f t="shared" si="23"/>
        <v>5.7</v>
      </c>
      <c r="K260" s="24">
        <v>5.8</v>
      </c>
      <c r="L260" s="24">
        <v>6.2</v>
      </c>
      <c r="M260" s="24">
        <v>5.7</v>
      </c>
      <c r="N260" s="24">
        <v>5.9</v>
      </c>
    </row>
    <row r="261" spans="1:14" ht="15" customHeight="1" x14ac:dyDescent="0.25">
      <c r="A261" s="59" t="s">
        <v>388</v>
      </c>
      <c r="B261" s="58" t="s">
        <v>203</v>
      </c>
      <c r="C261" s="58" t="s">
        <v>288</v>
      </c>
      <c r="D261" s="58" t="s">
        <v>201</v>
      </c>
      <c r="E261" s="58">
        <v>2016</v>
      </c>
      <c r="F261" s="77">
        <v>159</v>
      </c>
      <c r="G261" s="24">
        <v>6</v>
      </c>
      <c r="H261" s="76">
        <v>2.5</v>
      </c>
      <c r="I261" s="23" t="s">
        <v>3</v>
      </c>
      <c r="J261" s="24">
        <f t="shared" si="23"/>
        <v>5.7</v>
      </c>
      <c r="K261" s="24">
        <v>5.9</v>
      </c>
      <c r="L261" s="24">
        <v>6.1</v>
      </c>
      <c r="M261" s="24">
        <v>5.7</v>
      </c>
      <c r="N261" s="24">
        <v>5.9</v>
      </c>
    </row>
    <row r="262" spans="1:14" ht="15" customHeight="1" x14ac:dyDescent="0.25">
      <c r="A262" s="59" t="s">
        <v>388</v>
      </c>
      <c r="B262" s="58" t="s">
        <v>204</v>
      </c>
      <c r="C262" s="58" t="s">
        <v>288</v>
      </c>
      <c r="D262" s="58" t="s">
        <v>201</v>
      </c>
      <c r="E262" s="58">
        <v>2016</v>
      </c>
      <c r="F262" s="77">
        <v>159</v>
      </c>
      <c r="G262" s="24">
        <v>6</v>
      </c>
      <c r="H262" s="76">
        <v>2.5</v>
      </c>
      <c r="I262" s="23" t="s">
        <v>3</v>
      </c>
      <c r="J262" s="24">
        <f t="shared" si="23"/>
        <v>5.2</v>
      </c>
      <c r="K262" s="24">
        <v>5.2</v>
      </c>
      <c r="L262" s="24" t="s">
        <v>3</v>
      </c>
      <c r="M262" s="24" t="s">
        <v>3</v>
      </c>
      <c r="N262" s="24" t="s">
        <v>3</v>
      </c>
    </row>
    <row r="263" spans="1:14" ht="15" customHeight="1" x14ac:dyDescent="0.25">
      <c r="A263" s="59" t="s">
        <v>389</v>
      </c>
      <c r="B263" s="58" t="s">
        <v>53</v>
      </c>
      <c r="C263" s="58" t="s">
        <v>55</v>
      </c>
      <c r="D263" s="58" t="s">
        <v>201</v>
      </c>
      <c r="E263" s="58">
        <v>2016</v>
      </c>
      <c r="F263" s="77">
        <v>159</v>
      </c>
      <c r="G263" s="24">
        <v>5</v>
      </c>
      <c r="H263" s="76">
        <v>2.5</v>
      </c>
      <c r="I263" s="23">
        <f t="shared" ref="I263:I264" si="29">MIN(J263)</f>
        <v>5.3</v>
      </c>
      <c r="J263" s="24">
        <f t="shared" si="23"/>
        <v>5.3</v>
      </c>
      <c r="K263" s="24">
        <v>5.7</v>
      </c>
      <c r="L263" s="24">
        <v>5.3</v>
      </c>
      <c r="M263" s="24">
        <v>5.6</v>
      </c>
      <c r="N263" s="24">
        <v>5.8</v>
      </c>
    </row>
    <row r="264" spans="1:14" ht="15" customHeight="1" x14ac:dyDescent="0.25">
      <c r="A264" s="59" t="s">
        <v>390</v>
      </c>
      <c r="B264" s="58" t="s">
        <v>53</v>
      </c>
      <c r="C264" s="58" t="s">
        <v>55</v>
      </c>
      <c r="D264" s="58" t="s">
        <v>201</v>
      </c>
      <c r="E264" s="58">
        <v>2016</v>
      </c>
      <c r="F264" s="77">
        <v>159</v>
      </c>
      <c r="G264" s="24">
        <v>5</v>
      </c>
      <c r="H264" s="76">
        <v>2.5</v>
      </c>
      <c r="I264" s="23">
        <f t="shared" si="29"/>
        <v>5.6</v>
      </c>
      <c r="J264" s="24">
        <f t="shared" si="23"/>
        <v>5.6</v>
      </c>
      <c r="K264" s="24">
        <v>5.6</v>
      </c>
      <c r="L264" s="24">
        <v>5.9</v>
      </c>
      <c r="M264" s="24">
        <v>5.7</v>
      </c>
      <c r="N264" s="24">
        <v>6</v>
      </c>
    </row>
    <row r="265" spans="1:14" ht="15" customHeight="1" x14ac:dyDescent="0.25">
      <c r="A265" s="59" t="s">
        <v>391</v>
      </c>
      <c r="B265" s="58" t="s">
        <v>53</v>
      </c>
      <c r="C265" s="58" t="s">
        <v>334</v>
      </c>
      <c r="D265" s="58" t="s">
        <v>201</v>
      </c>
      <c r="E265" s="58">
        <v>2016</v>
      </c>
      <c r="F265" s="77" t="s">
        <v>406</v>
      </c>
      <c r="G265" s="24">
        <v>6</v>
      </c>
      <c r="H265" s="76">
        <v>2.5</v>
      </c>
      <c r="I265" s="23">
        <f>MIN(J265:J269)</f>
        <v>8.6999999999999993</v>
      </c>
      <c r="J265" s="24">
        <f t="shared" si="23"/>
        <v>8.6999999999999993</v>
      </c>
      <c r="K265" s="24">
        <v>8.9</v>
      </c>
      <c r="L265" s="24">
        <v>9.1</v>
      </c>
      <c r="M265" s="24">
        <v>8.6999999999999993</v>
      </c>
      <c r="N265" s="24">
        <v>9.1</v>
      </c>
    </row>
    <row r="266" spans="1:14" ht="15" customHeight="1" x14ac:dyDescent="0.25">
      <c r="A266" s="59" t="s">
        <v>391</v>
      </c>
      <c r="B266" s="58" t="s">
        <v>202</v>
      </c>
      <c r="C266" s="58" t="s">
        <v>334</v>
      </c>
      <c r="D266" s="58" t="s">
        <v>201</v>
      </c>
      <c r="E266" s="58">
        <v>2016</v>
      </c>
      <c r="F266" s="77" t="s">
        <v>406</v>
      </c>
      <c r="G266" s="24">
        <v>6</v>
      </c>
      <c r="H266" s="76">
        <v>2.5</v>
      </c>
      <c r="I266" s="23" t="s">
        <v>3</v>
      </c>
      <c r="J266" s="24">
        <f t="shared" si="23"/>
        <v>9</v>
      </c>
      <c r="K266" s="24">
        <v>9</v>
      </c>
      <c r="L266" s="24">
        <v>9.1999999999999993</v>
      </c>
      <c r="M266" s="24">
        <v>9.1</v>
      </c>
      <c r="N266" s="24" t="s">
        <v>3</v>
      </c>
    </row>
    <row r="267" spans="1:14" ht="15" customHeight="1" x14ac:dyDescent="0.25">
      <c r="A267" s="59" t="s">
        <v>391</v>
      </c>
      <c r="B267" s="58" t="s">
        <v>203</v>
      </c>
      <c r="C267" s="58" t="s">
        <v>334</v>
      </c>
      <c r="D267" s="58" t="s">
        <v>201</v>
      </c>
      <c r="E267" s="58">
        <v>2016</v>
      </c>
      <c r="F267" s="77" t="s">
        <v>406</v>
      </c>
      <c r="G267" s="24">
        <v>6</v>
      </c>
      <c r="H267" s="76">
        <v>2.5</v>
      </c>
      <c r="I267" s="23" t="s">
        <v>3</v>
      </c>
      <c r="J267" s="24">
        <f t="shared" si="23"/>
        <v>8.6999999999999993</v>
      </c>
      <c r="K267" s="24">
        <v>9.1</v>
      </c>
      <c r="L267" s="24">
        <v>8.8000000000000007</v>
      </c>
      <c r="M267" s="24">
        <v>9.1999999999999993</v>
      </c>
      <c r="N267" s="24">
        <v>8.6999999999999993</v>
      </c>
    </row>
    <row r="268" spans="1:14" ht="15" customHeight="1" x14ac:dyDescent="0.25">
      <c r="A268" s="59" t="s">
        <v>391</v>
      </c>
      <c r="B268" s="58" t="s">
        <v>204</v>
      </c>
      <c r="C268" s="58" t="s">
        <v>334</v>
      </c>
      <c r="D268" s="58" t="s">
        <v>201</v>
      </c>
      <c r="E268" s="58">
        <v>2016</v>
      </c>
      <c r="F268" s="77" t="s">
        <v>406</v>
      </c>
      <c r="G268" s="24">
        <v>6</v>
      </c>
      <c r="H268" s="76">
        <v>2.5</v>
      </c>
      <c r="I268" s="23" t="s">
        <v>3</v>
      </c>
      <c r="J268" s="24">
        <f t="shared" si="23"/>
        <v>8.6999999999999993</v>
      </c>
      <c r="K268" s="24">
        <v>9.1999999999999993</v>
      </c>
      <c r="L268" s="24">
        <v>8.6999999999999993</v>
      </c>
      <c r="M268" s="24">
        <v>9.3000000000000007</v>
      </c>
      <c r="N268" s="24">
        <v>9.1</v>
      </c>
    </row>
    <row r="269" spans="1:14" ht="15" customHeight="1" x14ac:dyDescent="0.25">
      <c r="A269" s="59" t="s">
        <v>391</v>
      </c>
      <c r="B269" s="58" t="s">
        <v>205</v>
      </c>
      <c r="C269" s="58" t="s">
        <v>334</v>
      </c>
      <c r="D269" s="58" t="s">
        <v>201</v>
      </c>
      <c r="E269" s="58">
        <v>2016</v>
      </c>
      <c r="F269" s="77" t="s">
        <v>406</v>
      </c>
      <c r="G269" s="24">
        <v>6</v>
      </c>
      <c r="H269" s="76">
        <v>2.5</v>
      </c>
      <c r="I269" s="23" t="s">
        <v>3</v>
      </c>
      <c r="J269" s="24">
        <f t="shared" si="23"/>
        <v>9</v>
      </c>
      <c r="K269" s="24">
        <v>9.1999999999999993</v>
      </c>
      <c r="L269" s="24">
        <v>9</v>
      </c>
      <c r="M269" s="24">
        <v>9.4</v>
      </c>
      <c r="N269" s="24">
        <v>9.1</v>
      </c>
    </row>
    <row r="270" spans="1:14" ht="15" customHeight="1" x14ac:dyDescent="0.25">
      <c r="A270" s="59" t="s">
        <v>392</v>
      </c>
      <c r="B270" s="58" t="s">
        <v>53</v>
      </c>
      <c r="C270" s="58" t="s">
        <v>55</v>
      </c>
      <c r="D270" s="58" t="s">
        <v>201</v>
      </c>
      <c r="E270" s="58">
        <v>2016</v>
      </c>
      <c r="F270" s="77">
        <v>159</v>
      </c>
      <c r="G270" s="24">
        <v>5</v>
      </c>
      <c r="H270" s="76">
        <v>2.5</v>
      </c>
      <c r="I270" s="23">
        <f t="shared" ref="I270" si="30">MIN(J270)</f>
        <v>5.3</v>
      </c>
      <c r="J270" s="24">
        <f t="shared" si="23"/>
        <v>5.3</v>
      </c>
      <c r="K270" s="24">
        <v>5.3</v>
      </c>
      <c r="L270" s="24">
        <v>5.7</v>
      </c>
      <c r="M270" s="24">
        <v>5.5</v>
      </c>
      <c r="N270" s="24">
        <v>5.6</v>
      </c>
    </row>
    <row r="271" spans="1:14" ht="15" customHeight="1" x14ac:dyDescent="0.25">
      <c r="A271" s="59" t="s">
        <v>393</v>
      </c>
      <c r="B271" s="58" t="s">
        <v>53</v>
      </c>
      <c r="C271" s="58" t="s">
        <v>292</v>
      </c>
      <c r="D271" s="58" t="s">
        <v>201</v>
      </c>
      <c r="E271" s="58">
        <v>2016</v>
      </c>
      <c r="F271" s="77">
        <v>159</v>
      </c>
      <c r="G271" s="24">
        <v>5</v>
      </c>
      <c r="H271" s="76">
        <v>2.5</v>
      </c>
      <c r="I271" s="23">
        <f>MIN(J271:J273)</f>
        <v>5.0999999999999996</v>
      </c>
      <c r="J271" s="24">
        <f t="shared" si="23"/>
        <v>5.0999999999999996</v>
      </c>
      <c r="K271" s="24">
        <v>5.4</v>
      </c>
      <c r="L271" s="24">
        <v>5.0999999999999996</v>
      </c>
      <c r="M271" s="24">
        <v>5.6</v>
      </c>
      <c r="N271" s="24">
        <v>5.3</v>
      </c>
    </row>
    <row r="272" spans="1:14" ht="15" customHeight="1" x14ac:dyDescent="0.25">
      <c r="A272" s="59" t="s">
        <v>393</v>
      </c>
      <c r="B272" s="58" t="s">
        <v>202</v>
      </c>
      <c r="C272" s="58" t="s">
        <v>292</v>
      </c>
      <c r="D272" s="58" t="s">
        <v>201</v>
      </c>
      <c r="E272" s="58">
        <v>2016</v>
      </c>
      <c r="F272" s="77">
        <v>159</v>
      </c>
      <c r="G272" s="24">
        <v>5</v>
      </c>
      <c r="H272" s="76">
        <v>2.5</v>
      </c>
      <c r="I272" s="23" t="s">
        <v>3</v>
      </c>
      <c r="J272" s="24">
        <f t="shared" si="23"/>
        <v>5.2</v>
      </c>
      <c r="K272" s="24">
        <v>5.2</v>
      </c>
      <c r="L272" s="24">
        <v>5.5</v>
      </c>
      <c r="M272" s="24">
        <v>5.4</v>
      </c>
      <c r="N272" s="24" t="s">
        <v>3</v>
      </c>
    </row>
    <row r="273" spans="1:14" ht="15" customHeight="1" x14ac:dyDescent="0.25">
      <c r="A273" s="59" t="s">
        <v>393</v>
      </c>
      <c r="B273" s="58" t="s">
        <v>203</v>
      </c>
      <c r="C273" s="58" t="s">
        <v>292</v>
      </c>
      <c r="D273" s="58" t="s">
        <v>201</v>
      </c>
      <c r="E273" s="58">
        <v>2016</v>
      </c>
      <c r="F273" s="77">
        <v>159</v>
      </c>
      <c r="G273" s="24">
        <v>5</v>
      </c>
      <c r="H273" s="76">
        <v>2.5</v>
      </c>
      <c r="I273" s="23" t="s">
        <v>3</v>
      </c>
      <c r="J273" s="24">
        <f t="shared" si="23"/>
        <v>5.3</v>
      </c>
      <c r="K273" s="24">
        <v>5.3</v>
      </c>
      <c r="L273" s="24">
        <v>5.7</v>
      </c>
      <c r="M273" s="24">
        <v>5.8</v>
      </c>
      <c r="N273" s="24">
        <v>5.4</v>
      </c>
    </row>
    <row r="274" spans="1:14" ht="15" customHeight="1" x14ac:dyDescent="0.25">
      <c r="A274" s="59" t="s">
        <v>393</v>
      </c>
      <c r="B274" s="58" t="s">
        <v>204</v>
      </c>
      <c r="C274" s="58" t="s">
        <v>293</v>
      </c>
      <c r="D274" s="58" t="s">
        <v>201</v>
      </c>
      <c r="E274" s="58">
        <v>2016</v>
      </c>
      <c r="F274" s="77">
        <v>32</v>
      </c>
      <c r="G274" s="24">
        <v>4</v>
      </c>
      <c r="H274" s="76">
        <v>1.5</v>
      </c>
      <c r="I274" s="23">
        <f>MIN(J274:J275)</f>
        <v>3.1</v>
      </c>
      <c r="J274" s="24">
        <f t="shared" si="23"/>
        <v>3.1</v>
      </c>
      <c r="K274" s="24">
        <v>3.3</v>
      </c>
      <c r="L274" s="24">
        <v>3.5</v>
      </c>
      <c r="M274" s="24">
        <v>3.1</v>
      </c>
      <c r="N274" s="24">
        <v>3.3</v>
      </c>
    </row>
    <row r="275" spans="1:14" ht="15" customHeight="1" x14ac:dyDescent="0.25">
      <c r="A275" s="59" t="s">
        <v>393</v>
      </c>
      <c r="B275" s="58" t="s">
        <v>205</v>
      </c>
      <c r="C275" s="58" t="s">
        <v>293</v>
      </c>
      <c r="D275" s="58" t="s">
        <v>201</v>
      </c>
      <c r="E275" s="58">
        <v>2016</v>
      </c>
      <c r="F275" s="77">
        <v>32</v>
      </c>
      <c r="G275" s="24">
        <v>4</v>
      </c>
      <c r="H275" s="76">
        <v>1.5</v>
      </c>
      <c r="I275" s="23" t="s">
        <v>3</v>
      </c>
      <c r="J275" s="24">
        <f t="shared" si="23"/>
        <v>3.2</v>
      </c>
      <c r="K275" s="24">
        <v>3.4</v>
      </c>
      <c r="L275" s="24">
        <v>3.6</v>
      </c>
      <c r="M275" s="24">
        <v>3.3</v>
      </c>
      <c r="N275" s="24">
        <v>3.2</v>
      </c>
    </row>
    <row r="276" spans="1:14" ht="15" customHeight="1" x14ac:dyDescent="0.25">
      <c r="A276" s="59" t="s">
        <v>394</v>
      </c>
      <c r="B276" s="58" t="s">
        <v>53</v>
      </c>
      <c r="C276" s="58" t="s">
        <v>55</v>
      </c>
      <c r="D276" s="58" t="s">
        <v>201</v>
      </c>
      <c r="E276" s="58">
        <v>2016</v>
      </c>
      <c r="F276" s="77">
        <v>159</v>
      </c>
      <c r="G276" s="24">
        <v>5</v>
      </c>
      <c r="H276" s="76">
        <v>2.5</v>
      </c>
      <c r="I276" s="23">
        <f t="shared" ref="I276" si="31">MIN(J276)</f>
        <v>5.2</v>
      </c>
      <c r="J276" s="24">
        <f t="shared" si="23"/>
        <v>5.2</v>
      </c>
      <c r="K276" s="24">
        <v>5.5</v>
      </c>
      <c r="L276" s="24">
        <v>5.8</v>
      </c>
      <c r="M276" s="24">
        <v>5.2</v>
      </c>
      <c r="N276" s="24">
        <v>5.7</v>
      </c>
    </row>
    <row r="277" spans="1:14" ht="15" customHeight="1" x14ac:dyDescent="0.25">
      <c r="A277" s="59" t="s">
        <v>395</v>
      </c>
      <c r="B277" s="58" t="s">
        <v>53</v>
      </c>
      <c r="C277" s="58" t="s">
        <v>295</v>
      </c>
      <c r="D277" s="58" t="s">
        <v>201</v>
      </c>
      <c r="E277" s="58">
        <v>2016</v>
      </c>
      <c r="F277" s="77" t="s">
        <v>406</v>
      </c>
      <c r="G277" s="24">
        <v>8</v>
      </c>
      <c r="H277" s="76">
        <v>2.5</v>
      </c>
      <c r="I277" s="23">
        <f>MIN(J277:J278)</f>
        <v>6.2</v>
      </c>
      <c r="J277" s="24">
        <f t="shared" si="23"/>
        <v>10.4</v>
      </c>
      <c r="K277" s="24">
        <v>11</v>
      </c>
      <c r="L277" s="24">
        <v>10.7</v>
      </c>
      <c r="M277" s="24">
        <v>11.2</v>
      </c>
      <c r="N277" s="24">
        <v>10.4</v>
      </c>
    </row>
    <row r="278" spans="1:14" ht="15" customHeight="1" x14ac:dyDescent="0.25">
      <c r="A278" s="59" t="s">
        <v>395</v>
      </c>
      <c r="B278" s="58" t="s">
        <v>202</v>
      </c>
      <c r="C278" s="58" t="s">
        <v>295</v>
      </c>
      <c r="D278" s="58" t="s">
        <v>201</v>
      </c>
      <c r="E278" s="58">
        <v>2016</v>
      </c>
      <c r="F278" s="77" t="s">
        <v>362</v>
      </c>
      <c r="G278" s="24">
        <v>8</v>
      </c>
      <c r="H278" s="76">
        <v>2.5</v>
      </c>
      <c r="I278" s="23" t="s">
        <v>3</v>
      </c>
      <c r="J278" s="24">
        <f t="shared" si="23"/>
        <v>6.2</v>
      </c>
      <c r="K278" s="24">
        <v>6.3</v>
      </c>
      <c r="L278" s="24">
        <v>6.2</v>
      </c>
      <c r="M278" s="24">
        <v>6.6</v>
      </c>
      <c r="N278" s="24">
        <v>6.7</v>
      </c>
    </row>
    <row r="279" spans="1:14" ht="15" customHeight="1" x14ac:dyDescent="0.25">
      <c r="A279" s="59" t="s">
        <v>396</v>
      </c>
      <c r="B279" s="58" t="s">
        <v>53</v>
      </c>
      <c r="C279" s="58" t="s">
        <v>55</v>
      </c>
      <c r="D279" s="58" t="s">
        <v>201</v>
      </c>
      <c r="E279" s="58">
        <v>2016</v>
      </c>
      <c r="F279" s="77">
        <v>108</v>
      </c>
      <c r="G279" s="24">
        <v>5</v>
      </c>
      <c r="H279" s="76">
        <v>2</v>
      </c>
      <c r="I279" s="23">
        <f t="shared" ref="I279:I281" si="32">MIN(J279)</f>
        <v>5.3</v>
      </c>
      <c r="J279" s="24">
        <f t="shared" si="23"/>
        <v>5.3</v>
      </c>
      <c r="K279" s="24">
        <v>5.3</v>
      </c>
      <c r="L279" s="24">
        <v>5.6</v>
      </c>
      <c r="M279" s="24">
        <v>5.4</v>
      </c>
      <c r="N279" s="24">
        <v>5.6</v>
      </c>
    </row>
    <row r="280" spans="1:14" ht="15" customHeight="1" x14ac:dyDescent="0.25">
      <c r="A280" s="59" t="s">
        <v>397</v>
      </c>
      <c r="B280" s="58" t="s">
        <v>53</v>
      </c>
      <c r="C280" s="58" t="s">
        <v>55</v>
      </c>
      <c r="D280" s="58" t="s">
        <v>201</v>
      </c>
      <c r="E280" s="58">
        <v>2016</v>
      </c>
      <c r="F280" s="77">
        <v>108</v>
      </c>
      <c r="G280" s="24">
        <v>5</v>
      </c>
      <c r="H280" s="76">
        <v>2</v>
      </c>
      <c r="I280" s="23">
        <f t="shared" si="32"/>
        <v>5.2</v>
      </c>
      <c r="J280" s="24">
        <f t="shared" si="23"/>
        <v>5.2</v>
      </c>
      <c r="K280" s="24">
        <v>5.5</v>
      </c>
      <c r="L280" s="24">
        <v>5.7</v>
      </c>
      <c r="M280" s="24">
        <v>5.2</v>
      </c>
      <c r="N280" s="24">
        <v>5.4</v>
      </c>
    </row>
    <row r="281" spans="1:14" ht="15" customHeight="1" x14ac:dyDescent="0.25">
      <c r="A281" s="59" t="s">
        <v>398</v>
      </c>
      <c r="B281" s="58" t="s">
        <v>53</v>
      </c>
      <c r="C281" s="58" t="s">
        <v>55</v>
      </c>
      <c r="D281" s="58" t="s">
        <v>201</v>
      </c>
      <c r="E281" s="58">
        <v>2016</v>
      </c>
      <c r="F281" s="77">
        <v>108</v>
      </c>
      <c r="G281" s="24">
        <v>5</v>
      </c>
      <c r="H281" s="76">
        <v>2</v>
      </c>
      <c r="I281" s="23">
        <f t="shared" si="32"/>
        <v>5.2</v>
      </c>
      <c r="J281" s="24">
        <f t="shared" si="23"/>
        <v>5.2</v>
      </c>
      <c r="K281" s="24">
        <v>5.4</v>
      </c>
      <c r="L281" s="24">
        <v>5.2</v>
      </c>
      <c r="M281" s="24">
        <v>5.3</v>
      </c>
      <c r="N281" s="24">
        <v>5.4</v>
      </c>
    </row>
    <row r="282" spans="1:14" ht="15" customHeight="1" x14ac:dyDescent="0.25">
      <c r="A282" s="59" t="s">
        <v>399</v>
      </c>
      <c r="B282" s="58" t="s">
        <v>53</v>
      </c>
      <c r="C282" s="58" t="s">
        <v>288</v>
      </c>
      <c r="D282" s="58" t="s">
        <v>201</v>
      </c>
      <c r="E282" s="58">
        <v>2016</v>
      </c>
      <c r="F282" s="77">
        <v>108</v>
      </c>
      <c r="G282" s="24">
        <v>6</v>
      </c>
      <c r="H282" s="76">
        <v>2</v>
      </c>
      <c r="I282" s="23">
        <f>MIN(J282:J285)</f>
        <v>5.2</v>
      </c>
      <c r="J282" s="24">
        <f t="shared" si="23"/>
        <v>5.3</v>
      </c>
      <c r="K282" s="24">
        <v>5.4</v>
      </c>
      <c r="L282" s="24">
        <v>5.6</v>
      </c>
      <c r="M282" s="24">
        <v>5.6</v>
      </c>
      <c r="N282" s="24">
        <v>5.3</v>
      </c>
    </row>
    <row r="283" spans="1:14" ht="15" customHeight="1" x14ac:dyDescent="0.25">
      <c r="A283" s="59" t="s">
        <v>399</v>
      </c>
      <c r="B283" s="58" t="s">
        <v>202</v>
      </c>
      <c r="C283" s="58" t="s">
        <v>288</v>
      </c>
      <c r="D283" s="58" t="s">
        <v>201</v>
      </c>
      <c r="E283" s="58">
        <v>2016</v>
      </c>
      <c r="F283" s="77">
        <v>108</v>
      </c>
      <c r="G283" s="24">
        <v>6</v>
      </c>
      <c r="H283" s="76">
        <v>2</v>
      </c>
      <c r="I283" s="23" t="s">
        <v>3</v>
      </c>
      <c r="J283" s="24">
        <f t="shared" si="23"/>
        <v>5.6</v>
      </c>
      <c r="K283" s="24">
        <v>5.6</v>
      </c>
      <c r="L283" s="24">
        <v>5.7</v>
      </c>
      <c r="M283" s="24">
        <v>5.8</v>
      </c>
      <c r="N283" s="24">
        <v>5.9</v>
      </c>
    </row>
    <row r="284" spans="1:14" ht="15" customHeight="1" x14ac:dyDescent="0.25">
      <c r="A284" s="59" t="s">
        <v>399</v>
      </c>
      <c r="B284" s="58" t="s">
        <v>203</v>
      </c>
      <c r="C284" s="58" t="s">
        <v>288</v>
      </c>
      <c r="D284" s="58" t="s">
        <v>201</v>
      </c>
      <c r="E284" s="58">
        <v>2016</v>
      </c>
      <c r="F284" s="77">
        <v>108</v>
      </c>
      <c r="G284" s="24">
        <v>6</v>
      </c>
      <c r="H284" s="76">
        <v>2</v>
      </c>
      <c r="I284" s="23" t="s">
        <v>3</v>
      </c>
      <c r="J284" s="24">
        <f t="shared" si="23"/>
        <v>5.6</v>
      </c>
      <c r="K284" s="24">
        <v>5.7</v>
      </c>
      <c r="L284" s="24">
        <v>5.6</v>
      </c>
      <c r="M284" s="24">
        <v>5.8</v>
      </c>
      <c r="N284" s="24">
        <v>5.7</v>
      </c>
    </row>
    <row r="285" spans="1:14" ht="15" customHeight="1" x14ac:dyDescent="0.25">
      <c r="A285" s="59" t="s">
        <v>399</v>
      </c>
      <c r="B285" s="58" t="s">
        <v>204</v>
      </c>
      <c r="C285" s="58" t="s">
        <v>288</v>
      </c>
      <c r="D285" s="58" t="s">
        <v>201</v>
      </c>
      <c r="E285" s="58">
        <v>2016</v>
      </c>
      <c r="F285" s="77">
        <v>108</v>
      </c>
      <c r="G285" s="24">
        <v>6</v>
      </c>
      <c r="H285" s="76">
        <v>2</v>
      </c>
      <c r="I285" s="23" t="s">
        <v>3</v>
      </c>
      <c r="J285" s="24">
        <f t="shared" si="23"/>
        <v>5.2</v>
      </c>
      <c r="K285" s="24">
        <v>5.2</v>
      </c>
      <c r="L285" s="24" t="s">
        <v>3</v>
      </c>
      <c r="M285" s="24" t="s">
        <v>3</v>
      </c>
      <c r="N285" s="24" t="s">
        <v>3</v>
      </c>
    </row>
    <row r="286" spans="1:14" ht="15" customHeight="1" x14ac:dyDescent="0.25">
      <c r="A286" s="59" t="s">
        <v>400</v>
      </c>
      <c r="B286" s="58" t="s">
        <v>53</v>
      </c>
      <c r="C286" s="58" t="s">
        <v>55</v>
      </c>
      <c r="D286" s="58" t="s">
        <v>201</v>
      </c>
      <c r="E286" s="58">
        <v>2016</v>
      </c>
      <c r="F286" s="77">
        <v>108</v>
      </c>
      <c r="G286" s="24">
        <v>5</v>
      </c>
      <c r="H286" s="76">
        <v>2</v>
      </c>
      <c r="I286" s="23">
        <f t="shared" ref="I286:I287" si="33">MIN(J286)</f>
        <v>5.2</v>
      </c>
      <c r="J286" s="24">
        <f t="shared" si="23"/>
        <v>5.2</v>
      </c>
      <c r="K286" s="24">
        <v>5.2</v>
      </c>
      <c r="L286" s="24">
        <v>5.3</v>
      </c>
      <c r="M286" s="24">
        <v>5.5</v>
      </c>
      <c r="N286" s="24">
        <v>5.3</v>
      </c>
    </row>
    <row r="287" spans="1:14" ht="15" customHeight="1" x14ac:dyDescent="0.25">
      <c r="A287" s="59" t="s">
        <v>401</v>
      </c>
      <c r="B287" s="58" t="s">
        <v>53</v>
      </c>
      <c r="C287" s="58" t="s">
        <v>55</v>
      </c>
      <c r="D287" s="58" t="s">
        <v>201</v>
      </c>
      <c r="E287" s="58">
        <v>2016</v>
      </c>
      <c r="F287" s="77">
        <v>108</v>
      </c>
      <c r="G287" s="24">
        <v>5</v>
      </c>
      <c r="H287" s="76">
        <v>2</v>
      </c>
      <c r="I287" s="23">
        <f t="shared" si="33"/>
        <v>5.3</v>
      </c>
      <c r="J287" s="24">
        <f t="shared" si="23"/>
        <v>5.3</v>
      </c>
      <c r="K287" s="24">
        <v>5.3</v>
      </c>
      <c r="L287" s="24">
        <v>5.4</v>
      </c>
      <c r="M287" s="24">
        <v>5.6</v>
      </c>
      <c r="N287" s="24">
        <v>5.3</v>
      </c>
    </row>
    <row r="288" spans="1:14" ht="15" customHeight="1" x14ac:dyDescent="0.25">
      <c r="A288" s="59" t="s">
        <v>402</v>
      </c>
      <c r="B288" s="58" t="s">
        <v>53</v>
      </c>
      <c r="C288" s="58" t="s">
        <v>298</v>
      </c>
      <c r="D288" s="58" t="s">
        <v>335</v>
      </c>
      <c r="E288" s="58">
        <v>2016</v>
      </c>
      <c r="F288" s="77">
        <v>100</v>
      </c>
      <c r="G288" s="24" t="s">
        <v>3</v>
      </c>
      <c r="H288" s="76">
        <v>5</v>
      </c>
      <c r="I288" s="23">
        <f>MIN(J288:J291)</f>
        <v>11.6</v>
      </c>
      <c r="J288" s="24">
        <f t="shared" si="23"/>
        <v>12.3</v>
      </c>
      <c r="K288" s="24">
        <v>12.7</v>
      </c>
      <c r="L288" s="24">
        <v>12.4</v>
      </c>
      <c r="M288" s="24">
        <v>12.7</v>
      </c>
      <c r="N288" s="24">
        <v>12.3</v>
      </c>
    </row>
    <row r="289" spans="1:14" ht="15" customHeight="1" x14ac:dyDescent="0.25">
      <c r="A289" s="59" t="s">
        <v>402</v>
      </c>
      <c r="B289" s="58" t="s">
        <v>202</v>
      </c>
      <c r="C289" s="58" t="s">
        <v>298</v>
      </c>
      <c r="D289" s="58" t="s">
        <v>335</v>
      </c>
      <c r="E289" s="58">
        <v>2016</v>
      </c>
      <c r="F289" s="77">
        <v>100</v>
      </c>
      <c r="G289" s="24" t="s">
        <v>3</v>
      </c>
      <c r="H289" s="76">
        <v>5</v>
      </c>
      <c r="I289" s="23" t="s">
        <v>3</v>
      </c>
      <c r="J289" s="24">
        <f t="shared" si="23"/>
        <v>12.4</v>
      </c>
      <c r="K289" s="24">
        <v>12.8</v>
      </c>
      <c r="L289" s="24">
        <v>12.4</v>
      </c>
      <c r="M289" s="24">
        <v>12.6</v>
      </c>
      <c r="N289" s="24">
        <v>12.7</v>
      </c>
    </row>
    <row r="290" spans="1:14" ht="15" customHeight="1" x14ac:dyDescent="0.25">
      <c r="A290" s="59" t="s">
        <v>402</v>
      </c>
      <c r="B290" s="58" t="s">
        <v>203</v>
      </c>
      <c r="C290" s="58" t="s">
        <v>298</v>
      </c>
      <c r="D290" s="58" t="s">
        <v>335</v>
      </c>
      <c r="E290" s="58">
        <v>2016</v>
      </c>
      <c r="F290" s="77">
        <v>100</v>
      </c>
      <c r="G290" s="24" t="s">
        <v>3</v>
      </c>
      <c r="H290" s="76">
        <v>5</v>
      </c>
      <c r="I290" s="23" t="s">
        <v>3</v>
      </c>
      <c r="J290" s="24">
        <f t="shared" si="23"/>
        <v>12.3</v>
      </c>
      <c r="K290" s="24">
        <v>12.5</v>
      </c>
      <c r="L290" s="24">
        <v>12.8</v>
      </c>
      <c r="M290" s="24">
        <v>12.3</v>
      </c>
      <c r="N290" s="24">
        <v>12.5</v>
      </c>
    </row>
    <row r="291" spans="1:14" ht="15" customHeight="1" x14ac:dyDescent="0.25">
      <c r="A291" s="59" t="s">
        <v>402</v>
      </c>
      <c r="B291" s="58" t="s">
        <v>204</v>
      </c>
      <c r="C291" s="58" t="s">
        <v>298</v>
      </c>
      <c r="D291" s="58" t="s">
        <v>335</v>
      </c>
      <c r="E291" s="58">
        <v>2016</v>
      </c>
      <c r="F291" s="77">
        <v>100</v>
      </c>
      <c r="G291" s="24" t="s">
        <v>3</v>
      </c>
      <c r="H291" s="76">
        <v>5</v>
      </c>
      <c r="I291" s="23" t="s">
        <v>3</v>
      </c>
      <c r="J291" s="24">
        <f t="shared" ref="J291:J298" si="34">MIN(K291:N291)</f>
        <v>11.6</v>
      </c>
      <c r="K291" s="24">
        <v>11.6</v>
      </c>
      <c r="L291" s="24" t="s">
        <v>3</v>
      </c>
      <c r="M291" s="24" t="s">
        <v>3</v>
      </c>
      <c r="N291" s="24" t="s">
        <v>3</v>
      </c>
    </row>
    <row r="292" spans="1:14" ht="15" customHeight="1" x14ac:dyDescent="0.25">
      <c r="A292" s="59" t="s">
        <v>403</v>
      </c>
      <c r="B292" s="58" t="s">
        <v>53</v>
      </c>
      <c r="C292" s="58" t="s">
        <v>55</v>
      </c>
      <c r="D292" s="58" t="s">
        <v>201</v>
      </c>
      <c r="E292" s="58">
        <v>2016</v>
      </c>
      <c r="F292" s="77">
        <v>108</v>
      </c>
      <c r="G292" s="24">
        <v>5</v>
      </c>
      <c r="H292" s="76">
        <v>2</v>
      </c>
      <c r="I292" s="23">
        <f t="shared" ref="I292:I298" si="35">MIN(J292)</f>
        <v>5.3</v>
      </c>
      <c r="J292" s="24">
        <f t="shared" si="34"/>
        <v>5.3</v>
      </c>
      <c r="K292" s="24">
        <v>5.4</v>
      </c>
      <c r="L292" s="24">
        <v>5.6</v>
      </c>
      <c r="M292" s="24">
        <v>5.3</v>
      </c>
      <c r="N292" s="24">
        <v>5.5</v>
      </c>
    </row>
    <row r="293" spans="1:14" ht="15" customHeight="1" x14ac:dyDescent="0.25">
      <c r="A293" s="59" t="s">
        <v>404</v>
      </c>
      <c r="B293" s="58" t="s">
        <v>53</v>
      </c>
      <c r="C293" s="58" t="s">
        <v>55</v>
      </c>
      <c r="D293" s="58" t="s">
        <v>201</v>
      </c>
      <c r="E293" s="58">
        <v>2016</v>
      </c>
      <c r="F293" s="77">
        <v>108</v>
      </c>
      <c r="G293" s="24">
        <v>5</v>
      </c>
      <c r="H293" s="76">
        <v>2</v>
      </c>
      <c r="I293" s="23">
        <f t="shared" si="35"/>
        <v>5.3</v>
      </c>
      <c r="J293" s="24">
        <f t="shared" si="34"/>
        <v>5.3</v>
      </c>
      <c r="K293" s="24">
        <v>5.3</v>
      </c>
      <c r="L293" s="24">
        <v>5.6</v>
      </c>
      <c r="M293" s="24">
        <v>5.5</v>
      </c>
      <c r="N293" s="24">
        <v>5.7</v>
      </c>
    </row>
    <row r="294" spans="1:14" ht="15" customHeight="1" x14ac:dyDescent="0.25">
      <c r="A294" s="59" t="s">
        <v>405</v>
      </c>
      <c r="B294" s="58" t="s">
        <v>53</v>
      </c>
      <c r="C294" s="58" t="s">
        <v>55</v>
      </c>
      <c r="D294" s="58" t="s">
        <v>201</v>
      </c>
      <c r="E294" s="58">
        <v>2016</v>
      </c>
      <c r="F294" s="77">
        <v>32</v>
      </c>
      <c r="G294" s="24">
        <v>4</v>
      </c>
      <c r="H294" s="76">
        <v>1.5</v>
      </c>
      <c r="I294" s="23">
        <f t="shared" si="35"/>
        <v>3.2</v>
      </c>
      <c r="J294" s="24">
        <f t="shared" si="34"/>
        <v>3.2</v>
      </c>
      <c r="K294" s="24">
        <v>3.3</v>
      </c>
      <c r="L294" s="24">
        <v>3.2</v>
      </c>
      <c r="M294" s="24">
        <v>3.3</v>
      </c>
      <c r="N294" s="24">
        <v>3.5</v>
      </c>
    </row>
    <row r="295" spans="1:14" ht="15" customHeight="1" x14ac:dyDescent="0.25">
      <c r="A295" s="59" t="s">
        <v>406</v>
      </c>
      <c r="B295" s="58" t="s">
        <v>53</v>
      </c>
      <c r="C295" s="58" t="s">
        <v>55</v>
      </c>
      <c r="D295" s="58" t="s">
        <v>201</v>
      </c>
      <c r="E295" s="58">
        <v>2016</v>
      </c>
      <c r="F295" s="77">
        <v>32</v>
      </c>
      <c r="G295" s="24">
        <v>4</v>
      </c>
      <c r="H295" s="76">
        <v>1.5</v>
      </c>
      <c r="I295" s="23">
        <f t="shared" si="35"/>
        <v>3.2</v>
      </c>
      <c r="J295" s="24">
        <f t="shared" si="34"/>
        <v>3.2</v>
      </c>
      <c r="K295" s="24">
        <v>3.4</v>
      </c>
      <c r="L295" s="24">
        <v>3.2</v>
      </c>
      <c r="M295" s="24">
        <v>3.3</v>
      </c>
      <c r="N295" s="24">
        <v>3.3</v>
      </c>
    </row>
    <row r="296" spans="1:14" ht="15" customHeight="1" x14ac:dyDescent="0.25">
      <c r="A296" s="59" t="s">
        <v>407</v>
      </c>
      <c r="B296" s="58" t="s">
        <v>53</v>
      </c>
      <c r="C296" s="58" t="s">
        <v>55</v>
      </c>
      <c r="D296" s="58" t="s">
        <v>201</v>
      </c>
      <c r="E296" s="58">
        <v>2016</v>
      </c>
      <c r="F296" s="77">
        <v>32</v>
      </c>
      <c r="G296" s="24">
        <v>4</v>
      </c>
      <c r="H296" s="76">
        <v>1.5</v>
      </c>
      <c r="I296" s="23">
        <f t="shared" si="35"/>
        <v>3.1</v>
      </c>
      <c r="J296" s="24">
        <f t="shared" si="34"/>
        <v>3.1</v>
      </c>
      <c r="K296" s="24">
        <v>3.1</v>
      </c>
      <c r="L296" s="24">
        <v>3.4</v>
      </c>
      <c r="M296" s="24">
        <v>3.2</v>
      </c>
      <c r="N296" s="24">
        <v>3.4</v>
      </c>
    </row>
    <row r="297" spans="1:14" ht="15" customHeight="1" x14ac:dyDescent="0.25">
      <c r="A297" s="59" t="s">
        <v>408</v>
      </c>
      <c r="B297" s="58" t="s">
        <v>53</v>
      </c>
      <c r="C297" s="58" t="s">
        <v>55</v>
      </c>
      <c r="D297" s="58" t="s">
        <v>201</v>
      </c>
      <c r="E297" s="58">
        <v>2016</v>
      </c>
      <c r="F297" s="77">
        <v>32</v>
      </c>
      <c r="G297" s="24">
        <v>4</v>
      </c>
      <c r="H297" s="76">
        <v>1.5</v>
      </c>
      <c r="I297" s="23">
        <f t="shared" si="35"/>
        <v>3.2</v>
      </c>
      <c r="J297" s="24">
        <f t="shared" si="34"/>
        <v>3.2</v>
      </c>
      <c r="K297" s="24">
        <v>3.2</v>
      </c>
      <c r="L297" s="24">
        <v>3.3</v>
      </c>
      <c r="M297" s="24">
        <v>3.3</v>
      </c>
      <c r="N297" s="24">
        <v>3.2</v>
      </c>
    </row>
    <row r="298" spans="1:14" ht="15" customHeight="1" x14ac:dyDescent="0.25">
      <c r="A298" s="59" t="s">
        <v>409</v>
      </c>
      <c r="B298" s="58" t="s">
        <v>53</v>
      </c>
      <c r="C298" s="58" t="s">
        <v>55</v>
      </c>
      <c r="D298" s="58" t="s">
        <v>201</v>
      </c>
      <c r="E298" s="58">
        <v>2016</v>
      </c>
      <c r="F298" s="77">
        <v>32</v>
      </c>
      <c r="G298" s="24">
        <v>4</v>
      </c>
      <c r="H298" s="76">
        <v>1.5</v>
      </c>
      <c r="I298" s="23">
        <f t="shared" si="35"/>
        <v>3.2</v>
      </c>
      <c r="J298" s="24">
        <f t="shared" si="34"/>
        <v>3.2</v>
      </c>
      <c r="K298" s="24">
        <v>3.2</v>
      </c>
      <c r="L298" s="24">
        <v>3.4</v>
      </c>
      <c r="M298" s="24">
        <v>3.3</v>
      </c>
      <c r="N298" s="24">
        <v>3.3</v>
      </c>
    </row>
    <row r="299" spans="1:14" ht="15" customHeight="1" x14ac:dyDescent="0.25">
      <c r="A299" s="59" t="s">
        <v>410</v>
      </c>
      <c r="B299" s="58" t="s">
        <v>53</v>
      </c>
      <c r="C299" s="58" t="s">
        <v>55</v>
      </c>
      <c r="D299" s="58" t="s">
        <v>201</v>
      </c>
      <c r="E299" s="58">
        <v>2016</v>
      </c>
      <c r="F299" s="77">
        <v>32</v>
      </c>
      <c r="G299" s="24">
        <v>4</v>
      </c>
      <c r="H299" s="76">
        <v>1.5</v>
      </c>
      <c r="I299" s="23">
        <f t="shared" ref="I299" si="36">MIN(J299)</f>
        <v>3.2</v>
      </c>
      <c r="J299" s="24">
        <f t="shared" ref="J299:J362" si="37">MIN(K299:N299)</f>
        <v>3.2</v>
      </c>
      <c r="K299" s="24">
        <v>3.4</v>
      </c>
      <c r="L299" s="24">
        <v>3.5</v>
      </c>
      <c r="M299" s="24">
        <v>3.6</v>
      </c>
      <c r="N299" s="24">
        <v>3.2</v>
      </c>
    </row>
    <row r="300" spans="1:14" ht="15" customHeight="1" x14ac:dyDescent="0.25">
      <c r="A300" s="59" t="s">
        <v>411</v>
      </c>
      <c r="B300" s="58" t="s">
        <v>53</v>
      </c>
      <c r="C300" s="58" t="s">
        <v>292</v>
      </c>
      <c r="D300" s="58" t="s">
        <v>201</v>
      </c>
      <c r="E300" s="58">
        <v>2016</v>
      </c>
      <c r="F300" s="77">
        <v>32</v>
      </c>
      <c r="G300" s="24">
        <v>4</v>
      </c>
      <c r="H300" s="76">
        <v>1.5</v>
      </c>
      <c r="I300" s="23">
        <f>MIN(J300:J302)</f>
        <v>3.2</v>
      </c>
      <c r="J300" s="24">
        <f t="shared" si="37"/>
        <v>3.2</v>
      </c>
      <c r="K300" s="24">
        <v>3.2</v>
      </c>
      <c r="L300" s="24">
        <v>3.4</v>
      </c>
      <c r="M300" s="24">
        <v>3.3</v>
      </c>
      <c r="N300" s="24">
        <v>3.2</v>
      </c>
    </row>
    <row r="301" spans="1:14" ht="15" customHeight="1" x14ac:dyDescent="0.25">
      <c r="A301" s="59" t="s">
        <v>411</v>
      </c>
      <c r="B301" s="58" t="s">
        <v>202</v>
      </c>
      <c r="C301" s="58" t="s">
        <v>292</v>
      </c>
      <c r="D301" s="58" t="s">
        <v>201</v>
      </c>
      <c r="E301" s="58">
        <v>2016</v>
      </c>
      <c r="F301" s="77">
        <v>32</v>
      </c>
      <c r="G301" s="24">
        <v>4</v>
      </c>
      <c r="H301" s="76">
        <v>1.5</v>
      </c>
      <c r="I301" s="23" t="s">
        <v>3</v>
      </c>
      <c r="J301" s="24">
        <f t="shared" si="37"/>
        <v>3.2</v>
      </c>
      <c r="K301" s="24">
        <v>3.2</v>
      </c>
      <c r="L301" s="24">
        <v>3.5</v>
      </c>
      <c r="M301" s="24">
        <v>3.3</v>
      </c>
      <c r="N301" s="24" t="s">
        <v>3</v>
      </c>
    </row>
    <row r="302" spans="1:14" ht="15" customHeight="1" x14ac:dyDescent="0.25">
      <c r="A302" s="59" t="s">
        <v>411</v>
      </c>
      <c r="B302" s="58" t="s">
        <v>203</v>
      </c>
      <c r="C302" s="58" t="s">
        <v>292</v>
      </c>
      <c r="D302" s="58" t="s">
        <v>201</v>
      </c>
      <c r="E302" s="58">
        <v>2016</v>
      </c>
      <c r="F302" s="77">
        <v>32</v>
      </c>
      <c r="G302" s="24">
        <v>4</v>
      </c>
      <c r="H302" s="76">
        <v>1.5</v>
      </c>
      <c r="I302" s="23" t="s">
        <v>3</v>
      </c>
      <c r="J302" s="24">
        <f t="shared" si="37"/>
        <v>3.2</v>
      </c>
      <c r="K302" s="24">
        <v>3.3</v>
      </c>
      <c r="L302" s="24">
        <v>3.3</v>
      </c>
      <c r="M302" s="24">
        <v>3.5</v>
      </c>
      <c r="N302" s="24">
        <v>3.2</v>
      </c>
    </row>
    <row r="303" spans="1:14" ht="15" customHeight="1" x14ac:dyDescent="0.25">
      <c r="A303" s="59" t="s">
        <v>411</v>
      </c>
      <c r="B303" s="58" t="s">
        <v>204</v>
      </c>
      <c r="C303" s="58" t="s">
        <v>293</v>
      </c>
      <c r="D303" s="58" t="s">
        <v>201</v>
      </c>
      <c r="E303" s="58">
        <v>2016</v>
      </c>
      <c r="F303" s="77">
        <v>18</v>
      </c>
      <c r="G303" s="24">
        <v>3</v>
      </c>
      <c r="H303" s="76">
        <v>1</v>
      </c>
      <c r="I303" s="23">
        <f>MIN(J303:J304)</f>
        <v>2.8</v>
      </c>
      <c r="J303" s="24">
        <f t="shared" si="37"/>
        <v>2.8</v>
      </c>
      <c r="K303" s="24">
        <v>2.8</v>
      </c>
      <c r="L303" s="24">
        <v>3</v>
      </c>
      <c r="M303" s="24">
        <v>3.1</v>
      </c>
      <c r="N303" s="24">
        <v>3</v>
      </c>
    </row>
    <row r="304" spans="1:14" ht="15" customHeight="1" x14ac:dyDescent="0.25">
      <c r="A304" s="59" t="s">
        <v>411</v>
      </c>
      <c r="B304" s="58" t="s">
        <v>205</v>
      </c>
      <c r="C304" s="58" t="s">
        <v>293</v>
      </c>
      <c r="D304" s="58" t="s">
        <v>201</v>
      </c>
      <c r="E304" s="58">
        <v>2016</v>
      </c>
      <c r="F304" s="77">
        <v>18</v>
      </c>
      <c r="G304" s="24">
        <v>3</v>
      </c>
      <c r="H304" s="76">
        <v>1</v>
      </c>
      <c r="I304" s="23" t="s">
        <v>3</v>
      </c>
      <c r="J304" s="24">
        <f t="shared" si="37"/>
        <v>2.8</v>
      </c>
      <c r="K304" s="24">
        <v>2.9</v>
      </c>
      <c r="L304" s="24">
        <v>3</v>
      </c>
      <c r="M304" s="24">
        <v>2.8</v>
      </c>
      <c r="N304" s="24">
        <v>3.1</v>
      </c>
    </row>
    <row r="305" spans="1:14" ht="15" customHeight="1" x14ac:dyDescent="0.25">
      <c r="A305" s="59" t="s">
        <v>412</v>
      </c>
      <c r="B305" s="58" t="s">
        <v>53</v>
      </c>
      <c r="C305" s="58" t="s">
        <v>55</v>
      </c>
      <c r="D305" s="58" t="s">
        <v>201</v>
      </c>
      <c r="E305" s="58">
        <v>2016</v>
      </c>
      <c r="F305" s="77">
        <v>18</v>
      </c>
      <c r="G305" s="24">
        <v>3</v>
      </c>
      <c r="H305" s="76">
        <v>1</v>
      </c>
      <c r="I305" s="23">
        <f t="shared" ref="I305:I311" si="38">MIN(J305)</f>
        <v>2.9</v>
      </c>
      <c r="J305" s="24">
        <f t="shared" si="37"/>
        <v>2.9</v>
      </c>
      <c r="K305" s="24">
        <v>3.1</v>
      </c>
      <c r="L305" s="24">
        <v>3.1</v>
      </c>
      <c r="M305" s="24">
        <v>2.9</v>
      </c>
      <c r="N305" s="24">
        <v>3</v>
      </c>
    </row>
    <row r="306" spans="1:14" ht="15" customHeight="1" x14ac:dyDescent="0.25">
      <c r="A306" s="59" t="s">
        <v>413</v>
      </c>
      <c r="B306" s="58" t="s">
        <v>53</v>
      </c>
      <c r="C306" s="58" t="s">
        <v>55</v>
      </c>
      <c r="D306" s="58" t="s">
        <v>201</v>
      </c>
      <c r="E306" s="58">
        <v>2016</v>
      </c>
      <c r="F306" s="77">
        <v>18</v>
      </c>
      <c r="G306" s="24">
        <v>3</v>
      </c>
      <c r="H306" s="76">
        <v>1</v>
      </c>
      <c r="I306" s="23">
        <f t="shared" si="38"/>
        <v>3</v>
      </c>
      <c r="J306" s="24">
        <f t="shared" si="37"/>
        <v>3</v>
      </c>
      <c r="K306" s="24">
        <v>3.1</v>
      </c>
      <c r="L306" s="24">
        <v>3.2</v>
      </c>
      <c r="M306" s="24">
        <v>3</v>
      </c>
      <c r="N306" s="24">
        <v>3.1</v>
      </c>
    </row>
    <row r="307" spans="1:14" ht="15" customHeight="1" x14ac:dyDescent="0.25">
      <c r="A307" s="59" t="s">
        <v>414</v>
      </c>
      <c r="B307" s="58" t="s">
        <v>53</v>
      </c>
      <c r="C307" s="58" t="s">
        <v>55</v>
      </c>
      <c r="D307" s="58" t="s">
        <v>201</v>
      </c>
      <c r="E307" s="58">
        <v>2016</v>
      </c>
      <c r="F307" s="77">
        <v>18</v>
      </c>
      <c r="G307" s="24">
        <v>3</v>
      </c>
      <c r="H307" s="76">
        <v>1</v>
      </c>
      <c r="I307" s="23">
        <f t="shared" si="38"/>
        <v>2.8</v>
      </c>
      <c r="J307" s="24">
        <f t="shared" si="37"/>
        <v>2.8</v>
      </c>
      <c r="K307" s="24">
        <v>3</v>
      </c>
      <c r="L307" s="24">
        <v>2.9</v>
      </c>
      <c r="M307" s="24">
        <v>3.1</v>
      </c>
      <c r="N307" s="24">
        <v>2.8</v>
      </c>
    </row>
    <row r="308" spans="1:14" ht="15" customHeight="1" x14ac:dyDescent="0.25">
      <c r="A308" s="59" t="s">
        <v>415</v>
      </c>
      <c r="B308" s="58" t="s">
        <v>53</v>
      </c>
      <c r="C308" s="58" t="s">
        <v>55</v>
      </c>
      <c r="D308" s="58" t="s">
        <v>201</v>
      </c>
      <c r="E308" s="58">
        <v>2016</v>
      </c>
      <c r="F308" s="77">
        <v>18</v>
      </c>
      <c r="G308" s="24">
        <v>3</v>
      </c>
      <c r="H308" s="76">
        <v>1</v>
      </c>
      <c r="I308" s="23">
        <f t="shared" si="38"/>
        <v>3</v>
      </c>
      <c r="J308" s="24">
        <f t="shared" si="37"/>
        <v>3</v>
      </c>
      <c r="K308" s="24">
        <v>3.1</v>
      </c>
      <c r="L308" s="24">
        <v>3</v>
      </c>
      <c r="M308" s="24">
        <v>3.1</v>
      </c>
      <c r="N308" s="24">
        <v>3</v>
      </c>
    </row>
    <row r="309" spans="1:14" ht="15" customHeight="1" x14ac:dyDescent="0.25">
      <c r="A309" s="59" t="s">
        <v>416</v>
      </c>
      <c r="B309" s="58" t="s">
        <v>53</v>
      </c>
      <c r="C309" s="58" t="s">
        <v>55</v>
      </c>
      <c r="D309" s="58" t="s">
        <v>201</v>
      </c>
      <c r="E309" s="58">
        <v>2016</v>
      </c>
      <c r="F309" s="77">
        <v>18</v>
      </c>
      <c r="G309" s="24">
        <v>3</v>
      </c>
      <c r="H309" s="76">
        <v>1</v>
      </c>
      <c r="I309" s="23">
        <f t="shared" si="38"/>
        <v>2.9</v>
      </c>
      <c r="J309" s="24">
        <f t="shared" si="37"/>
        <v>2.9</v>
      </c>
      <c r="K309" s="24">
        <v>2.9</v>
      </c>
      <c r="L309" s="24">
        <v>3.1</v>
      </c>
      <c r="M309" s="24">
        <v>3</v>
      </c>
      <c r="N309" s="24">
        <v>3.1</v>
      </c>
    </row>
    <row r="310" spans="1:14" ht="15" customHeight="1" x14ac:dyDescent="0.25">
      <c r="A310" s="59" t="s">
        <v>417</v>
      </c>
      <c r="B310" s="58" t="s">
        <v>53</v>
      </c>
      <c r="C310" s="58" t="s">
        <v>55</v>
      </c>
      <c r="D310" s="58" t="s">
        <v>201</v>
      </c>
      <c r="E310" s="58">
        <v>2016</v>
      </c>
      <c r="F310" s="77">
        <v>18</v>
      </c>
      <c r="G310" s="24">
        <v>3</v>
      </c>
      <c r="H310" s="76">
        <v>1</v>
      </c>
      <c r="I310" s="23">
        <f t="shared" si="38"/>
        <v>2.9</v>
      </c>
      <c r="J310" s="24">
        <f t="shared" si="37"/>
        <v>2.9</v>
      </c>
      <c r="K310" s="24">
        <v>2.9</v>
      </c>
      <c r="L310" s="24">
        <v>3</v>
      </c>
      <c r="M310" s="24">
        <v>2.9</v>
      </c>
      <c r="N310" s="24">
        <v>3.1</v>
      </c>
    </row>
    <row r="311" spans="1:14" ht="15" customHeight="1" x14ac:dyDescent="0.25">
      <c r="A311" s="59" t="s">
        <v>418</v>
      </c>
      <c r="B311" s="58" t="s">
        <v>53</v>
      </c>
      <c r="C311" s="58" t="s">
        <v>55</v>
      </c>
      <c r="D311" s="58" t="s">
        <v>201</v>
      </c>
      <c r="E311" s="58">
        <v>2016</v>
      </c>
      <c r="F311" s="77">
        <v>18</v>
      </c>
      <c r="G311" s="24">
        <v>3</v>
      </c>
      <c r="H311" s="76">
        <v>1</v>
      </c>
      <c r="I311" s="23">
        <f t="shared" si="38"/>
        <v>2.7</v>
      </c>
      <c r="J311" s="24">
        <f t="shared" si="37"/>
        <v>2.7</v>
      </c>
      <c r="K311" s="24">
        <v>2.8</v>
      </c>
      <c r="L311" s="24">
        <v>3</v>
      </c>
      <c r="M311" s="24">
        <v>2.7</v>
      </c>
      <c r="N311" s="24">
        <v>3</v>
      </c>
    </row>
    <row r="312" spans="1:14" ht="15" customHeight="1" x14ac:dyDescent="0.25">
      <c r="A312" s="59" t="s">
        <v>419</v>
      </c>
      <c r="B312" s="58" t="s">
        <v>53</v>
      </c>
      <c r="C312" s="58" t="s">
        <v>292</v>
      </c>
      <c r="D312" s="58" t="s">
        <v>201</v>
      </c>
      <c r="E312" s="58">
        <v>2016</v>
      </c>
      <c r="F312" s="77">
        <v>32</v>
      </c>
      <c r="G312" s="24">
        <v>4</v>
      </c>
      <c r="H312" s="76">
        <v>1.5</v>
      </c>
      <c r="I312" s="23">
        <f>MIN(J312:J314)</f>
        <v>2.8</v>
      </c>
      <c r="J312" s="24">
        <f t="shared" si="37"/>
        <v>2.9</v>
      </c>
      <c r="K312" s="24">
        <v>2.9</v>
      </c>
      <c r="L312" s="24">
        <v>3.1</v>
      </c>
      <c r="M312" s="24">
        <v>3</v>
      </c>
      <c r="N312" s="24">
        <v>3.1</v>
      </c>
    </row>
    <row r="313" spans="1:14" ht="15" customHeight="1" x14ac:dyDescent="0.25">
      <c r="A313" s="59" t="s">
        <v>419</v>
      </c>
      <c r="B313" s="58" t="s">
        <v>202</v>
      </c>
      <c r="C313" s="58" t="s">
        <v>292</v>
      </c>
      <c r="D313" s="58" t="s">
        <v>201</v>
      </c>
      <c r="E313" s="58">
        <v>2016</v>
      </c>
      <c r="F313" s="77">
        <v>32</v>
      </c>
      <c r="G313" s="24">
        <v>4</v>
      </c>
      <c r="H313" s="76">
        <v>1.5</v>
      </c>
      <c r="I313" s="23" t="s">
        <v>3</v>
      </c>
      <c r="J313" s="24">
        <f t="shared" si="37"/>
        <v>2.8</v>
      </c>
      <c r="K313" s="24">
        <v>3</v>
      </c>
      <c r="L313" s="24">
        <v>3</v>
      </c>
      <c r="M313" s="24">
        <v>2.8</v>
      </c>
      <c r="N313" s="24" t="s">
        <v>3</v>
      </c>
    </row>
    <row r="314" spans="1:14" ht="15" customHeight="1" x14ac:dyDescent="0.25">
      <c r="A314" s="59" t="s">
        <v>419</v>
      </c>
      <c r="B314" s="58" t="s">
        <v>203</v>
      </c>
      <c r="C314" s="58" t="s">
        <v>292</v>
      </c>
      <c r="D314" s="58" t="s">
        <v>201</v>
      </c>
      <c r="E314" s="58">
        <v>2016</v>
      </c>
      <c r="F314" s="77">
        <v>32</v>
      </c>
      <c r="G314" s="24">
        <v>4</v>
      </c>
      <c r="H314" s="76">
        <v>1.5</v>
      </c>
      <c r="I314" s="23" t="s">
        <v>3</v>
      </c>
      <c r="J314" s="24">
        <f t="shared" si="37"/>
        <v>2.9</v>
      </c>
      <c r="K314" s="24">
        <v>3.1</v>
      </c>
      <c r="L314" s="24">
        <v>3</v>
      </c>
      <c r="M314" s="24">
        <v>2.9</v>
      </c>
      <c r="N314" s="24">
        <v>3</v>
      </c>
    </row>
    <row r="315" spans="1:14" ht="15" customHeight="1" x14ac:dyDescent="0.25">
      <c r="A315" s="59" t="s">
        <v>419</v>
      </c>
      <c r="B315" s="58" t="s">
        <v>204</v>
      </c>
      <c r="C315" s="58" t="s">
        <v>293</v>
      </c>
      <c r="D315" s="58" t="s">
        <v>201</v>
      </c>
      <c r="E315" s="58">
        <v>2016</v>
      </c>
      <c r="F315" s="77">
        <v>18</v>
      </c>
      <c r="G315" s="24">
        <v>3</v>
      </c>
      <c r="H315" s="76">
        <v>1</v>
      </c>
      <c r="I315" s="23">
        <f>MIN(J315:J316)</f>
        <v>2.8</v>
      </c>
      <c r="J315" s="24">
        <f t="shared" si="37"/>
        <v>2.9</v>
      </c>
      <c r="K315" s="24">
        <v>2.9</v>
      </c>
      <c r="L315" s="24">
        <v>3.2</v>
      </c>
      <c r="M315" s="24">
        <v>3.1</v>
      </c>
      <c r="N315" s="24">
        <v>3</v>
      </c>
    </row>
    <row r="316" spans="1:14" ht="15" customHeight="1" x14ac:dyDescent="0.25">
      <c r="A316" s="59" t="s">
        <v>419</v>
      </c>
      <c r="B316" s="58" t="s">
        <v>205</v>
      </c>
      <c r="C316" s="58" t="s">
        <v>293</v>
      </c>
      <c r="D316" s="58" t="s">
        <v>201</v>
      </c>
      <c r="E316" s="58">
        <v>2016</v>
      </c>
      <c r="F316" s="77">
        <v>18</v>
      </c>
      <c r="G316" s="24">
        <v>3</v>
      </c>
      <c r="H316" s="76">
        <v>1</v>
      </c>
      <c r="I316" s="23" t="s">
        <v>3</v>
      </c>
      <c r="J316" s="24">
        <f t="shared" si="37"/>
        <v>2.8</v>
      </c>
      <c r="K316" s="24">
        <v>3.1</v>
      </c>
      <c r="L316" s="24">
        <v>2.8</v>
      </c>
      <c r="M316" s="24">
        <v>3</v>
      </c>
      <c r="N316" s="24">
        <v>2.9</v>
      </c>
    </row>
    <row r="317" spans="1:14" ht="15" customHeight="1" x14ac:dyDescent="0.25">
      <c r="A317" s="59" t="s">
        <v>420</v>
      </c>
      <c r="B317" s="58" t="s">
        <v>53</v>
      </c>
      <c r="C317" s="58" t="s">
        <v>55</v>
      </c>
      <c r="D317" s="58" t="s">
        <v>201</v>
      </c>
      <c r="E317" s="58">
        <v>2016</v>
      </c>
      <c r="F317" s="77">
        <v>18</v>
      </c>
      <c r="G317" s="24">
        <v>3</v>
      </c>
      <c r="H317" s="76">
        <v>1</v>
      </c>
      <c r="I317" s="23">
        <f t="shared" ref="I317:I320" si="39">MIN(J317)</f>
        <v>2.9</v>
      </c>
      <c r="J317" s="24">
        <f t="shared" si="37"/>
        <v>2.9</v>
      </c>
      <c r="K317" s="24">
        <v>3</v>
      </c>
      <c r="L317" s="24">
        <v>3.1</v>
      </c>
      <c r="M317" s="24">
        <v>2.9</v>
      </c>
      <c r="N317" s="24">
        <v>3</v>
      </c>
    </row>
    <row r="318" spans="1:14" ht="15" customHeight="1" x14ac:dyDescent="0.25">
      <c r="A318" s="59" t="s">
        <v>421</v>
      </c>
      <c r="B318" s="58" t="s">
        <v>53</v>
      </c>
      <c r="C318" s="58" t="s">
        <v>55</v>
      </c>
      <c r="D318" s="58" t="s">
        <v>201</v>
      </c>
      <c r="E318" s="58">
        <v>2016</v>
      </c>
      <c r="F318" s="77">
        <v>18</v>
      </c>
      <c r="G318" s="24">
        <v>3</v>
      </c>
      <c r="H318" s="76">
        <v>1</v>
      </c>
      <c r="I318" s="23">
        <f t="shared" si="39"/>
        <v>2.8</v>
      </c>
      <c r="J318" s="24">
        <f t="shared" si="37"/>
        <v>2.8</v>
      </c>
      <c r="K318" s="24">
        <v>3</v>
      </c>
      <c r="L318" s="24">
        <v>2.8</v>
      </c>
      <c r="M318" s="24">
        <v>3.1</v>
      </c>
      <c r="N318" s="24">
        <v>2.9</v>
      </c>
    </row>
    <row r="319" spans="1:14" ht="15" customHeight="1" x14ac:dyDescent="0.25">
      <c r="A319" s="59" t="s">
        <v>422</v>
      </c>
      <c r="B319" s="58" t="s">
        <v>53</v>
      </c>
      <c r="C319" s="58" t="s">
        <v>55</v>
      </c>
      <c r="D319" s="58" t="s">
        <v>201</v>
      </c>
      <c r="E319" s="58">
        <v>2016</v>
      </c>
      <c r="F319" s="77">
        <v>18</v>
      </c>
      <c r="G319" s="24">
        <v>3</v>
      </c>
      <c r="H319" s="76">
        <v>1</v>
      </c>
      <c r="I319" s="23">
        <f t="shared" si="39"/>
        <v>3</v>
      </c>
      <c r="J319" s="24">
        <f t="shared" si="37"/>
        <v>3</v>
      </c>
      <c r="K319" s="24">
        <v>3.1</v>
      </c>
      <c r="L319" s="24">
        <v>3.1</v>
      </c>
      <c r="M319" s="24">
        <v>3</v>
      </c>
      <c r="N319" s="24">
        <v>3.1</v>
      </c>
    </row>
    <row r="320" spans="1:14" ht="15" customHeight="1" x14ac:dyDescent="0.25">
      <c r="A320" s="59" t="s">
        <v>423</v>
      </c>
      <c r="B320" s="58" t="s">
        <v>53</v>
      </c>
      <c r="C320" s="58" t="s">
        <v>55</v>
      </c>
      <c r="D320" s="58" t="s">
        <v>201</v>
      </c>
      <c r="E320" s="58">
        <v>2016</v>
      </c>
      <c r="F320" s="77">
        <v>18</v>
      </c>
      <c r="G320" s="24">
        <v>3</v>
      </c>
      <c r="H320" s="76">
        <v>1</v>
      </c>
      <c r="I320" s="23">
        <f t="shared" si="39"/>
        <v>2.9</v>
      </c>
      <c r="J320" s="24">
        <f t="shared" si="37"/>
        <v>2.9</v>
      </c>
      <c r="K320" s="24">
        <v>3</v>
      </c>
      <c r="L320" s="24">
        <v>2.9</v>
      </c>
      <c r="M320" s="24">
        <v>3</v>
      </c>
      <c r="N320" s="24">
        <v>3.1</v>
      </c>
    </row>
    <row r="321" spans="1:14" ht="15" customHeight="1" x14ac:dyDescent="0.25">
      <c r="A321" s="59" t="s">
        <v>424</v>
      </c>
      <c r="B321" s="58" t="s">
        <v>53</v>
      </c>
      <c r="C321" s="58" t="s">
        <v>292</v>
      </c>
      <c r="D321" s="58" t="s">
        <v>201</v>
      </c>
      <c r="E321" s="58">
        <v>2016</v>
      </c>
      <c r="F321" s="77">
        <v>18</v>
      </c>
      <c r="G321" s="24">
        <v>3</v>
      </c>
      <c r="H321" s="76">
        <v>1</v>
      </c>
      <c r="I321" s="23">
        <f>MIN(J321:J323)</f>
        <v>2.7</v>
      </c>
      <c r="J321" s="24">
        <f t="shared" si="37"/>
        <v>2.8</v>
      </c>
      <c r="K321" s="24">
        <v>3</v>
      </c>
      <c r="L321" s="24">
        <v>2.9</v>
      </c>
      <c r="M321" s="24">
        <v>3.1</v>
      </c>
      <c r="N321" s="24">
        <v>2.8</v>
      </c>
    </row>
    <row r="322" spans="1:14" ht="15" customHeight="1" x14ac:dyDescent="0.25">
      <c r="A322" s="59" t="s">
        <v>424</v>
      </c>
      <c r="B322" s="58" t="s">
        <v>202</v>
      </c>
      <c r="C322" s="58" t="s">
        <v>292</v>
      </c>
      <c r="D322" s="58" t="s">
        <v>201</v>
      </c>
      <c r="E322" s="58">
        <v>2016</v>
      </c>
      <c r="F322" s="77">
        <v>18</v>
      </c>
      <c r="G322" s="24">
        <v>3</v>
      </c>
      <c r="H322" s="76">
        <v>1</v>
      </c>
      <c r="I322" s="23" t="s">
        <v>3</v>
      </c>
      <c r="J322" s="24">
        <f t="shared" si="37"/>
        <v>2.7</v>
      </c>
      <c r="K322" s="24">
        <v>2.9</v>
      </c>
      <c r="L322" s="24">
        <v>3</v>
      </c>
      <c r="M322" s="24">
        <v>2.7</v>
      </c>
      <c r="N322" s="24" t="s">
        <v>3</v>
      </c>
    </row>
    <row r="323" spans="1:14" ht="15" customHeight="1" x14ac:dyDescent="0.25">
      <c r="A323" s="59" t="s">
        <v>424</v>
      </c>
      <c r="B323" s="58" t="s">
        <v>203</v>
      </c>
      <c r="C323" s="58" t="s">
        <v>292</v>
      </c>
      <c r="D323" s="58" t="s">
        <v>201</v>
      </c>
      <c r="E323" s="58">
        <v>2016</v>
      </c>
      <c r="F323" s="77">
        <v>18</v>
      </c>
      <c r="G323" s="24">
        <v>3</v>
      </c>
      <c r="H323" s="76">
        <v>1</v>
      </c>
      <c r="I323" s="23" t="s">
        <v>3</v>
      </c>
      <c r="J323" s="24">
        <f t="shared" si="37"/>
        <v>2.9</v>
      </c>
      <c r="K323" s="24">
        <v>3.1</v>
      </c>
      <c r="L323" s="24">
        <v>3</v>
      </c>
      <c r="M323" s="24">
        <v>2.9</v>
      </c>
      <c r="N323" s="24">
        <v>3</v>
      </c>
    </row>
    <row r="324" spans="1:14" ht="15" customHeight="1" x14ac:dyDescent="0.25">
      <c r="A324" s="59" t="s">
        <v>424</v>
      </c>
      <c r="B324" s="58" t="s">
        <v>204</v>
      </c>
      <c r="C324" s="58" t="s">
        <v>293</v>
      </c>
      <c r="D324" s="58" t="s">
        <v>201</v>
      </c>
      <c r="E324" s="58">
        <v>2016</v>
      </c>
      <c r="F324" s="77">
        <v>18</v>
      </c>
      <c r="G324" s="24">
        <v>3</v>
      </c>
      <c r="H324" s="76">
        <v>1</v>
      </c>
      <c r="I324" s="23">
        <f>MIN(J324:J325)</f>
        <v>2.8</v>
      </c>
      <c r="J324" s="24">
        <f t="shared" si="37"/>
        <v>2.9</v>
      </c>
      <c r="K324" s="24">
        <v>2.9</v>
      </c>
      <c r="L324" s="24">
        <v>3.1</v>
      </c>
      <c r="M324" s="24">
        <v>3</v>
      </c>
      <c r="N324" s="24">
        <v>3.2</v>
      </c>
    </row>
    <row r="325" spans="1:14" ht="15" customHeight="1" x14ac:dyDescent="0.25">
      <c r="A325" s="59" t="s">
        <v>424</v>
      </c>
      <c r="B325" s="58" t="s">
        <v>205</v>
      </c>
      <c r="C325" s="58" t="s">
        <v>293</v>
      </c>
      <c r="D325" s="58" t="s">
        <v>201</v>
      </c>
      <c r="E325" s="58">
        <v>2016</v>
      </c>
      <c r="F325" s="77">
        <v>18</v>
      </c>
      <c r="G325" s="24">
        <v>3</v>
      </c>
      <c r="H325" s="76">
        <v>1</v>
      </c>
      <c r="I325" s="23" t="s">
        <v>3</v>
      </c>
      <c r="J325" s="24">
        <f t="shared" si="37"/>
        <v>2.8</v>
      </c>
      <c r="K325" s="24">
        <v>3</v>
      </c>
      <c r="L325" s="24">
        <v>2.8</v>
      </c>
      <c r="M325" s="24">
        <v>3.1</v>
      </c>
      <c r="N325" s="24">
        <v>3</v>
      </c>
    </row>
    <row r="326" spans="1:14" ht="15" customHeight="1" x14ac:dyDescent="0.25">
      <c r="A326" s="59" t="s">
        <v>425</v>
      </c>
      <c r="B326" s="58" t="s">
        <v>53</v>
      </c>
      <c r="C326" s="58" t="s">
        <v>55</v>
      </c>
      <c r="D326" s="58" t="s">
        <v>201</v>
      </c>
      <c r="E326" s="58">
        <v>2016</v>
      </c>
      <c r="F326" s="77">
        <v>18</v>
      </c>
      <c r="G326" s="24">
        <v>3</v>
      </c>
      <c r="H326" s="76">
        <v>1</v>
      </c>
      <c r="I326" s="23">
        <f t="shared" ref="I326:I340" si="40">MIN(J326)</f>
        <v>2.9</v>
      </c>
      <c r="J326" s="24">
        <f t="shared" si="37"/>
        <v>2.9</v>
      </c>
      <c r="K326" s="24">
        <v>3</v>
      </c>
      <c r="L326" s="24">
        <v>2.9</v>
      </c>
      <c r="M326" s="24">
        <v>3</v>
      </c>
      <c r="N326" s="24">
        <v>3.1</v>
      </c>
    </row>
    <row r="327" spans="1:14" ht="15" customHeight="1" x14ac:dyDescent="0.25">
      <c r="A327" s="59" t="s">
        <v>426</v>
      </c>
      <c r="B327" s="58" t="s">
        <v>53</v>
      </c>
      <c r="C327" s="58" t="s">
        <v>55</v>
      </c>
      <c r="D327" s="58" t="s">
        <v>201</v>
      </c>
      <c r="E327" s="58">
        <v>2016</v>
      </c>
      <c r="F327" s="77">
        <v>18</v>
      </c>
      <c r="G327" s="24">
        <v>3</v>
      </c>
      <c r="H327" s="76">
        <v>1</v>
      </c>
      <c r="I327" s="23">
        <f t="shared" si="40"/>
        <v>2.8</v>
      </c>
      <c r="J327" s="24">
        <f t="shared" si="37"/>
        <v>2.8</v>
      </c>
      <c r="K327" s="24">
        <v>3.1</v>
      </c>
      <c r="L327" s="24">
        <v>2.8</v>
      </c>
      <c r="M327" s="24">
        <v>3</v>
      </c>
      <c r="N327" s="24">
        <v>2.9</v>
      </c>
    </row>
    <row r="328" spans="1:14" ht="15" customHeight="1" x14ac:dyDescent="0.25">
      <c r="A328" s="59" t="s">
        <v>427</v>
      </c>
      <c r="B328" s="58" t="s">
        <v>53</v>
      </c>
      <c r="C328" s="58" t="s">
        <v>323</v>
      </c>
      <c r="D328" s="58" t="s">
        <v>201</v>
      </c>
      <c r="E328" s="58">
        <v>2016</v>
      </c>
      <c r="F328" s="77">
        <v>18</v>
      </c>
      <c r="G328" s="24">
        <v>3</v>
      </c>
      <c r="H328" s="76">
        <v>1</v>
      </c>
      <c r="I328" s="23">
        <f t="shared" si="40"/>
        <v>2.6</v>
      </c>
      <c r="J328" s="24">
        <f t="shared" si="37"/>
        <v>2.6</v>
      </c>
      <c r="K328" s="24">
        <v>3.1</v>
      </c>
      <c r="L328" s="24">
        <v>2.6</v>
      </c>
      <c r="M328" s="24">
        <v>2.9</v>
      </c>
      <c r="N328" s="24">
        <v>3</v>
      </c>
    </row>
    <row r="329" spans="1:14" ht="15" customHeight="1" x14ac:dyDescent="0.25">
      <c r="A329" s="59" t="s">
        <v>428</v>
      </c>
      <c r="B329" s="58" t="s">
        <v>53</v>
      </c>
      <c r="C329" s="58" t="s">
        <v>323</v>
      </c>
      <c r="D329" s="58" t="s">
        <v>201</v>
      </c>
      <c r="E329" s="58">
        <v>2016</v>
      </c>
      <c r="F329" s="77">
        <v>18</v>
      </c>
      <c r="G329" s="24">
        <v>3</v>
      </c>
      <c r="H329" s="76">
        <v>1</v>
      </c>
      <c r="I329" s="23">
        <f t="shared" si="40"/>
        <v>2.5</v>
      </c>
      <c r="J329" s="24">
        <f t="shared" si="37"/>
        <v>2.5</v>
      </c>
      <c r="K329" s="24">
        <v>2.9</v>
      </c>
      <c r="L329" s="24">
        <v>2.5</v>
      </c>
      <c r="M329" s="24">
        <v>2.9</v>
      </c>
      <c r="N329" s="24">
        <v>3</v>
      </c>
    </row>
    <row r="330" spans="1:14" ht="15" customHeight="1" x14ac:dyDescent="0.25">
      <c r="A330" s="59" t="s">
        <v>429</v>
      </c>
      <c r="B330" s="58" t="s">
        <v>53</v>
      </c>
      <c r="C330" s="58" t="s">
        <v>55</v>
      </c>
      <c r="D330" s="58" t="s">
        <v>201</v>
      </c>
      <c r="E330" s="58">
        <v>2016</v>
      </c>
      <c r="F330" s="77">
        <v>18</v>
      </c>
      <c r="G330" s="24">
        <v>3</v>
      </c>
      <c r="H330" s="76">
        <v>1</v>
      </c>
      <c r="I330" s="23">
        <f t="shared" si="40"/>
        <v>2.8</v>
      </c>
      <c r="J330" s="24">
        <f t="shared" si="37"/>
        <v>2.8</v>
      </c>
      <c r="K330" s="24">
        <v>2.8</v>
      </c>
      <c r="L330" s="24">
        <v>3</v>
      </c>
      <c r="M330" s="24">
        <v>2.9</v>
      </c>
      <c r="N330" s="24">
        <v>2.9</v>
      </c>
    </row>
    <row r="331" spans="1:14" ht="15" customHeight="1" x14ac:dyDescent="0.25">
      <c r="A331" s="59" t="s">
        <v>430</v>
      </c>
      <c r="B331" s="58" t="s">
        <v>53</v>
      </c>
      <c r="C331" s="58" t="s">
        <v>55</v>
      </c>
      <c r="D331" s="58" t="s">
        <v>201</v>
      </c>
      <c r="E331" s="58">
        <v>2016</v>
      </c>
      <c r="F331" s="77">
        <v>18</v>
      </c>
      <c r="G331" s="24">
        <v>3</v>
      </c>
      <c r="H331" s="76">
        <v>1</v>
      </c>
      <c r="I331" s="23">
        <f t="shared" si="40"/>
        <v>2.9</v>
      </c>
      <c r="J331" s="24">
        <f t="shared" si="37"/>
        <v>2.9</v>
      </c>
      <c r="K331" s="24">
        <v>3.1</v>
      </c>
      <c r="L331" s="24">
        <v>3</v>
      </c>
      <c r="M331" s="24">
        <v>2.9</v>
      </c>
      <c r="N331" s="24">
        <v>2.9</v>
      </c>
    </row>
    <row r="332" spans="1:14" ht="15" customHeight="1" x14ac:dyDescent="0.25">
      <c r="A332" s="59" t="s">
        <v>431</v>
      </c>
      <c r="B332" s="58" t="s">
        <v>53</v>
      </c>
      <c r="C332" s="58" t="s">
        <v>323</v>
      </c>
      <c r="D332" s="58" t="s">
        <v>201</v>
      </c>
      <c r="E332" s="58">
        <v>2016</v>
      </c>
      <c r="F332" s="77">
        <v>18</v>
      </c>
      <c r="G332" s="24">
        <v>3</v>
      </c>
      <c r="H332" s="76">
        <v>1</v>
      </c>
      <c r="I332" s="23">
        <f t="shared" si="40"/>
        <v>2.6</v>
      </c>
      <c r="J332" s="24">
        <f t="shared" si="37"/>
        <v>2.6</v>
      </c>
      <c r="K332" s="24">
        <v>3</v>
      </c>
      <c r="L332" s="24">
        <v>2.6</v>
      </c>
      <c r="M332" s="24">
        <v>2.9</v>
      </c>
      <c r="N332" s="24">
        <v>3</v>
      </c>
    </row>
    <row r="333" spans="1:14" ht="15" customHeight="1" x14ac:dyDescent="0.25">
      <c r="A333" s="59" t="s">
        <v>432</v>
      </c>
      <c r="B333" s="58" t="s">
        <v>53</v>
      </c>
      <c r="C333" s="58" t="s">
        <v>55</v>
      </c>
      <c r="D333" s="58" t="s">
        <v>201</v>
      </c>
      <c r="E333" s="58">
        <v>2016</v>
      </c>
      <c r="F333" s="77">
        <v>18</v>
      </c>
      <c r="G333" s="24">
        <v>3</v>
      </c>
      <c r="H333" s="76">
        <v>1</v>
      </c>
      <c r="I333" s="23">
        <f t="shared" si="40"/>
        <v>2.9</v>
      </c>
      <c r="J333" s="24">
        <f t="shared" si="37"/>
        <v>2.9</v>
      </c>
      <c r="K333" s="24">
        <v>3.1</v>
      </c>
      <c r="L333" s="24">
        <v>2.9</v>
      </c>
      <c r="M333" s="24">
        <v>3</v>
      </c>
      <c r="N333" s="24">
        <v>2.9</v>
      </c>
    </row>
    <row r="334" spans="1:14" ht="15" customHeight="1" x14ac:dyDescent="0.25">
      <c r="A334" s="59" t="s">
        <v>433</v>
      </c>
      <c r="B334" s="58" t="s">
        <v>53</v>
      </c>
      <c r="C334" s="58" t="s">
        <v>55</v>
      </c>
      <c r="D334" s="58" t="s">
        <v>201</v>
      </c>
      <c r="E334" s="58">
        <v>2016</v>
      </c>
      <c r="F334" s="77">
        <v>18</v>
      </c>
      <c r="G334" s="24">
        <v>3</v>
      </c>
      <c r="H334" s="76">
        <v>1</v>
      </c>
      <c r="I334" s="23">
        <f t="shared" si="40"/>
        <v>2.9</v>
      </c>
      <c r="J334" s="24">
        <f t="shared" si="37"/>
        <v>2.9</v>
      </c>
      <c r="K334" s="24">
        <v>3</v>
      </c>
      <c r="L334" s="24">
        <v>3</v>
      </c>
      <c r="M334" s="24">
        <v>2.9</v>
      </c>
      <c r="N334" s="24">
        <v>3</v>
      </c>
    </row>
    <row r="335" spans="1:14" ht="15" customHeight="1" x14ac:dyDescent="0.25">
      <c r="A335" s="59" t="s">
        <v>434</v>
      </c>
      <c r="B335" s="58" t="s">
        <v>53</v>
      </c>
      <c r="C335" s="58" t="s">
        <v>55</v>
      </c>
      <c r="D335" s="58" t="s">
        <v>201</v>
      </c>
      <c r="E335" s="58">
        <v>2016</v>
      </c>
      <c r="F335" s="77">
        <v>18</v>
      </c>
      <c r="G335" s="24">
        <v>3</v>
      </c>
      <c r="H335" s="76">
        <v>1</v>
      </c>
      <c r="I335" s="23">
        <f t="shared" si="40"/>
        <v>3</v>
      </c>
      <c r="J335" s="24">
        <f t="shared" si="37"/>
        <v>3</v>
      </c>
      <c r="K335" s="24">
        <v>3.1</v>
      </c>
      <c r="L335" s="24">
        <v>3.2</v>
      </c>
      <c r="M335" s="24">
        <v>3</v>
      </c>
      <c r="N335" s="24">
        <v>3</v>
      </c>
    </row>
    <row r="336" spans="1:14" ht="15" customHeight="1" x14ac:dyDescent="0.25">
      <c r="A336" s="59" t="s">
        <v>435</v>
      </c>
      <c r="B336" s="58" t="s">
        <v>53</v>
      </c>
      <c r="C336" s="58" t="s">
        <v>55</v>
      </c>
      <c r="D336" s="58" t="s">
        <v>201</v>
      </c>
      <c r="E336" s="58">
        <v>2016</v>
      </c>
      <c r="F336" s="77">
        <v>18</v>
      </c>
      <c r="G336" s="24">
        <v>3</v>
      </c>
      <c r="H336" s="76">
        <v>1</v>
      </c>
      <c r="I336" s="23">
        <f t="shared" si="40"/>
        <v>2.9</v>
      </c>
      <c r="J336" s="24">
        <f t="shared" si="37"/>
        <v>2.9</v>
      </c>
      <c r="K336" s="24">
        <v>3</v>
      </c>
      <c r="L336" s="24">
        <v>2.9</v>
      </c>
      <c r="M336" s="24">
        <v>3</v>
      </c>
      <c r="N336" s="24">
        <v>3.1</v>
      </c>
    </row>
    <row r="337" spans="1:14" ht="15" customHeight="1" x14ac:dyDescent="0.25">
      <c r="A337" s="59" t="s">
        <v>436</v>
      </c>
      <c r="B337" s="58" t="s">
        <v>53</v>
      </c>
      <c r="C337" s="58" t="s">
        <v>323</v>
      </c>
      <c r="D337" s="58" t="s">
        <v>201</v>
      </c>
      <c r="E337" s="58">
        <v>2016</v>
      </c>
      <c r="F337" s="77">
        <v>18</v>
      </c>
      <c r="G337" s="24">
        <v>3</v>
      </c>
      <c r="H337" s="76">
        <v>1</v>
      </c>
      <c r="I337" s="23">
        <f t="shared" si="40"/>
        <v>2.6</v>
      </c>
      <c r="J337" s="24">
        <f t="shared" si="37"/>
        <v>2.6</v>
      </c>
      <c r="K337" s="24">
        <v>3</v>
      </c>
      <c r="L337" s="24">
        <v>2.6</v>
      </c>
      <c r="M337" s="24">
        <v>2.9</v>
      </c>
      <c r="N337" s="24">
        <v>3</v>
      </c>
    </row>
    <row r="338" spans="1:14" ht="15" customHeight="1" x14ac:dyDescent="0.25">
      <c r="A338" s="59" t="s">
        <v>437</v>
      </c>
      <c r="B338" s="58" t="s">
        <v>53</v>
      </c>
      <c r="C338" s="58" t="s">
        <v>55</v>
      </c>
      <c r="D338" s="58" t="s">
        <v>201</v>
      </c>
      <c r="E338" s="58">
        <v>2016</v>
      </c>
      <c r="F338" s="77">
        <v>18</v>
      </c>
      <c r="G338" s="24">
        <v>3</v>
      </c>
      <c r="H338" s="76">
        <v>1</v>
      </c>
      <c r="I338" s="23">
        <f t="shared" si="40"/>
        <v>2.8</v>
      </c>
      <c r="J338" s="24">
        <f t="shared" si="37"/>
        <v>2.8</v>
      </c>
      <c r="K338" s="24">
        <v>2.9</v>
      </c>
      <c r="L338" s="24">
        <v>3.1</v>
      </c>
      <c r="M338" s="24">
        <v>2.8</v>
      </c>
      <c r="N338" s="24">
        <v>3</v>
      </c>
    </row>
    <row r="339" spans="1:14" ht="15" customHeight="1" x14ac:dyDescent="0.25">
      <c r="A339" s="59" t="s">
        <v>438</v>
      </c>
      <c r="B339" s="58" t="s">
        <v>53</v>
      </c>
      <c r="C339" s="58" t="s">
        <v>55</v>
      </c>
      <c r="D339" s="58" t="s">
        <v>201</v>
      </c>
      <c r="E339" s="58">
        <v>2016</v>
      </c>
      <c r="F339" s="77">
        <v>159</v>
      </c>
      <c r="G339" s="24">
        <v>5</v>
      </c>
      <c r="H339" s="76">
        <v>2.5</v>
      </c>
      <c r="I339" s="23">
        <f t="shared" si="40"/>
        <v>5.3</v>
      </c>
      <c r="J339" s="24">
        <f t="shared" si="37"/>
        <v>5.3</v>
      </c>
      <c r="K339" s="24">
        <v>5.7</v>
      </c>
      <c r="L339" s="24">
        <v>5.5</v>
      </c>
      <c r="M339" s="24">
        <v>5.9</v>
      </c>
      <c r="N339" s="24">
        <v>5.3</v>
      </c>
    </row>
    <row r="340" spans="1:14" ht="15" customHeight="1" x14ac:dyDescent="0.25">
      <c r="A340" s="59" t="s">
        <v>439</v>
      </c>
      <c r="B340" s="58" t="s">
        <v>53</v>
      </c>
      <c r="C340" s="58" t="s">
        <v>55</v>
      </c>
      <c r="D340" s="58" t="s">
        <v>201</v>
      </c>
      <c r="E340" s="58">
        <v>2016</v>
      </c>
      <c r="F340" s="77">
        <v>159</v>
      </c>
      <c r="G340" s="24">
        <v>5</v>
      </c>
      <c r="H340" s="76">
        <v>2.5</v>
      </c>
      <c r="I340" s="23">
        <f t="shared" si="40"/>
        <v>5.4</v>
      </c>
      <c r="J340" s="24">
        <f t="shared" si="37"/>
        <v>5.4</v>
      </c>
      <c r="K340" s="24">
        <v>5.8</v>
      </c>
      <c r="L340" s="24">
        <v>6</v>
      </c>
      <c r="M340" s="24">
        <v>5.4</v>
      </c>
      <c r="N340" s="24">
        <v>5.6</v>
      </c>
    </row>
    <row r="341" spans="1:14" ht="15" customHeight="1" x14ac:dyDescent="0.25">
      <c r="A341" s="59" t="s">
        <v>440</v>
      </c>
      <c r="B341" s="58" t="s">
        <v>53</v>
      </c>
      <c r="C341" s="58" t="s">
        <v>298</v>
      </c>
      <c r="D341" s="58" t="s">
        <v>335</v>
      </c>
      <c r="E341" s="58">
        <v>2016</v>
      </c>
      <c r="F341" s="77">
        <v>150</v>
      </c>
      <c r="G341" s="24" t="s">
        <v>3</v>
      </c>
      <c r="H341" s="76">
        <v>6</v>
      </c>
      <c r="I341" s="23">
        <f>MIN(J341:J344)</f>
        <v>13.3</v>
      </c>
      <c r="J341" s="24">
        <f t="shared" si="37"/>
        <v>14.1</v>
      </c>
      <c r="K341" s="24">
        <v>14.3</v>
      </c>
      <c r="L341" s="24">
        <v>14.5</v>
      </c>
      <c r="M341" s="24">
        <v>14.1</v>
      </c>
      <c r="N341" s="24">
        <v>14.5</v>
      </c>
    </row>
    <row r="342" spans="1:14" ht="15" customHeight="1" x14ac:dyDescent="0.25">
      <c r="A342" s="59" t="s">
        <v>440</v>
      </c>
      <c r="B342" s="58" t="s">
        <v>202</v>
      </c>
      <c r="C342" s="58" t="s">
        <v>298</v>
      </c>
      <c r="D342" s="58" t="s">
        <v>335</v>
      </c>
      <c r="E342" s="58">
        <v>2016</v>
      </c>
      <c r="F342" s="77">
        <v>150</v>
      </c>
      <c r="G342" s="24" t="s">
        <v>3</v>
      </c>
      <c r="H342" s="76">
        <v>6</v>
      </c>
      <c r="I342" s="23" t="s">
        <v>3</v>
      </c>
      <c r="J342" s="24">
        <f t="shared" si="37"/>
        <v>14.2</v>
      </c>
      <c r="K342" s="24">
        <v>14.3</v>
      </c>
      <c r="L342" s="24">
        <v>14.7</v>
      </c>
      <c r="M342" s="24">
        <v>14.5</v>
      </c>
      <c r="N342" s="24">
        <v>14.2</v>
      </c>
    </row>
    <row r="343" spans="1:14" ht="15" customHeight="1" x14ac:dyDescent="0.25">
      <c r="A343" s="59" t="s">
        <v>440</v>
      </c>
      <c r="B343" s="58" t="s">
        <v>203</v>
      </c>
      <c r="C343" s="58" t="s">
        <v>298</v>
      </c>
      <c r="D343" s="58" t="s">
        <v>335</v>
      </c>
      <c r="E343" s="58">
        <v>2016</v>
      </c>
      <c r="F343" s="77">
        <v>150</v>
      </c>
      <c r="G343" s="24" t="s">
        <v>3</v>
      </c>
      <c r="H343" s="76">
        <v>6</v>
      </c>
      <c r="I343" s="23" t="s">
        <v>3</v>
      </c>
      <c r="J343" s="24">
        <f t="shared" si="37"/>
        <v>13.8</v>
      </c>
      <c r="K343" s="24">
        <v>14.4</v>
      </c>
      <c r="L343" s="24">
        <v>13.8</v>
      </c>
      <c r="M343" s="24">
        <v>14.5</v>
      </c>
      <c r="N343" s="24">
        <v>13.9</v>
      </c>
    </row>
    <row r="344" spans="1:14" ht="15" customHeight="1" x14ac:dyDescent="0.25">
      <c r="A344" s="59" t="s">
        <v>440</v>
      </c>
      <c r="B344" s="58" t="s">
        <v>204</v>
      </c>
      <c r="C344" s="58" t="s">
        <v>298</v>
      </c>
      <c r="D344" s="58" t="s">
        <v>335</v>
      </c>
      <c r="E344" s="58">
        <v>2016</v>
      </c>
      <c r="F344" s="77">
        <v>150</v>
      </c>
      <c r="G344" s="24" t="s">
        <v>3</v>
      </c>
      <c r="H344" s="76">
        <v>6</v>
      </c>
      <c r="I344" s="23" t="s">
        <v>3</v>
      </c>
      <c r="J344" s="24">
        <f t="shared" si="37"/>
        <v>13.3</v>
      </c>
      <c r="K344" s="24">
        <v>13.3</v>
      </c>
      <c r="L344" s="24" t="s">
        <v>3</v>
      </c>
      <c r="M344" s="24" t="s">
        <v>3</v>
      </c>
      <c r="N344" s="24" t="s">
        <v>3</v>
      </c>
    </row>
    <row r="345" spans="1:14" ht="15" customHeight="1" x14ac:dyDescent="0.25">
      <c r="A345" s="59" t="s">
        <v>441</v>
      </c>
      <c r="B345" s="58" t="s">
        <v>53</v>
      </c>
      <c r="C345" s="58" t="s">
        <v>55</v>
      </c>
      <c r="D345" s="58" t="s">
        <v>201</v>
      </c>
      <c r="E345" s="58">
        <v>2016</v>
      </c>
      <c r="F345" s="77">
        <v>159</v>
      </c>
      <c r="G345" s="24">
        <v>5</v>
      </c>
      <c r="H345" s="76">
        <v>2.5</v>
      </c>
      <c r="I345" s="23">
        <f t="shared" ref="I345" si="41">MIN(J345)</f>
        <v>5.2</v>
      </c>
      <c r="J345" s="24">
        <f t="shared" si="37"/>
        <v>5.2</v>
      </c>
      <c r="K345" s="24">
        <v>5.7</v>
      </c>
      <c r="L345" s="24">
        <v>5.2</v>
      </c>
      <c r="M345" s="24">
        <v>5.3</v>
      </c>
      <c r="N345" s="24">
        <v>5.6</v>
      </c>
    </row>
    <row r="346" spans="1:14" ht="15" customHeight="1" x14ac:dyDescent="0.25">
      <c r="A346" s="59" t="s">
        <v>442</v>
      </c>
      <c r="B346" s="58" t="s">
        <v>53</v>
      </c>
      <c r="C346" s="58" t="s">
        <v>292</v>
      </c>
      <c r="D346" s="58" t="s">
        <v>201</v>
      </c>
      <c r="E346" s="58">
        <v>2016</v>
      </c>
      <c r="F346" s="77">
        <v>159</v>
      </c>
      <c r="G346" s="24">
        <v>5</v>
      </c>
      <c r="H346" s="76">
        <v>2.5</v>
      </c>
      <c r="I346" s="23">
        <f>MIN(J346:J348)</f>
        <v>5.0999999999999996</v>
      </c>
      <c r="J346" s="24">
        <f t="shared" si="37"/>
        <v>5.2</v>
      </c>
      <c r="K346" s="24">
        <v>5.4</v>
      </c>
      <c r="L346" s="24">
        <v>5.2</v>
      </c>
      <c r="M346" s="24">
        <v>5.6</v>
      </c>
      <c r="N346" s="24">
        <v>5.4</v>
      </c>
    </row>
    <row r="347" spans="1:14" ht="15" customHeight="1" x14ac:dyDescent="0.25">
      <c r="A347" s="59" t="s">
        <v>442</v>
      </c>
      <c r="B347" s="58" t="s">
        <v>202</v>
      </c>
      <c r="C347" s="58" t="s">
        <v>292</v>
      </c>
      <c r="D347" s="58" t="s">
        <v>201</v>
      </c>
      <c r="E347" s="58">
        <v>2016</v>
      </c>
      <c r="F347" s="77">
        <v>159</v>
      </c>
      <c r="G347" s="24">
        <v>5</v>
      </c>
      <c r="H347" s="76">
        <v>2.5</v>
      </c>
      <c r="I347" s="23" t="s">
        <v>3</v>
      </c>
      <c r="J347" s="24">
        <f t="shared" si="37"/>
        <v>5.2</v>
      </c>
      <c r="K347" s="24">
        <v>5.2</v>
      </c>
      <c r="L347" s="24">
        <v>5.6</v>
      </c>
      <c r="M347" s="24">
        <v>5.5</v>
      </c>
      <c r="N347" s="24" t="s">
        <v>3</v>
      </c>
    </row>
    <row r="348" spans="1:14" ht="15" customHeight="1" x14ac:dyDescent="0.25">
      <c r="A348" s="59" t="s">
        <v>442</v>
      </c>
      <c r="B348" s="58" t="s">
        <v>203</v>
      </c>
      <c r="C348" s="58" t="s">
        <v>292</v>
      </c>
      <c r="D348" s="58" t="s">
        <v>201</v>
      </c>
      <c r="E348" s="58">
        <v>2016</v>
      </c>
      <c r="F348" s="77">
        <v>159</v>
      </c>
      <c r="G348" s="24">
        <v>5</v>
      </c>
      <c r="H348" s="76">
        <v>2.5</v>
      </c>
      <c r="I348" s="23" t="s">
        <v>3</v>
      </c>
      <c r="J348" s="24">
        <f t="shared" si="37"/>
        <v>5.0999999999999996</v>
      </c>
      <c r="K348" s="24">
        <v>5.7</v>
      </c>
      <c r="L348" s="24">
        <v>5.0999999999999996</v>
      </c>
      <c r="M348" s="24">
        <v>5.5</v>
      </c>
      <c r="N348" s="24">
        <v>5.3</v>
      </c>
    </row>
    <row r="349" spans="1:14" ht="15" customHeight="1" x14ac:dyDescent="0.25">
      <c r="A349" s="59" t="s">
        <v>442</v>
      </c>
      <c r="B349" s="58" t="s">
        <v>204</v>
      </c>
      <c r="C349" s="58" t="s">
        <v>293</v>
      </c>
      <c r="D349" s="58" t="s">
        <v>201</v>
      </c>
      <c r="E349" s="58">
        <v>2016</v>
      </c>
      <c r="F349" s="77">
        <v>32</v>
      </c>
      <c r="G349" s="24">
        <v>4</v>
      </c>
      <c r="H349" s="76">
        <v>1.5</v>
      </c>
      <c r="I349" s="23">
        <f>MIN(J349:J350)</f>
        <v>3</v>
      </c>
      <c r="J349" s="24">
        <f t="shared" si="37"/>
        <v>3</v>
      </c>
      <c r="K349" s="24">
        <v>3</v>
      </c>
      <c r="L349" s="24">
        <v>3.1</v>
      </c>
      <c r="M349" s="24">
        <v>3.4</v>
      </c>
      <c r="N349" s="24">
        <v>3.3</v>
      </c>
    </row>
    <row r="350" spans="1:14" ht="15" customHeight="1" x14ac:dyDescent="0.25">
      <c r="A350" s="59" t="s">
        <v>442</v>
      </c>
      <c r="B350" s="58" t="s">
        <v>205</v>
      </c>
      <c r="C350" s="58" t="s">
        <v>293</v>
      </c>
      <c r="D350" s="58" t="s">
        <v>201</v>
      </c>
      <c r="E350" s="58">
        <v>2016</v>
      </c>
      <c r="F350" s="77">
        <v>32</v>
      </c>
      <c r="G350" s="24">
        <v>4</v>
      </c>
      <c r="H350" s="76">
        <v>1.5</v>
      </c>
      <c r="I350" s="23" t="s">
        <v>3</v>
      </c>
      <c r="J350" s="24">
        <f t="shared" si="37"/>
        <v>3</v>
      </c>
      <c r="K350" s="24">
        <v>3.2</v>
      </c>
      <c r="L350" s="24">
        <v>3.5</v>
      </c>
      <c r="M350" s="24">
        <v>3.1</v>
      </c>
      <c r="N350" s="24">
        <v>3</v>
      </c>
    </row>
    <row r="351" spans="1:14" ht="15" customHeight="1" x14ac:dyDescent="0.25">
      <c r="A351" s="59" t="s">
        <v>443</v>
      </c>
      <c r="B351" s="58" t="s">
        <v>53</v>
      </c>
      <c r="C351" s="58" t="s">
        <v>55</v>
      </c>
      <c r="D351" s="58" t="s">
        <v>201</v>
      </c>
      <c r="E351" s="58">
        <v>2016</v>
      </c>
      <c r="F351" s="77">
        <v>32</v>
      </c>
      <c r="G351" s="24">
        <v>4</v>
      </c>
      <c r="H351" s="76">
        <v>1.5</v>
      </c>
      <c r="I351" s="23">
        <f t="shared" ref="I351:I354" si="42">MIN(J351)</f>
        <v>3.1</v>
      </c>
      <c r="J351" s="24">
        <f t="shared" si="37"/>
        <v>3.1</v>
      </c>
      <c r="K351" s="24">
        <v>3.1</v>
      </c>
      <c r="L351" s="24">
        <v>3.4</v>
      </c>
      <c r="M351" s="24">
        <v>3.3</v>
      </c>
      <c r="N351" s="24">
        <v>3.3</v>
      </c>
    </row>
    <row r="352" spans="1:14" ht="15" customHeight="1" x14ac:dyDescent="0.25">
      <c r="A352" s="59" t="s">
        <v>444</v>
      </c>
      <c r="B352" s="58" t="s">
        <v>53</v>
      </c>
      <c r="C352" s="58" t="s">
        <v>323</v>
      </c>
      <c r="D352" s="58" t="s">
        <v>201</v>
      </c>
      <c r="E352" s="58">
        <v>2016</v>
      </c>
      <c r="F352" s="77">
        <v>32</v>
      </c>
      <c r="G352" s="24">
        <v>4</v>
      </c>
      <c r="H352" s="76">
        <v>1.5</v>
      </c>
      <c r="I352" s="23">
        <f t="shared" si="42"/>
        <v>3</v>
      </c>
      <c r="J352" s="24">
        <f t="shared" si="37"/>
        <v>3</v>
      </c>
      <c r="K352" s="24">
        <v>3.2</v>
      </c>
      <c r="L352" s="24">
        <v>3</v>
      </c>
      <c r="M352" s="24">
        <v>3.3</v>
      </c>
      <c r="N352" s="24">
        <v>3.3</v>
      </c>
    </row>
    <row r="353" spans="1:14" ht="15" customHeight="1" x14ac:dyDescent="0.25">
      <c r="A353" s="59" t="s">
        <v>445</v>
      </c>
      <c r="B353" s="58" t="s">
        <v>53</v>
      </c>
      <c r="C353" s="58" t="s">
        <v>55</v>
      </c>
      <c r="D353" s="58" t="s">
        <v>201</v>
      </c>
      <c r="E353" s="58">
        <v>2016</v>
      </c>
      <c r="F353" s="77">
        <v>32</v>
      </c>
      <c r="G353" s="24">
        <v>4</v>
      </c>
      <c r="H353" s="76">
        <v>1.5</v>
      </c>
      <c r="I353" s="23">
        <f t="shared" si="42"/>
        <v>3.2</v>
      </c>
      <c r="J353" s="24">
        <f t="shared" si="37"/>
        <v>3.2</v>
      </c>
      <c r="K353" s="24">
        <v>3.2</v>
      </c>
      <c r="L353" s="24">
        <v>3.4</v>
      </c>
      <c r="M353" s="24">
        <v>3.3</v>
      </c>
      <c r="N353" s="24">
        <v>3.2</v>
      </c>
    </row>
    <row r="354" spans="1:14" ht="15" customHeight="1" x14ac:dyDescent="0.25">
      <c r="A354" s="59" t="s">
        <v>446</v>
      </c>
      <c r="B354" s="58" t="s">
        <v>53</v>
      </c>
      <c r="C354" s="58" t="s">
        <v>55</v>
      </c>
      <c r="D354" s="58" t="s">
        <v>201</v>
      </c>
      <c r="E354" s="58">
        <v>2016</v>
      </c>
      <c r="F354" s="77">
        <v>159</v>
      </c>
      <c r="G354" s="24">
        <v>5</v>
      </c>
      <c r="H354" s="76">
        <v>2.5</v>
      </c>
      <c r="I354" s="23">
        <f t="shared" si="42"/>
        <v>5.0999999999999996</v>
      </c>
      <c r="J354" s="24">
        <f t="shared" si="37"/>
        <v>5.0999999999999996</v>
      </c>
      <c r="K354" s="24">
        <v>5.5</v>
      </c>
      <c r="L354" s="24">
        <v>5.8</v>
      </c>
      <c r="M354" s="24">
        <v>5.0999999999999996</v>
      </c>
      <c r="N354" s="24">
        <v>5.7</v>
      </c>
    </row>
    <row r="355" spans="1:14" ht="15" customHeight="1" x14ac:dyDescent="0.25">
      <c r="A355" s="59" t="s">
        <v>447</v>
      </c>
      <c r="B355" s="58" t="s">
        <v>53</v>
      </c>
      <c r="C355" s="58" t="s">
        <v>298</v>
      </c>
      <c r="D355" s="58" t="s">
        <v>335</v>
      </c>
      <c r="E355" s="58">
        <v>2016</v>
      </c>
      <c r="F355" s="77">
        <v>150</v>
      </c>
      <c r="G355" s="24" t="s">
        <v>3</v>
      </c>
      <c r="H355" s="76">
        <v>6</v>
      </c>
      <c r="I355" s="23">
        <f>MIN(J355:J358)</f>
        <v>13.3</v>
      </c>
      <c r="J355" s="24">
        <f t="shared" si="37"/>
        <v>13.7</v>
      </c>
      <c r="K355" s="24">
        <v>14.5</v>
      </c>
      <c r="L355" s="24">
        <v>14.1</v>
      </c>
      <c r="M355" s="24">
        <v>13.7</v>
      </c>
      <c r="N355" s="24">
        <v>14.5</v>
      </c>
    </row>
    <row r="356" spans="1:14" ht="15" customHeight="1" x14ac:dyDescent="0.25">
      <c r="A356" s="59" t="s">
        <v>447</v>
      </c>
      <c r="B356" s="58" t="s">
        <v>202</v>
      </c>
      <c r="C356" s="58" t="s">
        <v>298</v>
      </c>
      <c r="D356" s="58" t="s">
        <v>335</v>
      </c>
      <c r="E356" s="58">
        <v>2016</v>
      </c>
      <c r="F356" s="77">
        <v>150</v>
      </c>
      <c r="G356" s="24" t="s">
        <v>3</v>
      </c>
      <c r="H356" s="76">
        <v>6</v>
      </c>
      <c r="I356" s="23" t="s">
        <v>3</v>
      </c>
      <c r="J356" s="24">
        <f t="shared" si="37"/>
        <v>14.2</v>
      </c>
      <c r="K356" s="24">
        <v>14.7</v>
      </c>
      <c r="L356" s="24">
        <v>14.3</v>
      </c>
      <c r="M356" s="24">
        <v>14.8</v>
      </c>
      <c r="N356" s="24">
        <v>14.2</v>
      </c>
    </row>
    <row r="357" spans="1:14" ht="15" customHeight="1" x14ac:dyDescent="0.25">
      <c r="A357" s="59" t="s">
        <v>447</v>
      </c>
      <c r="B357" s="58" t="s">
        <v>203</v>
      </c>
      <c r="C357" s="58" t="s">
        <v>298</v>
      </c>
      <c r="D357" s="58" t="s">
        <v>335</v>
      </c>
      <c r="E357" s="58">
        <v>2016</v>
      </c>
      <c r="F357" s="77">
        <v>150</v>
      </c>
      <c r="G357" s="24" t="s">
        <v>3</v>
      </c>
      <c r="H357" s="76">
        <v>6</v>
      </c>
      <c r="I357" s="23" t="s">
        <v>3</v>
      </c>
      <c r="J357" s="24">
        <f t="shared" si="37"/>
        <v>13.8</v>
      </c>
      <c r="K357" s="24">
        <v>14.2</v>
      </c>
      <c r="L357" s="24">
        <v>14.3</v>
      </c>
      <c r="M357" s="24">
        <v>13.8</v>
      </c>
      <c r="N357" s="24">
        <v>14.4</v>
      </c>
    </row>
    <row r="358" spans="1:14" ht="15" customHeight="1" x14ac:dyDescent="0.25">
      <c r="A358" s="59" t="s">
        <v>447</v>
      </c>
      <c r="B358" s="58" t="s">
        <v>204</v>
      </c>
      <c r="C358" s="58" t="s">
        <v>298</v>
      </c>
      <c r="D358" s="58" t="s">
        <v>335</v>
      </c>
      <c r="E358" s="58">
        <v>2016</v>
      </c>
      <c r="F358" s="77">
        <v>150</v>
      </c>
      <c r="G358" s="24" t="s">
        <v>3</v>
      </c>
      <c r="H358" s="76">
        <v>6</v>
      </c>
      <c r="I358" s="23" t="s">
        <v>3</v>
      </c>
      <c r="J358" s="24">
        <f t="shared" si="37"/>
        <v>13.3</v>
      </c>
      <c r="K358" s="24">
        <v>13.3</v>
      </c>
      <c r="L358" s="24" t="s">
        <v>3</v>
      </c>
      <c r="M358" s="24" t="s">
        <v>3</v>
      </c>
      <c r="N358" s="24" t="s">
        <v>3</v>
      </c>
    </row>
    <row r="359" spans="1:14" ht="15" customHeight="1" x14ac:dyDescent="0.25">
      <c r="A359" s="59" t="s">
        <v>448</v>
      </c>
      <c r="B359" s="58" t="s">
        <v>53</v>
      </c>
      <c r="C359" s="58" t="s">
        <v>55</v>
      </c>
      <c r="D359" s="58" t="s">
        <v>201</v>
      </c>
      <c r="E359" s="58">
        <v>2016</v>
      </c>
      <c r="F359" s="77">
        <v>159</v>
      </c>
      <c r="G359" s="24">
        <v>5</v>
      </c>
      <c r="H359" s="76">
        <v>2.5</v>
      </c>
      <c r="I359" s="23">
        <f t="shared" ref="I359" si="43">MIN(J359)</f>
        <v>5.2</v>
      </c>
      <c r="J359" s="24">
        <f t="shared" si="37"/>
        <v>5.2</v>
      </c>
      <c r="K359" s="24">
        <v>5.8</v>
      </c>
      <c r="L359" s="24">
        <v>5.5</v>
      </c>
      <c r="M359" s="24">
        <v>5.7</v>
      </c>
      <c r="N359" s="24">
        <v>5.2</v>
      </c>
    </row>
    <row r="360" spans="1:14" ht="15" customHeight="1" x14ac:dyDescent="0.25">
      <c r="A360" s="59" t="s">
        <v>449</v>
      </c>
      <c r="B360" s="58" t="s">
        <v>53</v>
      </c>
      <c r="C360" s="58" t="s">
        <v>292</v>
      </c>
      <c r="D360" s="58" t="s">
        <v>201</v>
      </c>
      <c r="E360" s="58">
        <v>2016</v>
      </c>
      <c r="F360" s="77">
        <v>159</v>
      </c>
      <c r="G360" s="24">
        <v>5</v>
      </c>
      <c r="H360" s="76">
        <v>2.5</v>
      </c>
      <c r="I360" s="23">
        <f>MIN(J360:J362)</f>
        <v>5.2</v>
      </c>
      <c r="J360" s="24">
        <f t="shared" si="37"/>
        <v>5.3</v>
      </c>
      <c r="K360" s="24">
        <v>5.7</v>
      </c>
      <c r="L360" s="24">
        <v>5.3</v>
      </c>
      <c r="M360" s="24">
        <v>5.5</v>
      </c>
      <c r="N360" s="24">
        <v>5.6</v>
      </c>
    </row>
    <row r="361" spans="1:14" ht="15" customHeight="1" x14ac:dyDescent="0.25">
      <c r="A361" s="59" t="s">
        <v>449</v>
      </c>
      <c r="B361" s="58" t="s">
        <v>202</v>
      </c>
      <c r="C361" s="58" t="s">
        <v>292</v>
      </c>
      <c r="D361" s="58" t="s">
        <v>201</v>
      </c>
      <c r="E361" s="58">
        <v>2016</v>
      </c>
      <c r="F361" s="77">
        <v>159</v>
      </c>
      <c r="G361" s="24">
        <v>5</v>
      </c>
      <c r="H361" s="76">
        <v>2.5</v>
      </c>
      <c r="I361" s="23" t="s">
        <v>3</v>
      </c>
      <c r="J361" s="24">
        <f t="shared" si="37"/>
        <v>5.4</v>
      </c>
      <c r="K361" s="24">
        <v>5.4</v>
      </c>
      <c r="L361" s="24">
        <v>5.7</v>
      </c>
      <c r="M361" s="24">
        <v>5.9</v>
      </c>
      <c r="N361" s="24" t="s">
        <v>3</v>
      </c>
    </row>
    <row r="362" spans="1:14" ht="15" customHeight="1" x14ac:dyDescent="0.25">
      <c r="A362" s="59" t="s">
        <v>449</v>
      </c>
      <c r="B362" s="58" t="s">
        <v>203</v>
      </c>
      <c r="C362" s="58" t="s">
        <v>292</v>
      </c>
      <c r="D362" s="58" t="s">
        <v>201</v>
      </c>
      <c r="E362" s="58">
        <v>2016</v>
      </c>
      <c r="F362" s="77">
        <v>159</v>
      </c>
      <c r="G362" s="24">
        <v>5</v>
      </c>
      <c r="H362" s="76">
        <v>2.5</v>
      </c>
      <c r="I362" s="23" t="s">
        <v>3</v>
      </c>
      <c r="J362" s="24">
        <f t="shared" si="37"/>
        <v>5.2</v>
      </c>
      <c r="K362" s="24">
        <v>5.8</v>
      </c>
      <c r="L362" s="24">
        <v>5.3</v>
      </c>
      <c r="M362" s="24">
        <v>5.6</v>
      </c>
      <c r="N362" s="24">
        <v>5.2</v>
      </c>
    </row>
    <row r="363" spans="1:14" ht="15" customHeight="1" x14ac:dyDescent="0.25">
      <c r="A363" s="59" t="s">
        <v>449</v>
      </c>
      <c r="B363" s="58" t="s">
        <v>204</v>
      </c>
      <c r="C363" s="58" t="s">
        <v>293</v>
      </c>
      <c r="D363" s="58" t="s">
        <v>201</v>
      </c>
      <c r="E363" s="58">
        <v>2016</v>
      </c>
      <c r="F363" s="77">
        <v>32</v>
      </c>
      <c r="G363" s="24">
        <v>4</v>
      </c>
      <c r="H363" s="76">
        <v>1.5</v>
      </c>
      <c r="I363" s="23">
        <f>MIN(J363:J364)</f>
        <v>3.1</v>
      </c>
      <c r="J363" s="24">
        <f t="shared" ref="J363:J426" si="44">MIN(K363:N363)</f>
        <v>3.1</v>
      </c>
      <c r="K363" s="24">
        <v>3.4</v>
      </c>
      <c r="L363" s="24">
        <v>3.1</v>
      </c>
      <c r="M363" s="24">
        <v>3.2</v>
      </c>
      <c r="N363" s="24">
        <v>3.3</v>
      </c>
    </row>
    <row r="364" spans="1:14" ht="15" customHeight="1" x14ac:dyDescent="0.25">
      <c r="A364" s="59" t="s">
        <v>449</v>
      </c>
      <c r="B364" s="58" t="s">
        <v>205</v>
      </c>
      <c r="C364" s="58" t="s">
        <v>293</v>
      </c>
      <c r="D364" s="58" t="s">
        <v>201</v>
      </c>
      <c r="E364" s="58">
        <v>2016</v>
      </c>
      <c r="F364" s="77">
        <v>32</v>
      </c>
      <c r="G364" s="24">
        <v>4</v>
      </c>
      <c r="H364" s="76">
        <v>1.5</v>
      </c>
      <c r="I364" s="23" t="s">
        <v>3</v>
      </c>
      <c r="J364" s="24">
        <f t="shared" si="44"/>
        <v>3.1</v>
      </c>
      <c r="K364" s="24">
        <v>3.5</v>
      </c>
      <c r="L364" s="24">
        <v>3.1</v>
      </c>
      <c r="M364" s="24">
        <v>3.3</v>
      </c>
      <c r="N364" s="24">
        <v>3.1</v>
      </c>
    </row>
    <row r="365" spans="1:14" ht="15" customHeight="1" x14ac:dyDescent="0.25">
      <c r="A365" s="59" t="s">
        <v>450</v>
      </c>
      <c r="B365" s="58" t="s">
        <v>53</v>
      </c>
      <c r="C365" s="58" t="s">
        <v>55</v>
      </c>
      <c r="D365" s="58" t="s">
        <v>201</v>
      </c>
      <c r="E365" s="58">
        <v>2016</v>
      </c>
      <c r="F365" s="77">
        <v>32</v>
      </c>
      <c r="G365" s="24">
        <v>4</v>
      </c>
      <c r="H365" s="76">
        <v>1.5</v>
      </c>
      <c r="I365" s="23">
        <f t="shared" ref="I365:I367" si="45">MIN(J365)</f>
        <v>3.1</v>
      </c>
      <c r="J365" s="24">
        <f t="shared" si="44"/>
        <v>3.1</v>
      </c>
      <c r="K365" s="24">
        <v>3.3</v>
      </c>
      <c r="L365" s="24">
        <v>3.5</v>
      </c>
      <c r="M365" s="24">
        <v>3.1</v>
      </c>
      <c r="N365" s="24">
        <v>3.4</v>
      </c>
    </row>
    <row r="366" spans="1:14" ht="15" customHeight="1" x14ac:dyDescent="0.25">
      <c r="A366" s="59" t="s">
        <v>451</v>
      </c>
      <c r="B366" s="58" t="s">
        <v>53</v>
      </c>
      <c r="C366" s="58" t="s">
        <v>55</v>
      </c>
      <c r="D366" s="58" t="s">
        <v>201</v>
      </c>
      <c r="E366" s="58">
        <v>2016</v>
      </c>
      <c r="F366" s="77">
        <v>32</v>
      </c>
      <c r="G366" s="24">
        <v>4</v>
      </c>
      <c r="H366" s="76">
        <v>1.5</v>
      </c>
      <c r="I366" s="23">
        <f t="shared" si="45"/>
        <v>3.2</v>
      </c>
      <c r="J366" s="24">
        <f t="shared" si="44"/>
        <v>3.2</v>
      </c>
      <c r="K366" s="24">
        <v>3.2</v>
      </c>
      <c r="L366" s="24">
        <v>3.3</v>
      </c>
      <c r="M366" s="24">
        <v>3.3</v>
      </c>
      <c r="N366" s="24">
        <v>3.2</v>
      </c>
    </row>
    <row r="367" spans="1:14" ht="15" customHeight="1" x14ac:dyDescent="0.25">
      <c r="A367" s="59" t="s">
        <v>452</v>
      </c>
      <c r="B367" s="58" t="s">
        <v>53</v>
      </c>
      <c r="C367" s="58" t="s">
        <v>55</v>
      </c>
      <c r="D367" s="58" t="s">
        <v>201</v>
      </c>
      <c r="E367" s="58">
        <v>2016</v>
      </c>
      <c r="F367" s="77">
        <v>159</v>
      </c>
      <c r="G367" s="24">
        <v>5</v>
      </c>
      <c r="H367" s="76">
        <v>2.5</v>
      </c>
      <c r="I367" s="23">
        <f t="shared" si="45"/>
        <v>5.4</v>
      </c>
      <c r="J367" s="24">
        <f t="shared" si="44"/>
        <v>5.4</v>
      </c>
      <c r="K367" s="24">
        <v>5.4</v>
      </c>
      <c r="L367" s="24">
        <v>5.7</v>
      </c>
      <c r="M367" s="24">
        <v>5.6</v>
      </c>
      <c r="N367" s="24">
        <v>5.4</v>
      </c>
    </row>
    <row r="368" spans="1:14" ht="15" customHeight="1" x14ac:dyDescent="0.25">
      <c r="A368" s="59" t="s">
        <v>453</v>
      </c>
      <c r="B368" s="58" t="s">
        <v>53</v>
      </c>
      <c r="C368" s="58" t="s">
        <v>298</v>
      </c>
      <c r="D368" s="58" t="s">
        <v>335</v>
      </c>
      <c r="E368" s="58">
        <v>2016</v>
      </c>
      <c r="F368" s="77">
        <v>150</v>
      </c>
      <c r="G368" s="24" t="s">
        <v>3</v>
      </c>
      <c r="H368" s="76">
        <v>6</v>
      </c>
      <c r="I368" s="23">
        <f>MIN(J368:J371)</f>
        <v>13.2</v>
      </c>
      <c r="J368" s="24">
        <f t="shared" si="44"/>
        <v>13.7</v>
      </c>
      <c r="K368" s="24">
        <v>14.6</v>
      </c>
      <c r="L368" s="24">
        <v>14.3</v>
      </c>
      <c r="M368" s="24">
        <v>13.7</v>
      </c>
      <c r="N368" s="24">
        <v>14.5</v>
      </c>
    </row>
    <row r="369" spans="1:14" ht="15" customHeight="1" x14ac:dyDescent="0.25">
      <c r="A369" s="59" t="s">
        <v>453</v>
      </c>
      <c r="B369" s="58" t="s">
        <v>202</v>
      </c>
      <c r="C369" s="58" t="s">
        <v>298</v>
      </c>
      <c r="D369" s="58" t="s">
        <v>335</v>
      </c>
      <c r="E369" s="58">
        <v>2016</v>
      </c>
      <c r="F369" s="77">
        <v>150</v>
      </c>
      <c r="G369" s="24" t="s">
        <v>3</v>
      </c>
      <c r="H369" s="76">
        <v>6</v>
      </c>
      <c r="I369" s="23" t="s">
        <v>3</v>
      </c>
      <c r="J369" s="24">
        <f t="shared" si="44"/>
        <v>13.6</v>
      </c>
      <c r="K369" s="24">
        <v>14.3</v>
      </c>
      <c r="L369" s="24">
        <v>13.8</v>
      </c>
      <c r="M369" s="24">
        <v>14.1</v>
      </c>
      <c r="N369" s="24">
        <v>13.6</v>
      </c>
    </row>
    <row r="370" spans="1:14" ht="15" customHeight="1" x14ac:dyDescent="0.25">
      <c r="A370" s="59" t="s">
        <v>453</v>
      </c>
      <c r="B370" s="58" t="s">
        <v>203</v>
      </c>
      <c r="C370" s="58" t="s">
        <v>298</v>
      </c>
      <c r="D370" s="58" t="s">
        <v>335</v>
      </c>
      <c r="E370" s="58">
        <v>2016</v>
      </c>
      <c r="F370" s="77">
        <v>150</v>
      </c>
      <c r="G370" s="24" t="s">
        <v>3</v>
      </c>
      <c r="H370" s="76">
        <v>6</v>
      </c>
      <c r="I370" s="23" t="s">
        <v>3</v>
      </c>
      <c r="J370" s="24">
        <f t="shared" si="44"/>
        <v>14.2</v>
      </c>
      <c r="K370" s="24">
        <v>14.7</v>
      </c>
      <c r="L370" s="24">
        <v>14.2</v>
      </c>
      <c r="M370" s="24">
        <v>14.8</v>
      </c>
      <c r="N370" s="24">
        <v>14.3</v>
      </c>
    </row>
    <row r="371" spans="1:14" ht="15" customHeight="1" x14ac:dyDescent="0.25">
      <c r="A371" s="59" t="s">
        <v>453</v>
      </c>
      <c r="B371" s="58" t="s">
        <v>204</v>
      </c>
      <c r="C371" s="58" t="s">
        <v>298</v>
      </c>
      <c r="D371" s="58" t="s">
        <v>335</v>
      </c>
      <c r="E371" s="58">
        <v>2016</v>
      </c>
      <c r="F371" s="77">
        <v>150</v>
      </c>
      <c r="G371" s="24" t="s">
        <v>3</v>
      </c>
      <c r="H371" s="76">
        <v>6</v>
      </c>
      <c r="I371" s="23" t="s">
        <v>3</v>
      </c>
      <c r="J371" s="24">
        <f t="shared" si="44"/>
        <v>13.2</v>
      </c>
      <c r="K371" s="24">
        <v>13.2</v>
      </c>
      <c r="L371" s="24" t="s">
        <v>3</v>
      </c>
      <c r="M371" s="24" t="s">
        <v>3</v>
      </c>
      <c r="N371" s="24" t="s">
        <v>3</v>
      </c>
    </row>
    <row r="372" spans="1:14" ht="15" customHeight="1" x14ac:dyDescent="0.25">
      <c r="A372" s="59" t="s">
        <v>454</v>
      </c>
      <c r="B372" s="58" t="s">
        <v>53</v>
      </c>
      <c r="C372" s="58" t="s">
        <v>55</v>
      </c>
      <c r="D372" s="58" t="s">
        <v>201</v>
      </c>
      <c r="E372" s="58">
        <v>2016</v>
      </c>
      <c r="F372" s="77">
        <v>159</v>
      </c>
      <c r="G372" s="24">
        <v>5</v>
      </c>
      <c r="H372" s="76">
        <v>2.5</v>
      </c>
      <c r="I372" s="23">
        <f t="shared" ref="I372:I373" si="46">MIN(J372)</f>
        <v>5.2</v>
      </c>
      <c r="J372" s="24">
        <f t="shared" si="44"/>
        <v>5.2</v>
      </c>
      <c r="K372" s="24">
        <v>5.7</v>
      </c>
      <c r="L372" s="24">
        <v>5.2</v>
      </c>
      <c r="M372" s="24">
        <v>5.5</v>
      </c>
      <c r="N372" s="24">
        <v>5.8</v>
      </c>
    </row>
    <row r="373" spans="1:14" ht="15" customHeight="1" x14ac:dyDescent="0.25">
      <c r="A373" s="59" t="s">
        <v>455</v>
      </c>
      <c r="B373" s="58" t="s">
        <v>53</v>
      </c>
      <c r="C373" s="58" t="s">
        <v>55</v>
      </c>
      <c r="D373" s="58" t="s">
        <v>201</v>
      </c>
      <c r="E373" s="58">
        <v>2016</v>
      </c>
      <c r="F373" s="77">
        <v>159</v>
      </c>
      <c r="G373" s="24">
        <v>5</v>
      </c>
      <c r="H373" s="76">
        <v>2.5</v>
      </c>
      <c r="I373" s="23">
        <f t="shared" si="46"/>
        <v>5.4</v>
      </c>
      <c r="J373" s="24">
        <f t="shared" si="44"/>
        <v>5.4</v>
      </c>
      <c r="K373" s="24">
        <v>5.6</v>
      </c>
      <c r="L373" s="24">
        <v>5.5</v>
      </c>
      <c r="M373" s="24">
        <v>5.4</v>
      </c>
      <c r="N373" s="24">
        <v>5.6</v>
      </c>
    </row>
    <row r="374" spans="1:14" ht="15" customHeight="1" x14ac:dyDescent="0.25">
      <c r="A374" s="59" t="s">
        <v>456</v>
      </c>
      <c r="B374" s="58" t="s">
        <v>53</v>
      </c>
      <c r="C374" s="58" t="s">
        <v>334</v>
      </c>
      <c r="D374" s="58" t="s">
        <v>201</v>
      </c>
      <c r="E374" s="58">
        <v>2016</v>
      </c>
      <c r="F374" s="77" t="s">
        <v>406</v>
      </c>
      <c r="G374" s="24">
        <v>6</v>
      </c>
      <c r="H374" s="76">
        <v>2.5</v>
      </c>
      <c r="I374" s="23">
        <f>MIN(J374:J378)</f>
        <v>8.5</v>
      </c>
      <c r="J374" s="24">
        <f t="shared" si="44"/>
        <v>9.1</v>
      </c>
      <c r="K374" s="24">
        <v>9.4</v>
      </c>
      <c r="L374" s="24">
        <v>9.1</v>
      </c>
      <c r="M374" s="24">
        <v>9.3000000000000007</v>
      </c>
      <c r="N374" s="24">
        <v>9.1</v>
      </c>
    </row>
    <row r="375" spans="1:14" ht="15" customHeight="1" x14ac:dyDescent="0.25">
      <c r="A375" s="59" t="s">
        <v>456</v>
      </c>
      <c r="B375" s="58" t="s">
        <v>202</v>
      </c>
      <c r="C375" s="58" t="s">
        <v>334</v>
      </c>
      <c r="D375" s="58" t="s">
        <v>201</v>
      </c>
      <c r="E375" s="58">
        <v>2016</v>
      </c>
      <c r="F375" s="77" t="s">
        <v>406</v>
      </c>
      <c r="G375" s="24">
        <v>6</v>
      </c>
      <c r="H375" s="76">
        <v>2.5</v>
      </c>
      <c r="I375" s="23" t="s">
        <v>3</v>
      </c>
      <c r="J375" s="24">
        <f t="shared" si="44"/>
        <v>9</v>
      </c>
      <c r="K375" s="24">
        <v>9</v>
      </c>
      <c r="L375" s="24">
        <v>9.1999999999999993</v>
      </c>
      <c r="M375" s="24">
        <v>9.1</v>
      </c>
      <c r="N375" s="24" t="s">
        <v>3</v>
      </c>
    </row>
    <row r="376" spans="1:14" ht="15" customHeight="1" x14ac:dyDescent="0.25">
      <c r="A376" s="59" t="s">
        <v>456</v>
      </c>
      <c r="B376" s="58" t="s">
        <v>203</v>
      </c>
      <c r="C376" s="58" t="s">
        <v>334</v>
      </c>
      <c r="D376" s="58" t="s">
        <v>201</v>
      </c>
      <c r="E376" s="58">
        <v>2016</v>
      </c>
      <c r="F376" s="77" t="s">
        <v>406</v>
      </c>
      <c r="G376" s="24">
        <v>6</v>
      </c>
      <c r="H376" s="76">
        <v>2.5</v>
      </c>
      <c r="I376" s="23" t="s">
        <v>3</v>
      </c>
      <c r="J376" s="24">
        <f t="shared" si="44"/>
        <v>8.8000000000000007</v>
      </c>
      <c r="K376" s="24">
        <v>9.4</v>
      </c>
      <c r="L376" s="24">
        <v>9.3000000000000007</v>
      </c>
      <c r="M376" s="24">
        <v>9</v>
      </c>
      <c r="N376" s="24">
        <v>8.8000000000000007</v>
      </c>
    </row>
    <row r="377" spans="1:14" ht="15" customHeight="1" x14ac:dyDescent="0.25">
      <c r="A377" s="59" t="s">
        <v>456</v>
      </c>
      <c r="B377" s="58" t="s">
        <v>204</v>
      </c>
      <c r="C377" s="58" t="s">
        <v>334</v>
      </c>
      <c r="D377" s="58" t="s">
        <v>201</v>
      </c>
      <c r="E377" s="58">
        <v>2016</v>
      </c>
      <c r="F377" s="77" t="s">
        <v>406</v>
      </c>
      <c r="G377" s="24">
        <v>6</v>
      </c>
      <c r="H377" s="76">
        <v>2.5</v>
      </c>
      <c r="I377" s="23" t="s">
        <v>3</v>
      </c>
      <c r="J377" s="24">
        <f t="shared" si="44"/>
        <v>8.5</v>
      </c>
      <c r="K377" s="24">
        <v>8.6999999999999993</v>
      </c>
      <c r="L377" s="24">
        <v>8.5</v>
      </c>
      <c r="M377" s="24">
        <v>8.9</v>
      </c>
      <c r="N377" s="24">
        <v>8.6999999999999993</v>
      </c>
    </row>
    <row r="378" spans="1:14" ht="15" customHeight="1" x14ac:dyDescent="0.25">
      <c r="A378" s="59" t="s">
        <v>456</v>
      </c>
      <c r="B378" s="58" t="s">
        <v>205</v>
      </c>
      <c r="C378" s="58" t="s">
        <v>334</v>
      </c>
      <c r="D378" s="58" t="s">
        <v>201</v>
      </c>
      <c r="E378" s="58">
        <v>2016</v>
      </c>
      <c r="F378" s="77" t="s">
        <v>406</v>
      </c>
      <c r="G378" s="24">
        <v>6</v>
      </c>
      <c r="H378" s="76">
        <v>2.5</v>
      </c>
      <c r="I378" s="23" t="s">
        <v>3</v>
      </c>
      <c r="J378" s="24">
        <f t="shared" si="44"/>
        <v>8.6</v>
      </c>
      <c r="K378" s="24">
        <v>8.8000000000000007</v>
      </c>
      <c r="L378" s="24">
        <v>8.8000000000000007</v>
      </c>
      <c r="M378" s="24">
        <v>8.6</v>
      </c>
      <c r="N378" s="24">
        <v>8.9</v>
      </c>
    </row>
    <row r="379" spans="1:14" ht="15" customHeight="1" x14ac:dyDescent="0.25">
      <c r="A379" s="59" t="s">
        <v>457</v>
      </c>
      <c r="B379" s="58" t="s">
        <v>53</v>
      </c>
      <c r="C379" s="58" t="s">
        <v>55</v>
      </c>
      <c r="D379" s="58" t="s">
        <v>201</v>
      </c>
      <c r="E379" s="58">
        <v>2016</v>
      </c>
      <c r="F379" s="77">
        <v>159</v>
      </c>
      <c r="G379" s="24">
        <v>5</v>
      </c>
      <c r="H379" s="76">
        <v>2.5</v>
      </c>
      <c r="I379" s="23">
        <f t="shared" ref="I379:I380" si="47">MIN(J379)</f>
        <v>5.4</v>
      </c>
      <c r="J379" s="24">
        <f t="shared" si="44"/>
        <v>5.4</v>
      </c>
      <c r="K379" s="24">
        <v>5.5</v>
      </c>
      <c r="L379" s="24">
        <v>5.9</v>
      </c>
      <c r="M379" s="24">
        <v>6</v>
      </c>
      <c r="N379" s="24">
        <v>5.4</v>
      </c>
    </row>
    <row r="380" spans="1:14" ht="15" customHeight="1" x14ac:dyDescent="0.25">
      <c r="A380" s="59" t="s">
        <v>458</v>
      </c>
      <c r="B380" s="58" t="s">
        <v>53</v>
      </c>
      <c r="C380" s="58" t="s">
        <v>55</v>
      </c>
      <c r="D380" s="58" t="s">
        <v>201</v>
      </c>
      <c r="E380" s="58">
        <v>2016</v>
      </c>
      <c r="F380" s="77">
        <v>159</v>
      </c>
      <c r="G380" s="24">
        <v>5</v>
      </c>
      <c r="H380" s="76">
        <v>2.5</v>
      </c>
      <c r="I380" s="23">
        <f t="shared" si="47"/>
        <v>5.3</v>
      </c>
      <c r="J380" s="24">
        <f t="shared" si="44"/>
        <v>5.3</v>
      </c>
      <c r="K380" s="24">
        <v>5.8</v>
      </c>
      <c r="L380" s="24">
        <v>6.1</v>
      </c>
      <c r="M380" s="24">
        <v>5.7</v>
      </c>
      <c r="N380" s="24">
        <v>5.3</v>
      </c>
    </row>
    <row r="381" spans="1:14" ht="15" customHeight="1" x14ac:dyDescent="0.25">
      <c r="A381" s="59" t="s">
        <v>459</v>
      </c>
      <c r="B381" s="58" t="s">
        <v>53</v>
      </c>
      <c r="C381" s="58" t="s">
        <v>298</v>
      </c>
      <c r="D381" s="58" t="s">
        <v>335</v>
      </c>
      <c r="E381" s="58">
        <v>2016</v>
      </c>
      <c r="F381" s="77">
        <v>150</v>
      </c>
      <c r="G381" s="24" t="s">
        <v>3</v>
      </c>
      <c r="H381" s="76">
        <v>6</v>
      </c>
      <c r="I381" s="23">
        <f>MIN(J381:J384)</f>
        <v>13.3</v>
      </c>
      <c r="J381" s="24">
        <f t="shared" si="44"/>
        <v>13.9</v>
      </c>
      <c r="K381" s="24">
        <v>14.4</v>
      </c>
      <c r="L381" s="24">
        <v>13.9</v>
      </c>
      <c r="M381" s="24">
        <v>14.6</v>
      </c>
      <c r="N381" s="24">
        <v>14.2</v>
      </c>
    </row>
    <row r="382" spans="1:14" ht="15" customHeight="1" x14ac:dyDescent="0.25">
      <c r="A382" s="59" t="s">
        <v>459</v>
      </c>
      <c r="B382" s="58" t="s">
        <v>202</v>
      </c>
      <c r="C382" s="58" t="s">
        <v>298</v>
      </c>
      <c r="D382" s="58" t="s">
        <v>335</v>
      </c>
      <c r="E382" s="58">
        <v>2016</v>
      </c>
      <c r="F382" s="77">
        <v>150</v>
      </c>
      <c r="G382" s="24" t="s">
        <v>3</v>
      </c>
      <c r="H382" s="76">
        <v>6</v>
      </c>
      <c r="I382" s="23" t="s">
        <v>3</v>
      </c>
      <c r="J382" s="24">
        <f t="shared" si="44"/>
        <v>13.8</v>
      </c>
      <c r="K382" s="24">
        <v>14.1</v>
      </c>
      <c r="L382" s="24">
        <v>14.6</v>
      </c>
      <c r="M382" s="24">
        <v>13.8</v>
      </c>
      <c r="N382" s="24">
        <v>13.9</v>
      </c>
    </row>
    <row r="383" spans="1:14" ht="15" customHeight="1" x14ac:dyDescent="0.25">
      <c r="A383" s="59" t="s">
        <v>459</v>
      </c>
      <c r="B383" s="58" t="s">
        <v>203</v>
      </c>
      <c r="C383" s="58" t="s">
        <v>298</v>
      </c>
      <c r="D383" s="58" t="s">
        <v>335</v>
      </c>
      <c r="E383" s="58">
        <v>2016</v>
      </c>
      <c r="F383" s="77">
        <v>150</v>
      </c>
      <c r="G383" s="24" t="s">
        <v>3</v>
      </c>
      <c r="H383" s="76">
        <v>6</v>
      </c>
      <c r="I383" s="23" t="s">
        <v>3</v>
      </c>
      <c r="J383" s="24">
        <f t="shared" si="44"/>
        <v>13.7</v>
      </c>
      <c r="K383" s="24">
        <v>14.7</v>
      </c>
      <c r="L383" s="24">
        <v>14.5</v>
      </c>
      <c r="M383" s="24">
        <v>13.7</v>
      </c>
      <c r="N383" s="24">
        <v>14.2</v>
      </c>
    </row>
    <row r="384" spans="1:14" ht="15" customHeight="1" x14ac:dyDescent="0.25">
      <c r="A384" s="59" t="s">
        <v>459</v>
      </c>
      <c r="B384" s="58" t="s">
        <v>204</v>
      </c>
      <c r="C384" s="58" t="s">
        <v>298</v>
      </c>
      <c r="D384" s="58" t="s">
        <v>335</v>
      </c>
      <c r="E384" s="58">
        <v>2016</v>
      </c>
      <c r="F384" s="77">
        <v>150</v>
      </c>
      <c r="G384" s="24" t="s">
        <v>3</v>
      </c>
      <c r="H384" s="76">
        <v>6</v>
      </c>
      <c r="I384" s="23" t="s">
        <v>3</v>
      </c>
      <c r="J384" s="24">
        <f t="shared" si="44"/>
        <v>13.3</v>
      </c>
      <c r="K384" s="24">
        <v>13.3</v>
      </c>
      <c r="L384" s="24" t="s">
        <v>3</v>
      </c>
      <c r="M384" s="24" t="s">
        <v>3</v>
      </c>
      <c r="N384" s="24" t="s">
        <v>3</v>
      </c>
    </row>
    <row r="385" spans="1:14" ht="15" customHeight="1" x14ac:dyDescent="0.25">
      <c r="A385" s="59" t="s">
        <v>460</v>
      </c>
      <c r="B385" s="58" t="s">
        <v>53</v>
      </c>
      <c r="C385" s="58" t="s">
        <v>55</v>
      </c>
      <c r="D385" s="58" t="s">
        <v>201</v>
      </c>
      <c r="E385" s="58">
        <v>2016</v>
      </c>
      <c r="F385" s="77">
        <v>159</v>
      </c>
      <c r="G385" s="24">
        <v>5</v>
      </c>
      <c r="H385" s="76">
        <v>2.5</v>
      </c>
      <c r="I385" s="23">
        <f t="shared" ref="I385" si="48">MIN(J385)</f>
        <v>5.5</v>
      </c>
      <c r="J385" s="24">
        <f t="shared" si="44"/>
        <v>5.5</v>
      </c>
      <c r="K385" s="24">
        <v>5.7</v>
      </c>
      <c r="L385" s="24">
        <v>5.5</v>
      </c>
      <c r="M385" s="24">
        <v>5.6</v>
      </c>
      <c r="N385" s="24">
        <v>5.5</v>
      </c>
    </row>
    <row r="386" spans="1:14" ht="15" customHeight="1" x14ac:dyDescent="0.25">
      <c r="A386" s="59" t="s">
        <v>461</v>
      </c>
      <c r="B386" s="58" t="s">
        <v>53</v>
      </c>
      <c r="C386" s="58" t="s">
        <v>292</v>
      </c>
      <c r="D386" s="58" t="s">
        <v>201</v>
      </c>
      <c r="E386" s="58">
        <v>2016</v>
      </c>
      <c r="F386" s="77">
        <v>159</v>
      </c>
      <c r="G386" s="24">
        <v>5</v>
      </c>
      <c r="H386" s="76">
        <v>2.5</v>
      </c>
      <c r="I386" s="23">
        <f>MIN(J386:J388)</f>
        <v>5.2</v>
      </c>
      <c r="J386" s="24">
        <f t="shared" si="44"/>
        <v>5.6</v>
      </c>
      <c r="K386" s="24">
        <v>5.7</v>
      </c>
      <c r="L386" s="24">
        <v>5.6</v>
      </c>
      <c r="M386" s="24">
        <v>5.6</v>
      </c>
      <c r="N386" s="24">
        <v>5.7</v>
      </c>
    </row>
    <row r="387" spans="1:14" ht="15" customHeight="1" x14ac:dyDescent="0.25">
      <c r="A387" s="59" t="s">
        <v>461</v>
      </c>
      <c r="B387" s="58" t="s">
        <v>202</v>
      </c>
      <c r="C387" s="58" t="s">
        <v>292</v>
      </c>
      <c r="D387" s="58" t="s">
        <v>201</v>
      </c>
      <c r="E387" s="58">
        <v>2016</v>
      </c>
      <c r="F387" s="77">
        <v>159</v>
      </c>
      <c r="G387" s="24">
        <v>5</v>
      </c>
      <c r="H387" s="76">
        <v>2.5</v>
      </c>
      <c r="I387" s="23" t="s">
        <v>3</v>
      </c>
      <c r="J387" s="24">
        <f t="shared" si="44"/>
        <v>5.2</v>
      </c>
      <c r="K387" s="24">
        <v>5.2</v>
      </c>
      <c r="L387" s="24">
        <v>5.5</v>
      </c>
      <c r="M387" s="24">
        <v>5.3</v>
      </c>
      <c r="N387" s="24" t="s">
        <v>3</v>
      </c>
    </row>
    <row r="388" spans="1:14" ht="15" customHeight="1" x14ac:dyDescent="0.25">
      <c r="A388" s="59" t="s">
        <v>461</v>
      </c>
      <c r="B388" s="58" t="s">
        <v>203</v>
      </c>
      <c r="C388" s="58" t="s">
        <v>292</v>
      </c>
      <c r="D388" s="58" t="s">
        <v>201</v>
      </c>
      <c r="E388" s="58">
        <v>2016</v>
      </c>
      <c r="F388" s="77">
        <v>159</v>
      </c>
      <c r="G388" s="24">
        <v>5</v>
      </c>
      <c r="H388" s="76">
        <v>2.5</v>
      </c>
      <c r="I388" s="23" t="s">
        <v>3</v>
      </c>
      <c r="J388" s="24">
        <f t="shared" si="44"/>
        <v>5.4</v>
      </c>
      <c r="K388" s="24">
        <v>5.8</v>
      </c>
      <c r="L388" s="24">
        <v>5.4</v>
      </c>
      <c r="M388" s="24">
        <v>5.7</v>
      </c>
      <c r="N388" s="24">
        <v>5.5</v>
      </c>
    </row>
    <row r="389" spans="1:14" ht="15" customHeight="1" x14ac:dyDescent="0.25">
      <c r="A389" s="59" t="s">
        <v>461</v>
      </c>
      <c r="B389" s="58" t="s">
        <v>204</v>
      </c>
      <c r="C389" s="58" t="s">
        <v>293</v>
      </c>
      <c r="D389" s="58" t="s">
        <v>201</v>
      </c>
      <c r="E389" s="58">
        <v>2016</v>
      </c>
      <c r="F389" s="77">
        <v>32</v>
      </c>
      <c r="G389" s="24">
        <v>4</v>
      </c>
      <c r="H389" s="76">
        <v>1.5</v>
      </c>
      <c r="I389" s="23">
        <f>MIN(J389:J390)</f>
        <v>2.9</v>
      </c>
      <c r="J389" s="24">
        <f t="shared" si="44"/>
        <v>2.9</v>
      </c>
      <c r="K389" s="24">
        <v>3.2</v>
      </c>
      <c r="L389" s="24">
        <v>2.9</v>
      </c>
      <c r="M389" s="24">
        <v>3.1</v>
      </c>
      <c r="N389" s="24">
        <v>3.4</v>
      </c>
    </row>
    <row r="390" spans="1:14" ht="15" customHeight="1" x14ac:dyDescent="0.25">
      <c r="A390" s="59" t="s">
        <v>461</v>
      </c>
      <c r="B390" s="58" t="s">
        <v>205</v>
      </c>
      <c r="C390" s="58" t="s">
        <v>293</v>
      </c>
      <c r="D390" s="58" t="s">
        <v>201</v>
      </c>
      <c r="E390" s="58">
        <v>2016</v>
      </c>
      <c r="F390" s="77">
        <v>32</v>
      </c>
      <c r="G390" s="24">
        <v>4</v>
      </c>
      <c r="H390" s="76">
        <v>1.5</v>
      </c>
      <c r="I390" s="23" t="s">
        <v>3</v>
      </c>
      <c r="J390" s="24">
        <f t="shared" si="44"/>
        <v>3</v>
      </c>
      <c r="K390" s="24">
        <v>3.5</v>
      </c>
      <c r="L390" s="24">
        <v>3.2</v>
      </c>
      <c r="M390" s="24">
        <v>3</v>
      </c>
      <c r="N390" s="24">
        <v>3.1</v>
      </c>
    </row>
    <row r="391" spans="1:14" ht="15" customHeight="1" x14ac:dyDescent="0.25">
      <c r="A391" s="59" t="s">
        <v>462</v>
      </c>
      <c r="B391" s="58" t="s">
        <v>53</v>
      </c>
      <c r="C391" s="58" t="s">
        <v>55</v>
      </c>
      <c r="D391" s="58" t="s">
        <v>201</v>
      </c>
      <c r="E391" s="58">
        <v>2016</v>
      </c>
      <c r="F391" s="77">
        <v>32</v>
      </c>
      <c r="G391" s="24">
        <v>4</v>
      </c>
      <c r="H391" s="76">
        <v>1.5</v>
      </c>
      <c r="I391" s="23">
        <f t="shared" ref="I391:I394" si="49">MIN(J391)</f>
        <v>3.2</v>
      </c>
      <c r="J391" s="24">
        <f t="shared" si="44"/>
        <v>3.2</v>
      </c>
      <c r="K391" s="24">
        <v>3.3</v>
      </c>
      <c r="L391" s="24">
        <v>3.5</v>
      </c>
      <c r="M391" s="24">
        <v>3.2</v>
      </c>
      <c r="N391" s="24">
        <v>3.3</v>
      </c>
    </row>
    <row r="392" spans="1:14" ht="15" customHeight="1" x14ac:dyDescent="0.25">
      <c r="A392" s="59" t="s">
        <v>463</v>
      </c>
      <c r="B392" s="58" t="s">
        <v>53</v>
      </c>
      <c r="C392" s="58" t="s">
        <v>323</v>
      </c>
      <c r="D392" s="58" t="s">
        <v>201</v>
      </c>
      <c r="E392" s="58">
        <v>2016</v>
      </c>
      <c r="F392" s="77">
        <v>32</v>
      </c>
      <c r="G392" s="24">
        <v>4</v>
      </c>
      <c r="H392" s="76">
        <v>1.5</v>
      </c>
      <c r="I392" s="23">
        <f t="shared" si="49"/>
        <v>2.8</v>
      </c>
      <c r="J392" s="24">
        <f t="shared" si="44"/>
        <v>2.8</v>
      </c>
      <c r="K392" s="24">
        <v>3.2</v>
      </c>
      <c r="L392" s="24">
        <v>2.8</v>
      </c>
      <c r="M392" s="24">
        <v>3.3</v>
      </c>
      <c r="N392" s="24">
        <v>3.2</v>
      </c>
    </row>
    <row r="393" spans="1:14" ht="15" customHeight="1" x14ac:dyDescent="0.25">
      <c r="A393" s="59" t="s">
        <v>464</v>
      </c>
      <c r="B393" s="58" t="s">
        <v>53</v>
      </c>
      <c r="C393" s="58" t="s">
        <v>55</v>
      </c>
      <c r="D393" s="58" t="s">
        <v>201</v>
      </c>
      <c r="E393" s="58">
        <v>2016</v>
      </c>
      <c r="F393" s="77">
        <v>32</v>
      </c>
      <c r="G393" s="24">
        <v>4</v>
      </c>
      <c r="H393" s="76">
        <v>1.5</v>
      </c>
      <c r="I393" s="23">
        <f t="shared" si="49"/>
        <v>3.1</v>
      </c>
      <c r="J393" s="24">
        <f t="shared" si="44"/>
        <v>3.1</v>
      </c>
      <c r="K393" s="24">
        <v>3.3</v>
      </c>
      <c r="L393" s="24">
        <v>3.3</v>
      </c>
      <c r="M393" s="24">
        <v>3.1</v>
      </c>
      <c r="N393" s="24">
        <v>3.3</v>
      </c>
    </row>
    <row r="394" spans="1:14" ht="15" customHeight="1" x14ac:dyDescent="0.25">
      <c r="A394" s="59" t="s">
        <v>465</v>
      </c>
      <c r="B394" s="58" t="s">
        <v>53</v>
      </c>
      <c r="C394" s="58" t="s">
        <v>55</v>
      </c>
      <c r="D394" s="58" t="s">
        <v>201</v>
      </c>
      <c r="E394" s="58">
        <v>2016</v>
      </c>
      <c r="F394" s="77">
        <v>159</v>
      </c>
      <c r="G394" s="24">
        <v>5</v>
      </c>
      <c r="H394" s="76">
        <v>2.5</v>
      </c>
      <c r="I394" s="23">
        <f t="shared" si="49"/>
        <v>5.0999999999999996</v>
      </c>
      <c r="J394" s="24">
        <f t="shared" si="44"/>
        <v>5.0999999999999996</v>
      </c>
      <c r="K394" s="24">
        <v>5.4</v>
      </c>
      <c r="L394" s="24">
        <v>5.0999999999999996</v>
      </c>
      <c r="M394" s="24">
        <v>5.6</v>
      </c>
      <c r="N394" s="24">
        <v>5.4</v>
      </c>
    </row>
    <row r="395" spans="1:14" ht="15" customHeight="1" x14ac:dyDescent="0.25">
      <c r="A395" s="59" t="s">
        <v>466</v>
      </c>
      <c r="B395" s="58" t="s">
        <v>53</v>
      </c>
      <c r="C395" s="58" t="s">
        <v>295</v>
      </c>
      <c r="D395" s="58" t="s">
        <v>201</v>
      </c>
      <c r="E395" s="58">
        <v>2016</v>
      </c>
      <c r="F395" s="77" t="s">
        <v>406</v>
      </c>
      <c r="G395" s="24">
        <v>8</v>
      </c>
      <c r="H395" s="76">
        <v>2.5</v>
      </c>
      <c r="I395" s="23">
        <f>MIN(J395:J396)</f>
        <v>6.2</v>
      </c>
      <c r="J395" s="24">
        <f t="shared" si="44"/>
        <v>10.5</v>
      </c>
      <c r="K395" s="24">
        <v>10.8</v>
      </c>
      <c r="L395" s="24">
        <v>10.5</v>
      </c>
      <c r="M395" s="24">
        <v>10.9</v>
      </c>
      <c r="N395" s="24">
        <v>11.2</v>
      </c>
    </row>
    <row r="396" spans="1:14" ht="15" customHeight="1" x14ac:dyDescent="0.25">
      <c r="A396" s="59" t="s">
        <v>466</v>
      </c>
      <c r="B396" s="58" t="s">
        <v>202</v>
      </c>
      <c r="C396" s="58" t="s">
        <v>295</v>
      </c>
      <c r="D396" s="58" t="s">
        <v>201</v>
      </c>
      <c r="E396" s="58">
        <v>2016</v>
      </c>
      <c r="F396" s="77" t="s">
        <v>362</v>
      </c>
      <c r="G396" s="24">
        <v>8</v>
      </c>
      <c r="H396" s="76">
        <v>2.5</v>
      </c>
      <c r="I396" s="23" t="s">
        <v>3</v>
      </c>
      <c r="J396" s="24">
        <f t="shared" si="44"/>
        <v>6.2</v>
      </c>
      <c r="K396" s="24">
        <v>6.4</v>
      </c>
      <c r="L396" s="24">
        <v>6.5</v>
      </c>
      <c r="M396" s="24">
        <v>6.2</v>
      </c>
      <c r="N396" s="24">
        <v>6.6</v>
      </c>
    </row>
    <row r="397" spans="1:14" ht="15" customHeight="1" x14ac:dyDescent="0.25">
      <c r="A397" s="59" t="s">
        <v>467</v>
      </c>
      <c r="B397" s="58" t="s">
        <v>53</v>
      </c>
      <c r="C397" s="58" t="s">
        <v>298</v>
      </c>
      <c r="D397" s="58" t="s">
        <v>335</v>
      </c>
      <c r="E397" s="58">
        <v>2016</v>
      </c>
      <c r="F397" s="77">
        <v>100</v>
      </c>
      <c r="G397" s="24" t="s">
        <v>3</v>
      </c>
      <c r="H397" s="76">
        <v>5</v>
      </c>
      <c r="I397" s="23">
        <f>MIN(J397:J400)</f>
        <v>11.7</v>
      </c>
      <c r="J397" s="24">
        <f t="shared" si="44"/>
        <v>12.3</v>
      </c>
      <c r="K397" s="24">
        <v>12.8</v>
      </c>
      <c r="L397" s="24">
        <v>12.3</v>
      </c>
      <c r="M397" s="24">
        <v>12.5</v>
      </c>
      <c r="N397" s="24">
        <v>12.7</v>
      </c>
    </row>
    <row r="398" spans="1:14" ht="15" customHeight="1" x14ac:dyDescent="0.25">
      <c r="A398" s="59" t="s">
        <v>467</v>
      </c>
      <c r="B398" s="58" t="s">
        <v>202</v>
      </c>
      <c r="C398" s="58" t="s">
        <v>298</v>
      </c>
      <c r="D398" s="58" t="s">
        <v>335</v>
      </c>
      <c r="E398" s="58">
        <v>2016</v>
      </c>
      <c r="F398" s="77">
        <v>100</v>
      </c>
      <c r="G398" s="24" t="s">
        <v>3</v>
      </c>
      <c r="H398" s="76">
        <v>5</v>
      </c>
      <c r="I398" s="23" t="s">
        <v>3</v>
      </c>
      <c r="J398" s="24">
        <f t="shared" si="44"/>
        <v>12.4</v>
      </c>
      <c r="K398" s="24">
        <v>12.4</v>
      </c>
      <c r="L398" s="24">
        <v>12.9</v>
      </c>
      <c r="M398" s="24">
        <v>12.5</v>
      </c>
      <c r="N398" s="24">
        <v>12.4</v>
      </c>
    </row>
    <row r="399" spans="1:14" ht="15" customHeight="1" x14ac:dyDescent="0.25">
      <c r="A399" s="59" t="s">
        <v>467</v>
      </c>
      <c r="B399" s="58" t="s">
        <v>203</v>
      </c>
      <c r="C399" s="58" t="s">
        <v>298</v>
      </c>
      <c r="D399" s="58" t="s">
        <v>335</v>
      </c>
      <c r="E399" s="58">
        <v>2016</v>
      </c>
      <c r="F399" s="77">
        <v>100</v>
      </c>
      <c r="G399" s="24" t="s">
        <v>3</v>
      </c>
      <c r="H399" s="76">
        <v>5</v>
      </c>
      <c r="I399" s="23" t="s">
        <v>3</v>
      </c>
      <c r="J399" s="24">
        <f t="shared" si="44"/>
        <v>12.3</v>
      </c>
      <c r="K399" s="24">
        <v>12.8</v>
      </c>
      <c r="L399" s="24">
        <v>12.3</v>
      </c>
      <c r="M399" s="24">
        <v>12.6</v>
      </c>
      <c r="N399" s="24">
        <v>12.8</v>
      </c>
    </row>
    <row r="400" spans="1:14" ht="15" customHeight="1" x14ac:dyDescent="0.25">
      <c r="A400" s="59" t="s">
        <v>467</v>
      </c>
      <c r="B400" s="58" t="s">
        <v>204</v>
      </c>
      <c r="C400" s="58" t="s">
        <v>298</v>
      </c>
      <c r="D400" s="58" t="s">
        <v>335</v>
      </c>
      <c r="E400" s="58">
        <v>2016</v>
      </c>
      <c r="F400" s="77">
        <v>100</v>
      </c>
      <c r="G400" s="24" t="s">
        <v>3</v>
      </c>
      <c r="H400" s="76">
        <v>5</v>
      </c>
      <c r="I400" s="23" t="s">
        <v>3</v>
      </c>
      <c r="J400" s="24">
        <f t="shared" si="44"/>
        <v>11.7</v>
      </c>
      <c r="K400" s="24">
        <v>11.7</v>
      </c>
      <c r="L400" s="24" t="s">
        <v>3</v>
      </c>
      <c r="M400" s="24" t="s">
        <v>3</v>
      </c>
      <c r="N400" s="24" t="s">
        <v>3</v>
      </c>
    </row>
    <row r="401" spans="1:14" ht="15" customHeight="1" x14ac:dyDescent="0.25">
      <c r="A401" s="59" t="s">
        <v>468</v>
      </c>
      <c r="B401" s="58" t="s">
        <v>53</v>
      </c>
      <c r="C401" s="58" t="s">
        <v>295</v>
      </c>
      <c r="D401" s="58" t="s">
        <v>201</v>
      </c>
      <c r="E401" s="58">
        <v>2016</v>
      </c>
      <c r="F401" s="77" t="s">
        <v>406</v>
      </c>
      <c r="G401" s="24">
        <v>8</v>
      </c>
      <c r="H401" s="76">
        <v>2.5</v>
      </c>
      <c r="I401" s="23">
        <f>MIN(J401:J402)</f>
        <v>6.3</v>
      </c>
      <c r="J401" s="24">
        <f t="shared" si="44"/>
        <v>10.5</v>
      </c>
      <c r="K401" s="24">
        <v>10.5</v>
      </c>
      <c r="L401" s="24">
        <v>10.8</v>
      </c>
      <c r="M401" s="24">
        <v>11</v>
      </c>
      <c r="N401" s="24">
        <v>11.1</v>
      </c>
    </row>
    <row r="402" spans="1:14" ht="15" customHeight="1" x14ac:dyDescent="0.25">
      <c r="A402" s="59" t="s">
        <v>468</v>
      </c>
      <c r="B402" s="58" t="s">
        <v>202</v>
      </c>
      <c r="C402" s="58" t="s">
        <v>295</v>
      </c>
      <c r="D402" s="58" t="s">
        <v>201</v>
      </c>
      <c r="E402" s="58">
        <v>2016</v>
      </c>
      <c r="F402" s="77" t="s">
        <v>362</v>
      </c>
      <c r="G402" s="24">
        <v>8</v>
      </c>
      <c r="H402" s="76">
        <v>2.5</v>
      </c>
      <c r="I402" s="23" t="s">
        <v>3</v>
      </c>
      <c r="J402" s="24">
        <f t="shared" si="44"/>
        <v>6.3</v>
      </c>
      <c r="K402" s="24">
        <v>6.3</v>
      </c>
      <c r="L402" s="24">
        <v>6.7</v>
      </c>
      <c r="M402" s="24">
        <v>6.5</v>
      </c>
      <c r="N402" s="24">
        <v>6.5</v>
      </c>
    </row>
    <row r="403" spans="1:14" ht="15" customHeight="1" x14ac:dyDescent="0.25">
      <c r="A403" s="59" t="s">
        <v>469</v>
      </c>
      <c r="B403" s="58" t="s">
        <v>53</v>
      </c>
      <c r="C403" s="58" t="s">
        <v>55</v>
      </c>
      <c r="D403" s="58" t="s">
        <v>201</v>
      </c>
      <c r="E403" s="58">
        <v>2016</v>
      </c>
      <c r="F403" s="77">
        <v>159</v>
      </c>
      <c r="G403" s="24">
        <v>5</v>
      </c>
      <c r="H403" s="76">
        <v>2.5</v>
      </c>
      <c r="I403" s="23">
        <f t="shared" ref="I403" si="50">MIN(J403)</f>
        <v>5.3</v>
      </c>
      <c r="J403" s="24">
        <f t="shared" si="44"/>
        <v>5.3</v>
      </c>
      <c r="K403" s="24">
        <v>5.7</v>
      </c>
      <c r="L403" s="24">
        <v>5.3</v>
      </c>
      <c r="M403" s="24">
        <v>5.9</v>
      </c>
      <c r="N403" s="24">
        <v>5.5</v>
      </c>
    </row>
    <row r="404" spans="1:14" ht="15" customHeight="1" x14ac:dyDescent="0.25">
      <c r="A404" s="59" t="s">
        <v>470</v>
      </c>
      <c r="B404" s="58" t="s">
        <v>53</v>
      </c>
      <c r="C404" s="58" t="s">
        <v>292</v>
      </c>
      <c r="D404" s="58" t="s">
        <v>201</v>
      </c>
      <c r="E404" s="58">
        <v>2016</v>
      </c>
      <c r="F404" s="77">
        <v>159</v>
      </c>
      <c r="G404" s="24">
        <v>5</v>
      </c>
      <c r="H404" s="76">
        <v>2.5</v>
      </c>
      <c r="I404" s="23">
        <f>MIN(J404:J406)</f>
        <v>5.2</v>
      </c>
      <c r="J404" s="24">
        <f t="shared" si="44"/>
        <v>5.4</v>
      </c>
      <c r="K404" s="24">
        <v>5.5</v>
      </c>
      <c r="L404" s="24">
        <v>5.7</v>
      </c>
      <c r="M404" s="24">
        <v>5.4</v>
      </c>
      <c r="N404" s="24">
        <v>5.7</v>
      </c>
    </row>
    <row r="405" spans="1:14" ht="15" customHeight="1" x14ac:dyDescent="0.25">
      <c r="A405" s="59" t="s">
        <v>470</v>
      </c>
      <c r="B405" s="58" t="s">
        <v>202</v>
      </c>
      <c r="C405" s="58" t="s">
        <v>292</v>
      </c>
      <c r="D405" s="58" t="s">
        <v>201</v>
      </c>
      <c r="E405" s="58">
        <v>2016</v>
      </c>
      <c r="F405" s="77">
        <v>159</v>
      </c>
      <c r="G405" s="24">
        <v>5</v>
      </c>
      <c r="H405" s="76">
        <v>2.5</v>
      </c>
      <c r="I405" s="23" t="s">
        <v>3</v>
      </c>
      <c r="J405" s="24">
        <f t="shared" si="44"/>
        <v>5.2</v>
      </c>
      <c r="K405" s="24">
        <v>5.2</v>
      </c>
      <c r="L405" s="24">
        <v>5.4</v>
      </c>
      <c r="M405" s="24">
        <v>5.3</v>
      </c>
      <c r="N405" s="24" t="s">
        <v>3</v>
      </c>
    </row>
    <row r="406" spans="1:14" ht="15" customHeight="1" x14ac:dyDescent="0.25">
      <c r="A406" s="59" t="s">
        <v>470</v>
      </c>
      <c r="B406" s="58" t="s">
        <v>203</v>
      </c>
      <c r="C406" s="58" t="s">
        <v>292</v>
      </c>
      <c r="D406" s="58" t="s">
        <v>201</v>
      </c>
      <c r="E406" s="58">
        <v>2016</v>
      </c>
      <c r="F406" s="77">
        <v>159</v>
      </c>
      <c r="G406" s="24">
        <v>5</v>
      </c>
      <c r="H406" s="76">
        <v>2.5</v>
      </c>
      <c r="I406" s="23" t="s">
        <v>3</v>
      </c>
      <c r="J406" s="24">
        <f t="shared" si="44"/>
        <v>5.3</v>
      </c>
      <c r="K406" s="24">
        <v>5.3</v>
      </c>
      <c r="L406" s="24">
        <v>5.6</v>
      </c>
      <c r="M406" s="24">
        <v>5.8</v>
      </c>
      <c r="N406" s="24">
        <v>5.5</v>
      </c>
    </row>
    <row r="407" spans="1:14" ht="15" customHeight="1" x14ac:dyDescent="0.25">
      <c r="A407" s="59" t="s">
        <v>470</v>
      </c>
      <c r="B407" s="58" t="s">
        <v>204</v>
      </c>
      <c r="C407" s="58" t="s">
        <v>293</v>
      </c>
      <c r="D407" s="58" t="s">
        <v>201</v>
      </c>
      <c r="E407" s="58">
        <v>2016</v>
      </c>
      <c r="F407" s="77">
        <v>32</v>
      </c>
      <c r="G407" s="24">
        <v>4</v>
      </c>
      <c r="H407" s="76">
        <v>1.5</v>
      </c>
      <c r="I407" s="23">
        <f>MIN(J407:J408)</f>
        <v>3</v>
      </c>
      <c r="J407" s="24">
        <f t="shared" si="44"/>
        <v>3</v>
      </c>
      <c r="K407" s="24">
        <v>3.4</v>
      </c>
      <c r="L407" s="24">
        <v>3</v>
      </c>
      <c r="M407" s="24">
        <v>3.2</v>
      </c>
      <c r="N407" s="24">
        <v>3.1</v>
      </c>
    </row>
    <row r="408" spans="1:14" ht="15" customHeight="1" x14ac:dyDescent="0.25">
      <c r="A408" s="59" t="s">
        <v>470</v>
      </c>
      <c r="B408" s="58" t="s">
        <v>205</v>
      </c>
      <c r="C408" s="58" t="s">
        <v>293</v>
      </c>
      <c r="D408" s="58" t="s">
        <v>201</v>
      </c>
      <c r="E408" s="58">
        <v>2016</v>
      </c>
      <c r="F408" s="77">
        <v>32</v>
      </c>
      <c r="G408" s="24">
        <v>4</v>
      </c>
      <c r="H408" s="76">
        <v>1.5</v>
      </c>
      <c r="I408" s="23" t="s">
        <v>3</v>
      </c>
      <c r="J408" s="24">
        <f t="shared" si="44"/>
        <v>3.2</v>
      </c>
      <c r="K408" s="24">
        <v>3.2</v>
      </c>
      <c r="L408" s="24">
        <v>3.3</v>
      </c>
      <c r="M408" s="24">
        <v>3.4</v>
      </c>
      <c r="N408" s="24">
        <v>3.3</v>
      </c>
    </row>
    <row r="409" spans="1:14" ht="15" customHeight="1" x14ac:dyDescent="0.25">
      <c r="A409" s="59" t="s">
        <v>471</v>
      </c>
      <c r="B409" s="58" t="s">
        <v>53</v>
      </c>
      <c r="C409" s="58" t="s">
        <v>55</v>
      </c>
      <c r="D409" s="58" t="s">
        <v>201</v>
      </c>
      <c r="E409" s="58">
        <v>2016</v>
      </c>
      <c r="F409" s="77">
        <v>32</v>
      </c>
      <c r="G409" s="24">
        <v>4</v>
      </c>
      <c r="H409" s="76">
        <v>1.5</v>
      </c>
      <c r="I409" s="23">
        <f t="shared" ref="I409:I410" si="51">MIN(J409)</f>
        <v>3.2</v>
      </c>
      <c r="J409" s="24">
        <f t="shared" si="44"/>
        <v>3.2</v>
      </c>
      <c r="K409" s="24">
        <v>3.3</v>
      </c>
      <c r="L409" s="24">
        <v>3.2</v>
      </c>
      <c r="M409" s="24">
        <v>3.3</v>
      </c>
      <c r="N409" s="24">
        <v>3.2</v>
      </c>
    </row>
    <row r="410" spans="1:14" ht="15" customHeight="1" x14ac:dyDescent="0.25">
      <c r="A410" s="59" t="s">
        <v>472</v>
      </c>
      <c r="B410" s="58" t="s">
        <v>53</v>
      </c>
      <c r="C410" s="58" t="s">
        <v>55</v>
      </c>
      <c r="D410" s="58" t="s">
        <v>201</v>
      </c>
      <c r="E410" s="58">
        <v>2016</v>
      </c>
      <c r="F410" s="77">
        <v>32</v>
      </c>
      <c r="G410" s="24">
        <v>4</v>
      </c>
      <c r="H410" s="76">
        <v>1.5</v>
      </c>
      <c r="I410" s="23">
        <f t="shared" si="51"/>
        <v>3.2</v>
      </c>
      <c r="J410" s="24">
        <f t="shared" si="44"/>
        <v>3.2</v>
      </c>
      <c r="K410" s="24">
        <v>3.2</v>
      </c>
      <c r="L410" s="24">
        <v>3.4</v>
      </c>
      <c r="M410" s="24">
        <v>3.3</v>
      </c>
      <c r="N410" s="24">
        <v>3.3</v>
      </c>
    </row>
    <row r="411" spans="1:14" ht="15" customHeight="1" x14ac:dyDescent="0.25">
      <c r="A411" s="59" t="s">
        <v>473</v>
      </c>
      <c r="B411" s="58" t="s">
        <v>53</v>
      </c>
      <c r="C411" s="58" t="s">
        <v>298</v>
      </c>
      <c r="D411" s="58" t="s">
        <v>335</v>
      </c>
      <c r="E411" s="58">
        <v>2016</v>
      </c>
      <c r="F411" s="77">
        <v>150</v>
      </c>
      <c r="G411" s="24" t="s">
        <v>3</v>
      </c>
      <c r="H411" s="76">
        <v>6</v>
      </c>
      <c r="I411" s="23">
        <f>MIN(J411:J414)</f>
        <v>13.5</v>
      </c>
      <c r="J411" s="24">
        <f t="shared" si="44"/>
        <v>14.1</v>
      </c>
      <c r="K411" s="24">
        <v>14.7</v>
      </c>
      <c r="L411" s="24">
        <v>14.6</v>
      </c>
      <c r="M411" s="24">
        <v>14.1</v>
      </c>
      <c r="N411" s="24">
        <v>14.8</v>
      </c>
    </row>
    <row r="412" spans="1:14" ht="15" customHeight="1" x14ac:dyDescent="0.25">
      <c r="A412" s="59" t="s">
        <v>473</v>
      </c>
      <c r="B412" s="58" t="s">
        <v>202</v>
      </c>
      <c r="C412" s="58" t="s">
        <v>298</v>
      </c>
      <c r="D412" s="58" t="s">
        <v>335</v>
      </c>
      <c r="E412" s="58">
        <v>2016</v>
      </c>
      <c r="F412" s="77">
        <v>150</v>
      </c>
      <c r="G412" s="24" t="s">
        <v>3</v>
      </c>
      <c r="H412" s="76">
        <v>6</v>
      </c>
      <c r="I412" s="23" t="s">
        <v>3</v>
      </c>
      <c r="J412" s="24">
        <f t="shared" si="44"/>
        <v>13.8</v>
      </c>
      <c r="K412" s="24">
        <v>14.5</v>
      </c>
      <c r="L412" s="24">
        <v>13.8</v>
      </c>
      <c r="M412" s="24">
        <v>14.3</v>
      </c>
      <c r="N412" s="24">
        <v>13.9</v>
      </c>
    </row>
    <row r="413" spans="1:14" ht="15" customHeight="1" x14ac:dyDescent="0.25">
      <c r="A413" s="59" t="s">
        <v>473</v>
      </c>
      <c r="B413" s="58" t="s">
        <v>203</v>
      </c>
      <c r="C413" s="58" t="s">
        <v>298</v>
      </c>
      <c r="D413" s="58" t="s">
        <v>335</v>
      </c>
      <c r="E413" s="58">
        <v>2016</v>
      </c>
      <c r="F413" s="77">
        <v>150</v>
      </c>
      <c r="G413" s="24" t="s">
        <v>3</v>
      </c>
      <c r="H413" s="76">
        <v>6</v>
      </c>
      <c r="I413" s="23" t="s">
        <v>3</v>
      </c>
      <c r="J413" s="24">
        <f t="shared" si="44"/>
        <v>13.7</v>
      </c>
      <c r="K413" s="24">
        <v>14.6</v>
      </c>
      <c r="L413" s="24">
        <v>14.3</v>
      </c>
      <c r="M413" s="24">
        <v>13.7</v>
      </c>
      <c r="N413" s="24">
        <v>14.5</v>
      </c>
    </row>
    <row r="414" spans="1:14" ht="15" customHeight="1" x14ac:dyDescent="0.25">
      <c r="A414" s="59" t="s">
        <v>473</v>
      </c>
      <c r="B414" s="58" t="s">
        <v>204</v>
      </c>
      <c r="C414" s="58" t="s">
        <v>298</v>
      </c>
      <c r="D414" s="58" t="s">
        <v>335</v>
      </c>
      <c r="E414" s="58">
        <v>2016</v>
      </c>
      <c r="F414" s="77">
        <v>150</v>
      </c>
      <c r="G414" s="24" t="s">
        <v>3</v>
      </c>
      <c r="H414" s="76">
        <v>6</v>
      </c>
      <c r="I414" s="23" t="s">
        <v>3</v>
      </c>
      <c r="J414" s="24">
        <f t="shared" si="44"/>
        <v>13.5</v>
      </c>
      <c r="K414" s="24">
        <v>13.5</v>
      </c>
      <c r="L414" s="24" t="s">
        <v>3</v>
      </c>
      <c r="M414" s="24" t="s">
        <v>3</v>
      </c>
      <c r="N414" s="24" t="s">
        <v>3</v>
      </c>
    </row>
    <row r="415" spans="1:14" ht="15" customHeight="1" x14ac:dyDescent="0.25">
      <c r="A415" s="59" t="s">
        <v>474</v>
      </c>
      <c r="B415" s="58" t="s">
        <v>53</v>
      </c>
      <c r="C415" s="58" t="s">
        <v>55</v>
      </c>
      <c r="D415" s="58" t="s">
        <v>201</v>
      </c>
      <c r="E415" s="58">
        <v>2016</v>
      </c>
      <c r="F415" s="77">
        <v>159</v>
      </c>
      <c r="G415" s="24">
        <v>5</v>
      </c>
      <c r="H415" s="76">
        <v>2.5</v>
      </c>
      <c r="I415" s="23">
        <f t="shared" ref="I415:I416" si="52">MIN(J415)</f>
        <v>5.2</v>
      </c>
      <c r="J415" s="24">
        <f t="shared" si="44"/>
        <v>5.2</v>
      </c>
      <c r="K415" s="24">
        <v>5.7</v>
      </c>
      <c r="L415" s="24">
        <v>5.4</v>
      </c>
      <c r="M415" s="24">
        <v>5.6</v>
      </c>
      <c r="N415" s="24">
        <v>5.2</v>
      </c>
    </row>
    <row r="416" spans="1:14" ht="15" customHeight="1" x14ac:dyDescent="0.25">
      <c r="A416" s="59" t="s">
        <v>475</v>
      </c>
      <c r="B416" s="58" t="s">
        <v>53</v>
      </c>
      <c r="C416" s="58" t="s">
        <v>55</v>
      </c>
      <c r="D416" s="58" t="s">
        <v>201</v>
      </c>
      <c r="E416" s="58">
        <v>2016</v>
      </c>
      <c r="F416" s="77">
        <v>159</v>
      </c>
      <c r="G416" s="24">
        <v>5</v>
      </c>
      <c r="H416" s="76">
        <v>2.5</v>
      </c>
      <c r="I416" s="23">
        <f t="shared" si="52"/>
        <v>5.3</v>
      </c>
      <c r="J416" s="24">
        <f t="shared" si="44"/>
        <v>5.3</v>
      </c>
      <c r="K416" s="24">
        <v>5.3</v>
      </c>
      <c r="L416" s="24">
        <v>5.8</v>
      </c>
      <c r="M416" s="24">
        <v>5.5</v>
      </c>
      <c r="N416" s="24">
        <v>5.8</v>
      </c>
    </row>
    <row r="417" spans="1:14" ht="15" customHeight="1" x14ac:dyDescent="0.25">
      <c r="A417" s="59" t="s">
        <v>476</v>
      </c>
      <c r="B417" s="58" t="s">
        <v>53</v>
      </c>
      <c r="C417" s="58" t="s">
        <v>334</v>
      </c>
      <c r="D417" s="58" t="s">
        <v>201</v>
      </c>
      <c r="E417" s="58">
        <v>2016</v>
      </c>
      <c r="F417" s="77" t="s">
        <v>406</v>
      </c>
      <c r="G417" s="24">
        <v>6</v>
      </c>
      <c r="H417" s="76">
        <v>2.5</v>
      </c>
      <c r="I417" s="23">
        <f>MIN(J417:J421)</f>
        <v>8.1</v>
      </c>
      <c r="J417" s="24">
        <f t="shared" si="44"/>
        <v>9.1</v>
      </c>
      <c r="K417" s="24">
        <v>9.1999999999999993</v>
      </c>
      <c r="L417" s="24">
        <v>9.1</v>
      </c>
      <c r="M417" s="24">
        <v>9.1</v>
      </c>
      <c r="N417" s="24">
        <v>9.1999999999999993</v>
      </c>
    </row>
    <row r="418" spans="1:14" ht="15" customHeight="1" x14ac:dyDescent="0.25">
      <c r="A418" s="59" t="s">
        <v>476</v>
      </c>
      <c r="B418" s="58" t="s">
        <v>202</v>
      </c>
      <c r="C418" s="58" t="s">
        <v>334</v>
      </c>
      <c r="D418" s="58" t="s">
        <v>201</v>
      </c>
      <c r="E418" s="58">
        <v>2016</v>
      </c>
      <c r="F418" s="77" t="s">
        <v>406</v>
      </c>
      <c r="G418" s="24">
        <v>6</v>
      </c>
      <c r="H418" s="76">
        <v>2.5</v>
      </c>
      <c r="I418" s="23" t="s">
        <v>3</v>
      </c>
      <c r="J418" s="24">
        <f t="shared" si="44"/>
        <v>9</v>
      </c>
      <c r="K418" s="24">
        <v>9</v>
      </c>
      <c r="L418" s="24">
        <v>9.1999999999999993</v>
      </c>
      <c r="M418" s="24">
        <v>9.1</v>
      </c>
      <c r="N418" s="24" t="s">
        <v>3</v>
      </c>
    </row>
    <row r="419" spans="1:14" ht="15" customHeight="1" x14ac:dyDescent="0.25">
      <c r="A419" s="59" t="s">
        <v>476</v>
      </c>
      <c r="B419" s="58" t="s">
        <v>203</v>
      </c>
      <c r="C419" s="58" t="s">
        <v>334</v>
      </c>
      <c r="D419" s="58" t="s">
        <v>201</v>
      </c>
      <c r="E419" s="58">
        <v>2016</v>
      </c>
      <c r="F419" s="77" t="s">
        <v>406</v>
      </c>
      <c r="G419" s="24">
        <v>6</v>
      </c>
      <c r="H419" s="76">
        <v>2.5</v>
      </c>
      <c r="I419" s="23" t="s">
        <v>3</v>
      </c>
      <c r="J419" s="24">
        <f t="shared" si="44"/>
        <v>8.6999999999999993</v>
      </c>
      <c r="K419" s="24">
        <v>9</v>
      </c>
      <c r="L419" s="24">
        <v>8.8000000000000007</v>
      </c>
      <c r="M419" s="24">
        <v>9.1</v>
      </c>
      <c r="N419" s="24">
        <v>8.6999999999999993</v>
      </c>
    </row>
    <row r="420" spans="1:14" ht="15" customHeight="1" x14ac:dyDescent="0.25">
      <c r="A420" s="59" t="s">
        <v>476</v>
      </c>
      <c r="B420" s="58" t="s">
        <v>204</v>
      </c>
      <c r="C420" s="58" t="s">
        <v>334</v>
      </c>
      <c r="D420" s="58" t="s">
        <v>201</v>
      </c>
      <c r="E420" s="58">
        <v>2016</v>
      </c>
      <c r="F420" s="77" t="s">
        <v>362</v>
      </c>
      <c r="G420" s="24">
        <v>6</v>
      </c>
      <c r="H420" s="76">
        <v>2.5</v>
      </c>
      <c r="I420" s="23" t="s">
        <v>3</v>
      </c>
      <c r="J420" s="24">
        <f t="shared" si="44"/>
        <v>8.1</v>
      </c>
      <c r="K420" s="24">
        <v>8.1</v>
      </c>
      <c r="L420" s="24">
        <v>8.4</v>
      </c>
      <c r="M420" s="24">
        <v>8.1999999999999993</v>
      </c>
      <c r="N420" s="24">
        <v>8.4</v>
      </c>
    </row>
    <row r="421" spans="1:14" ht="15" customHeight="1" x14ac:dyDescent="0.25">
      <c r="A421" s="59" t="s">
        <v>476</v>
      </c>
      <c r="B421" s="58" t="s">
        <v>205</v>
      </c>
      <c r="C421" s="58" t="s">
        <v>334</v>
      </c>
      <c r="D421" s="58" t="s">
        <v>201</v>
      </c>
      <c r="E421" s="58">
        <v>2016</v>
      </c>
      <c r="F421" s="77" t="s">
        <v>362</v>
      </c>
      <c r="G421" s="24">
        <v>6</v>
      </c>
      <c r="H421" s="76">
        <v>2.5</v>
      </c>
      <c r="I421" s="23" t="s">
        <v>3</v>
      </c>
      <c r="J421" s="24">
        <f t="shared" si="44"/>
        <v>8.1999999999999993</v>
      </c>
      <c r="K421" s="24">
        <v>8.3000000000000007</v>
      </c>
      <c r="L421" s="24">
        <v>8.1999999999999993</v>
      </c>
      <c r="M421" s="24">
        <v>8.4</v>
      </c>
      <c r="N421" s="24">
        <v>8.3000000000000007</v>
      </c>
    </row>
    <row r="422" spans="1:14" ht="15" customHeight="1" x14ac:dyDescent="0.25">
      <c r="A422" s="59" t="s">
        <v>477</v>
      </c>
      <c r="B422" s="58" t="s">
        <v>53</v>
      </c>
      <c r="C422" s="58" t="s">
        <v>55</v>
      </c>
      <c r="D422" s="58" t="s">
        <v>201</v>
      </c>
      <c r="E422" s="58">
        <v>2016</v>
      </c>
      <c r="F422" s="77">
        <v>159</v>
      </c>
      <c r="G422" s="24">
        <v>5</v>
      </c>
      <c r="H422" s="76">
        <v>2.5</v>
      </c>
      <c r="I422" s="23">
        <f t="shared" ref="I422" si="53">MIN(J422)</f>
        <v>5.3</v>
      </c>
      <c r="J422" s="24">
        <f t="shared" si="44"/>
        <v>5.3</v>
      </c>
      <c r="K422" s="24">
        <v>5.3</v>
      </c>
      <c r="L422" s="24">
        <v>5.6</v>
      </c>
      <c r="M422" s="24">
        <v>5.3</v>
      </c>
      <c r="N422" s="24">
        <v>5.5</v>
      </c>
    </row>
    <row r="423" spans="1:14" ht="15" customHeight="1" x14ac:dyDescent="0.25">
      <c r="A423" s="59" t="s">
        <v>478</v>
      </c>
      <c r="B423" s="58" t="s">
        <v>53</v>
      </c>
      <c r="C423" s="58" t="s">
        <v>292</v>
      </c>
      <c r="D423" s="58" t="s">
        <v>201</v>
      </c>
      <c r="E423" s="58">
        <v>2016</v>
      </c>
      <c r="F423" s="77">
        <v>159</v>
      </c>
      <c r="G423" s="24">
        <v>5</v>
      </c>
      <c r="H423" s="76">
        <v>2.5</v>
      </c>
      <c r="I423" s="23">
        <f>MIN(J423:J425)</f>
        <v>5.3</v>
      </c>
      <c r="J423" s="24">
        <f t="shared" si="44"/>
        <v>5.4</v>
      </c>
      <c r="K423" s="24">
        <v>5.7</v>
      </c>
      <c r="L423" s="24">
        <v>5.4</v>
      </c>
      <c r="M423" s="24">
        <v>5.8</v>
      </c>
      <c r="N423" s="24">
        <v>5.7</v>
      </c>
    </row>
    <row r="424" spans="1:14" ht="15" customHeight="1" x14ac:dyDescent="0.25">
      <c r="A424" s="59" t="s">
        <v>478</v>
      </c>
      <c r="B424" s="58" t="s">
        <v>202</v>
      </c>
      <c r="C424" s="58" t="s">
        <v>292</v>
      </c>
      <c r="D424" s="58" t="s">
        <v>201</v>
      </c>
      <c r="E424" s="58">
        <v>2016</v>
      </c>
      <c r="F424" s="77">
        <v>159</v>
      </c>
      <c r="G424" s="24">
        <v>5</v>
      </c>
      <c r="H424" s="76">
        <v>2.5</v>
      </c>
      <c r="I424" s="23" t="s">
        <v>3</v>
      </c>
      <c r="J424" s="24">
        <f t="shared" si="44"/>
        <v>5.4</v>
      </c>
      <c r="K424" s="24">
        <v>5.5</v>
      </c>
      <c r="L424" s="24">
        <v>5.7</v>
      </c>
      <c r="M424" s="24">
        <v>5.4</v>
      </c>
      <c r="N424" s="24" t="s">
        <v>3</v>
      </c>
    </row>
    <row r="425" spans="1:14" ht="15" customHeight="1" x14ac:dyDescent="0.25">
      <c r="A425" s="59" t="s">
        <v>478</v>
      </c>
      <c r="B425" s="58" t="s">
        <v>203</v>
      </c>
      <c r="C425" s="58" t="s">
        <v>292</v>
      </c>
      <c r="D425" s="58" t="s">
        <v>201</v>
      </c>
      <c r="E425" s="58">
        <v>2016</v>
      </c>
      <c r="F425" s="77">
        <v>159</v>
      </c>
      <c r="G425" s="24">
        <v>5</v>
      </c>
      <c r="H425" s="76">
        <v>2.5</v>
      </c>
      <c r="I425" s="23" t="s">
        <v>3</v>
      </c>
      <c r="J425" s="24">
        <f t="shared" si="44"/>
        <v>5.3</v>
      </c>
      <c r="K425" s="24">
        <v>5.6</v>
      </c>
      <c r="L425" s="24">
        <v>5.3</v>
      </c>
      <c r="M425" s="24">
        <v>5.9</v>
      </c>
      <c r="N425" s="24">
        <v>5.6</v>
      </c>
    </row>
    <row r="426" spans="1:14" ht="15" customHeight="1" x14ac:dyDescent="0.25">
      <c r="A426" s="59" t="s">
        <v>478</v>
      </c>
      <c r="B426" s="58" t="s">
        <v>204</v>
      </c>
      <c r="C426" s="58" t="s">
        <v>293</v>
      </c>
      <c r="D426" s="58" t="s">
        <v>201</v>
      </c>
      <c r="E426" s="58">
        <v>2016</v>
      </c>
      <c r="F426" s="77">
        <v>32</v>
      </c>
      <c r="G426" s="24">
        <v>4</v>
      </c>
      <c r="H426" s="76">
        <v>1.5</v>
      </c>
      <c r="I426" s="23">
        <f>MIN(J426:J427)</f>
        <v>2.9</v>
      </c>
      <c r="J426" s="24">
        <f t="shared" si="44"/>
        <v>3</v>
      </c>
      <c r="K426" s="24">
        <v>3.1</v>
      </c>
      <c r="L426" s="24">
        <v>3.2</v>
      </c>
      <c r="M426" s="24">
        <v>3.3</v>
      </c>
      <c r="N426" s="24">
        <v>3</v>
      </c>
    </row>
    <row r="427" spans="1:14" ht="15" customHeight="1" x14ac:dyDescent="0.25">
      <c r="A427" s="59" t="s">
        <v>478</v>
      </c>
      <c r="B427" s="58" t="s">
        <v>205</v>
      </c>
      <c r="C427" s="58" t="s">
        <v>293</v>
      </c>
      <c r="D427" s="58" t="s">
        <v>201</v>
      </c>
      <c r="E427" s="58">
        <v>2016</v>
      </c>
      <c r="F427" s="77">
        <v>32</v>
      </c>
      <c r="G427" s="24">
        <v>4</v>
      </c>
      <c r="H427" s="76">
        <v>1.5</v>
      </c>
      <c r="I427" s="23" t="s">
        <v>3</v>
      </c>
      <c r="J427" s="24">
        <f t="shared" ref="J427:J490" si="54">MIN(K427:N427)</f>
        <v>2.9</v>
      </c>
      <c r="K427" s="24">
        <v>3.3</v>
      </c>
      <c r="L427" s="24">
        <v>2.9</v>
      </c>
      <c r="M427" s="24">
        <v>3.1</v>
      </c>
      <c r="N427" s="24">
        <v>2.9</v>
      </c>
    </row>
    <row r="428" spans="1:14" ht="15" customHeight="1" x14ac:dyDescent="0.25">
      <c r="A428" s="59" t="s">
        <v>479</v>
      </c>
      <c r="B428" s="58" t="s">
        <v>53</v>
      </c>
      <c r="C428" s="58" t="s">
        <v>55</v>
      </c>
      <c r="D428" s="58" t="s">
        <v>201</v>
      </c>
      <c r="E428" s="58">
        <v>2016</v>
      </c>
      <c r="F428" s="77">
        <v>159</v>
      </c>
      <c r="G428" s="24">
        <v>5</v>
      </c>
      <c r="H428" s="76">
        <v>2.5</v>
      </c>
      <c r="I428" s="23">
        <f t="shared" ref="I428:I429" si="55">MIN(J428)</f>
        <v>5.2</v>
      </c>
      <c r="J428" s="24">
        <f t="shared" si="54"/>
        <v>5.2</v>
      </c>
      <c r="K428" s="24">
        <v>5.2</v>
      </c>
      <c r="L428" s="24">
        <v>5.6</v>
      </c>
      <c r="M428" s="24">
        <v>5.5</v>
      </c>
      <c r="N428" s="24">
        <v>5.4</v>
      </c>
    </row>
    <row r="429" spans="1:14" ht="15" customHeight="1" x14ac:dyDescent="0.25">
      <c r="A429" s="59" t="s">
        <v>480</v>
      </c>
      <c r="B429" s="58" t="s">
        <v>53</v>
      </c>
      <c r="C429" s="58" t="s">
        <v>55</v>
      </c>
      <c r="D429" s="58" t="s">
        <v>201</v>
      </c>
      <c r="E429" s="58">
        <v>2016</v>
      </c>
      <c r="F429" s="77">
        <v>159</v>
      </c>
      <c r="G429" s="24">
        <v>5</v>
      </c>
      <c r="H429" s="76">
        <v>2.5</v>
      </c>
      <c r="I429" s="23">
        <f t="shared" si="55"/>
        <v>5.2</v>
      </c>
      <c r="J429" s="24">
        <f t="shared" si="54"/>
        <v>5.2</v>
      </c>
      <c r="K429" s="24">
        <v>5.5</v>
      </c>
      <c r="L429" s="24">
        <v>5.7</v>
      </c>
      <c r="M429" s="24">
        <v>5.8</v>
      </c>
      <c r="N429" s="24">
        <v>5.2</v>
      </c>
    </row>
    <row r="430" spans="1:14" ht="15" customHeight="1" x14ac:dyDescent="0.25">
      <c r="A430" s="59" t="s">
        <v>481</v>
      </c>
      <c r="B430" s="58" t="s">
        <v>53</v>
      </c>
      <c r="C430" s="58" t="s">
        <v>288</v>
      </c>
      <c r="D430" s="58" t="s">
        <v>201</v>
      </c>
      <c r="E430" s="58">
        <v>2016</v>
      </c>
      <c r="F430" s="77">
        <v>159</v>
      </c>
      <c r="G430" s="24">
        <v>6</v>
      </c>
      <c r="H430" s="76">
        <v>2.5</v>
      </c>
      <c r="I430" s="23">
        <f>MIN(J430:J433)</f>
        <v>5.5</v>
      </c>
      <c r="J430" s="24">
        <f t="shared" si="54"/>
        <v>5.7</v>
      </c>
      <c r="K430" s="24">
        <v>5.7</v>
      </c>
      <c r="L430" s="24">
        <v>5.9</v>
      </c>
      <c r="M430" s="24">
        <v>5.7</v>
      </c>
      <c r="N430" s="24">
        <v>5.8</v>
      </c>
    </row>
    <row r="431" spans="1:14" ht="15" customHeight="1" x14ac:dyDescent="0.25">
      <c r="A431" s="59" t="s">
        <v>481</v>
      </c>
      <c r="B431" s="58" t="s">
        <v>202</v>
      </c>
      <c r="C431" s="58" t="s">
        <v>288</v>
      </c>
      <c r="D431" s="58" t="s">
        <v>201</v>
      </c>
      <c r="E431" s="58">
        <v>2016</v>
      </c>
      <c r="F431" s="77">
        <v>159</v>
      </c>
      <c r="G431" s="24">
        <v>6</v>
      </c>
      <c r="H431" s="76">
        <v>2.5</v>
      </c>
      <c r="I431" s="23" t="s">
        <v>3</v>
      </c>
      <c r="J431" s="24">
        <f t="shared" si="54"/>
        <v>5.9</v>
      </c>
      <c r="K431" s="24">
        <v>6</v>
      </c>
      <c r="L431" s="24">
        <v>6.2</v>
      </c>
      <c r="M431" s="24">
        <v>5.9</v>
      </c>
      <c r="N431" s="24">
        <v>6.1</v>
      </c>
    </row>
    <row r="432" spans="1:14" ht="15" customHeight="1" x14ac:dyDescent="0.25">
      <c r="A432" s="59" t="s">
        <v>481</v>
      </c>
      <c r="B432" s="58" t="s">
        <v>203</v>
      </c>
      <c r="C432" s="58" t="s">
        <v>288</v>
      </c>
      <c r="D432" s="58" t="s">
        <v>201</v>
      </c>
      <c r="E432" s="58">
        <v>2016</v>
      </c>
      <c r="F432" s="77">
        <v>159</v>
      </c>
      <c r="G432" s="24">
        <v>6</v>
      </c>
      <c r="H432" s="76">
        <v>2.5</v>
      </c>
      <c r="I432" s="23" t="s">
        <v>3</v>
      </c>
      <c r="J432" s="24">
        <f t="shared" si="54"/>
        <v>5.8</v>
      </c>
      <c r="K432" s="24">
        <v>5.9</v>
      </c>
      <c r="L432" s="24">
        <v>5.8</v>
      </c>
      <c r="M432" s="24">
        <v>6</v>
      </c>
      <c r="N432" s="24">
        <v>5.9</v>
      </c>
    </row>
    <row r="433" spans="1:14" ht="15" customHeight="1" x14ac:dyDescent="0.25">
      <c r="A433" s="59" t="s">
        <v>481</v>
      </c>
      <c r="B433" s="58" t="s">
        <v>204</v>
      </c>
      <c r="C433" s="58" t="s">
        <v>288</v>
      </c>
      <c r="D433" s="58" t="s">
        <v>201</v>
      </c>
      <c r="E433" s="58">
        <v>2016</v>
      </c>
      <c r="F433" s="77">
        <v>159</v>
      </c>
      <c r="G433" s="24">
        <v>6</v>
      </c>
      <c r="H433" s="76">
        <v>2.5</v>
      </c>
      <c r="I433" s="23" t="s">
        <v>3</v>
      </c>
      <c r="J433" s="24">
        <f t="shared" si="54"/>
        <v>5.5</v>
      </c>
      <c r="K433" s="24">
        <v>5.5</v>
      </c>
      <c r="L433" s="24" t="s">
        <v>3</v>
      </c>
      <c r="M433" s="24" t="s">
        <v>3</v>
      </c>
      <c r="N433" s="24" t="s">
        <v>3</v>
      </c>
    </row>
    <row r="434" spans="1:14" ht="15" customHeight="1" x14ac:dyDescent="0.25">
      <c r="A434" s="59" t="s">
        <v>482</v>
      </c>
      <c r="B434" s="58" t="s">
        <v>53</v>
      </c>
      <c r="C434" s="58" t="s">
        <v>55</v>
      </c>
      <c r="D434" s="58" t="s">
        <v>201</v>
      </c>
      <c r="E434" s="58">
        <v>2016</v>
      </c>
      <c r="F434" s="77">
        <v>159</v>
      </c>
      <c r="G434" s="24">
        <v>5</v>
      </c>
      <c r="H434" s="76">
        <v>2.5</v>
      </c>
      <c r="I434" s="23">
        <f t="shared" ref="I434:I435" si="56">MIN(J434)</f>
        <v>5.3</v>
      </c>
      <c r="J434" s="24">
        <f t="shared" si="54"/>
        <v>5.3</v>
      </c>
      <c r="K434" s="24">
        <v>5.3</v>
      </c>
      <c r="L434" s="24">
        <v>5.9</v>
      </c>
      <c r="M434" s="24">
        <v>5.6</v>
      </c>
      <c r="N434" s="24">
        <v>5.8</v>
      </c>
    </row>
    <row r="435" spans="1:14" ht="15" customHeight="1" x14ac:dyDescent="0.25">
      <c r="A435" s="59" t="s">
        <v>483</v>
      </c>
      <c r="B435" s="58" t="s">
        <v>53</v>
      </c>
      <c r="C435" s="58" t="s">
        <v>55</v>
      </c>
      <c r="D435" s="58" t="s">
        <v>201</v>
      </c>
      <c r="E435" s="58">
        <v>2016</v>
      </c>
      <c r="F435" s="77">
        <v>159</v>
      </c>
      <c r="G435" s="24">
        <v>5</v>
      </c>
      <c r="H435" s="76">
        <v>2.5</v>
      </c>
      <c r="I435" s="23">
        <f t="shared" si="56"/>
        <v>5.6</v>
      </c>
      <c r="J435" s="24">
        <f t="shared" si="54"/>
        <v>5.6</v>
      </c>
      <c r="K435" s="24">
        <v>5.6</v>
      </c>
      <c r="L435" s="24">
        <v>5.8</v>
      </c>
      <c r="M435" s="24">
        <v>5.7</v>
      </c>
      <c r="N435" s="24">
        <v>5.6</v>
      </c>
    </row>
    <row r="436" spans="1:14" ht="15" customHeight="1" x14ac:dyDescent="0.25">
      <c r="A436" s="59" t="s">
        <v>484</v>
      </c>
      <c r="B436" s="58" t="s">
        <v>53</v>
      </c>
      <c r="C436" s="58" t="s">
        <v>288</v>
      </c>
      <c r="D436" s="58" t="s">
        <v>201</v>
      </c>
      <c r="E436" s="58">
        <v>2016</v>
      </c>
      <c r="F436" s="77">
        <v>159</v>
      </c>
      <c r="G436" s="24">
        <v>6</v>
      </c>
      <c r="H436" s="76">
        <v>2.5</v>
      </c>
      <c r="I436" s="23">
        <f>MIN(J436:J439)</f>
        <v>5.3</v>
      </c>
      <c r="J436" s="24">
        <f t="shared" si="54"/>
        <v>5.7</v>
      </c>
      <c r="K436" s="24">
        <v>5.8</v>
      </c>
      <c r="L436" s="24">
        <v>5.7</v>
      </c>
      <c r="M436" s="24">
        <v>5.9</v>
      </c>
      <c r="N436" s="24">
        <v>5.8</v>
      </c>
    </row>
    <row r="437" spans="1:14" ht="15" customHeight="1" x14ac:dyDescent="0.25">
      <c r="A437" s="59" t="s">
        <v>484</v>
      </c>
      <c r="B437" s="58" t="s">
        <v>202</v>
      </c>
      <c r="C437" s="58" t="s">
        <v>288</v>
      </c>
      <c r="D437" s="58" t="s">
        <v>201</v>
      </c>
      <c r="E437" s="58">
        <v>2016</v>
      </c>
      <c r="F437" s="77">
        <v>159</v>
      </c>
      <c r="G437" s="24">
        <v>6</v>
      </c>
      <c r="H437" s="76">
        <v>2.5</v>
      </c>
      <c r="I437" s="23" t="s">
        <v>3</v>
      </c>
      <c r="J437" s="24">
        <f t="shared" si="54"/>
        <v>5.6</v>
      </c>
      <c r="K437" s="24">
        <v>5.9</v>
      </c>
      <c r="L437" s="24">
        <v>5.9</v>
      </c>
      <c r="M437" s="24">
        <v>5.6</v>
      </c>
      <c r="N437" s="24">
        <v>5.7</v>
      </c>
    </row>
    <row r="438" spans="1:14" ht="15" customHeight="1" x14ac:dyDescent="0.25">
      <c r="A438" s="59" t="s">
        <v>484</v>
      </c>
      <c r="B438" s="58" t="s">
        <v>203</v>
      </c>
      <c r="C438" s="58" t="s">
        <v>288</v>
      </c>
      <c r="D438" s="58" t="s">
        <v>201</v>
      </c>
      <c r="E438" s="58">
        <v>2016</v>
      </c>
      <c r="F438" s="77">
        <v>159</v>
      </c>
      <c r="G438" s="24">
        <v>6</v>
      </c>
      <c r="H438" s="76">
        <v>2.5</v>
      </c>
      <c r="I438" s="23" t="s">
        <v>3</v>
      </c>
      <c r="J438" s="24">
        <f t="shared" si="54"/>
        <v>5.5</v>
      </c>
      <c r="K438" s="24">
        <v>5.8</v>
      </c>
      <c r="L438" s="24">
        <v>5.5</v>
      </c>
      <c r="M438" s="24">
        <v>5.7</v>
      </c>
      <c r="N438" s="24">
        <v>6</v>
      </c>
    </row>
    <row r="439" spans="1:14" ht="15" customHeight="1" x14ac:dyDescent="0.25">
      <c r="A439" s="59" t="s">
        <v>484</v>
      </c>
      <c r="B439" s="58" t="s">
        <v>204</v>
      </c>
      <c r="C439" s="58" t="s">
        <v>288</v>
      </c>
      <c r="D439" s="58" t="s">
        <v>201</v>
      </c>
      <c r="E439" s="58">
        <v>2016</v>
      </c>
      <c r="F439" s="77">
        <v>159</v>
      </c>
      <c r="G439" s="24">
        <v>6</v>
      </c>
      <c r="H439" s="76">
        <v>2.5</v>
      </c>
      <c r="I439" s="23" t="s">
        <v>3</v>
      </c>
      <c r="J439" s="24">
        <f t="shared" si="54"/>
        <v>5.3</v>
      </c>
      <c r="K439" s="24">
        <v>5.3</v>
      </c>
      <c r="L439" s="24" t="s">
        <v>3</v>
      </c>
      <c r="M439" s="24" t="s">
        <v>3</v>
      </c>
      <c r="N439" s="24" t="s">
        <v>3</v>
      </c>
    </row>
    <row r="440" spans="1:14" ht="15" customHeight="1" x14ac:dyDescent="0.25">
      <c r="A440" s="59" t="s">
        <v>485</v>
      </c>
      <c r="B440" s="58" t="s">
        <v>53</v>
      </c>
      <c r="C440" s="58" t="s">
        <v>55</v>
      </c>
      <c r="D440" s="58" t="s">
        <v>201</v>
      </c>
      <c r="E440" s="58">
        <v>2016</v>
      </c>
      <c r="F440" s="77">
        <v>159</v>
      </c>
      <c r="G440" s="24">
        <v>5</v>
      </c>
      <c r="H440" s="76">
        <v>2.5</v>
      </c>
      <c r="I440" s="23">
        <f t="shared" ref="I440:I441" si="57">MIN(J440)</f>
        <v>5.3</v>
      </c>
      <c r="J440" s="24">
        <f t="shared" si="54"/>
        <v>5.3</v>
      </c>
      <c r="K440" s="24">
        <v>5.7</v>
      </c>
      <c r="L440" s="24">
        <v>5.7</v>
      </c>
      <c r="M440" s="24">
        <v>5.3</v>
      </c>
      <c r="N440" s="24">
        <v>5.6</v>
      </c>
    </row>
    <row r="441" spans="1:14" ht="15" customHeight="1" x14ac:dyDescent="0.25">
      <c r="A441" s="59" t="s">
        <v>486</v>
      </c>
      <c r="B441" s="58" t="s">
        <v>53</v>
      </c>
      <c r="C441" s="58" t="s">
        <v>55</v>
      </c>
      <c r="D441" s="58" t="s">
        <v>201</v>
      </c>
      <c r="E441" s="58">
        <v>2016</v>
      </c>
      <c r="F441" s="77">
        <v>159</v>
      </c>
      <c r="G441" s="24">
        <v>5</v>
      </c>
      <c r="H441" s="76">
        <v>2.5</v>
      </c>
      <c r="I441" s="23">
        <f t="shared" si="57"/>
        <v>5.4</v>
      </c>
      <c r="J441" s="24">
        <f t="shared" si="54"/>
        <v>5.4</v>
      </c>
      <c r="K441" s="24">
        <v>5.8</v>
      </c>
      <c r="L441" s="24">
        <v>5.4</v>
      </c>
      <c r="M441" s="24">
        <v>5.6</v>
      </c>
      <c r="N441" s="24">
        <v>5.8</v>
      </c>
    </row>
    <row r="442" spans="1:14" ht="15" customHeight="1" x14ac:dyDescent="0.25">
      <c r="A442" s="59" t="s">
        <v>487</v>
      </c>
      <c r="B442" s="58" t="s">
        <v>53</v>
      </c>
      <c r="C442" s="58" t="s">
        <v>288</v>
      </c>
      <c r="D442" s="58" t="s">
        <v>201</v>
      </c>
      <c r="E442" s="58">
        <v>2016</v>
      </c>
      <c r="F442" s="77">
        <v>159</v>
      </c>
      <c r="G442" s="24">
        <v>6</v>
      </c>
      <c r="H442" s="76">
        <v>2.5</v>
      </c>
      <c r="I442" s="23">
        <f>MIN(J442:J445)</f>
        <v>5.3</v>
      </c>
      <c r="J442" s="24">
        <f t="shared" si="54"/>
        <v>5.4</v>
      </c>
      <c r="K442" s="24">
        <v>5.4</v>
      </c>
      <c r="L442" s="24">
        <v>5.8</v>
      </c>
      <c r="M442" s="24">
        <v>5.7</v>
      </c>
      <c r="N442" s="24">
        <v>5.8</v>
      </c>
    </row>
    <row r="443" spans="1:14" ht="15" customHeight="1" x14ac:dyDescent="0.25">
      <c r="A443" s="59" t="s">
        <v>487</v>
      </c>
      <c r="B443" s="58" t="s">
        <v>202</v>
      </c>
      <c r="C443" s="58" t="s">
        <v>288</v>
      </c>
      <c r="D443" s="58" t="s">
        <v>201</v>
      </c>
      <c r="E443" s="58">
        <v>2016</v>
      </c>
      <c r="F443" s="77">
        <v>159</v>
      </c>
      <c r="G443" s="24">
        <v>6</v>
      </c>
      <c r="H443" s="76">
        <v>2.5</v>
      </c>
      <c r="I443" s="23" t="s">
        <v>3</v>
      </c>
      <c r="J443" s="24">
        <f t="shared" si="54"/>
        <v>5.6</v>
      </c>
      <c r="K443" s="24">
        <v>5.7</v>
      </c>
      <c r="L443" s="24">
        <v>5.9</v>
      </c>
      <c r="M443" s="24">
        <v>5.6</v>
      </c>
      <c r="N443" s="24">
        <v>5.9</v>
      </c>
    </row>
    <row r="444" spans="1:14" ht="15" customHeight="1" x14ac:dyDescent="0.25">
      <c r="A444" s="59" t="s">
        <v>487</v>
      </c>
      <c r="B444" s="58" t="s">
        <v>203</v>
      </c>
      <c r="C444" s="58" t="s">
        <v>288</v>
      </c>
      <c r="D444" s="58" t="s">
        <v>201</v>
      </c>
      <c r="E444" s="58">
        <v>2016</v>
      </c>
      <c r="F444" s="77">
        <v>159</v>
      </c>
      <c r="G444" s="24">
        <v>6</v>
      </c>
      <c r="H444" s="76">
        <v>2.5</v>
      </c>
      <c r="I444" s="23" t="s">
        <v>3</v>
      </c>
      <c r="J444" s="24">
        <f t="shared" si="54"/>
        <v>5.6</v>
      </c>
      <c r="K444" s="24">
        <v>5.8</v>
      </c>
      <c r="L444" s="24">
        <v>5.7</v>
      </c>
      <c r="M444" s="24">
        <v>5.6</v>
      </c>
      <c r="N444" s="24">
        <v>5.8</v>
      </c>
    </row>
    <row r="445" spans="1:14" ht="15" customHeight="1" x14ac:dyDescent="0.25">
      <c r="A445" s="59" t="s">
        <v>487</v>
      </c>
      <c r="B445" s="58" t="s">
        <v>204</v>
      </c>
      <c r="C445" s="58" t="s">
        <v>288</v>
      </c>
      <c r="D445" s="58" t="s">
        <v>201</v>
      </c>
      <c r="E445" s="58">
        <v>2016</v>
      </c>
      <c r="F445" s="77">
        <v>159</v>
      </c>
      <c r="G445" s="24">
        <v>6</v>
      </c>
      <c r="H445" s="76">
        <v>2.5</v>
      </c>
      <c r="I445" s="23" t="s">
        <v>3</v>
      </c>
      <c r="J445" s="24">
        <f t="shared" si="54"/>
        <v>5.3</v>
      </c>
      <c r="K445" s="24">
        <v>5.3</v>
      </c>
      <c r="L445" s="24" t="s">
        <v>3</v>
      </c>
      <c r="M445" s="24" t="s">
        <v>3</v>
      </c>
      <c r="N445" s="24" t="s">
        <v>3</v>
      </c>
    </row>
    <row r="446" spans="1:14" ht="15" customHeight="1" x14ac:dyDescent="0.25">
      <c r="A446" s="59" t="s">
        <v>488</v>
      </c>
      <c r="B446" s="58" t="s">
        <v>53</v>
      </c>
      <c r="C446" s="58" t="s">
        <v>55</v>
      </c>
      <c r="D446" s="58" t="s">
        <v>201</v>
      </c>
      <c r="E446" s="58">
        <v>2016</v>
      </c>
      <c r="F446" s="77">
        <v>159</v>
      </c>
      <c r="G446" s="24">
        <v>5</v>
      </c>
      <c r="H446" s="76">
        <v>2.5</v>
      </c>
      <c r="I446" s="23">
        <f t="shared" ref="I446:I447" si="58">MIN(J446)</f>
        <v>5.3</v>
      </c>
      <c r="J446" s="24">
        <f t="shared" si="54"/>
        <v>5.3</v>
      </c>
      <c r="K446" s="24">
        <v>5.6</v>
      </c>
      <c r="L446" s="24">
        <v>5.3</v>
      </c>
      <c r="M446" s="24">
        <v>5.7</v>
      </c>
      <c r="N446" s="24">
        <v>5.9</v>
      </c>
    </row>
    <row r="447" spans="1:14" ht="15" customHeight="1" x14ac:dyDescent="0.25">
      <c r="A447" s="59" t="s">
        <v>489</v>
      </c>
      <c r="B447" s="58" t="s">
        <v>53</v>
      </c>
      <c r="C447" s="58" t="s">
        <v>55</v>
      </c>
      <c r="D447" s="58" t="s">
        <v>201</v>
      </c>
      <c r="E447" s="58">
        <v>2016</v>
      </c>
      <c r="F447" s="77">
        <v>159</v>
      </c>
      <c r="G447" s="24">
        <v>5</v>
      </c>
      <c r="H447" s="76">
        <v>2.5</v>
      </c>
      <c r="I447" s="23">
        <f t="shared" si="58"/>
        <v>5.3</v>
      </c>
      <c r="J447" s="24">
        <f t="shared" si="54"/>
        <v>5.3</v>
      </c>
      <c r="K447" s="24">
        <v>5.7</v>
      </c>
      <c r="L447" s="24">
        <v>5.3</v>
      </c>
      <c r="M447" s="24">
        <v>5.8</v>
      </c>
      <c r="N447" s="24">
        <v>5.5</v>
      </c>
    </row>
    <row r="448" spans="1:14" ht="15" customHeight="1" x14ac:dyDescent="0.25">
      <c r="A448" s="59" t="s">
        <v>490</v>
      </c>
      <c r="B448" s="58" t="s">
        <v>53</v>
      </c>
      <c r="C448" s="58" t="s">
        <v>288</v>
      </c>
      <c r="D448" s="58" t="s">
        <v>201</v>
      </c>
      <c r="E448" s="58">
        <v>2016</v>
      </c>
      <c r="F448" s="77">
        <v>159</v>
      </c>
      <c r="G448" s="24">
        <v>6</v>
      </c>
      <c r="H448" s="76">
        <v>2.5</v>
      </c>
      <c r="I448" s="23">
        <f>MIN(J448:J451)</f>
        <v>5.3</v>
      </c>
      <c r="J448" s="24">
        <f t="shared" si="54"/>
        <v>5.8</v>
      </c>
      <c r="K448" s="24">
        <v>5.8</v>
      </c>
      <c r="L448" s="24">
        <v>5.8</v>
      </c>
      <c r="M448" s="24">
        <v>5.9</v>
      </c>
      <c r="N448" s="24">
        <v>5.8</v>
      </c>
    </row>
    <row r="449" spans="1:14" ht="15" customHeight="1" x14ac:dyDescent="0.25">
      <c r="A449" s="59" t="s">
        <v>490</v>
      </c>
      <c r="B449" s="58" t="s">
        <v>202</v>
      </c>
      <c r="C449" s="58" t="s">
        <v>288</v>
      </c>
      <c r="D449" s="58" t="s">
        <v>201</v>
      </c>
      <c r="E449" s="58">
        <v>2016</v>
      </c>
      <c r="F449" s="77">
        <v>159</v>
      </c>
      <c r="G449" s="24">
        <v>6</v>
      </c>
      <c r="H449" s="76">
        <v>2.5</v>
      </c>
      <c r="I449" s="23" t="s">
        <v>3</v>
      </c>
      <c r="J449" s="24">
        <f t="shared" si="54"/>
        <v>5.8</v>
      </c>
      <c r="K449" s="24">
        <v>5.9</v>
      </c>
      <c r="L449" s="24">
        <v>5.9</v>
      </c>
      <c r="M449" s="24">
        <v>5.8</v>
      </c>
      <c r="N449" s="24">
        <v>5.8</v>
      </c>
    </row>
    <row r="450" spans="1:14" ht="15" customHeight="1" x14ac:dyDescent="0.25">
      <c r="A450" s="59" t="s">
        <v>490</v>
      </c>
      <c r="B450" s="58" t="s">
        <v>203</v>
      </c>
      <c r="C450" s="58" t="s">
        <v>288</v>
      </c>
      <c r="D450" s="58" t="s">
        <v>201</v>
      </c>
      <c r="E450" s="58">
        <v>2016</v>
      </c>
      <c r="F450" s="77">
        <v>159</v>
      </c>
      <c r="G450" s="24">
        <v>6</v>
      </c>
      <c r="H450" s="76">
        <v>2.5</v>
      </c>
      <c r="I450" s="23" t="s">
        <v>3</v>
      </c>
      <c r="J450" s="24">
        <f t="shared" si="54"/>
        <v>5.3</v>
      </c>
      <c r="K450" s="24">
        <v>5.4</v>
      </c>
      <c r="L450" s="24">
        <v>5.6</v>
      </c>
      <c r="M450" s="24">
        <v>5.3</v>
      </c>
      <c r="N450" s="24">
        <v>5.7</v>
      </c>
    </row>
    <row r="451" spans="1:14" ht="15" customHeight="1" x14ac:dyDescent="0.25">
      <c r="A451" s="59" t="s">
        <v>490</v>
      </c>
      <c r="B451" s="58" t="s">
        <v>204</v>
      </c>
      <c r="C451" s="58" t="s">
        <v>288</v>
      </c>
      <c r="D451" s="58" t="s">
        <v>201</v>
      </c>
      <c r="E451" s="58">
        <v>2016</v>
      </c>
      <c r="F451" s="77">
        <v>159</v>
      </c>
      <c r="G451" s="24">
        <v>6</v>
      </c>
      <c r="H451" s="76">
        <v>2.5</v>
      </c>
      <c r="I451" s="23" t="s">
        <v>3</v>
      </c>
      <c r="J451" s="24">
        <f t="shared" si="54"/>
        <v>5.3</v>
      </c>
      <c r="K451" s="24">
        <v>5.3</v>
      </c>
      <c r="L451" s="24" t="s">
        <v>3</v>
      </c>
      <c r="M451" s="24" t="s">
        <v>3</v>
      </c>
      <c r="N451" s="24" t="s">
        <v>3</v>
      </c>
    </row>
    <row r="452" spans="1:14" ht="15" customHeight="1" x14ac:dyDescent="0.25">
      <c r="A452" s="59" t="s">
        <v>491</v>
      </c>
      <c r="B452" s="58" t="s">
        <v>53</v>
      </c>
      <c r="C452" s="58" t="s">
        <v>55</v>
      </c>
      <c r="D452" s="58" t="s">
        <v>201</v>
      </c>
      <c r="E452" s="58">
        <v>2016</v>
      </c>
      <c r="F452" s="77">
        <v>159</v>
      </c>
      <c r="G452" s="24">
        <v>5</v>
      </c>
      <c r="H452" s="76">
        <v>2.5</v>
      </c>
      <c r="I452" s="23">
        <f t="shared" ref="I452:I453" si="59">MIN(J452)</f>
        <v>5.2</v>
      </c>
      <c r="J452" s="24">
        <f t="shared" si="54"/>
        <v>5.2</v>
      </c>
      <c r="K452" s="24">
        <v>5.4</v>
      </c>
      <c r="L452" s="24">
        <v>5.8</v>
      </c>
      <c r="M452" s="24">
        <v>5.2</v>
      </c>
      <c r="N452" s="24">
        <v>5.7</v>
      </c>
    </row>
    <row r="453" spans="1:14" ht="15" customHeight="1" x14ac:dyDescent="0.25">
      <c r="A453" s="59" t="s">
        <v>492</v>
      </c>
      <c r="B453" s="58" t="s">
        <v>53</v>
      </c>
      <c r="C453" s="58" t="s">
        <v>55</v>
      </c>
      <c r="D453" s="58" t="s">
        <v>201</v>
      </c>
      <c r="E453" s="58">
        <v>2016</v>
      </c>
      <c r="F453" s="77">
        <v>159</v>
      </c>
      <c r="G453" s="24">
        <v>5</v>
      </c>
      <c r="H453" s="76">
        <v>2.5</v>
      </c>
      <c r="I453" s="23">
        <f t="shared" si="59"/>
        <v>5.3</v>
      </c>
      <c r="J453" s="24">
        <f t="shared" si="54"/>
        <v>5.3</v>
      </c>
      <c r="K453" s="24">
        <v>5.6</v>
      </c>
      <c r="L453" s="24">
        <v>5.3</v>
      </c>
      <c r="M453" s="24">
        <v>5.8</v>
      </c>
      <c r="N453" s="24">
        <v>5.7</v>
      </c>
    </row>
    <row r="454" spans="1:14" ht="15" customHeight="1" x14ac:dyDescent="0.25">
      <c r="A454" s="59" t="s">
        <v>493</v>
      </c>
      <c r="B454" s="58" t="s">
        <v>53</v>
      </c>
      <c r="C454" s="58" t="s">
        <v>288</v>
      </c>
      <c r="D454" s="58" t="s">
        <v>201</v>
      </c>
      <c r="E454" s="58">
        <v>2016</v>
      </c>
      <c r="F454" s="77">
        <v>159</v>
      </c>
      <c r="G454" s="24">
        <v>6</v>
      </c>
      <c r="H454" s="76">
        <v>2.5</v>
      </c>
      <c r="I454" s="23">
        <f>MIN(J454:J457)</f>
        <v>5.3</v>
      </c>
      <c r="J454" s="24">
        <f t="shared" si="54"/>
        <v>5.6</v>
      </c>
      <c r="K454" s="24">
        <v>5.8</v>
      </c>
      <c r="L454" s="24">
        <v>5.9</v>
      </c>
      <c r="M454" s="24">
        <v>5.6</v>
      </c>
      <c r="N454" s="24">
        <v>5.8</v>
      </c>
    </row>
    <row r="455" spans="1:14" ht="15" customHeight="1" x14ac:dyDescent="0.25">
      <c r="A455" s="59" t="s">
        <v>493</v>
      </c>
      <c r="B455" s="58" t="s">
        <v>202</v>
      </c>
      <c r="C455" s="58" t="s">
        <v>288</v>
      </c>
      <c r="D455" s="58" t="s">
        <v>201</v>
      </c>
      <c r="E455" s="58">
        <v>2016</v>
      </c>
      <c r="F455" s="77">
        <v>159</v>
      </c>
      <c r="G455" s="24">
        <v>6</v>
      </c>
      <c r="H455" s="76">
        <v>2.5</v>
      </c>
      <c r="I455" s="23" t="s">
        <v>3</v>
      </c>
      <c r="J455" s="24">
        <f t="shared" si="54"/>
        <v>5.5</v>
      </c>
      <c r="K455" s="24">
        <v>5.7</v>
      </c>
      <c r="L455" s="24">
        <v>5.8</v>
      </c>
      <c r="M455" s="24">
        <v>5.5</v>
      </c>
      <c r="N455" s="24">
        <v>5.7</v>
      </c>
    </row>
    <row r="456" spans="1:14" ht="15" customHeight="1" x14ac:dyDescent="0.25">
      <c r="A456" s="59" t="s">
        <v>493</v>
      </c>
      <c r="B456" s="58" t="s">
        <v>203</v>
      </c>
      <c r="C456" s="58" t="s">
        <v>288</v>
      </c>
      <c r="D456" s="58" t="s">
        <v>201</v>
      </c>
      <c r="E456" s="58">
        <v>2016</v>
      </c>
      <c r="F456" s="77">
        <v>159</v>
      </c>
      <c r="G456" s="24">
        <v>6</v>
      </c>
      <c r="H456" s="76">
        <v>2.5</v>
      </c>
      <c r="I456" s="23" t="s">
        <v>3</v>
      </c>
      <c r="J456" s="24">
        <f t="shared" si="54"/>
        <v>5.3</v>
      </c>
      <c r="K456" s="24">
        <v>5.6</v>
      </c>
      <c r="L456" s="24">
        <v>5.7</v>
      </c>
      <c r="M456" s="24">
        <v>5.3</v>
      </c>
      <c r="N456" s="24">
        <v>5.7</v>
      </c>
    </row>
    <row r="457" spans="1:14" ht="15" customHeight="1" x14ac:dyDescent="0.25">
      <c r="A457" s="59" t="s">
        <v>493</v>
      </c>
      <c r="B457" s="58" t="s">
        <v>204</v>
      </c>
      <c r="C457" s="58" t="s">
        <v>288</v>
      </c>
      <c r="D457" s="58" t="s">
        <v>201</v>
      </c>
      <c r="E457" s="58">
        <v>2016</v>
      </c>
      <c r="F457" s="77">
        <v>159</v>
      </c>
      <c r="G457" s="24">
        <v>6</v>
      </c>
      <c r="H457" s="76">
        <v>2.5</v>
      </c>
      <c r="I457" s="23" t="s">
        <v>3</v>
      </c>
      <c r="J457" s="24">
        <f t="shared" si="54"/>
        <v>5.4</v>
      </c>
      <c r="K457" s="24">
        <v>5.4</v>
      </c>
      <c r="L457" s="24" t="s">
        <v>3</v>
      </c>
      <c r="M457" s="24" t="s">
        <v>3</v>
      </c>
      <c r="N457" s="24" t="s">
        <v>3</v>
      </c>
    </row>
    <row r="458" spans="1:14" ht="15" customHeight="1" x14ac:dyDescent="0.25">
      <c r="A458" s="59" t="s">
        <v>494</v>
      </c>
      <c r="B458" s="58" t="s">
        <v>53</v>
      </c>
      <c r="C458" s="58" t="s">
        <v>55</v>
      </c>
      <c r="D458" s="58" t="s">
        <v>201</v>
      </c>
      <c r="E458" s="58">
        <v>2016</v>
      </c>
      <c r="F458" s="77">
        <v>159</v>
      </c>
      <c r="G458" s="24">
        <v>5</v>
      </c>
      <c r="H458" s="76">
        <v>2.5</v>
      </c>
      <c r="I458" s="23">
        <f t="shared" ref="I458:I459" si="60">MIN(J458)</f>
        <v>5.3</v>
      </c>
      <c r="J458" s="24">
        <f t="shared" si="54"/>
        <v>5.3</v>
      </c>
      <c r="K458" s="24">
        <v>5.6</v>
      </c>
      <c r="L458" s="24">
        <v>5.7</v>
      </c>
      <c r="M458" s="24">
        <v>5.3</v>
      </c>
      <c r="N458" s="24">
        <v>5.6</v>
      </c>
    </row>
    <row r="459" spans="1:14" ht="15" customHeight="1" x14ac:dyDescent="0.25">
      <c r="A459" s="59" t="s">
        <v>495</v>
      </c>
      <c r="B459" s="58" t="s">
        <v>53</v>
      </c>
      <c r="C459" s="58" t="s">
        <v>55</v>
      </c>
      <c r="D459" s="58" t="s">
        <v>201</v>
      </c>
      <c r="E459" s="58">
        <v>2016</v>
      </c>
      <c r="F459" s="77">
        <v>159</v>
      </c>
      <c r="G459" s="24">
        <v>5</v>
      </c>
      <c r="H459" s="76">
        <v>2.5</v>
      </c>
      <c r="I459" s="23">
        <f t="shared" si="60"/>
        <v>5.2</v>
      </c>
      <c r="J459" s="24">
        <f t="shared" si="54"/>
        <v>5.2</v>
      </c>
      <c r="K459" s="24">
        <v>5.2</v>
      </c>
      <c r="L459" s="24">
        <v>5.7</v>
      </c>
      <c r="M459" s="24">
        <v>5.3</v>
      </c>
      <c r="N459" s="24">
        <v>5.9</v>
      </c>
    </row>
    <row r="460" spans="1:14" ht="15" customHeight="1" x14ac:dyDescent="0.25">
      <c r="A460" s="59" t="s">
        <v>496</v>
      </c>
      <c r="B460" s="58" t="s">
        <v>53</v>
      </c>
      <c r="C460" s="58" t="s">
        <v>288</v>
      </c>
      <c r="D460" s="58" t="s">
        <v>201</v>
      </c>
      <c r="E460" s="58">
        <v>2016</v>
      </c>
      <c r="F460" s="77">
        <v>159</v>
      </c>
      <c r="G460" s="24">
        <v>6</v>
      </c>
      <c r="H460" s="76">
        <v>2.5</v>
      </c>
      <c r="I460" s="23">
        <f>MIN(J460:J463)</f>
        <v>5.3</v>
      </c>
      <c r="J460" s="24">
        <f t="shared" si="54"/>
        <v>5.7</v>
      </c>
      <c r="K460" s="24">
        <v>5.7</v>
      </c>
      <c r="L460" s="24">
        <v>5.9</v>
      </c>
      <c r="M460" s="24">
        <v>6.2</v>
      </c>
      <c r="N460" s="24">
        <v>6</v>
      </c>
    </row>
    <row r="461" spans="1:14" ht="15" customHeight="1" x14ac:dyDescent="0.25">
      <c r="A461" s="59" t="s">
        <v>496</v>
      </c>
      <c r="B461" s="58" t="s">
        <v>202</v>
      </c>
      <c r="C461" s="58" t="s">
        <v>288</v>
      </c>
      <c r="D461" s="58" t="s">
        <v>201</v>
      </c>
      <c r="E461" s="58">
        <v>2016</v>
      </c>
      <c r="F461" s="77">
        <v>159</v>
      </c>
      <c r="G461" s="24">
        <v>6</v>
      </c>
      <c r="H461" s="76">
        <v>2.5</v>
      </c>
      <c r="I461" s="23" t="s">
        <v>3</v>
      </c>
      <c r="J461" s="24">
        <f t="shared" si="54"/>
        <v>5.7</v>
      </c>
      <c r="K461" s="24">
        <v>5.8</v>
      </c>
      <c r="L461" s="24">
        <v>6.3</v>
      </c>
      <c r="M461" s="24">
        <v>5.7</v>
      </c>
      <c r="N461" s="24">
        <v>5.9</v>
      </c>
    </row>
    <row r="462" spans="1:14" ht="15" customHeight="1" x14ac:dyDescent="0.25">
      <c r="A462" s="59" t="s">
        <v>496</v>
      </c>
      <c r="B462" s="58" t="s">
        <v>203</v>
      </c>
      <c r="C462" s="58" t="s">
        <v>288</v>
      </c>
      <c r="D462" s="58" t="s">
        <v>201</v>
      </c>
      <c r="E462" s="58">
        <v>2016</v>
      </c>
      <c r="F462" s="77">
        <v>159</v>
      </c>
      <c r="G462" s="24">
        <v>6</v>
      </c>
      <c r="H462" s="76">
        <v>2.5</v>
      </c>
      <c r="I462" s="23" t="s">
        <v>3</v>
      </c>
      <c r="J462" s="24">
        <f t="shared" si="54"/>
        <v>5.7</v>
      </c>
      <c r="K462" s="24">
        <v>5.9</v>
      </c>
      <c r="L462" s="24">
        <v>6</v>
      </c>
      <c r="M462" s="24">
        <v>5.7</v>
      </c>
      <c r="N462" s="24">
        <v>5.7</v>
      </c>
    </row>
    <row r="463" spans="1:14" ht="15" customHeight="1" x14ac:dyDescent="0.25">
      <c r="A463" s="59" t="s">
        <v>496</v>
      </c>
      <c r="B463" s="58" t="s">
        <v>204</v>
      </c>
      <c r="C463" s="58" t="s">
        <v>288</v>
      </c>
      <c r="D463" s="58" t="s">
        <v>201</v>
      </c>
      <c r="E463" s="58">
        <v>2016</v>
      </c>
      <c r="F463" s="77">
        <v>159</v>
      </c>
      <c r="G463" s="24">
        <v>6</v>
      </c>
      <c r="H463" s="76">
        <v>2.5</v>
      </c>
      <c r="I463" s="23" t="s">
        <v>3</v>
      </c>
      <c r="J463" s="24">
        <f t="shared" si="54"/>
        <v>5.3</v>
      </c>
      <c r="K463" s="24">
        <v>5.3</v>
      </c>
      <c r="L463" s="24" t="s">
        <v>3</v>
      </c>
      <c r="M463" s="24" t="s">
        <v>3</v>
      </c>
      <c r="N463" s="24" t="s">
        <v>3</v>
      </c>
    </row>
    <row r="464" spans="1:14" ht="15" customHeight="1" x14ac:dyDescent="0.25">
      <c r="A464" s="59" t="s">
        <v>497</v>
      </c>
      <c r="B464" s="58" t="s">
        <v>53</v>
      </c>
      <c r="C464" s="58" t="s">
        <v>55</v>
      </c>
      <c r="D464" s="58" t="s">
        <v>201</v>
      </c>
      <c r="E464" s="58">
        <v>2016</v>
      </c>
      <c r="F464" s="77">
        <v>159</v>
      </c>
      <c r="G464" s="24">
        <v>5</v>
      </c>
      <c r="H464" s="76">
        <v>2.5</v>
      </c>
      <c r="I464" s="23">
        <f t="shared" ref="I464:I465" si="61">MIN(J464)</f>
        <v>5.0999999999999996</v>
      </c>
      <c r="J464" s="24">
        <f t="shared" si="54"/>
        <v>5.0999999999999996</v>
      </c>
      <c r="K464" s="24">
        <v>5.0999999999999996</v>
      </c>
      <c r="L464" s="24">
        <v>5.7</v>
      </c>
      <c r="M464" s="24">
        <v>5.3</v>
      </c>
      <c r="N464" s="24">
        <v>5.6</v>
      </c>
    </row>
    <row r="465" spans="1:14" ht="15" customHeight="1" x14ac:dyDescent="0.25">
      <c r="A465" s="59" t="s">
        <v>498</v>
      </c>
      <c r="B465" s="58" t="s">
        <v>53</v>
      </c>
      <c r="C465" s="58" t="s">
        <v>55</v>
      </c>
      <c r="D465" s="58" t="s">
        <v>201</v>
      </c>
      <c r="E465" s="58">
        <v>2016</v>
      </c>
      <c r="F465" s="77">
        <v>159</v>
      </c>
      <c r="G465" s="24">
        <v>5</v>
      </c>
      <c r="H465" s="76">
        <v>2.5</v>
      </c>
      <c r="I465" s="23">
        <f t="shared" si="61"/>
        <v>5.4</v>
      </c>
      <c r="J465" s="24">
        <f t="shared" si="54"/>
        <v>5.4</v>
      </c>
      <c r="K465" s="24">
        <v>5.4</v>
      </c>
      <c r="L465" s="24">
        <v>5.6</v>
      </c>
      <c r="M465" s="24">
        <v>5.8</v>
      </c>
      <c r="N465" s="24">
        <v>5.6</v>
      </c>
    </row>
    <row r="466" spans="1:14" ht="15" customHeight="1" x14ac:dyDescent="0.25">
      <c r="A466" s="59" t="s">
        <v>499</v>
      </c>
      <c r="B466" s="58" t="s">
        <v>53</v>
      </c>
      <c r="C466" s="58" t="s">
        <v>288</v>
      </c>
      <c r="D466" s="58" t="s">
        <v>201</v>
      </c>
      <c r="E466" s="58">
        <v>2016</v>
      </c>
      <c r="F466" s="77">
        <v>159</v>
      </c>
      <c r="G466" s="24">
        <v>6</v>
      </c>
      <c r="H466" s="76">
        <v>2.5</v>
      </c>
      <c r="I466" s="23">
        <f>MIN(J466:J469)</f>
        <v>5.4</v>
      </c>
      <c r="J466" s="24">
        <f t="shared" si="54"/>
        <v>5.6</v>
      </c>
      <c r="K466" s="24">
        <v>5.8</v>
      </c>
      <c r="L466" s="24">
        <v>5.9</v>
      </c>
      <c r="M466" s="24">
        <v>5.6</v>
      </c>
      <c r="N466" s="24">
        <v>5.7</v>
      </c>
    </row>
    <row r="467" spans="1:14" ht="15" customHeight="1" x14ac:dyDescent="0.25">
      <c r="A467" s="59" t="s">
        <v>499</v>
      </c>
      <c r="B467" s="58" t="s">
        <v>202</v>
      </c>
      <c r="C467" s="58" t="s">
        <v>288</v>
      </c>
      <c r="D467" s="58" t="s">
        <v>201</v>
      </c>
      <c r="E467" s="58">
        <v>2016</v>
      </c>
      <c r="F467" s="77">
        <v>159</v>
      </c>
      <c r="G467" s="24">
        <v>6</v>
      </c>
      <c r="H467" s="76">
        <v>2.5</v>
      </c>
      <c r="I467" s="23" t="s">
        <v>3</v>
      </c>
      <c r="J467" s="24">
        <f t="shared" si="54"/>
        <v>5.8</v>
      </c>
      <c r="K467" s="24">
        <v>5.9</v>
      </c>
      <c r="L467" s="24">
        <v>6.1</v>
      </c>
      <c r="M467" s="24">
        <v>5.8</v>
      </c>
      <c r="N467" s="24">
        <v>6</v>
      </c>
    </row>
    <row r="468" spans="1:14" ht="15" customHeight="1" x14ac:dyDescent="0.25">
      <c r="A468" s="59" t="s">
        <v>499</v>
      </c>
      <c r="B468" s="58" t="s">
        <v>203</v>
      </c>
      <c r="C468" s="58" t="s">
        <v>288</v>
      </c>
      <c r="D468" s="58" t="s">
        <v>201</v>
      </c>
      <c r="E468" s="58">
        <v>2016</v>
      </c>
      <c r="F468" s="77">
        <v>159</v>
      </c>
      <c r="G468" s="24">
        <v>6</v>
      </c>
      <c r="H468" s="76">
        <v>2.5</v>
      </c>
      <c r="I468" s="23" t="s">
        <v>3</v>
      </c>
      <c r="J468" s="24">
        <f t="shared" si="54"/>
        <v>5.7</v>
      </c>
      <c r="K468" s="24">
        <v>5.7</v>
      </c>
      <c r="L468" s="24">
        <v>5.9</v>
      </c>
      <c r="M468" s="24">
        <v>5.8</v>
      </c>
      <c r="N468" s="24">
        <v>5.9</v>
      </c>
    </row>
    <row r="469" spans="1:14" ht="15" customHeight="1" x14ac:dyDescent="0.25">
      <c r="A469" s="59" t="s">
        <v>499</v>
      </c>
      <c r="B469" s="58" t="s">
        <v>204</v>
      </c>
      <c r="C469" s="58" t="s">
        <v>288</v>
      </c>
      <c r="D469" s="58" t="s">
        <v>201</v>
      </c>
      <c r="E469" s="58">
        <v>2016</v>
      </c>
      <c r="F469" s="77">
        <v>159</v>
      </c>
      <c r="G469" s="24">
        <v>6</v>
      </c>
      <c r="H469" s="76">
        <v>2.5</v>
      </c>
      <c r="I469" s="23" t="s">
        <v>3</v>
      </c>
      <c r="J469" s="24">
        <f t="shared" si="54"/>
        <v>5.4</v>
      </c>
      <c r="K469" s="24">
        <v>5.4</v>
      </c>
      <c r="L469" s="24" t="s">
        <v>3</v>
      </c>
      <c r="M469" s="24" t="s">
        <v>3</v>
      </c>
      <c r="N469" s="24" t="s">
        <v>3</v>
      </c>
    </row>
    <row r="470" spans="1:14" ht="15" customHeight="1" x14ac:dyDescent="0.25">
      <c r="A470" s="59" t="s">
        <v>500</v>
      </c>
      <c r="B470" s="58" t="s">
        <v>53</v>
      </c>
      <c r="C470" s="58" t="s">
        <v>55</v>
      </c>
      <c r="D470" s="58" t="s">
        <v>201</v>
      </c>
      <c r="E470" s="58">
        <v>2016</v>
      </c>
      <c r="F470" s="77">
        <v>159</v>
      </c>
      <c r="G470" s="24">
        <v>5</v>
      </c>
      <c r="H470" s="76">
        <v>2.5</v>
      </c>
      <c r="I470" s="23">
        <f t="shared" ref="I470:I473" si="62">MIN(J470)</f>
        <v>5.2</v>
      </c>
      <c r="J470" s="24">
        <f t="shared" si="54"/>
        <v>5.2</v>
      </c>
      <c r="K470" s="24">
        <v>5.2</v>
      </c>
      <c r="L470" s="24">
        <v>5.5</v>
      </c>
      <c r="M470" s="24">
        <v>5.3</v>
      </c>
      <c r="N470" s="24">
        <v>5.7</v>
      </c>
    </row>
    <row r="471" spans="1:14" ht="15" customHeight="1" x14ac:dyDescent="0.25">
      <c r="A471" s="59" t="s">
        <v>501</v>
      </c>
      <c r="B471" s="58" t="s">
        <v>53</v>
      </c>
      <c r="C471" s="58" t="s">
        <v>55</v>
      </c>
      <c r="D471" s="58" t="s">
        <v>201</v>
      </c>
      <c r="E471" s="58">
        <v>2016</v>
      </c>
      <c r="F471" s="77">
        <v>159</v>
      </c>
      <c r="G471" s="24">
        <v>5</v>
      </c>
      <c r="H471" s="76">
        <v>2.5</v>
      </c>
      <c r="I471" s="23">
        <f t="shared" si="62"/>
        <v>5.4</v>
      </c>
      <c r="J471" s="24">
        <f t="shared" si="54"/>
        <v>5.4</v>
      </c>
      <c r="K471" s="24">
        <v>5.4</v>
      </c>
      <c r="L471" s="24">
        <v>5.9</v>
      </c>
      <c r="M471" s="24">
        <v>5.6</v>
      </c>
      <c r="N471" s="24">
        <v>6.1</v>
      </c>
    </row>
    <row r="472" spans="1:14" ht="15" customHeight="1" x14ac:dyDescent="0.25">
      <c r="A472" s="59" t="s">
        <v>502</v>
      </c>
      <c r="B472" s="58" t="s">
        <v>53</v>
      </c>
      <c r="C472" s="58" t="s">
        <v>55</v>
      </c>
      <c r="D472" s="58" t="s">
        <v>201</v>
      </c>
      <c r="E472" s="58">
        <v>2016</v>
      </c>
      <c r="F472" s="77">
        <v>159</v>
      </c>
      <c r="G472" s="24">
        <v>5</v>
      </c>
      <c r="H472" s="76">
        <v>2.5</v>
      </c>
      <c r="I472" s="23">
        <f t="shared" si="62"/>
        <v>5.5</v>
      </c>
      <c r="J472" s="24">
        <f t="shared" si="54"/>
        <v>5.5</v>
      </c>
      <c r="K472" s="24">
        <v>5.5</v>
      </c>
      <c r="L472" s="24">
        <v>5.7</v>
      </c>
      <c r="M472" s="24">
        <v>5.6</v>
      </c>
      <c r="N472" s="24">
        <v>5.7</v>
      </c>
    </row>
    <row r="473" spans="1:14" ht="15" customHeight="1" x14ac:dyDescent="0.25">
      <c r="A473" s="59" t="s">
        <v>503</v>
      </c>
      <c r="B473" s="58" t="s">
        <v>53</v>
      </c>
      <c r="C473" s="58" t="s">
        <v>55</v>
      </c>
      <c r="D473" s="58" t="s">
        <v>201</v>
      </c>
      <c r="E473" s="58">
        <v>2016</v>
      </c>
      <c r="F473" s="77">
        <v>159</v>
      </c>
      <c r="G473" s="24">
        <v>5</v>
      </c>
      <c r="H473" s="76">
        <v>2.5</v>
      </c>
      <c r="I473" s="23">
        <f t="shared" si="62"/>
        <v>5.2</v>
      </c>
      <c r="J473" s="24">
        <f t="shared" si="54"/>
        <v>5.2</v>
      </c>
      <c r="K473" s="24">
        <v>5.2</v>
      </c>
      <c r="L473" s="24">
        <v>5.5</v>
      </c>
      <c r="M473" s="24">
        <v>5.7</v>
      </c>
      <c r="N473" s="24">
        <v>5.5</v>
      </c>
    </row>
    <row r="474" spans="1:14" ht="15" customHeight="1" x14ac:dyDescent="0.25">
      <c r="A474" s="59" t="s">
        <v>504</v>
      </c>
      <c r="B474" s="58" t="s">
        <v>53</v>
      </c>
      <c r="C474" s="58" t="s">
        <v>288</v>
      </c>
      <c r="D474" s="58" t="s">
        <v>201</v>
      </c>
      <c r="E474" s="58">
        <v>2016</v>
      </c>
      <c r="F474" s="77">
        <v>159</v>
      </c>
      <c r="G474" s="24">
        <v>6</v>
      </c>
      <c r="H474" s="76">
        <v>2.5</v>
      </c>
      <c r="I474" s="23">
        <f>MIN(J474:J477)</f>
        <v>5.3</v>
      </c>
      <c r="J474" s="24">
        <f t="shared" si="54"/>
        <v>5.7</v>
      </c>
      <c r="K474" s="24">
        <v>5.7</v>
      </c>
      <c r="L474" s="24">
        <v>5.9</v>
      </c>
      <c r="M474" s="24">
        <v>6.3</v>
      </c>
      <c r="N474" s="24">
        <v>5.8</v>
      </c>
    </row>
    <row r="475" spans="1:14" ht="15" customHeight="1" x14ac:dyDescent="0.25">
      <c r="A475" s="59" t="s">
        <v>504</v>
      </c>
      <c r="B475" s="58" t="s">
        <v>202</v>
      </c>
      <c r="C475" s="58" t="s">
        <v>288</v>
      </c>
      <c r="D475" s="58" t="s">
        <v>201</v>
      </c>
      <c r="E475" s="58">
        <v>2016</v>
      </c>
      <c r="F475" s="77">
        <v>159</v>
      </c>
      <c r="G475" s="24">
        <v>6</v>
      </c>
      <c r="H475" s="76">
        <v>2.5</v>
      </c>
      <c r="I475" s="23" t="s">
        <v>3</v>
      </c>
      <c r="J475" s="24">
        <f t="shared" si="54"/>
        <v>5.6</v>
      </c>
      <c r="K475" s="24">
        <v>5.7</v>
      </c>
      <c r="L475" s="24">
        <v>5.9</v>
      </c>
      <c r="M475" s="24">
        <v>5.6</v>
      </c>
      <c r="N475" s="24">
        <v>5.8</v>
      </c>
    </row>
    <row r="476" spans="1:14" ht="15" customHeight="1" x14ac:dyDescent="0.25">
      <c r="A476" s="59" t="s">
        <v>504</v>
      </c>
      <c r="B476" s="58" t="s">
        <v>203</v>
      </c>
      <c r="C476" s="58" t="s">
        <v>288</v>
      </c>
      <c r="D476" s="58" t="s">
        <v>201</v>
      </c>
      <c r="E476" s="58">
        <v>2016</v>
      </c>
      <c r="F476" s="77">
        <v>159</v>
      </c>
      <c r="G476" s="24">
        <v>6</v>
      </c>
      <c r="H476" s="76">
        <v>2.5</v>
      </c>
      <c r="I476" s="23" t="s">
        <v>3</v>
      </c>
      <c r="J476" s="24">
        <f t="shared" si="54"/>
        <v>5.7</v>
      </c>
      <c r="K476" s="24">
        <v>5.7</v>
      </c>
      <c r="L476" s="24">
        <v>5.7</v>
      </c>
      <c r="M476" s="24">
        <v>5.9</v>
      </c>
      <c r="N476" s="24">
        <v>6.2</v>
      </c>
    </row>
    <row r="477" spans="1:14" ht="15" customHeight="1" x14ac:dyDescent="0.25">
      <c r="A477" s="59" t="s">
        <v>504</v>
      </c>
      <c r="B477" s="58" t="s">
        <v>204</v>
      </c>
      <c r="C477" s="58" t="s">
        <v>288</v>
      </c>
      <c r="D477" s="58" t="s">
        <v>201</v>
      </c>
      <c r="E477" s="58">
        <v>2016</v>
      </c>
      <c r="F477" s="77">
        <v>159</v>
      </c>
      <c r="G477" s="24">
        <v>6</v>
      </c>
      <c r="H477" s="76">
        <v>2.5</v>
      </c>
      <c r="I477" s="23" t="s">
        <v>3</v>
      </c>
      <c r="J477" s="24">
        <f t="shared" si="54"/>
        <v>5.3</v>
      </c>
      <c r="K477" s="24">
        <v>5.3</v>
      </c>
      <c r="L477" s="24" t="s">
        <v>3</v>
      </c>
      <c r="M477" s="24" t="s">
        <v>3</v>
      </c>
      <c r="N477" s="24" t="s">
        <v>3</v>
      </c>
    </row>
    <row r="478" spans="1:14" ht="15" customHeight="1" x14ac:dyDescent="0.25">
      <c r="A478" s="59" t="s">
        <v>505</v>
      </c>
      <c r="B478" s="58" t="s">
        <v>53</v>
      </c>
      <c r="C478" s="58" t="s">
        <v>55</v>
      </c>
      <c r="D478" s="58" t="s">
        <v>201</v>
      </c>
      <c r="E478" s="58">
        <v>2016</v>
      </c>
      <c r="F478" s="77">
        <v>159</v>
      </c>
      <c r="G478" s="24">
        <v>5</v>
      </c>
      <c r="H478" s="76">
        <v>2.5</v>
      </c>
      <c r="I478" s="23">
        <f t="shared" ref="I478:I481" si="63">MIN(J478)</f>
        <v>5.3</v>
      </c>
      <c r="J478" s="24">
        <f t="shared" si="54"/>
        <v>5.3</v>
      </c>
      <c r="K478" s="24">
        <v>5.8</v>
      </c>
      <c r="L478" s="24">
        <v>5.3</v>
      </c>
      <c r="M478" s="24">
        <v>5.7</v>
      </c>
      <c r="N478" s="24">
        <v>5.5</v>
      </c>
    </row>
    <row r="479" spans="1:14" ht="15" customHeight="1" x14ac:dyDescent="0.25">
      <c r="A479" s="59" t="s">
        <v>506</v>
      </c>
      <c r="B479" s="58" t="s">
        <v>53</v>
      </c>
      <c r="C479" s="58" t="s">
        <v>55</v>
      </c>
      <c r="D479" s="58" t="s">
        <v>201</v>
      </c>
      <c r="E479" s="58">
        <v>2016</v>
      </c>
      <c r="F479" s="77">
        <v>159</v>
      </c>
      <c r="G479" s="24">
        <v>5</v>
      </c>
      <c r="H479" s="76">
        <v>2.5</v>
      </c>
      <c r="I479" s="23">
        <f t="shared" si="63"/>
        <v>5.4</v>
      </c>
      <c r="J479" s="24">
        <f t="shared" si="54"/>
        <v>5.4</v>
      </c>
      <c r="K479" s="24">
        <v>5.4</v>
      </c>
      <c r="L479" s="24">
        <v>5.6</v>
      </c>
      <c r="M479" s="24">
        <v>5.5</v>
      </c>
      <c r="N479" s="24">
        <v>5.5</v>
      </c>
    </row>
    <row r="480" spans="1:14" ht="15" customHeight="1" x14ac:dyDescent="0.25">
      <c r="A480" s="59" t="s">
        <v>507</v>
      </c>
      <c r="B480" s="58" t="s">
        <v>53</v>
      </c>
      <c r="C480" s="58" t="s">
        <v>55</v>
      </c>
      <c r="D480" s="58" t="s">
        <v>201</v>
      </c>
      <c r="E480" s="58">
        <v>2016</v>
      </c>
      <c r="F480" s="77">
        <v>159</v>
      </c>
      <c r="G480" s="24">
        <v>5</v>
      </c>
      <c r="H480" s="76">
        <v>2.5</v>
      </c>
      <c r="I480" s="23">
        <f t="shared" si="63"/>
        <v>5.0999999999999996</v>
      </c>
      <c r="J480" s="24">
        <f t="shared" si="54"/>
        <v>5.0999999999999996</v>
      </c>
      <c r="K480" s="24">
        <v>5.0999999999999996</v>
      </c>
      <c r="L480" s="24">
        <v>5.3</v>
      </c>
      <c r="M480" s="24">
        <v>5.9</v>
      </c>
      <c r="N480" s="24">
        <v>6</v>
      </c>
    </row>
    <row r="481" spans="1:14" ht="15" customHeight="1" x14ac:dyDescent="0.25">
      <c r="A481" s="59" t="s">
        <v>508</v>
      </c>
      <c r="B481" s="58" t="s">
        <v>53</v>
      </c>
      <c r="C481" s="58" t="s">
        <v>55</v>
      </c>
      <c r="D481" s="58" t="s">
        <v>201</v>
      </c>
      <c r="E481" s="58">
        <v>2016</v>
      </c>
      <c r="F481" s="77">
        <v>159</v>
      </c>
      <c r="G481" s="24">
        <v>5</v>
      </c>
      <c r="H481" s="76">
        <v>2.5</v>
      </c>
      <c r="I481" s="23">
        <f t="shared" si="63"/>
        <v>5.2</v>
      </c>
      <c r="J481" s="24">
        <f t="shared" si="54"/>
        <v>5.2</v>
      </c>
      <c r="K481" s="24">
        <v>5.7</v>
      </c>
      <c r="L481" s="24">
        <v>5.5</v>
      </c>
      <c r="M481" s="24">
        <v>5.2</v>
      </c>
      <c r="N481" s="24">
        <v>5.7</v>
      </c>
    </row>
    <row r="482" spans="1:14" ht="15" customHeight="1" x14ac:dyDescent="0.25">
      <c r="A482" s="59" t="s">
        <v>509</v>
      </c>
      <c r="B482" s="58" t="s">
        <v>53</v>
      </c>
      <c r="C482" s="58" t="s">
        <v>288</v>
      </c>
      <c r="D482" s="58" t="s">
        <v>201</v>
      </c>
      <c r="E482" s="58">
        <v>2016</v>
      </c>
      <c r="F482" s="77">
        <v>159</v>
      </c>
      <c r="G482" s="24">
        <v>6</v>
      </c>
      <c r="H482" s="76">
        <v>2.5</v>
      </c>
      <c r="I482" s="23">
        <f>MIN(J482:J485)</f>
        <v>5.5</v>
      </c>
      <c r="J482" s="24">
        <f t="shared" si="54"/>
        <v>5.8</v>
      </c>
      <c r="K482" s="24">
        <v>5.9</v>
      </c>
      <c r="L482" s="24">
        <v>6</v>
      </c>
      <c r="M482" s="24">
        <v>5.8</v>
      </c>
      <c r="N482" s="24">
        <v>6.1</v>
      </c>
    </row>
    <row r="483" spans="1:14" ht="15" customHeight="1" x14ac:dyDescent="0.25">
      <c r="A483" s="59" t="s">
        <v>509</v>
      </c>
      <c r="B483" s="58" t="s">
        <v>202</v>
      </c>
      <c r="C483" s="58" t="s">
        <v>288</v>
      </c>
      <c r="D483" s="58" t="s">
        <v>201</v>
      </c>
      <c r="E483" s="58">
        <v>2016</v>
      </c>
      <c r="F483" s="77">
        <v>159</v>
      </c>
      <c r="G483" s="24">
        <v>6</v>
      </c>
      <c r="H483" s="76">
        <v>2.5</v>
      </c>
      <c r="I483" s="23" t="s">
        <v>3</v>
      </c>
      <c r="J483" s="24">
        <f t="shared" si="54"/>
        <v>5.8</v>
      </c>
      <c r="K483" s="24">
        <v>5.8</v>
      </c>
      <c r="L483" s="24">
        <v>6.3</v>
      </c>
      <c r="M483" s="24">
        <v>6.1</v>
      </c>
      <c r="N483" s="24">
        <v>6.3</v>
      </c>
    </row>
    <row r="484" spans="1:14" ht="15" customHeight="1" x14ac:dyDescent="0.25">
      <c r="A484" s="59" t="s">
        <v>509</v>
      </c>
      <c r="B484" s="58" t="s">
        <v>203</v>
      </c>
      <c r="C484" s="58" t="s">
        <v>288</v>
      </c>
      <c r="D484" s="58" t="s">
        <v>201</v>
      </c>
      <c r="E484" s="58">
        <v>2016</v>
      </c>
      <c r="F484" s="77">
        <v>159</v>
      </c>
      <c r="G484" s="24">
        <v>6</v>
      </c>
      <c r="H484" s="76">
        <v>2.5</v>
      </c>
      <c r="I484" s="23" t="s">
        <v>3</v>
      </c>
      <c r="J484" s="24">
        <f t="shared" si="54"/>
        <v>5.8</v>
      </c>
      <c r="K484" s="24">
        <v>5.9</v>
      </c>
      <c r="L484" s="24">
        <v>5.8</v>
      </c>
      <c r="M484" s="24">
        <v>6.2</v>
      </c>
      <c r="N484" s="24">
        <v>5.9</v>
      </c>
    </row>
    <row r="485" spans="1:14" ht="15" customHeight="1" x14ac:dyDescent="0.25">
      <c r="A485" s="59" t="s">
        <v>509</v>
      </c>
      <c r="B485" s="58" t="s">
        <v>204</v>
      </c>
      <c r="C485" s="58" t="s">
        <v>288</v>
      </c>
      <c r="D485" s="58" t="s">
        <v>201</v>
      </c>
      <c r="E485" s="58">
        <v>2016</v>
      </c>
      <c r="F485" s="77">
        <v>159</v>
      </c>
      <c r="G485" s="24">
        <v>6</v>
      </c>
      <c r="H485" s="76">
        <v>2.5</v>
      </c>
      <c r="I485" s="23" t="s">
        <v>3</v>
      </c>
      <c r="J485" s="24">
        <f t="shared" si="54"/>
        <v>5.5</v>
      </c>
      <c r="K485" s="24">
        <v>5.5</v>
      </c>
      <c r="L485" s="24" t="s">
        <v>3</v>
      </c>
      <c r="M485" s="24" t="s">
        <v>3</v>
      </c>
      <c r="N485" s="24" t="s">
        <v>3</v>
      </c>
    </row>
    <row r="486" spans="1:14" ht="15" customHeight="1" x14ac:dyDescent="0.25">
      <c r="A486" s="59" t="s">
        <v>510</v>
      </c>
      <c r="B486" s="58" t="s">
        <v>53</v>
      </c>
      <c r="C486" s="58" t="s">
        <v>55</v>
      </c>
      <c r="D486" s="58" t="s">
        <v>201</v>
      </c>
      <c r="E486" s="58">
        <v>2016</v>
      </c>
      <c r="F486" s="77">
        <v>159</v>
      </c>
      <c r="G486" s="24">
        <v>5</v>
      </c>
      <c r="H486" s="76">
        <v>2.5</v>
      </c>
      <c r="I486" s="23">
        <f t="shared" ref="I486:I487" si="64">MIN(J486)</f>
        <v>5</v>
      </c>
      <c r="J486" s="24">
        <f t="shared" si="54"/>
        <v>5</v>
      </c>
      <c r="K486" s="24">
        <v>5.2</v>
      </c>
      <c r="L486" s="24">
        <v>5.6</v>
      </c>
      <c r="M486" s="24">
        <v>5</v>
      </c>
      <c r="N486" s="24">
        <v>5.8</v>
      </c>
    </row>
    <row r="487" spans="1:14" ht="15" customHeight="1" x14ac:dyDescent="0.25">
      <c r="A487" s="59" t="s">
        <v>511</v>
      </c>
      <c r="B487" s="58" t="s">
        <v>53</v>
      </c>
      <c r="C487" s="58" t="s">
        <v>55</v>
      </c>
      <c r="D487" s="58" t="s">
        <v>201</v>
      </c>
      <c r="E487" s="58">
        <v>2016</v>
      </c>
      <c r="F487" s="77">
        <v>159</v>
      </c>
      <c r="G487" s="24">
        <v>5</v>
      </c>
      <c r="H487" s="76">
        <v>2.5</v>
      </c>
      <c r="I487" s="23">
        <f t="shared" si="64"/>
        <v>5.2</v>
      </c>
      <c r="J487" s="24">
        <f t="shared" si="54"/>
        <v>5.2</v>
      </c>
      <c r="K487" s="24">
        <v>5.7</v>
      </c>
      <c r="L487" s="24">
        <v>5.2</v>
      </c>
      <c r="M487" s="24">
        <v>5.5</v>
      </c>
      <c r="N487" s="24">
        <v>5.7</v>
      </c>
    </row>
    <row r="488" spans="1:14" ht="15" customHeight="1" x14ac:dyDescent="0.25">
      <c r="A488" s="59" t="s">
        <v>512</v>
      </c>
      <c r="B488" s="58" t="s">
        <v>53</v>
      </c>
      <c r="C488" s="58" t="s">
        <v>288</v>
      </c>
      <c r="D488" s="58" t="s">
        <v>201</v>
      </c>
      <c r="E488" s="58">
        <v>2016</v>
      </c>
      <c r="F488" s="77">
        <v>159</v>
      </c>
      <c r="G488" s="24">
        <v>6</v>
      </c>
      <c r="H488" s="76">
        <v>2.5</v>
      </c>
      <c r="I488" s="23">
        <f>MIN(J488:J491)</f>
        <v>5.4</v>
      </c>
      <c r="J488" s="24">
        <f t="shared" si="54"/>
        <v>5.7</v>
      </c>
      <c r="K488" s="24">
        <v>5.7</v>
      </c>
      <c r="L488" s="24">
        <v>5.9</v>
      </c>
      <c r="M488" s="24">
        <v>6.3</v>
      </c>
      <c r="N488" s="24">
        <v>6.1</v>
      </c>
    </row>
    <row r="489" spans="1:14" ht="15" customHeight="1" x14ac:dyDescent="0.25">
      <c r="A489" s="59" t="s">
        <v>512</v>
      </c>
      <c r="B489" s="58" t="s">
        <v>202</v>
      </c>
      <c r="C489" s="58" t="s">
        <v>288</v>
      </c>
      <c r="D489" s="58" t="s">
        <v>201</v>
      </c>
      <c r="E489" s="58">
        <v>2016</v>
      </c>
      <c r="F489" s="77">
        <v>159</v>
      </c>
      <c r="G489" s="24">
        <v>6</v>
      </c>
      <c r="H489" s="76">
        <v>2.5</v>
      </c>
      <c r="I489" s="23" t="s">
        <v>3</v>
      </c>
      <c r="J489" s="24">
        <f t="shared" si="54"/>
        <v>5.7</v>
      </c>
      <c r="K489" s="24">
        <v>6</v>
      </c>
      <c r="L489" s="24">
        <v>6.2</v>
      </c>
      <c r="M489" s="24">
        <v>5.9</v>
      </c>
      <c r="N489" s="24">
        <v>5.7</v>
      </c>
    </row>
    <row r="490" spans="1:14" ht="15" customHeight="1" x14ac:dyDescent="0.25">
      <c r="A490" s="59" t="s">
        <v>512</v>
      </c>
      <c r="B490" s="58" t="s">
        <v>203</v>
      </c>
      <c r="C490" s="58" t="s">
        <v>288</v>
      </c>
      <c r="D490" s="58" t="s">
        <v>201</v>
      </c>
      <c r="E490" s="58">
        <v>2016</v>
      </c>
      <c r="F490" s="77">
        <v>159</v>
      </c>
      <c r="G490" s="24">
        <v>6</v>
      </c>
      <c r="H490" s="76">
        <v>2.5</v>
      </c>
      <c r="I490" s="23" t="s">
        <v>3</v>
      </c>
      <c r="J490" s="24">
        <f t="shared" si="54"/>
        <v>5.7</v>
      </c>
      <c r="K490" s="24">
        <v>5.9</v>
      </c>
      <c r="L490" s="24">
        <v>6.2</v>
      </c>
      <c r="M490" s="24">
        <v>6.1</v>
      </c>
      <c r="N490" s="24">
        <v>5.7</v>
      </c>
    </row>
    <row r="491" spans="1:14" ht="15" customHeight="1" x14ac:dyDescent="0.25">
      <c r="A491" s="59" t="s">
        <v>512</v>
      </c>
      <c r="B491" s="58" t="s">
        <v>204</v>
      </c>
      <c r="C491" s="58" t="s">
        <v>288</v>
      </c>
      <c r="D491" s="58" t="s">
        <v>201</v>
      </c>
      <c r="E491" s="58">
        <v>2016</v>
      </c>
      <c r="F491" s="77">
        <v>159</v>
      </c>
      <c r="G491" s="24">
        <v>6</v>
      </c>
      <c r="H491" s="76">
        <v>2.5</v>
      </c>
      <c r="I491" s="23" t="s">
        <v>3</v>
      </c>
      <c r="J491" s="24">
        <f t="shared" ref="J491:J554" si="65">MIN(K491:N491)</f>
        <v>5.4</v>
      </c>
      <c r="K491" s="24">
        <v>5.4</v>
      </c>
      <c r="L491" s="24" t="s">
        <v>3</v>
      </c>
      <c r="M491" s="24" t="s">
        <v>3</v>
      </c>
      <c r="N491" s="24" t="s">
        <v>3</v>
      </c>
    </row>
    <row r="492" spans="1:14" ht="15" customHeight="1" x14ac:dyDescent="0.25">
      <c r="A492" s="59" t="s">
        <v>513</v>
      </c>
      <c r="B492" s="58" t="s">
        <v>53</v>
      </c>
      <c r="C492" s="58" t="s">
        <v>55</v>
      </c>
      <c r="D492" s="58" t="s">
        <v>201</v>
      </c>
      <c r="E492" s="58">
        <v>2016</v>
      </c>
      <c r="F492" s="77">
        <v>159</v>
      </c>
      <c r="G492" s="24">
        <v>5</v>
      </c>
      <c r="H492" s="76">
        <v>2.5</v>
      </c>
      <c r="I492" s="23">
        <f t="shared" ref="I492:I495" si="66">MIN(J492)</f>
        <v>5.3</v>
      </c>
      <c r="J492" s="24">
        <f t="shared" si="65"/>
        <v>5.3</v>
      </c>
      <c r="K492" s="24">
        <v>5.3</v>
      </c>
      <c r="L492" s="24">
        <v>5.6</v>
      </c>
      <c r="M492" s="24">
        <v>5.3</v>
      </c>
      <c r="N492" s="24">
        <v>5.8</v>
      </c>
    </row>
    <row r="493" spans="1:14" ht="15" customHeight="1" x14ac:dyDescent="0.25">
      <c r="A493" s="59" t="s">
        <v>514</v>
      </c>
      <c r="B493" s="58" t="s">
        <v>53</v>
      </c>
      <c r="C493" s="58" t="s">
        <v>55</v>
      </c>
      <c r="D493" s="58" t="s">
        <v>201</v>
      </c>
      <c r="E493" s="58">
        <v>2016</v>
      </c>
      <c r="F493" s="77">
        <v>159</v>
      </c>
      <c r="G493" s="24">
        <v>5</v>
      </c>
      <c r="H493" s="76">
        <v>2.5</v>
      </c>
      <c r="I493" s="23">
        <f t="shared" si="66"/>
        <v>5.0999999999999996</v>
      </c>
      <c r="J493" s="24">
        <f t="shared" si="65"/>
        <v>5.0999999999999996</v>
      </c>
      <c r="K493" s="24">
        <v>5.2</v>
      </c>
      <c r="L493" s="24">
        <v>5.5</v>
      </c>
      <c r="M493" s="24">
        <v>5.0999999999999996</v>
      </c>
      <c r="N493" s="24">
        <v>5.7</v>
      </c>
    </row>
    <row r="494" spans="1:14" ht="15" customHeight="1" x14ac:dyDescent="0.25">
      <c r="A494" s="59" t="s">
        <v>515</v>
      </c>
      <c r="B494" s="58" t="s">
        <v>53</v>
      </c>
      <c r="C494" s="58" t="s">
        <v>55</v>
      </c>
      <c r="D494" s="58" t="s">
        <v>201</v>
      </c>
      <c r="E494" s="58">
        <v>2016</v>
      </c>
      <c r="F494" s="77">
        <v>159</v>
      </c>
      <c r="G494" s="24">
        <v>5</v>
      </c>
      <c r="H494" s="76">
        <v>2.5</v>
      </c>
      <c r="I494" s="23">
        <f t="shared" si="66"/>
        <v>5.2</v>
      </c>
      <c r="J494" s="24">
        <f t="shared" si="65"/>
        <v>5.2</v>
      </c>
      <c r="K494" s="24">
        <v>5.6</v>
      </c>
      <c r="L494" s="24">
        <v>5.2</v>
      </c>
      <c r="M494" s="24">
        <v>5.7</v>
      </c>
      <c r="N494" s="24">
        <v>5.9</v>
      </c>
    </row>
    <row r="495" spans="1:14" ht="15" customHeight="1" x14ac:dyDescent="0.25">
      <c r="A495" s="59" t="s">
        <v>516</v>
      </c>
      <c r="B495" s="58" t="s">
        <v>53</v>
      </c>
      <c r="C495" s="58" t="s">
        <v>55</v>
      </c>
      <c r="D495" s="58" t="s">
        <v>201</v>
      </c>
      <c r="E495" s="58">
        <v>2016</v>
      </c>
      <c r="F495" s="77">
        <v>159</v>
      </c>
      <c r="G495" s="24">
        <v>5</v>
      </c>
      <c r="H495" s="76">
        <v>2.5</v>
      </c>
      <c r="I495" s="23">
        <f t="shared" si="66"/>
        <v>5.4</v>
      </c>
      <c r="J495" s="24">
        <f t="shared" si="65"/>
        <v>5.4</v>
      </c>
      <c r="K495" s="24">
        <v>5.4</v>
      </c>
      <c r="L495" s="24">
        <v>6</v>
      </c>
      <c r="M495" s="24">
        <v>5.7</v>
      </c>
      <c r="N495" s="24">
        <v>5.7</v>
      </c>
    </row>
    <row r="496" spans="1:14" ht="15" customHeight="1" x14ac:dyDescent="0.25">
      <c r="A496" s="59" t="s">
        <v>517</v>
      </c>
      <c r="B496" s="58" t="s">
        <v>53</v>
      </c>
      <c r="C496" s="58" t="s">
        <v>288</v>
      </c>
      <c r="D496" s="58" t="s">
        <v>201</v>
      </c>
      <c r="E496" s="58">
        <v>2016</v>
      </c>
      <c r="F496" s="77">
        <v>159</v>
      </c>
      <c r="G496" s="24">
        <v>6</v>
      </c>
      <c r="H496" s="76">
        <v>2.5</v>
      </c>
      <c r="I496" s="23">
        <f>MIN(J496:J499)</f>
        <v>5.5</v>
      </c>
      <c r="J496" s="24">
        <f t="shared" si="65"/>
        <v>5.7</v>
      </c>
      <c r="K496" s="24">
        <v>6</v>
      </c>
      <c r="L496" s="24">
        <v>5.9</v>
      </c>
      <c r="M496" s="24">
        <v>5.7</v>
      </c>
      <c r="N496" s="24">
        <v>5.9</v>
      </c>
    </row>
    <row r="497" spans="1:14" ht="15" customHeight="1" x14ac:dyDescent="0.25">
      <c r="A497" s="59" t="s">
        <v>517</v>
      </c>
      <c r="B497" s="58" t="s">
        <v>202</v>
      </c>
      <c r="C497" s="58" t="s">
        <v>288</v>
      </c>
      <c r="D497" s="58" t="s">
        <v>201</v>
      </c>
      <c r="E497" s="58">
        <v>2016</v>
      </c>
      <c r="F497" s="77">
        <v>159</v>
      </c>
      <c r="G497" s="24">
        <v>6</v>
      </c>
      <c r="H497" s="76">
        <v>2.5</v>
      </c>
      <c r="I497" s="23" t="s">
        <v>3</v>
      </c>
      <c r="J497" s="24">
        <f t="shared" si="65"/>
        <v>5.7</v>
      </c>
      <c r="K497" s="24">
        <v>5.8</v>
      </c>
      <c r="L497" s="24">
        <v>6.2</v>
      </c>
      <c r="M497" s="24">
        <v>5.7</v>
      </c>
      <c r="N497" s="24">
        <v>6</v>
      </c>
    </row>
    <row r="498" spans="1:14" ht="15" customHeight="1" x14ac:dyDescent="0.25">
      <c r="A498" s="59" t="s">
        <v>517</v>
      </c>
      <c r="B498" s="58" t="s">
        <v>203</v>
      </c>
      <c r="C498" s="58" t="s">
        <v>288</v>
      </c>
      <c r="D498" s="58" t="s">
        <v>201</v>
      </c>
      <c r="E498" s="58">
        <v>2016</v>
      </c>
      <c r="F498" s="77">
        <v>159</v>
      </c>
      <c r="G498" s="24">
        <v>6</v>
      </c>
      <c r="H498" s="76">
        <v>2.5</v>
      </c>
      <c r="I498" s="23" t="s">
        <v>3</v>
      </c>
      <c r="J498" s="24">
        <f t="shared" si="65"/>
        <v>5.7</v>
      </c>
      <c r="K498" s="24">
        <v>5.7</v>
      </c>
      <c r="L498" s="24">
        <v>6.1</v>
      </c>
      <c r="M498" s="24">
        <v>5.9</v>
      </c>
      <c r="N498" s="24">
        <v>6</v>
      </c>
    </row>
    <row r="499" spans="1:14" ht="15" customHeight="1" x14ac:dyDescent="0.25">
      <c r="A499" s="59" t="s">
        <v>517</v>
      </c>
      <c r="B499" s="58" t="s">
        <v>204</v>
      </c>
      <c r="C499" s="58" t="s">
        <v>288</v>
      </c>
      <c r="D499" s="58" t="s">
        <v>201</v>
      </c>
      <c r="E499" s="58">
        <v>2016</v>
      </c>
      <c r="F499" s="77">
        <v>159</v>
      </c>
      <c r="G499" s="24">
        <v>6</v>
      </c>
      <c r="H499" s="76">
        <v>2.5</v>
      </c>
      <c r="I499" s="23" t="s">
        <v>3</v>
      </c>
      <c r="J499" s="24">
        <f t="shared" si="65"/>
        <v>5.5</v>
      </c>
      <c r="K499" s="24">
        <v>5.5</v>
      </c>
      <c r="L499" s="24" t="s">
        <v>3</v>
      </c>
      <c r="M499" s="24" t="s">
        <v>3</v>
      </c>
      <c r="N499" s="24" t="s">
        <v>3</v>
      </c>
    </row>
    <row r="500" spans="1:14" ht="15" customHeight="1" x14ac:dyDescent="0.25">
      <c r="A500" s="59" t="s">
        <v>518</v>
      </c>
      <c r="B500" s="58" t="s">
        <v>53</v>
      </c>
      <c r="C500" s="58" t="s">
        <v>55</v>
      </c>
      <c r="D500" s="58" t="s">
        <v>201</v>
      </c>
      <c r="E500" s="58">
        <v>2016</v>
      </c>
      <c r="F500" s="77">
        <v>159</v>
      </c>
      <c r="G500" s="24">
        <v>5</v>
      </c>
      <c r="H500" s="76">
        <v>2.5</v>
      </c>
      <c r="I500" s="23">
        <f t="shared" ref="I500:I501" si="67">MIN(J500)</f>
        <v>5.4</v>
      </c>
      <c r="J500" s="24">
        <f t="shared" si="65"/>
        <v>5.4</v>
      </c>
      <c r="K500" s="24">
        <v>5.9</v>
      </c>
      <c r="L500" s="24">
        <v>5.4</v>
      </c>
      <c r="M500" s="24">
        <v>5.7</v>
      </c>
      <c r="N500" s="24">
        <v>5.7</v>
      </c>
    </row>
    <row r="501" spans="1:14" ht="15" customHeight="1" x14ac:dyDescent="0.25">
      <c r="A501" s="59" t="s">
        <v>519</v>
      </c>
      <c r="B501" s="58" t="s">
        <v>53</v>
      </c>
      <c r="C501" s="58" t="s">
        <v>55</v>
      </c>
      <c r="D501" s="58" t="s">
        <v>201</v>
      </c>
      <c r="E501" s="58">
        <v>2016</v>
      </c>
      <c r="F501" s="77">
        <v>159</v>
      </c>
      <c r="G501" s="24">
        <v>5</v>
      </c>
      <c r="H501" s="76">
        <v>2.5</v>
      </c>
      <c r="I501" s="23">
        <f t="shared" si="67"/>
        <v>5.3</v>
      </c>
      <c r="J501" s="24">
        <f t="shared" si="65"/>
        <v>5.3</v>
      </c>
      <c r="K501" s="24">
        <v>5.5</v>
      </c>
      <c r="L501" s="24">
        <v>5.6</v>
      </c>
      <c r="M501" s="24">
        <v>5.9</v>
      </c>
      <c r="N501" s="24">
        <v>5.3</v>
      </c>
    </row>
    <row r="502" spans="1:14" ht="15" customHeight="1" x14ac:dyDescent="0.25">
      <c r="A502" s="59" t="s">
        <v>520</v>
      </c>
      <c r="B502" s="58" t="s">
        <v>53</v>
      </c>
      <c r="C502" s="58" t="s">
        <v>288</v>
      </c>
      <c r="D502" s="58" t="s">
        <v>201</v>
      </c>
      <c r="E502" s="58">
        <v>2016</v>
      </c>
      <c r="F502" s="77">
        <v>159</v>
      </c>
      <c r="G502" s="24">
        <v>6</v>
      </c>
      <c r="H502" s="76">
        <v>2.5</v>
      </c>
      <c r="I502" s="23">
        <f>MIN(J502:J505)</f>
        <v>5.2</v>
      </c>
      <c r="J502" s="24">
        <f t="shared" si="65"/>
        <v>5.7</v>
      </c>
      <c r="K502" s="24">
        <v>5.8</v>
      </c>
      <c r="L502" s="24">
        <v>5.9</v>
      </c>
      <c r="M502" s="24">
        <v>5.7</v>
      </c>
      <c r="N502" s="24">
        <v>5.9</v>
      </c>
    </row>
    <row r="503" spans="1:14" ht="15" customHeight="1" x14ac:dyDescent="0.25">
      <c r="A503" s="59" t="s">
        <v>520</v>
      </c>
      <c r="B503" s="58" t="s">
        <v>202</v>
      </c>
      <c r="C503" s="58" t="s">
        <v>288</v>
      </c>
      <c r="D503" s="58" t="s">
        <v>201</v>
      </c>
      <c r="E503" s="58">
        <v>2016</v>
      </c>
      <c r="F503" s="77">
        <v>159</v>
      </c>
      <c r="G503" s="24">
        <v>6</v>
      </c>
      <c r="H503" s="76">
        <v>2.5</v>
      </c>
      <c r="I503" s="23" t="s">
        <v>3</v>
      </c>
      <c r="J503" s="24">
        <f t="shared" si="65"/>
        <v>5.8</v>
      </c>
      <c r="K503" s="24">
        <v>5.8</v>
      </c>
      <c r="L503" s="24">
        <v>5.9</v>
      </c>
      <c r="M503" s="24">
        <v>6</v>
      </c>
      <c r="N503" s="24">
        <v>5.9</v>
      </c>
    </row>
    <row r="504" spans="1:14" ht="15" customHeight="1" x14ac:dyDescent="0.25">
      <c r="A504" s="59" t="s">
        <v>520</v>
      </c>
      <c r="B504" s="58" t="s">
        <v>203</v>
      </c>
      <c r="C504" s="58" t="s">
        <v>288</v>
      </c>
      <c r="D504" s="58" t="s">
        <v>201</v>
      </c>
      <c r="E504" s="58">
        <v>2016</v>
      </c>
      <c r="F504" s="77">
        <v>159</v>
      </c>
      <c r="G504" s="24">
        <v>6</v>
      </c>
      <c r="H504" s="76">
        <v>2.5</v>
      </c>
      <c r="I504" s="23" t="s">
        <v>3</v>
      </c>
      <c r="J504" s="24">
        <f t="shared" si="65"/>
        <v>5.7</v>
      </c>
      <c r="K504" s="24">
        <v>5.9</v>
      </c>
      <c r="L504" s="24">
        <v>5.7</v>
      </c>
      <c r="M504" s="24">
        <v>6.1</v>
      </c>
      <c r="N504" s="24">
        <v>5.7</v>
      </c>
    </row>
    <row r="505" spans="1:14" ht="15" customHeight="1" x14ac:dyDescent="0.25">
      <c r="A505" s="59" t="s">
        <v>520</v>
      </c>
      <c r="B505" s="58" t="s">
        <v>204</v>
      </c>
      <c r="C505" s="58" t="s">
        <v>288</v>
      </c>
      <c r="D505" s="58" t="s">
        <v>201</v>
      </c>
      <c r="E505" s="58">
        <v>2016</v>
      </c>
      <c r="F505" s="77">
        <v>159</v>
      </c>
      <c r="G505" s="24">
        <v>6</v>
      </c>
      <c r="H505" s="76">
        <v>2.5</v>
      </c>
      <c r="I505" s="23" t="s">
        <v>3</v>
      </c>
      <c r="J505" s="24">
        <f t="shared" si="65"/>
        <v>5.2</v>
      </c>
      <c r="K505" s="24">
        <v>5.2</v>
      </c>
      <c r="L505" s="24" t="s">
        <v>3</v>
      </c>
      <c r="M505" s="24" t="s">
        <v>3</v>
      </c>
      <c r="N505" s="24" t="s">
        <v>3</v>
      </c>
    </row>
    <row r="506" spans="1:14" ht="15" customHeight="1" x14ac:dyDescent="0.25">
      <c r="A506" s="59" t="s">
        <v>521</v>
      </c>
      <c r="B506" s="58" t="s">
        <v>53</v>
      </c>
      <c r="C506" s="58" t="s">
        <v>55</v>
      </c>
      <c r="D506" s="58" t="s">
        <v>201</v>
      </c>
      <c r="E506" s="58">
        <v>2016</v>
      </c>
      <c r="F506" s="77">
        <v>159</v>
      </c>
      <c r="G506" s="24">
        <v>5</v>
      </c>
      <c r="H506" s="76">
        <v>2.5</v>
      </c>
      <c r="I506" s="23">
        <f t="shared" ref="I506:I507" si="68">MIN(J506)</f>
        <v>5.2</v>
      </c>
      <c r="J506" s="24">
        <f t="shared" si="65"/>
        <v>5.2</v>
      </c>
      <c r="K506" s="24">
        <v>5.2</v>
      </c>
      <c r="L506" s="24">
        <v>5.7</v>
      </c>
      <c r="M506" s="24">
        <v>5.5</v>
      </c>
      <c r="N506" s="24">
        <v>5.8</v>
      </c>
    </row>
    <row r="507" spans="1:14" ht="15" customHeight="1" x14ac:dyDescent="0.25">
      <c r="A507" s="59" t="s">
        <v>522</v>
      </c>
      <c r="B507" s="58" t="s">
        <v>53</v>
      </c>
      <c r="C507" s="58" t="s">
        <v>55</v>
      </c>
      <c r="D507" s="58" t="s">
        <v>201</v>
      </c>
      <c r="E507" s="58">
        <v>2016</v>
      </c>
      <c r="F507" s="77">
        <v>159</v>
      </c>
      <c r="G507" s="24">
        <v>5</v>
      </c>
      <c r="H507" s="76">
        <v>2.5</v>
      </c>
      <c r="I507" s="23">
        <f t="shared" si="68"/>
        <v>5.2</v>
      </c>
      <c r="J507" s="24">
        <f t="shared" si="65"/>
        <v>5.2</v>
      </c>
      <c r="K507" s="24">
        <v>5.6</v>
      </c>
      <c r="L507" s="24">
        <v>5.5</v>
      </c>
      <c r="M507" s="24">
        <v>5.8</v>
      </c>
      <c r="N507" s="24">
        <v>5.2</v>
      </c>
    </row>
    <row r="508" spans="1:14" ht="15" customHeight="1" x14ac:dyDescent="0.25">
      <c r="A508" s="59" t="s">
        <v>523</v>
      </c>
      <c r="B508" s="58" t="s">
        <v>53</v>
      </c>
      <c r="C508" s="58" t="s">
        <v>288</v>
      </c>
      <c r="D508" s="58" t="s">
        <v>201</v>
      </c>
      <c r="E508" s="58">
        <v>2016</v>
      </c>
      <c r="F508" s="77">
        <v>159</v>
      </c>
      <c r="G508" s="24">
        <v>6</v>
      </c>
      <c r="H508" s="76">
        <v>2.5</v>
      </c>
      <c r="I508" s="23">
        <f>MIN(J508:J511)</f>
        <v>5.4</v>
      </c>
      <c r="J508" s="24">
        <f t="shared" si="65"/>
        <v>5.6</v>
      </c>
      <c r="K508" s="24">
        <v>5.8</v>
      </c>
      <c r="L508" s="24">
        <v>5.9</v>
      </c>
      <c r="M508" s="24">
        <v>5.6</v>
      </c>
      <c r="N508" s="24">
        <v>5.9</v>
      </c>
    </row>
    <row r="509" spans="1:14" ht="15" customHeight="1" x14ac:dyDescent="0.25">
      <c r="A509" s="59" t="s">
        <v>523</v>
      </c>
      <c r="B509" s="58" t="s">
        <v>202</v>
      </c>
      <c r="C509" s="58" t="s">
        <v>288</v>
      </c>
      <c r="D509" s="58" t="s">
        <v>201</v>
      </c>
      <c r="E509" s="58">
        <v>2016</v>
      </c>
      <c r="F509" s="77">
        <v>159</v>
      </c>
      <c r="G509" s="24">
        <v>6</v>
      </c>
      <c r="H509" s="76">
        <v>2.5</v>
      </c>
      <c r="I509" s="23" t="s">
        <v>3</v>
      </c>
      <c r="J509" s="24">
        <f t="shared" si="65"/>
        <v>5.7</v>
      </c>
      <c r="K509" s="24">
        <v>5.7</v>
      </c>
      <c r="L509" s="24">
        <v>5.8</v>
      </c>
      <c r="M509" s="24">
        <v>6.3</v>
      </c>
      <c r="N509" s="24">
        <v>6.1</v>
      </c>
    </row>
    <row r="510" spans="1:14" ht="15" customHeight="1" x14ac:dyDescent="0.25">
      <c r="A510" s="59" t="s">
        <v>523</v>
      </c>
      <c r="B510" s="58" t="s">
        <v>203</v>
      </c>
      <c r="C510" s="58" t="s">
        <v>288</v>
      </c>
      <c r="D510" s="58" t="s">
        <v>201</v>
      </c>
      <c r="E510" s="58">
        <v>2016</v>
      </c>
      <c r="F510" s="77">
        <v>159</v>
      </c>
      <c r="G510" s="24">
        <v>6</v>
      </c>
      <c r="H510" s="76">
        <v>2.5</v>
      </c>
      <c r="I510" s="23" t="s">
        <v>3</v>
      </c>
      <c r="J510" s="24">
        <f t="shared" si="65"/>
        <v>5.6</v>
      </c>
      <c r="K510" s="24">
        <v>5.9</v>
      </c>
      <c r="L510" s="24">
        <v>5.7</v>
      </c>
      <c r="M510" s="24">
        <v>5.6</v>
      </c>
      <c r="N510" s="24">
        <v>5.9</v>
      </c>
    </row>
    <row r="511" spans="1:14" ht="15" customHeight="1" x14ac:dyDescent="0.25">
      <c r="A511" s="59" t="s">
        <v>523</v>
      </c>
      <c r="B511" s="58" t="s">
        <v>204</v>
      </c>
      <c r="C511" s="58" t="s">
        <v>288</v>
      </c>
      <c r="D511" s="58" t="s">
        <v>201</v>
      </c>
      <c r="E511" s="58">
        <v>2016</v>
      </c>
      <c r="F511" s="77">
        <v>159</v>
      </c>
      <c r="G511" s="24">
        <v>6</v>
      </c>
      <c r="H511" s="76">
        <v>2.5</v>
      </c>
      <c r="I511" s="23" t="s">
        <v>3</v>
      </c>
      <c r="J511" s="24">
        <f t="shared" si="65"/>
        <v>5.4</v>
      </c>
      <c r="K511" s="24">
        <v>5.4</v>
      </c>
      <c r="L511" s="24" t="s">
        <v>3</v>
      </c>
      <c r="M511" s="24" t="s">
        <v>3</v>
      </c>
      <c r="N511" s="24" t="s">
        <v>3</v>
      </c>
    </row>
    <row r="512" spans="1:14" ht="15" customHeight="1" x14ac:dyDescent="0.25">
      <c r="A512" s="59" t="s">
        <v>524</v>
      </c>
      <c r="B512" s="58" t="s">
        <v>53</v>
      </c>
      <c r="C512" s="58" t="s">
        <v>55</v>
      </c>
      <c r="D512" s="58" t="s">
        <v>201</v>
      </c>
      <c r="E512" s="58">
        <v>2016</v>
      </c>
      <c r="F512" s="77">
        <v>159</v>
      </c>
      <c r="G512" s="24">
        <v>5</v>
      </c>
      <c r="H512" s="76">
        <v>2.5</v>
      </c>
      <c r="I512" s="23">
        <f t="shared" ref="I512:I513" si="69">MIN(J512)</f>
        <v>5.3</v>
      </c>
      <c r="J512" s="24">
        <f t="shared" si="65"/>
        <v>5.3</v>
      </c>
      <c r="K512" s="24">
        <v>5.4</v>
      </c>
      <c r="L512" s="24">
        <v>5.8</v>
      </c>
      <c r="M512" s="24">
        <v>5.6</v>
      </c>
      <c r="N512" s="24">
        <v>5.3</v>
      </c>
    </row>
    <row r="513" spans="1:14" ht="15" customHeight="1" x14ac:dyDescent="0.25">
      <c r="A513" s="59" t="s">
        <v>525</v>
      </c>
      <c r="B513" s="58" t="s">
        <v>53</v>
      </c>
      <c r="C513" s="58" t="s">
        <v>55</v>
      </c>
      <c r="D513" s="58" t="s">
        <v>201</v>
      </c>
      <c r="E513" s="58">
        <v>2016</v>
      </c>
      <c r="F513" s="77">
        <v>159</v>
      </c>
      <c r="G513" s="24">
        <v>5</v>
      </c>
      <c r="H513" s="76">
        <v>2.5</v>
      </c>
      <c r="I513" s="23">
        <f t="shared" si="69"/>
        <v>5.2</v>
      </c>
      <c r="J513" s="24">
        <f t="shared" si="65"/>
        <v>5.2</v>
      </c>
      <c r="K513" s="24">
        <v>5.2</v>
      </c>
      <c r="L513" s="24">
        <v>5.5</v>
      </c>
      <c r="M513" s="24">
        <v>5.8</v>
      </c>
      <c r="N513" s="24">
        <v>5.4</v>
      </c>
    </row>
    <row r="514" spans="1:14" ht="15" customHeight="1" x14ac:dyDescent="0.25">
      <c r="A514" s="59" t="s">
        <v>526</v>
      </c>
      <c r="B514" s="58" t="s">
        <v>53</v>
      </c>
      <c r="C514" s="58" t="s">
        <v>288</v>
      </c>
      <c r="D514" s="58" t="s">
        <v>201</v>
      </c>
      <c r="E514" s="58">
        <v>2016</v>
      </c>
      <c r="F514" s="77">
        <v>159</v>
      </c>
      <c r="G514" s="24">
        <v>6</v>
      </c>
      <c r="H514" s="76">
        <v>2.5</v>
      </c>
      <c r="I514" s="23">
        <f>MIN(J514:J517)</f>
        <v>5.3</v>
      </c>
      <c r="J514" s="24">
        <f t="shared" si="65"/>
        <v>5.8</v>
      </c>
      <c r="K514" s="24">
        <v>5.8</v>
      </c>
      <c r="L514" s="24">
        <v>6</v>
      </c>
      <c r="M514" s="24">
        <v>5.9</v>
      </c>
      <c r="N514" s="24">
        <v>6.2</v>
      </c>
    </row>
    <row r="515" spans="1:14" ht="15" customHeight="1" x14ac:dyDescent="0.25">
      <c r="A515" s="59" t="s">
        <v>526</v>
      </c>
      <c r="B515" s="58" t="s">
        <v>202</v>
      </c>
      <c r="C515" s="58" t="s">
        <v>288</v>
      </c>
      <c r="D515" s="58" t="s">
        <v>201</v>
      </c>
      <c r="E515" s="58">
        <v>2016</v>
      </c>
      <c r="F515" s="77">
        <v>159</v>
      </c>
      <c r="G515" s="24">
        <v>6</v>
      </c>
      <c r="H515" s="76">
        <v>2.5</v>
      </c>
      <c r="I515" s="23" t="s">
        <v>3</v>
      </c>
      <c r="J515" s="24">
        <f t="shared" si="65"/>
        <v>5.7</v>
      </c>
      <c r="K515" s="24">
        <v>6</v>
      </c>
      <c r="L515" s="24">
        <v>6.3</v>
      </c>
      <c r="M515" s="24">
        <v>5.7</v>
      </c>
      <c r="N515" s="24">
        <v>5.9</v>
      </c>
    </row>
    <row r="516" spans="1:14" ht="15" customHeight="1" x14ac:dyDescent="0.25">
      <c r="A516" s="59" t="s">
        <v>526</v>
      </c>
      <c r="B516" s="58" t="s">
        <v>203</v>
      </c>
      <c r="C516" s="58" t="s">
        <v>288</v>
      </c>
      <c r="D516" s="58" t="s">
        <v>201</v>
      </c>
      <c r="E516" s="58">
        <v>2016</v>
      </c>
      <c r="F516" s="77">
        <v>159</v>
      </c>
      <c r="G516" s="24">
        <v>6</v>
      </c>
      <c r="H516" s="76">
        <v>2.5</v>
      </c>
      <c r="I516" s="23" t="s">
        <v>3</v>
      </c>
      <c r="J516" s="24">
        <f t="shared" si="65"/>
        <v>5.8</v>
      </c>
      <c r="K516" s="24">
        <v>5.9</v>
      </c>
      <c r="L516" s="24">
        <v>5.9</v>
      </c>
      <c r="M516" s="24">
        <v>6.2</v>
      </c>
      <c r="N516" s="24">
        <v>5.8</v>
      </c>
    </row>
    <row r="517" spans="1:14" ht="15" customHeight="1" x14ac:dyDescent="0.25">
      <c r="A517" s="59" t="s">
        <v>526</v>
      </c>
      <c r="B517" s="58" t="s">
        <v>204</v>
      </c>
      <c r="C517" s="58" t="s">
        <v>288</v>
      </c>
      <c r="D517" s="58" t="s">
        <v>201</v>
      </c>
      <c r="E517" s="58">
        <v>2016</v>
      </c>
      <c r="F517" s="77">
        <v>159</v>
      </c>
      <c r="G517" s="24">
        <v>6</v>
      </c>
      <c r="H517" s="76">
        <v>2.5</v>
      </c>
      <c r="I517" s="23" t="s">
        <v>3</v>
      </c>
      <c r="J517" s="24">
        <f t="shared" si="65"/>
        <v>5.3</v>
      </c>
      <c r="K517" s="24">
        <v>5.3</v>
      </c>
      <c r="L517" s="24" t="s">
        <v>3</v>
      </c>
      <c r="M517" s="24" t="s">
        <v>3</v>
      </c>
      <c r="N517" s="24" t="s">
        <v>3</v>
      </c>
    </row>
    <row r="518" spans="1:14" ht="15" customHeight="1" x14ac:dyDescent="0.25">
      <c r="A518" s="59" t="s">
        <v>527</v>
      </c>
      <c r="B518" s="58" t="s">
        <v>53</v>
      </c>
      <c r="C518" s="58" t="s">
        <v>55</v>
      </c>
      <c r="D518" s="58" t="s">
        <v>201</v>
      </c>
      <c r="E518" s="58">
        <v>2016</v>
      </c>
      <c r="F518" s="77">
        <v>159</v>
      </c>
      <c r="G518" s="24">
        <v>5</v>
      </c>
      <c r="H518" s="76">
        <v>2.5</v>
      </c>
      <c r="I518" s="23">
        <f t="shared" ref="I518:I519" si="70">MIN(J518)</f>
        <v>5.3</v>
      </c>
      <c r="J518" s="24">
        <f t="shared" si="65"/>
        <v>5.3</v>
      </c>
      <c r="K518" s="24">
        <v>5.7</v>
      </c>
      <c r="L518" s="24">
        <v>5.3</v>
      </c>
      <c r="M518" s="24">
        <v>5.6</v>
      </c>
      <c r="N518" s="24">
        <v>5.7</v>
      </c>
    </row>
    <row r="519" spans="1:14" ht="15" customHeight="1" x14ac:dyDescent="0.25">
      <c r="A519" s="59" t="s">
        <v>528</v>
      </c>
      <c r="B519" s="58" t="s">
        <v>53</v>
      </c>
      <c r="C519" s="58" t="s">
        <v>55</v>
      </c>
      <c r="D519" s="58" t="s">
        <v>201</v>
      </c>
      <c r="E519" s="58">
        <v>2016</v>
      </c>
      <c r="F519" s="77">
        <v>159</v>
      </c>
      <c r="G519" s="24">
        <v>5</v>
      </c>
      <c r="H519" s="76">
        <v>2.5</v>
      </c>
      <c r="I519" s="23">
        <f t="shared" si="70"/>
        <v>5.2</v>
      </c>
      <c r="J519" s="24">
        <f t="shared" si="65"/>
        <v>5.2</v>
      </c>
      <c r="K519" s="24">
        <v>5.3</v>
      </c>
      <c r="L519" s="24">
        <v>5.8</v>
      </c>
      <c r="M519" s="24">
        <v>5.2</v>
      </c>
      <c r="N519" s="24">
        <v>5.8</v>
      </c>
    </row>
    <row r="520" spans="1:14" ht="15" customHeight="1" x14ac:dyDescent="0.25">
      <c r="A520" s="59" t="s">
        <v>529</v>
      </c>
      <c r="B520" s="58" t="s">
        <v>53</v>
      </c>
      <c r="C520" s="58" t="s">
        <v>288</v>
      </c>
      <c r="D520" s="58" t="s">
        <v>201</v>
      </c>
      <c r="E520" s="58">
        <v>2016</v>
      </c>
      <c r="F520" s="77">
        <v>159</v>
      </c>
      <c r="G520" s="24">
        <v>6</v>
      </c>
      <c r="H520" s="76">
        <v>2.5</v>
      </c>
      <c r="I520" s="23">
        <f>MIN(J520:J523)</f>
        <v>5.4</v>
      </c>
      <c r="J520" s="24">
        <f t="shared" si="65"/>
        <v>5.6</v>
      </c>
      <c r="K520" s="24">
        <v>5.6</v>
      </c>
      <c r="L520" s="24">
        <v>5.9</v>
      </c>
      <c r="M520" s="24">
        <v>6.1</v>
      </c>
      <c r="N520" s="24">
        <v>5.9</v>
      </c>
    </row>
    <row r="521" spans="1:14" ht="15" customHeight="1" x14ac:dyDescent="0.25">
      <c r="A521" s="59" t="s">
        <v>529</v>
      </c>
      <c r="B521" s="58" t="s">
        <v>202</v>
      </c>
      <c r="C521" s="58" t="s">
        <v>288</v>
      </c>
      <c r="D521" s="58" t="s">
        <v>201</v>
      </c>
      <c r="E521" s="58">
        <v>2016</v>
      </c>
      <c r="F521" s="77">
        <v>159</v>
      </c>
      <c r="G521" s="24">
        <v>6</v>
      </c>
      <c r="H521" s="76">
        <v>2.5</v>
      </c>
      <c r="I521" s="23" t="s">
        <v>3</v>
      </c>
      <c r="J521" s="24">
        <f t="shared" si="65"/>
        <v>5.8</v>
      </c>
      <c r="K521" s="24">
        <v>5.8</v>
      </c>
      <c r="L521" s="24">
        <v>5.9</v>
      </c>
      <c r="M521" s="24">
        <v>6</v>
      </c>
      <c r="N521" s="24">
        <v>6</v>
      </c>
    </row>
    <row r="522" spans="1:14" ht="15" customHeight="1" x14ac:dyDescent="0.25">
      <c r="A522" s="59" t="s">
        <v>529</v>
      </c>
      <c r="B522" s="58" t="s">
        <v>203</v>
      </c>
      <c r="C522" s="58" t="s">
        <v>288</v>
      </c>
      <c r="D522" s="58" t="s">
        <v>201</v>
      </c>
      <c r="E522" s="58">
        <v>2016</v>
      </c>
      <c r="F522" s="77">
        <v>159</v>
      </c>
      <c r="G522" s="24">
        <v>6</v>
      </c>
      <c r="H522" s="76">
        <v>2.5</v>
      </c>
      <c r="I522" s="23" t="s">
        <v>3</v>
      </c>
      <c r="J522" s="24">
        <f t="shared" si="65"/>
        <v>5.7</v>
      </c>
      <c r="K522" s="24">
        <v>5.7</v>
      </c>
      <c r="L522" s="24">
        <v>5.9</v>
      </c>
      <c r="M522" s="24">
        <v>5.8</v>
      </c>
      <c r="N522" s="24">
        <v>5.9</v>
      </c>
    </row>
    <row r="523" spans="1:14" ht="15" customHeight="1" x14ac:dyDescent="0.25">
      <c r="A523" s="59" t="s">
        <v>529</v>
      </c>
      <c r="B523" s="58" t="s">
        <v>204</v>
      </c>
      <c r="C523" s="58" t="s">
        <v>288</v>
      </c>
      <c r="D523" s="58" t="s">
        <v>201</v>
      </c>
      <c r="E523" s="58">
        <v>2016</v>
      </c>
      <c r="F523" s="77">
        <v>159</v>
      </c>
      <c r="G523" s="24">
        <v>6</v>
      </c>
      <c r="H523" s="76">
        <v>2.5</v>
      </c>
      <c r="I523" s="23" t="s">
        <v>3</v>
      </c>
      <c r="J523" s="24">
        <f t="shared" si="65"/>
        <v>5.4</v>
      </c>
      <c r="K523" s="24">
        <v>5.4</v>
      </c>
      <c r="L523" s="24" t="s">
        <v>3</v>
      </c>
      <c r="M523" s="24" t="s">
        <v>3</v>
      </c>
      <c r="N523" s="24" t="s">
        <v>3</v>
      </c>
    </row>
    <row r="524" spans="1:14" ht="15" customHeight="1" x14ac:dyDescent="0.25">
      <c r="A524" s="59" t="s">
        <v>530</v>
      </c>
      <c r="B524" s="58" t="s">
        <v>53</v>
      </c>
      <c r="C524" s="58" t="s">
        <v>55</v>
      </c>
      <c r="D524" s="58" t="s">
        <v>201</v>
      </c>
      <c r="E524" s="58">
        <v>2016</v>
      </c>
      <c r="F524" s="77">
        <v>159</v>
      </c>
      <c r="G524" s="24">
        <v>5</v>
      </c>
      <c r="H524" s="76">
        <v>2.5</v>
      </c>
      <c r="I524" s="23">
        <f t="shared" ref="I524:I525" si="71">MIN(J524)</f>
        <v>5.3</v>
      </c>
      <c r="J524" s="24">
        <f t="shared" si="65"/>
        <v>5.3</v>
      </c>
      <c r="K524" s="24">
        <v>5.4</v>
      </c>
      <c r="L524" s="24">
        <v>5.6</v>
      </c>
      <c r="M524" s="24">
        <v>5.3</v>
      </c>
      <c r="N524" s="24">
        <v>5.4</v>
      </c>
    </row>
    <row r="525" spans="1:14" ht="15" customHeight="1" x14ac:dyDescent="0.25">
      <c r="A525" s="59" t="s">
        <v>531</v>
      </c>
      <c r="B525" s="58" t="s">
        <v>53</v>
      </c>
      <c r="C525" s="58" t="s">
        <v>55</v>
      </c>
      <c r="D525" s="58" t="s">
        <v>201</v>
      </c>
      <c r="E525" s="58">
        <v>2016</v>
      </c>
      <c r="F525" s="77">
        <v>159</v>
      </c>
      <c r="G525" s="24">
        <v>5</v>
      </c>
      <c r="H525" s="76">
        <v>2.5</v>
      </c>
      <c r="I525" s="23">
        <f t="shared" si="71"/>
        <v>5.3</v>
      </c>
      <c r="J525" s="24">
        <f t="shared" si="65"/>
        <v>5.3</v>
      </c>
      <c r="K525" s="24">
        <v>5.5</v>
      </c>
      <c r="L525" s="24">
        <v>5.8</v>
      </c>
      <c r="M525" s="24">
        <v>5.3</v>
      </c>
      <c r="N525" s="24">
        <v>5.6</v>
      </c>
    </row>
    <row r="526" spans="1:14" ht="15" customHeight="1" x14ac:dyDescent="0.25">
      <c r="A526" s="59" t="s">
        <v>532</v>
      </c>
      <c r="B526" s="58" t="s">
        <v>53</v>
      </c>
      <c r="C526" s="58" t="s">
        <v>288</v>
      </c>
      <c r="D526" s="58" t="s">
        <v>201</v>
      </c>
      <c r="E526" s="58">
        <v>2016</v>
      </c>
      <c r="F526" s="77">
        <v>159</v>
      </c>
      <c r="G526" s="24">
        <v>6</v>
      </c>
      <c r="H526" s="76">
        <v>2.5</v>
      </c>
      <c r="I526" s="23">
        <f>MIN(J526:J529)</f>
        <v>5.2</v>
      </c>
      <c r="J526" s="24">
        <f t="shared" si="65"/>
        <v>5.7</v>
      </c>
      <c r="K526" s="24">
        <v>5.8</v>
      </c>
      <c r="L526" s="24">
        <v>5.7</v>
      </c>
      <c r="M526" s="24">
        <v>5.9</v>
      </c>
      <c r="N526" s="24">
        <v>5.8</v>
      </c>
    </row>
    <row r="527" spans="1:14" ht="15" customHeight="1" x14ac:dyDescent="0.25">
      <c r="A527" s="59" t="s">
        <v>532</v>
      </c>
      <c r="B527" s="58" t="s">
        <v>202</v>
      </c>
      <c r="C527" s="58" t="s">
        <v>288</v>
      </c>
      <c r="D527" s="58" t="s">
        <v>201</v>
      </c>
      <c r="E527" s="58">
        <v>2016</v>
      </c>
      <c r="F527" s="77">
        <v>159</v>
      </c>
      <c r="G527" s="24">
        <v>6</v>
      </c>
      <c r="H527" s="76">
        <v>2.5</v>
      </c>
      <c r="I527" s="23" t="s">
        <v>3</v>
      </c>
      <c r="J527" s="24">
        <f t="shared" si="65"/>
        <v>5.8</v>
      </c>
      <c r="K527" s="24">
        <v>5.9</v>
      </c>
      <c r="L527" s="24">
        <v>5.9</v>
      </c>
      <c r="M527" s="24">
        <v>5.8</v>
      </c>
      <c r="N527" s="24">
        <v>5.9</v>
      </c>
    </row>
    <row r="528" spans="1:14" ht="15" customHeight="1" x14ac:dyDescent="0.25">
      <c r="A528" s="59" t="s">
        <v>532</v>
      </c>
      <c r="B528" s="58" t="s">
        <v>203</v>
      </c>
      <c r="C528" s="58" t="s">
        <v>288</v>
      </c>
      <c r="D528" s="58" t="s">
        <v>201</v>
      </c>
      <c r="E528" s="58">
        <v>2016</v>
      </c>
      <c r="F528" s="77">
        <v>159</v>
      </c>
      <c r="G528" s="24">
        <v>6</v>
      </c>
      <c r="H528" s="76">
        <v>2.5</v>
      </c>
      <c r="I528" s="23" t="s">
        <v>3</v>
      </c>
      <c r="J528" s="24">
        <f t="shared" si="65"/>
        <v>5.6</v>
      </c>
      <c r="K528" s="24">
        <v>5.7</v>
      </c>
      <c r="L528" s="24">
        <v>5.9</v>
      </c>
      <c r="M528" s="24">
        <v>5.6</v>
      </c>
      <c r="N528" s="24">
        <v>5.8</v>
      </c>
    </row>
    <row r="529" spans="1:14" ht="15" customHeight="1" x14ac:dyDescent="0.25">
      <c r="A529" s="59" t="s">
        <v>532</v>
      </c>
      <c r="B529" s="58" t="s">
        <v>204</v>
      </c>
      <c r="C529" s="58" t="s">
        <v>288</v>
      </c>
      <c r="D529" s="58" t="s">
        <v>201</v>
      </c>
      <c r="E529" s="58">
        <v>2016</v>
      </c>
      <c r="F529" s="77">
        <v>159</v>
      </c>
      <c r="G529" s="24">
        <v>6</v>
      </c>
      <c r="H529" s="76">
        <v>2.5</v>
      </c>
      <c r="I529" s="23" t="s">
        <v>3</v>
      </c>
      <c r="J529" s="24">
        <f t="shared" si="65"/>
        <v>5.2</v>
      </c>
      <c r="K529" s="24">
        <v>5.2</v>
      </c>
      <c r="L529" s="24" t="s">
        <v>3</v>
      </c>
      <c r="M529" s="24" t="s">
        <v>3</v>
      </c>
      <c r="N529" s="24" t="s">
        <v>3</v>
      </c>
    </row>
    <row r="530" spans="1:14" ht="15" customHeight="1" x14ac:dyDescent="0.25">
      <c r="A530" s="59" t="s">
        <v>533</v>
      </c>
      <c r="B530" s="58" t="s">
        <v>53</v>
      </c>
      <c r="C530" s="58" t="s">
        <v>55</v>
      </c>
      <c r="D530" s="58" t="s">
        <v>201</v>
      </c>
      <c r="E530" s="58">
        <v>2016</v>
      </c>
      <c r="F530" s="77">
        <v>159</v>
      </c>
      <c r="G530" s="24">
        <v>5</v>
      </c>
      <c r="H530" s="76">
        <v>2.5</v>
      </c>
      <c r="I530" s="23">
        <f t="shared" ref="I530:I531" si="72">MIN(J530)</f>
        <v>5.0999999999999996</v>
      </c>
      <c r="J530" s="24">
        <f t="shared" si="65"/>
        <v>5.0999999999999996</v>
      </c>
      <c r="K530" s="24">
        <v>5.4</v>
      </c>
      <c r="L530" s="24">
        <v>5.6</v>
      </c>
      <c r="M530" s="24">
        <v>5.4</v>
      </c>
      <c r="N530" s="24">
        <v>5.0999999999999996</v>
      </c>
    </row>
    <row r="531" spans="1:14" ht="15" customHeight="1" x14ac:dyDescent="0.25">
      <c r="A531" s="59" t="s">
        <v>534</v>
      </c>
      <c r="B531" s="58" t="s">
        <v>53</v>
      </c>
      <c r="C531" s="58" t="s">
        <v>55</v>
      </c>
      <c r="D531" s="58" t="s">
        <v>201</v>
      </c>
      <c r="E531" s="58">
        <v>2016</v>
      </c>
      <c r="F531" s="77">
        <v>159</v>
      </c>
      <c r="G531" s="24">
        <v>5</v>
      </c>
      <c r="H531" s="76">
        <v>2.5</v>
      </c>
      <c r="I531" s="23">
        <f t="shared" si="72"/>
        <v>5.3</v>
      </c>
      <c r="J531" s="24">
        <f t="shared" si="65"/>
        <v>5.3</v>
      </c>
      <c r="K531" s="24">
        <v>5.7</v>
      </c>
      <c r="L531" s="24">
        <v>5.8</v>
      </c>
      <c r="M531" s="24">
        <v>5.3</v>
      </c>
      <c r="N531" s="24">
        <v>5.7</v>
      </c>
    </row>
    <row r="532" spans="1:14" ht="15" customHeight="1" x14ac:dyDescent="0.25">
      <c r="A532" s="59" t="s">
        <v>535</v>
      </c>
      <c r="B532" s="58" t="s">
        <v>53</v>
      </c>
      <c r="C532" s="58" t="s">
        <v>288</v>
      </c>
      <c r="D532" s="58" t="s">
        <v>201</v>
      </c>
      <c r="E532" s="58">
        <v>2016</v>
      </c>
      <c r="F532" s="77">
        <v>159</v>
      </c>
      <c r="G532" s="24">
        <v>6</v>
      </c>
      <c r="H532" s="76">
        <v>2.5</v>
      </c>
      <c r="I532" s="23">
        <f>MIN(J532:J535)</f>
        <v>5.2</v>
      </c>
      <c r="J532" s="24">
        <f t="shared" si="65"/>
        <v>5.6</v>
      </c>
      <c r="K532" s="24">
        <v>5.8</v>
      </c>
      <c r="L532" s="24">
        <v>5.6</v>
      </c>
      <c r="M532" s="24">
        <v>5.9</v>
      </c>
      <c r="N532" s="24">
        <v>5.6</v>
      </c>
    </row>
    <row r="533" spans="1:14" ht="15" customHeight="1" x14ac:dyDescent="0.25">
      <c r="A533" s="59" t="s">
        <v>535</v>
      </c>
      <c r="B533" s="58" t="s">
        <v>202</v>
      </c>
      <c r="C533" s="58" t="s">
        <v>288</v>
      </c>
      <c r="D533" s="58" t="s">
        <v>201</v>
      </c>
      <c r="E533" s="58">
        <v>2016</v>
      </c>
      <c r="F533" s="77">
        <v>159</v>
      </c>
      <c r="G533" s="24">
        <v>6</v>
      </c>
      <c r="H533" s="76">
        <v>2.5</v>
      </c>
      <c r="I533" s="23" t="s">
        <v>3</v>
      </c>
      <c r="J533" s="24">
        <f t="shared" si="65"/>
        <v>5.7</v>
      </c>
      <c r="K533" s="24">
        <v>5.7</v>
      </c>
      <c r="L533" s="24">
        <v>5.9</v>
      </c>
      <c r="M533" s="24">
        <v>5.8</v>
      </c>
      <c r="N533" s="24">
        <v>5.7</v>
      </c>
    </row>
    <row r="534" spans="1:14" ht="15" customHeight="1" x14ac:dyDescent="0.25">
      <c r="A534" s="59" t="s">
        <v>535</v>
      </c>
      <c r="B534" s="58" t="s">
        <v>203</v>
      </c>
      <c r="C534" s="58" t="s">
        <v>288</v>
      </c>
      <c r="D534" s="58" t="s">
        <v>201</v>
      </c>
      <c r="E534" s="58">
        <v>2016</v>
      </c>
      <c r="F534" s="77">
        <v>159</v>
      </c>
      <c r="G534" s="24">
        <v>6</v>
      </c>
      <c r="H534" s="76">
        <v>2.5</v>
      </c>
      <c r="I534" s="23" t="s">
        <v>3</v>
      </c>
      <c r="J534" s="24">
        <f t="shared" si="65"/>
        <v>5.7</v>
      </c>
      <c r="K534" s="24">
        <v>5.9</v>
      </c>
      <c r="L534" s="24">
        <v>5.7</v>
      </c>
      <c r="M534" s="24">
        <v>6</v>
      </c>
      <c r="N534" s="24">
        <v>5.7</v>
      </c>
    </row>
    <row r="535" spans="1:14" ht="15" customHeight="1" x14ac:dyDescent="0.25">
      <c r="A535" s="59" t="s">
        <v>535</v>
      </c>
      <c r="B535" s="58" t="s">
        <v>204</v>
      </c>
      <c r="C535" s="58" t="s">
        <v>288</v>
      </c>
      <c r="D535" s="58" t="s">
        <v>201</v>
      </c>
      <c r="E535" s="58">
        <v>2016</v>
      </c>
      <c r="F535" s="77">
        <v>159</v>
      </c>
      <c r="G535" s="24">
        <v>6</v>
      </c>
      <c r="H535" s="76">
        <v>2.5</v>
      </c>
      <c r="I535" s="23" t="s">
        <v>3</v>
      </c>
      <c r="J535" s="24">
        <f t="shared" si="65"/>
        <v>5.2</v>
      </c>
      <c r="K535" s="24">
        <v>5.2</v>
      </c>
      <c r="L535" s="24" t="s">
        <v>3</v>
      </c>
      <c r="M535" s="24" t="s">
        <v>3</v>
      </c>
      <c r="N535" s="24" t="s">
        <v>3</v>
      </c>
    </row>
    <row r="536" spans="1:14" ht="15" customHeight="1" x14ac:dyDescent="0.25">
      <c r="A536" s="59" t="s">
        <v>536</v>
      </c>
      <c r="B536" s="58" t="s">
        <v>53</v>
      </c>
      <c r="C536" s="58" t="s">
        <v>55</v>
      </c>
      <c r="D536" s="58" t="s">
        <v>201</v>
      </c>
      <c r="E536" s="58">
        <v>2016</v>
      </c>
      <c r="F536" s="77">
        <v>159</v>
      </c>
      <c r="G536" s="24">
        <v>5</v>
      </c>
      <c r="H536" s="76">
        <v>2.5</v>
      </c>
      <c r="I536" s="23">
        <f t="shared" ref="I536:I537" si="73">MIN(J536)</f>
        <v>5.0999999999999996</v>
      </c>
      <c r="J536" s="24">
        <f t="shared" si="65"/>
        <v>5.0999999999999996</v>
      </c>
      <c r="K536" s="24">
        <v>5.4</v>
      </c>
      <c r="L536" s="24">
        <v>5.0999999999999996</v>
      </c>
      <c r="M536" s="24">
        <v>5.5</v>
      </c>
      <c r="N536" s="24">
        <v>5.7</v>
      </c>
    </row>
    <row r="537" spans="1:14" ht="15" customHeight="1" x14ac:dyDescent="0.25">
      <c r="A537" s="59" t="s">
        <v>537</v>
      </c>
      <c r="B537" s="58" t="s">
        <v>53</v>
      </c>
      <c r="C537" s="58" t="s">
        <v>55</v>
      </c>
      <c r="D537" s="58" t="s">
        <v>201</v>
      </c>
      <c r="E537" s="58">
        <v>2016</v>
      </c>
      <c r="F537" s="77">
        <v>159</v>
      </c>
      <c r="G537" s="24">
        <v>5</v>
      </c>
      <c r="H537" s="76">
        <v>2.5</v>
      </c>
      <c r="I537" s="23">
        <f t="shared" si="73"/>
        <v>5.2</v>
      </c>
      <c r="J537" s="24">
        <f t="shared" si="65"/>
        <v>5.2</v>
      </c>
      <c r="K537" s="24">
        <v>5.6</v>
      </c>
      <c r="L537" s="24">
        <v>5.2</v>
      </c>
      <c r="M537" s="24">
        <v>5.7</v>
      </c>
      <c r="N537" s="24">
        <v>5.6</v>
      </c>
    </row>
    <row r="538" spans="1:14" ht="15" customHeight="1" x14ac:dyDescent="0.25">
      <c r="A538" s="59" t="s">
        <v>538</v>
      </c>
      <c r="B538" s="58" t="s">
        <v>53</v>
      </c>
      <c r="C538" s="58" t="s">
        <v>288</v>
      </c>
      <c r="D538" s="58" t="s">
        <v>201</v>
      </c>
      <c r="E538" s="58">
        <v>2016</v>
      </c>
      <c r="F538" s="77">
        <v>159</v>
      </c>
      <c r="G538" s="24">
        <v>6</v>
      </c>
      <c r="H538" s="76">
        <v>2.5</v>
      </c>
      <c r="I538" s="23">
        <f>MIN(J538:J541)</f>
        <v>5.5</v>
      </c>
      <c r="J538" s="24">
        <f t="shared" si="65"/>
        <v>5.8</v>
      </c>
      <c r="K538" s="24">
        <v>5.8</v>
      </c>
      <c r="L538" s="24">
        <v>6.1</v>
      </c>
      <c r="M538" s="24">
        <v>5.9</v>
      </c>
      <c r="N538" s="24">
        <v>6.2</v>
      </c>
    </row>
    <row r="539" spans="1:14" ht="15" customHeight="1" x14ac:dyDescent="0.25">
      <c r="A539" s="59" t="s">
        <v>538</v>
      </c>
      <c r="B539" s="58" t="s">
        <v>202</v>
      </c>
      <c r="C539" s="58" t="s">
        <v>288</v>
      </c>
      <c r="D539" s="58" t="s">
        <v>201</v>
      </c>
      <c r="E539" s="58">
        <v>2016</v>
      </c>
      <c r="F539" s="77">
        <v>159</v>
      </c>
      <c r="G539" s="24">
        <v>6</v>
      </c>
      <c r="H539" s="76">
        <v>2.5</v>
      </c>
      <c r="I539" s="23" t="s">
        <v>3</v>
      </c>
      <c r="J539" s="24">
        <f t="shared" si="65"/>
        <v>5.7</v>
      </c>
      <c r="K539" s="24">
        <v>5.7</v>
      </c>
      <c r="L539" s="24">
        <v>6</v>
      </c>
      <c r="M539" s="24">
        <v>6.3</v>
      </c>
      <c r="N539" s="24">
        <v>6</v>
      </c>
    </row>
    <row r="540" spans="1:14" ht="15" customHeight="1" x14ac:dyDescent="0.25">
      <c r="A540" s="59" t="s">
        <v>538</v>
      </c>
      <c r="B540" s="58" t="s">
        <v>203</v>
      </c>
      <c r="C540" s="58" t="s">
        <v>288</v>
      </c>
      <c r="D540" s="58" t="s">
        <v>201</v>
      </c>
      <c r="E540" s="58">
        <v>2016</v>
      </c>
      <c r="F540" s="77">
        <v>159</v>
      </c>
      <c r="G540" s="24">
        <v>6</v>
      </c>
      <c r="H540" s="76">
        <v>2.5</v>
      </c>
      <c r="I540" s="23" t="s">
        <v>3</v>
      </c>
      <c r="J540" s="24">
        <f t="shared" si="65"/>
        <v>5.8</v>
      </c>
      <c r="K540" s="24">
        <v>5.8</v>
      </c>
      <c r="L540" s="24">
        <v>5.8</v>
      </c>
      <c r="M540" s="24">
        <v>6.1</v>
      </c>
      <c r="N540" s="24">
        <v>5.9</v>
      </c>
    </row>
    <row r="541" spans="1:14" ht="15" customHeight="1" x14ac:dyDescent="0.25">
      <c r="A541" s="59" t="s">
        <v>538</v>
      </c>
      <c r="B541" s="58" t="s">
        <v>204</v>
      </c>
      <c r="C541" s="58" t="s">
        <v>288</v>
      </c>
      <c r="D541" s="58" t="s">
        <v>201</v>
      </c>
      <c r="E541" s="58">
        <v>2016</v>
      </c>
      <c r="F541" s="77">
        <v>159</v>
      </c>
      <c r="G541" s="24">
        <v>6</v>
      </c>
      <c r="H541" s="76">
        <v>2.5</v>
      </c>
      <c r="I541" s="23" t="s">
        <v>3</v>
      </c>
      <c r="J541" s="24">
        <f t="shared" si="65"/>
        <v>5.5</v>
      </c>
      <c r="K541" s="24">
        <v>5.5</v>
      </c>
      <c r="L541" s="24" t="s">
        <v>3</v>
      </c>
      <c r="M541" s="24" t="s">
        <v>3</v>
      </c>
      <c r="N541" s="24" t="s">
        <v>3</v>
      </c>
    </row>
    <row r="542" spans="1:14" ht="15" customHeight="1" x14ac:dyDescent="0.25">
      <c r="A542" s="59" t="s">
        <v>539</v>
      </c>
      <c r="B542" s="58" t="s">
        <v>53</v>
      </c>
      <c r="C542" s="58" t="s">
        <v>55</v>
      </c>
      <c r="D542" s="58" t="s">
        <v>201</v>
      </c>
      <c r="E542" s="58">
        <v>2016</v>
      </c>
      <c r="F542" s="77">
        <v>159</v>
      </c>
      <c r="G542" s="24">
        <v>5</v>
      </c>
      <c r="H542" s="76">
        <v>2.5</v>
      </c>
      <c r="I542" s="23">
        <f t="shared" ref="I542:I545" si="74">MIN(J542)</f>
        <v>5.4</v>
      </c>
      <c r="J542" s="24">
        <f t="shared" si="65"/>
        <v>5.4</v>
      </c>
      <c r="K542" s="24">
        <v>5.7</v>
      </c>
      <c r="L542" s="24">
        <v>5.4</v>
      </c>
      <c r="M542" s="24">
        <v>5.6</v>
      </c>
      <c r="N542" s="24">
        <v>5.4</v>
      </c>
    </row>
    <row r="543" spans="1:14" ht="15" customHeight="1" x14ac:dyDescent="0.25">
      <c r="A543" s="59" t="s">
        <v>540</v>
      </c>
      <c r="B543" s="58" t="s">
        <v>53</v>
      </c>
      <c r="C543" s="58" t="s">
        <v>55</v>
      </c>
      <c r="D543" s="58" t="s">
        <v>201</v>
      </c>
      <c r="E543" s="58">
        <v>2016</v>
      </c>
      <c r="F543" s="77">
        <v>159</v>
      </c>
      <c r="G543" s="24">
        <v>5</v>
      </c>
      <c r="H543" s="76">
        <v>2.5</v>
      </c>
      <c r="I543" s="23">
        <f t="shared" si="74"/>
        <v>5.2</v>
      </c>
      <c r="J543" s="24">
        <f t="shared" si="65"/>
        <v>5.2</v>
      </c>
      <c r="K543" s="24">
        <v>5.5</v>
      </c>
      <c r="L543" s="24">
        <v>5.9</v>
      </c>
      <c r="M543" s="24">
        <v>5.3</v>
      </c>
      <c r="N543" s="24">
        <v>5.2</v>
      </c>
    </row>
    <row r="544" spans="1:14" ht="15" customHeight="1" x14ac:dyDescent="0.25">
      <c r="A544" s="59" t="s">
        <v>541</v>
      </c>
      <c r="B544" s="58" t="s">
        <v>53</v>
      </c>
      <c r="C544" s="58" t="s">
        <v>55</v>
      </c>
      <c r="D544" s="58" t="s">
        <v>201</v>
      </c>
      <c r="E544" s="58">
        <v>2016</v>
      </c>
      <c r="F544" s="77">
        <v>159</v>
      </c>
      <c r="G544" s="24">
        <v>5</v>
      </c>
      <c r="H544" s="76">
        <v>2.5</v>
      </c>
      <c r="I544" s="23">
        <f t="shared" si="74"/>
        <v>5.0999999999999996</v>
      </c>
      <c r="J544" s="24">
        <f t="shared" si="65"/>
        <v>5.0999999999999996</v>
      </c>
      <c r="K544" s="24">
        <v>5.7</v>
      </c>
      <c r="L544" s="24">
        <v>5.4</v>
      </c>
      <c r="M544" s="24">
        <v>5.0999999999999996</v>
      </c>
      <c r="N544" s="24">
        <v>5.5</v>
      </c>
    </row>
    <row r="545" spans="1:14" ht="15" customHeight="1" x14ac:dyDescent="0.25">
      <c r="A545" s="59" t="s">
        <v>542</v>
      </c>
      <c r="B545" s="58" t="s">
        <v>53</v>
      </c>
      <c r="C545" s="58" t="s">
        <v>55</v>
      </c>
      <c r="D545" s="58" t="s">
        <v>201</v>
      </c>
      <c r="E545" s="58">
        <v>2016</v>
      </c>
      <c r="F545" s="77">
        <v>159</v>
      </c>
      <c r="G545" s="24">
        <v>5</v>
      </c>
      <c r="H545" s="76">
        <v>2.5</v>
      </c>
      <c r="I545" s="23">
        <f t="shared" si="74"/>
        <v>5</v>
      </c>
      <c r="J545" s="24">
        <f t="shared" si="65"/>
        <v>5</v>
      </c>
      <c r="K545" s="24">
        <v>5.6</v>
      </c>
      <c r="L545" s="24">
        <v>5.3</v>
      </c>
      <c r="M545" s="24">
        <v>5</v>
      </c>
      <c r="N545" s="24">
        <v>5.7</v>
      </c>
    </row>
    <row r="546" spans="1:14" ht="15" customHeight="1" x14ac:dyDescent="0.25">
      <c r="A546" s="59" t="s">
        <v>543</v>
      </c>
      <c r="B546" s="58" t="s">
        <v>53</v>
      </c>
      <c r="C546" s="58" t="s">
        <v>288</v>
      </c>
      <c r="D546" s="58" t="s">
        <v>201</v>
      </c>
      <c r="E546" s="58">
        <v>2016</v>
      </c>
      <c r="F546" s="77">
        <v>159</v>
      </c>
      <c r="G546" s="24">
        <v>6</v>
      </c>
      <c r="H546" s="76">
        <v>2.5</v>
      </c>
      <c r="I546" s="23">
        <f>MIN(J546:J549)</f>
        <v>5</v>
      </c>
      <c r="J546" s="24">
        <f t="shared" si="65"/>
        <v>5.6</v>
      </c>
      <c r="K546" s="24">
        <v>5.7</v>
      </c>
      <c r="L546" s="24">
        <v>5.9</v>
      </c>
      <c r="M546" s="24">
        <v>5.6</v>
      </c>
      <c r="N546" s="24">
        <v>5.9</v>
      </c>
    </row>
    <row r="547" spans="1:14" ht="15" customHeight="1" x14ac:dyDescent="0.25">
      <c r="A547" s="59" t="s">
        <v>543</v>
      </c>
      <c r="B547" s="58" t="s">
        <v>202</v>
      </c>
      <c r="C547" s="58" t="s">
        <v>288</v>
      </c>
      <c r="D547" s="58" t="s">
        <v>201</v>
      </c>
      <c r="E547" s="58">
        <v>2016</v>
      </c>
      <c r="F547" s="77">
        <v>159</v>
      </c>
      <c r="G547" s="24">
        <v>6</v>
      </c>
      <c r="H547" s="76">
        <v>2.5</v>
      </c>
      <c r="I547" s="23" t="s">
        <v>3</v>
      </c>
      <c r="J547" s="24">
        <f t="shared" si="65"/>
        <v>5.5</v>
      </c>
      <c r="K547" s="24">
        <v>5.5</v>
      </c>
      <c r="L547" s="24">
        <v>5.9</v>
      </c>
      <c r="M547" s="24">
        <v>5.7</v>
      </c>
      <c r="N547" s="24">
        <v>5.9</v>
      </c>
    </row>
    <row r="548" spans="1:14" ht="15" customHeight="1" x14ac:dyDescent="0.25">
      <c r="A548" s="59" t="s">
        <v>543</v>
      </c>
      <c r="B548" s="58" t="s">
        <v>203</v>
      </c>
      <c r="C548" s="58" t="s">
        <v>288</v>
      </c>
      <c r="D548" s="58" t="s">
        <v>201</v>
      </c>
      <c r="E548" s="58">
        <v>2016</v>
      </c>
      <c r="F548" s="77">
        <v>159</v>
      </c>
      <c r="G548" s="24">
        <v>6</v>
      </c>
      <c r="H548" s="76">
        <v>2.5</v>
      </c>
      <c r="I548" s="23" t="s">
        <v>3</v>
      </c>
      <c r="J548" s="24">
        <f t="shared" si="65"/>
        <v>5</v>
      </c>
      <c r="K548" s="24">
        <v>5</v>
      </c>
      <c r="L548" s="24">
        <v>5.8</v>
      </c>
      <c r="M548" s="24">
        <v>5.6</v>
      </c>
      <c r="N548" s="24">
        <v>5.9</v>
      </c>
    </row>
    <row r="549" spans="1:14" ht="15" customHeight="1" x14ac:dyDescent="0.25">
      <c r="A549" s="59" t="s">
        <v>543</v>
      </c>
      <c r="B549" s="58" t="s">
        <v>204</v>
      </c>
      <c r="C549" s="58" t="s">
        <v>288</v>
      </c>
      <c r="D549" s="58" t="s">
        <v>201</v>
      </c>
      <c r="E549" s="58">
        <v>2016</v>
      </c>
      <c r="F549" s="77">
        <v>159</v>
      </c>
      <c r="G549" s="24">
        <v>6</v>
      </c>
      <c r="H549" s="76">
        <v>2.5</v>
      </c>
      <c r="I549" s="23" t="s">
        <v>3</v>
      </c>
      <c r="J549" s="24">
        <f t="shared" si="65"/>
        <v>5.3</v>
      </c>
      <c r="K549" s="24">
        <v>5.3</v>
      </c>
      <c r="L549" s="24" t="s">
        <v>3</v>
      </c>
      <c r="M549" s="24" t="s">
        <v>3</v>
      </c>
      <c r="N549" s="24" t="s">
        <v>3</v>
      </c>
    </row>
    <row r="550" spans="1:14" ht="15" customHeight="1" x14ac:dyDescent="0.25">
      <c r="A550" s="59" t="s">
        <v>544</v>
      </c>
      <c r="B550" s="58" t="s">
        <v>53</v>
      </c>
      <c r="C550" s="58" t="s">
        <v>55</v>
      </c>
      <c r="D550" s="58" t="s">
        <v>201</v>
      </c>
      <c r="E550" s="58">
        <v>2016</v>
      </c>
      <c r="F550" s="77">
        <v>159</v>
      </c>
      <c r="G550" s="24">
        <v>5</v>
      </c>
      <c r="H550" s="76">
        <v>2.5</v>
      </c>
      <c r="I550" s="23">
        <f t="shared" ref="I550:I551" si="75">MIN(J550)</f>
        <v>5.4</v>
      </c>
      <c r="J550" s="24">
        <f t="shared" si="65"/>
        <v>5.4</v>
      </c>
      <c r="K550" s="24">
        <v>5.7</v>
      </c>
      <c r="L550" s="24">
        <v>5.6</v>
      </c>
      <c r="M550" s="24">
        <v>5.7</v>
      </c>
      <c r="N550" s="24">
        <v>5.4</v>
      </c>
    </row>
    <row r="551" spans="1:14" ht="15" customHeight="1" x14ac:dyDescent="0.25">
      <c r="A551" s="59" t="s">
        <v>545</v>
      </c>
      <c r="B551" s="58" t="s">
        <v>53</v>
      </c>
      <c r="C551" s="58" t="s">
        <v>55</v>
      </c>
      <c r="D551" s="58" t="s">
        <v>201</v>
      </c>
      <c r="E551" s="58">
        <v>2016</v>
      </c>
      <c r="F551" s="77">
        <v>159</v>
      </c>
      <c r="G551" s="24">
        <v>5</v>
      </c>
      <c r="H551" s="76">
        <v>2.5</v>
      </c>
      <c r="I551" s="23">
        <f t="shared" si="75"/>
        <v>5.3</v>
      </c>
      <c r="J551" s="24">
        <f t="shared" si="65"/>
        <v>5.3</v>
      </c>
      <c r="K551" s="24">
        <v>5.3</v>
      </c>
      <c r="L551" s="24">
        <v>5.8</v>
      </c>
      <c r="M551" s="24">
        <v>5.6</v>
      </c>
      <c r="N551" s="24">
        <v>5.4</v>
      </c>
    </row>
    <row r="552" spans="1:14" ht="15" customHeight="1" x14ac:dyDescent="0.25">
      <c r="A552" s="59" t="s">
        <v>546</v>
      </c>
      <c r="B552" s="58" t="s">
        <v>53</v>
      </c>
      <c r="C552" s="58" t="s">
        <v>288</v>
      </c>
      <c r="D552" s="58" t="s">
        <v>201</v>
      </c>
      <c r="E552" s="58">
        <v>2016</v>
      </c>
      <c r="F552" s="77">
        <v>159</v>
      </c>
      <c r="G552" s="24">
        <v>6</v>
      </c>
      <c r="H552" s="76">
        <v>2.5</v>
      </c>
      <c r="I552" s="23">
        <f>MIN(J552:J555)</f>
        <v>5.6</v>
      </c>
      <c r="J552" s="24">
        <f t="shared" si="65"/>
        <v>5.7</v>
      </c>
      <c r="K552" s="24">
        <v>5.9</v>
      </c>
      <c r="L552" s="24">
        <v>5.7</v>
      </c>
      <c r="M552" s="24">
        <v>5.9</v>
      </c>
      <c r="N552" s="24">
        <v>5.8</v>
      </c>
    </row>
    <row r="553" spans="1:14" ht="15" customHeight="1" x14ac:dyDescent="0.25">
      <c r="A553" s="59" t="s">
        <v>546</v>
      </c>
      <c r="B553" s="58" t="s">
        <v>202</v>
      </c>
      <c r="C553" s="58" t="s">
        <v>288</v>
      </c>
      <c r="D553" s="58" t="s">
        <v>201</v>
      </c>
      <c r="E553" s="58">
        <v>2016</v>
      </c>
      <c r="F553" s="77">
        <v>159</v>
      </c>
      <c r="G553" s="24">
        <v>6</v>
      </c>
      <c r="H553" s="76">
        <v>2.5</v>
      </c>
      <c r="I553" s="23" t="s">
        <v>3</v>
      </c>
      <c r="J553" s="24">
        <f t="shared" si="65"/>
        <v>5.6</v>
      </c>
      <c r="K553" s="24">
        <v>5.6</v>
      </c>
      <c r="L553" s="24">
        <v>6.1</v>
      </c>
      <c r="M553" s="24">
        <v>5.8</v>
      </c>
      <c r="N553" s="24">
        <v>5.9</v>
      </c>
    </row>
    <row r="554" spans="1:14" s="80" customFormat="1" ht="15" customHeight="1" x14ac:dyDescent="0.25">
      <c r="A554" s="78" t="s">
        <v>546</v>
      </c>
      <c r="B554" s="79" t="s">
        <v>203</v>
      </c>
      <c r="C554" s="79" t="s">
        <v>288</v>
      </c>
      <c r="D554" s="79" t="s">
        <v>201</v>
      </c>
      <c r="E554" s="79">
        <v>2016</v>
      </c>
      <c r="F554" s="77">
        <v>159</v>
      </c>
      <c r="G554" s="24">
        <v>6</v>
      </c>
      <c r="H554" s="76">
        <v>2.5</v>
      </c>
      <c r="I554" s="23" t="s">
        <v>3</v>
      </c>
      <c r="J554" s="24">
        <f t="shared" si="65"/>
        <v>5.7</v>
      </c>
      <c r="K554" s="24">
        <v>5.7</v>
      </c>
      <c r="L554" s="24">
        <v>5.9</v>
      </c>
      <c r="M554" s="24">
        <v>5.9</v>
      </c>
      <c r="N554" s="24">
        <v>5.8</v>
      </c>
    </row>
    <row r="555" spans="1:14" ht="15" customHeight="1" x14ac:dyDescent="0.25">
      <c r="A555" s="59" t="s">
        <v>546</v>
      </c>
      <c r="B555" s="58" t="s">
        <v>204</v>
      </c>
      <c r="C555" s="58" t="s">
        <v>288</v>
      </c>
      <c r="D555" s="58" t="s">
        <v>201</v>
      </c>
      <c r="E555" s="58">
        <v>2016</v>
      </c>
      <c r="F555" s="77">
        <v>159</v>
      </c>
      <c r="G555" s="24">
        <v>6</v>
      </c>
      <c r="H555" s="76">
        <v>2.5</v>
      </c>
      <c r="I555" s="23" t="s">
        <v>3</v>
      </c>
      <c r="J555" s="24">
        <f t="shared" ref="J555:J603" si="76">MIN(K555:N555)</f>
        <v>5.8</v>
      </c>
      <c r="K555" s="24">
        <v>5.8</v>
      </c>
      <c r="L555" s="24" t="s">
        <v>3</v>
      </c>
      <c r="M555" s="24" t="s">
        <v>3</v>
      </c>
      <c r="N555" s="24" t="s">
        <v>3</v>
      </c>
    </row>
    <row r="556" spans="1:14" ht="15" customHeight="1" x14ac:dyDescent="0.25">
      <c r="A556" s="59" t="s">
        <v>547</v>
      </c>
      <c r="B556" s="58" t="s">
        <v>53</v>
      </c>
      <c r="C556" s="58" t="s">
        <v>55</v>
      </c>
      <c r="D556" s="58" t="s">
        <v>201</v>
      </c>
      <c r="E556" s="58">
        <v>2016</v>
      </c>
      <c r="F556" s="77">
        <v>159</v>
      </c>
      <c r="G556" s="24">
        <v>5</v>
      </c>
      <c r="H556" s="76">
        <v>2.5</v>
      </c>
      <c r="I556" s="23">
        <f t="shared" ref="I556:I557" si="77">MIN(J556)</f>
        <v>5.4</v>
      </c>
      <c r="J556" s="24">
        <f t="shared" si="76"/>
        <v>5.4</v>
      </c>
      <c r="K556" s="24">
        <v>5.6</v>
      </c>
      <c r="L556" s="24">
        <v>5.4</v>
      </c>
      <c r="M556" s="24">
        <v>5.7</v>
      </c>
      <c r="N556" s="24">
        <v>5.6</v>
      </c>
    </row>
    <row r="557" spans="1:14" ht="15" customHeight="1" x14ac:dyDescent="0.25">
      <c r="A557" s="59" t="s">
        <v>548</v>
      </c>
      <c r="B557" s="58" t="s">
        <v>53</v>
      </c>
      <c r="C557" s="58" t="s">
        <v>55</v>
      </c>
      <c r="D557" s="58" t="s">
        <v>201</v>
      </c>
      <c r="E557" s="58">
        <v>2016</v>
      </c>
      <c r="F557" s="77">
        <v>159</v>
      </c>
      <c r="G557" s="24">
        <v>5</v>
      </c>
      <c r="H557" s="76">
        <v>2.5</v>
      </c>
      <c r="I557" s="23">
        <f t="shared" si="77"/>
        <v>5.2</v>
      </c>
      <c r="J557" s="24">
        <f t="shared" si="76"/>
        <v>5.2</v>
      </c>
      <c r="K557" s="24">
        <v>5.2</v>
      </c>
      <c r="L557" s="24">
        <v>5.7</v>
      </c>
      <c r="M557" s="24">
        <v>5.5</v>
      </c>
      <c r="N557" s="24">
        <v>5.3</v>
      </c>
    </row>
    <row r="558" spans="1:14" ht="15" customHeight="1" x14ac:dyDescent="0.25">
      <c r="A558" s="59" t="s">
        <v>549</v>
      </c>
      <c r="B558" s="58" t="s">
        <v>53</v>
      </c>
      <c r="C558" s="58" t="s">
        <v>288</v>
      </c>
      <c r="D558" s="58" t="s">
        <v>201</v>
      </c>
      <c r="E558" s="58">
        <v>2016</v>
      </c>
      <c r="F558" s="77">
        <v>159</v>
      </c>
      <c r="G558" s="24">
        <v>6</v>
      </c>
      <c r="H558" s="76">
        <v>2.5</v>
      </c>
      <c r="I558" s="23">
        <f>MIN(J558:J561)</f>
        <v>5.3</v>
      </c>
      <c r="J558" s="24">
        <f t="shared" si="76"/>
        <v>5.8</v>
      </c>
      <c r="K558" s="24">
        <v>5.9</v>
      </c>
      <c r="L558" s="24">
        <v>6.1</v>
      </c>
      <c r="M558" s="24">
        <v>6</v>
      </c>
      <c r="N558" s="24">
        <v>5.8</v>
      </c>
    </row>
    <row r="559" spans="1:14" ht="15" customHeight="1" x14ac:dyDescent="0.25">
      <c r="A559" s="59" t="s">
        <v>549</v>
      </c>
      <c r="B559" s="58" t="s">
        <v>202</v>
      </c>
      <c r="C559" s="58" t="s">
        <v>288</v>
      </c>
      <c r="D559" s="58" t="s">
        <v>201</v>
      </c>
      <c r="E559" s="58">
        <v>2016</v>
      </c>
      <c r="F559" s="77">
        <v>159</v>
      </c>
      <c r="G559" s="24">
        <v>6</v>
      </c>
      <c r="H559" s="76">
        <v>2.5</v>
      </c>
      <c r="I559" s="23" t="s">
        <v>3</v>
      </c>
      <c r="J559" s="24">
        <f t="shared" si="76"/>
        <v>5.7</v>
      </c>
      <c r="K559" s="24">
        <v>5.7</v>
      </c>
      <c r="L559" s="24">
        <v>6</v>
      </c>
      <c r="M559" s="24">
        <v>5.7</v>
      </c>
      <c r="N559" s="24">
        <v>5.8</v>
      </c>
    </row>
    <row r="560" spans="1:14" ht="15" customHeight="1" x14ac:dyDescent="0.25">
      <c r="A560" s="59" t="s">
        <v>549</v>
      </c>
      <c r="B560" s="58" t="s">
        <v>203</v>
      </c>
      <c r="C560" s="58" t="s">
        <v>288</v>
      </c>
      <c r="D560" s="58" t="s">
        <v>201</v>
      </c>
      <c r="E560" s="58">
        <v>2016</v>
      </c>
      <c r="F560" s="77">
        <v>159</v>
      </c>
      <c r="G560" s="24">
        <v>6</v>
      </c>
      <c r="H560" s="76">
        <v>2.5</v>
      </c>
      <c r="I560" s="23" t="s">
        <v>3</v>
      </c>
      <c r="J560" s="24">
        <f t="shared" si="76"/>
        <v>5.6</v>
      </c>
      <c r="K560" s="24">
        <v>5.9</v>
      </c>
      <c r="L560" s="24">
        <v>5.6</v>
      </c>
      <c r="M560" s="24">
        <v>5.8</v>
      </c>
      <c r="N560" s="24">
        <v>5.7</v>
      </c>
    </row>
    <row r="561" spans="1:14" ht="15" customHeight="1" x14ac:dyDescent="0.25">
      <c r="A561" s="59" t="s">
        <v>549</v>
      </c>
      <c r="B561" s="58" t="s">
        <v>204</v>
      </c>
      <c r="C561" s="58" t="s">
        <v>288</v>
      </c>
      <c r="D561" s="58" t="s">
        <v>201</v>
      </c>
      <c r="E561" s="58">
        <v>2016</v>
      </c>
      <c r="F561" s="77">
        <v>159</v>
      </c>
      <c r="G561" s="24">
        <v>6</v>
      </c>
      <c r="H561" s="76">
        <v>2.5</v>
      </c>
      <c r="I561" s="23" t="s">
        <v>3</v>
      </c>
      <c r="J561" s="24">
        <f t="shared" si="76"/>
        <v>5.3</v>
      </c>
      <c r="K561" s="24">
        <v>5.3</v>
      </c>
      <c r="L561" s="24" t="s">
        <v>3</v>
      </c>
      <c r="M561" s="24" t="s">
        <v>3</v>
      </c>
      <c r="N561" s="24" t="s">
        <v>3</v>
      </c>
    </row>
    <row r="562" spans="1:14" ht="15" customHeight="1" x14ac:dyDescent="0.25">
      <c r="A562" s="59" t="s">
        <v>550</v>
      </c>
      <c r="B562" s="58" t="s">
        <v>53</v>
      </c>
      <c r="C562" s="58" t="s">
        <v>55</v>
      </c>
      <c r="D562" s="58" t="s">
        <v>201</v>
      </c>
      <c r="E562" s="58">
        <v>2016</v>
      </c>
      <c r="F562" s="77">
        <v>159</v>
      </c>
      <c r="G562" s="24">
        <v>5</v>
      </c>
      <c r="H562" s="76">
        <v>2.5</v>
      </c>
      <c r="I562" s="23">
        <f t="shared" ref="I562:I563" si="78">MIN(J562)</f>
        <v>5.3</v>
      </c>
      <c r="J562" s="24">
        <f t="shared" si="76"/>
        <v>5.3</v>
      </c>
      <c r="K562" s="24">
        <v>5.7</v>
      </c>
      <c r="L562" s="24">
        <v>5.5</v>
      </c>
      <c r="M562" s="24">
        <v>5.3</v>
      </c>
      <c r="N562" s="24">
        <v>5.8</v>
      </c>
    </row>
    <row r="563" spans="1:14" ht="15" customHeight="1" x14ac:dyDescent="0.25">
      <c r="A563" s="59" t="s">
        <v>551</v>
      </c>
      <c r="B563" s="58" t="s">
        <v>53</v>
      </c>
      <c r="C563" s="58" t="s">
        <v>55</v>
      </c>
      <c r="D563" s="58" t="s">
        <v>201</v>
      </c>
      <c r="E563" s="58">
        <v>2016</v>
      </c>
      <c r="F563" s="77">
        <v>159</v>
      </c>
      <c r="G563" s="24">
        <v>5</v>
      </c>
      <c r="H563" s="76">
        <v>2.5</v>
      </c>
      <c r="I563" s="23">
        <f t="shared" si="78"/>
        <v>5.2</v>
      </c>
      <c r="J563" s="24">
        <f t="shared" si="76"/>
        <v>5.2</v>
      </c>
      <c r="K563" s="24">
        <v>5.6</v>
      </c>
      <c r="L563" s="24">
        <v>5.6</v>
      </c>
      <c r="M563" s="24">
        <v>5.2</v>
      </c>
      <c r="N563" s="24">
        <v>5.3</v>
      </c>
    </row>
    <row r="564" spans="1:14" ht="15" customHeight="1" x14ac:dyDescent="0.25">
      <c r="A564" s="59" t="s">
        <v>552</v>
      </c>
      <c r="B564" s="58" t="s">
        <v>53</v>
      </c>
      <c r="C564" s="58" t="s">
        <v>288</v>
      </c>
      <c r="D564" s="58" t="s">
        <v>201</v>
      </c>
      <c r="E564" s="58">
        <v>2016</v>
      </c>
      <c r="F564" s="77">
        <v>159</v>
      </c>
      <c r="G564" s="24">
        <v>6</v>
      </c>
      <c r="H564" s="76">
        <v>2.5</v>
      </c>
      <c r="I564" s="23">
        <f>MIN(J564:J567)</f>
        <v>5.0999999999999996</v>
      </c>
      <c r="J564" s="24">
        <f t="shared" si="76"/>
        <v>5.7</v>
      </c>
      <c r="K564" s="24">
        <v>5.8</v>
      </c>
      <c r="L564" s="24">
        <v>6.1</v>
      </c>
      <c r="M564" s="24">
        <v>5.7</v>
      </c>
      <c r="N564" s="24">
        <v>5.9</v>
      </c>
    </row>
    <row r="565" spans="1:14" ht="15" customHeight="1" x14ac:dyDescent="0.25">
      <c r="A565" s="59" t="s">
        <v>552</v>
      </c>
      <c r="B565" s="58" t="s">
        <v>202</v>
      </c>
      <c r="C565" s="58" t="s">
        <v>288</v>
      </c>
      <c r="D565" s="58" t="s">
        <v>201</v>
      </c>
      <c r="E565" s="58">
        <v>2016</v>
      </c>
      <c r="F565" s="77">
        <v>159</v>
      </c>
      <c r="G565" s="24">
        <v>6</v>
      </c>
      <c r="H565" s="76">
        <v>2.5</v>
      </c>
      <c r="I565" s="23" t="s">
        <v>3</v>
      </c>
      <c r="J565" s="24">
        <f t="shared" si="76"/>
        <v>5.6</v>
      </c>
      <c r="K565" s="24">
        <v>5.6</v>
      </c>
      <c r="L565" s="24">
        <v>5.9</v>
      </c>
      <c r="M565" s="24">
        <v>5.7</v>
      </c>
      <c r="N565" s="24">
        <v>5.9</v>
      </c>
    </row>
    <row r="566" spans="1:14" ht="15" customHeight="1" x14ac:dyDescent="0.25">
      <c r="A566" s="59" t="s">
        <v>552</v>
      </c>
      <c r="B566" s="58" t="s">
        <v>203</v>
      </c>
      <c r="C566" s="58" t="s">
        <v>288</v>
      </c>
      <c r="D566" s="58" t="s">
        <v>201</v>
      </c>
      <c r="E566" s="58">
        <v>2016</v>
      </c>
      <c r="F566" s="77">
        <v>159</v>
      </c>
      <c r="G566" s="24">
        <v>6</v>
      </c>
      <c r="H566" s="76">
        <v>2.5</v>
      </c>
      <c r="I566" s="23" t="s">
        <v>3</v>
      </c>
      <c r="J566" s="24">
        <f t="shared" si="76"/>
        <v>5.6</v>
      </c>
      <c r="K566" s="24">
        <v>5.7</v>
      </c>
      <c r="L566" s="24">
        <v>5.8</v>
      </c>
      <c r="M566" s="24">
        <v>5.7</v>
      </c>
      <c r="N566" s="24">
        <v>5.6</v>
      </c>
    </row>
    <row r="567" spans="1:14" ht="15" customHeight="1" x14ac:dyDescent="0.25">
      <c r="A567" s="59" t="s">
        <v>552</v>
      </c>
      <c r="B567" s="58" t="s">
        <v>204</v>
      </c>
      <c r="C567" s="58" t="s">
        <v>288</v>
      </c>
      <c r="D567" s="58" t="s">
        <v>201</v>
      </c>
      <c r="E567" s="58">
        <v>2016</v>
      </c>
      <c r="F567" s="77">
        <v>159</v>
      </c>
      <c r="G567" s="24">
        <v>6</v>
      </c>
      <c r="H567" s="76">
        <v>2.5</v>
      </c>
      <c r="I567" s="23" t="s">
        <v>3</v>
      </c>
      <c r="J567" s="24">
        <f t="shared" si="76"/>
        <v>5.0999999999999996</v>
      </c>
      <c r="K567" s="24">
        <v>5.0999999999999996</v>
      </c>
      <c r="L567" s="24" t="s">
        <v>3</v>
      </c>
      <c r="M567" s="24" t="s">
        <v>3</v>
      </c>
      <c r="N567" s="24" t="s">
        <v>3</v>
      </c>
    </row>
    <row r="568" spans="1:14" ht="15" customHeight="1" x14ac:dyDescent="0.25">
      <c r="A568" s="59" t="s">
        <v>553</v>
      </c>
      <c r="B568" s="58" t="s">
        <v>53</v>
      </c>
      <c r="C568" s="58" t="s">
        <v>55</v>
      </c>
      <c r="D568" s="58" t="s">
        <v>201</v>
      </c>
      <c r="E568" s="58">
        <v>2016</v>
      </c>
      <c r="F568" s="77">
        <v>159</v>
      </c>
      <c r="G568" s="24">
        <v>5</v>
      </c>
      <c r="H568" s="76">
        <v>2.5</v>
      </c>
      <c r="I568" s="23">
        <f t="shared" ref="I568:I571" si="79">MIN(J568)</f>
        <v>5.3</v>
      </c>
      <c r="J568" s="24">
        <f t="shared" si="76"/>
        <v>5.3</v>
      </c>
      <c r="K568" s="24">
        <v>5.7</v>
      </c>
      <c r="L568" s="24">
        <v>5.6</v>
      </c>
      <c r="M568" s="24">
        <v>5.3</v>
      </c>
      <c r="N568" s="24">
        <v>5.7</v>
      </c>
    </row>
    <row r="569" spans="1:14" ht="15" customHeight="1" x14ac:dyDescent="0.25">
      <c r="A569" s="59" t="s">
        <v>554</v>
      </c>
      <c r="B569" s="58" t="s">
        <v>53</v>
      </c>
      <c r="C569" s="58" t="s">
        <v>55</v>
      </c>
      <c r="D569" s="58" t="s">
        <v>201</v>
      </c>
      <c r="E569" s="58">
        <v>2016</v>
      </c>
      <c r="F569" s="77">
        <v>159</v>
      </c>
      <c r="G569" s="24">
        <v>5</v>
      </c>
      <c r="H569" s="76">
        <v>2.5</v>
      </c>
      <c r="I569" s="23">
        <f t="shared" si="79"/>
        <v>5.0999999999999996</v>
      </c>
      <c r="J569" s="24">
        <f t="shared" si="76"/>
        <v>5.0999999999999996</v>
      </c>
      <c r="K569" s="24">
        <v>5.5</v>
      </c>
      <c r="L569" s="24">
        <v>5.8</v>
      </c>
      <c r="M569" s="24">
        <v>5.0999999999999996</v>
      </c>
      <c r="N569" s="24">
        <v>5.3</v>
      </c>
    </row>
    <row r="570" spans="1:14" ht="15" customHeight="1" x14ac:dyDescent="0.25">
      <c r="A570" s="59" t="s">
        <v>555</v>
      </c>
      <c r="B570" s="58" t="s">
        <v>53</v>
      </c>
      <c r="C570" s="58" t="s">
        <v>55</v>
      </c>
      <c r="D570" s="58" t="s">
        <v>201</v>
      </c>
      <c r="E570" s="58">
        <v>2016</v>
      </c>
      <c r="F570" s="77">
        <v>159</v>
      </c>
      <c r="G570" s="24">
        <v>5</v>
      </c>
      <c r="H570" s="76">
        <v>2.5</v>
      </c>
      <c r="I570" s="23">
        <f t="shared" si="79"/>
        <v>5.3</v>
      </c>
      <c r="J570" s="24">
        <f t="shared" si="76"/>
        <v>5.3</v>
      </c>
      <c r="K570" s="24">
        <v>5.5</v>
      </c>
      <c r="L570" s="24">
        <v>5.7</v>
      </c>
      <c r="M570" s="24">
        <v>5.3</v>
      </c>
      <c r="N570" s="24">
        <v>5.8</v>
      </c>
    </row>
    <row r="571" spans="1:14" ht="15" customHeight="1" x14ac:dyDescent="0.25">
      <c r="A571" s="59" t="s">
        <v>556</v>
      </c>
      <c r="B571" s="58" t="s">
        <v>53</v>
      </c>
      <c r="C571" s="58" t="s">
        <v>55</v>
      </c>
      <c r="D571" s="58" t="s">
        <v>201</v>
      </c>
      <c r="E571" s="58">
        <v>2016</v>
      </c>
      <c r="F571" s="77">
        <v>159</v>
      </c>
      <c r="G571" s="24">
        <v>5</v>
      </c>
      <c r="H571" s="76">
        <v>2.5</v>
      </c>
      <c r="I571" s="23">
        <f t="shared" si="79"/>
        <v>5.0999999999999996</v>
      </c>
      <c r="J571" s="24">
        <f t="shared" si="76"/>
        <v>5.0999999999999996</v>
      </c>
      <c r="K571" s="24">
        <v>5.5</v>
      </c>
      <c r="L571" s="24">
        <v>5.6</v>
      </c>
      <c r="M571" s="24">
        <v>5.4</v>
      </c>
      <c r="N571" s="24">
        <v>5.0999999999999996</v>
      </c>
    </row>
    <row r="572" spans="1:14" ht="15" customHeight="1" x14ac:dyDescent="0.25">
      <c r="A572" s="59" t="s">
        <v>557</v>
      </c>
      <c r="B572" s="58" t="s">
        <v>53</v>
      </c>
      <c r="C572" s="58" t="s">
        <v>288</v>
      </c>
      <c r="D572" s="58" t="s">
        <v>201</v>
      </c>
      <c r="E572" s="58">
        <v>2016</v>
      </c>
      <c r="F572" s="77">
        <v>159</v>
      </c>
      <c r="G572" s="24">
        <v>6</v>
      </c>
      <c r="H572" s="76">
        <v>2.5</v>
      </c>
      <c r="I572" s="23">
        <f>MIN(J572:J575)</f>
        <v>5.2</v>
      </c>
      <c r="J572" s="24">
        <f t="shared" si="76"/>
        <v>5.6</v>
      </c>
      <c r="K572" s="24">
        <v>5.6</v>
      </c>
      <c r="L572" s="24">
        <v>5.8</v>
      </c>
      <c r="M572" s="24">
        <v>5.7</v>
      </c>
      <c r="N572" s="24">
        <v>5.8</v>
      </c>
    </row>
    <row r="573" spans="1:14" ht="15" customHeight="1" x14ac:dyDescent="0.25">
      <c r="A573" s="59" t="s">
        <v>557</v>
      </c>
      <c r="B573" s="58" t="s">
        <v>202</v>
      </c>
      <c r="C573" s="58" t="s">
        <v>288</v>
      </c>
      <c r="D573" s="58" t="s">
        <v>201</v>
      </c>
      <c r="E573" s="58">
        <v>2016</v>
      </c>
      <c r="F573" s="77">
        <v>159</v>
      </c>
      <c r="G573" s="24">
        <v>6</v>
      </c>
      <c r="H573" s="76">
        <v>2.5</v>
      </c>
      <c r="I573" s="23" t="s">
        <v>3</v>
      </c>
      <c r="J573" s="24">
        <f t="shared" si="76"/>
        <v>5.6</v>
      </c>
      <c r="K573" s="24">
        <v>5.9</v>
      </c>
      <c r="L573" s="24">
        <v>5.9</v>
      </c>
      <c r="M573" s="24">
        <v>5.6</v>
      </c>
      <c r="N573" s="24">
        <v>5.9</v>
      </c>
    </row>
    <row r="574" spans="1:14" ht="15" customHeight="1" x14ac:dyDescent="0.25">
      <c r="A574" s="59" t="s">
        <v>557</v>
      </c>
      <c r="B574" s="58" t="s">
        <v>203</v>
      </c>
      <c r="C574" s="58" t="s">
        <v>288</v>
      </c>
      <c r="D574" s="58" t="s">
        <v>201</v>
      </c>
      <c r="E574" s="58">
        <v>2016</v>
      </c>
      <c r="F574" s="77">
        <v>159</v>
      </c>
      <c r="G574" s="24">
        <v>6</v>
      </c>
      <c r="H574" s="76">
        <v>2.5</v>
      </c>
      <c r="I574" s="23" t="s">
        <v>3</v>
      </c>
      <c r="J574" s="24">
        <f t="shared" si="76"/>
        <v>5.7</v>
      </c>
      <c r="K574" s="24">
        <v>5.7</v>
      </c>
      <c r="L574" s="24">
        <v>5.9</v>
      </c>
      <c r="M574" s="24">
        <v>5.7</v>
      </c>
      <c r="N574" s="24">
        <v>5.7</v>
      </c>
    </row>
    <row r="575" spans="1:14" ht="15" customHeight="1" x14ac:dyDescent="0.25">
      <c r="A575" s="59" t="s">
        <v>557</v>
      </c>
      <c r="B575" s="58" t="s">
        <v>204</v>
      </c>
      <c r="C575" s="58" t="s">
        <v>288</v>
      </c>
      <c r="D575" s="58" t="s">
        <v>201</v>
      </c>
      <c r="E575" s="58">
        <v>2016</v>
      </c>
      <c r="F575" s="77">
        <v>159</v>
      </c>
      <c r="G575" s="24">
        <v>6</v>
      </c>
      <c r="H575" s="76">
        <v>2.5</v>
      </c>
      <c r="I575" s="23" t="s">
        <v>3</v>
      </c>
      <c r="J575" s="24">
        <f t="shared" si="76"/>
        <v>5.2</v>
      </c>
      <c r="K575" s="24">
        <v>5.2</v>
      </c>
      <c r="L575" s="24" t="s">
        <v>3</v>
      </c>
      <c r="M575" s="24" t="s">
        <v>3</v>
      </c>
      <c r="N575" s="24" t="s">
        <v>3</v>
      </c>
    </row>
    <row r="576" spans="1:14" ht="15" customHeight="1" x14ac:dyDescent="0.25">
      <c r="A576" s="59" t="s">
        <v>558</v>
      </c>
      <c r="B576" s="58" t="s">
        <v>53</v>
      </c>
      <c r="C576" s="58" t="s">
        <v>55</v>
      </c>
      <c r="D576" s="58" t="s">
        <v>201</v>
      </c>
      <c r="E576" s="58">
        <v>2016</v>
      </c>
      <c r="F576" s="77">
        <v>159</v>
      </c>
      <c r="G576" s="24">
        <v>5</v>
      </c>
      <c r="H576" s="76">
        <v>2.5</v>
      </c>
      <c r="I576" s="23">
        <f t="shared" ref="I576:I577" si="80">MIN(J576)</f>
        <v>5.2</v>
      </c>
      <c r="J576" s="24">
        <f t="shared" si="76"/>
        <v>5.2</v>
      </c>
      <c r="K576" s="24">
        <v>5.6</v>
      </c>
      <c r="L576" s="24">
        <v>5.2</v>
      </c>
      <c r="M576" s="24">
        <v>5.7</v>
      </c>
      <c r="N576" s="24">
        <v>5.5</v>
      </c>
    </row>
    <row r="577" spans="1:14" ht="15" customHeight="1" x14ac:dyDescent="0.25">
      <c r="A577" s="59" t="s">
        <v>559</v>
      </c>
      <c r="B577" s="58" t="s">
        <v>53</v>
      </c>
      <c r="C577" s="58" t="s">
        <v>55</v>
      </c>
      <c r="D577" s="58" t="s">
        <v>201</v>
      </c>
      <c r="E577" s="58">
        <v>2016</v>
      </c>
      <c r="F577" s="77">
        <v>159</v>
      </c>
      <c r="G577" s="24">
        <v>5</v>
      </c>
      <c r="H577" s="76">
        <v>2.5</v>
      </c>
      <c r="I577" s="23">
        <f t="shared" si="80"/>
        <v>5.0999999999999996</v>
      </c>
      <c r="J577" s="24">
        <f t="shared" si="76"/>
        <v>5.0999999999999996</v>
      </c>
      <c r="K577" s="24">
        <v>5.3</v>
      </c>
      <c r="L577" s="24">
        <v>5.9</v>
      </c>
      <c r="M577" s="24">
        <v>5.0999999999999996</v>
      </c>
      <c r="N577" s="24">
        <v>5.3</v>
      </c>
    </row>
    <row r="578" spans="1:14" ht="15" customHeight="1" x14ac:dyDescent="0.25">
      <c r="A578" s="59" t="s">
        <v>560</v>
      </c>
      <c r="B578" s="58" t="s">
        <v>53</v>
      </c>
      <c r="C578" s="58" t="s">
        <v>298</v>
      </c>
      <c r="D578" s="58" t="s">
        <v>335</v>
      </c>
      <c r="E578" s="58">
        <v>2016</v>
      </c>
      <c r="F578" s="77">
        <v>150</v>
      </c>
      <c r="G578" s="24" t="s">
        <v>3</v>
      </c>
      <c r="H578" s="76">
        <v>6</v>
      </c>
      <c r="I578" s="23">
        <f>MIN(J578:J581)</f>
        <v>13.3</v>
      </c>
      <c r="J578" s="24">
        <f t="shared" si="76"/>
        <v>14.1</v>
      </c>
      <c r="K578" s="24">
        <v>14.3</v>
      </c>
      <c r="L578" s="24">
        <v>14.5</v>
      </c>
      <c r="M578" s="24">
        <v>14.1</v>
      </c>
      <c r="N578" s="24">
        <v>14.6</v>
      </c>
    </row>
    <row r="579" spans="1:14" ht="15" customHeight="1" x14ac:dyDescent="0.25">
      <c r="A579" s="59" t="s">
        <v>560</v>
      </c>
      <c r="B579" s="58" t="s">
        <v>202</v>
      </c>
      <c r="C579" s="58" t="s">
        <v>298</v>
      </c>
      <c r="D579" s="58" t="s">
        <v>335</v>
      </c>
      <c r="E579" s="58">
        <v>2016</v>
      </c>
      <c r="F579" s="77">
        <v>150</v>
      </c>
      <c r="G579" s="24" t="s">
        <v>3</v>
      </c>
      <c r="H579" s="76">
        <v>6</v>
      </c>
      <c r="I579" s="23" t="s">
        <v>3</v>
      </c>
      <c r="J579" s="24">
        <f t="shared" si="76"/>
        <v>13.7</v>
      </c>
      <c r="K579" s="24">
        <v>14.4</v>
      </c>
      <c r="L579" s="24">
        <v>13.8</v>
      </c>
      <c r="M579" s="24">
        <v>14.3</v>
      </c>
      <c r="N579" s="24">
        <v>13.7</v>
      </c>
    </row>
    <row r="580" spans="1:14" ht="15" customHeight="1" x14ac:dyDescent="0.25">
      <c r="A580" s="59" t="s">
        <v>560</v>
      </c>
      <c r="B580" s="58" t="s">
        <v>203</v>
      </c>
      <c r="C580" s="58" t="s">
        <v>298</v>
      </c>
      <c r="D580" s="58" t="s">
        <v>335</v>
      </c>
      <c r="E580" s="58">
        <v>2016</v>
      </c>
      <c r="F580" s="77">
        <v>150</v>
      </c>
      <c r="G580" s="24" t="s">
        <v>3</v>
      </c>
      <c r="H580" s="76">
        <v>6</v>
      </c>
      <c r="I580" s="23" t="s">
        <v>3</v>
      </c>
      <c r="J580" s="24">
        <f t="shared" si="76"/>
        <v>14.2</v>
      </c>
      <c r="K580" s="24">
        <v>14.5</v>
      </c>
      <c r="L580" s="24">
        <v>14.7</v>
      </c>
      <c r="M580" s="24">
        <v>14.2</v>
      </c>
      <c r="N580" s="24">
        <v>14.3</v>
      </c>
    </row>
    <row r="581" spans="1:14" ht="15" customHeight="1" x14ac:dyDescent="0.25">
      <c r="A581" s="59" t="s">
        <v>560</v>
      </c>
      <c r="B581" s="58" t="s">
        <v>204</v>
      </c>
      <c r="C581" s="58" t="s">
        <v>298</v>
      </c>
      <c r="D581" s="58" t="s">
        <v>335</v>
      </c>
      <c r="E581" s="58">
        <v>2016</v>
      </c>
      <c r="F581" s="77">
        <v>150</v>
      </c>
      <c r="G581" s="24" t="s">
        <v>3</v>
      </c>
      <c r="H581" s="76">
        <v>6</v>
      </c>
      <c r="I581" s="23" t="s">
        <v>3</v>
      </c>
      <c r="J581" s="24">
        <f t="shared" si="76"/>
        <v>13.3</v>
      </c>
      <c r="K581" s="24">
        <v>13.3</v>
      </c>
      <c r="L581" s="24" t="s">
        <v>3</v>
      </c>
      <c r="M581" s="24" t="s">
        <v>3</v>
      </c>
      <c r="N581" s="24" t="s">
        <v>3</v>
      </c>
    </row>
    <row r="582" spans="1:14" ht="15" customHeight="1" x14ac:dyDescent="0.25">
      <c r="A582" s="59" t="s">
        <v>561</v>
      </c>
      <c r="B582" s="58" t="s">
        <v>53</v>
      </c>
      <c r="C582" s="58" t="s">
        <v>55</v>
      </c>
      <c r="D582" s="58" t="s">
        <v>201</v>
      </c>
      <c r="E582" s="58">
        <v>2016</v>
      </c>
      <c r="F582" s="77">
        <v>159</v>
      </c>
      <c r="G582" s="24">
        <v>5</v>
      </c>
      <c r="H582" s="76">
        <v>2.5</v>
      </c>
      <c r="I582" s="23">
        <f t="shared" ref="I582:I583" si="81">MIN(J582)</f>
        <v>5.2</v>
      </c>
      <c r="J582" s="24">
        <f t="shared" si="76"/>
        <v>5.2</v>
      </c>
      <c r="K582" s="24">
        <v>5.4</v>
      </c>
      <c r="L582" s="24">
        <v>5.6</v>
      </c>
      <c r="M582" s="24">
        <v>5.2</v>
      </c>
      <c r="N582" s="24">
        <v>5.3</v>
      </c>
    </row>
    <row r="583" spans="1:14" ht="15" customHeight="1" x14ac:dyDescent="0.25">
      <c r="A583" s="59" t="s">
        <v>562</v>
      </c>
      <c r="B583" s="58" t="s">
        <v>53</v>
      </c>
      <c r="C583" s="58" t="s">
        <v>55</v>
      </c>
      <c r="D583" s="58" t="s">
        <v>201</v>
      </c>
      <c r="E583" s="58">
        <v>2016</v>
      </c>
      <c r="F583" s="77">
        <v>159</v>
      </c>
      <c r="G583" s="24">
        <v>5</v>
      </c>
      <c r="H583" s="76">
        <v>2.5</v>
      </c>
      <c r="I583" s="23">
        <f t="shared" si="81"/>
        <v>5</v>
      </c>
      <c r="J583" s="24">
        <f t="shared" si="76"/>
        <v>5</v>
      </c>
      <c r="K583" s="24">
        <v>5.6</v>
      </c>
      <c r="L583" s="24">
        <v>5</v>
      </c>
      <c r="M583" s="24">
        <v>5.7</v>
      </c>
      <c r="N583" s="24">
        <v>5.4</v>
      </c>
    </row>
    <row r="584" spans="1:14" ht="15" customHeight="1" x14ac:dyDescent="0.25">
      <c r="A584" s="59" t="s">
        <v>563</v>
      </c>
      <c r="B584" s="58" t="s">
        <v>53</v>
      </c>
      <c r="C584" s="58" t="s">
        <v>288</v>
      </c>
      <c r="D584" s="58" t="s">
        <v>201</v>
      </c>
      <c r="E584" s="58">
        <v>2016</v>
      </c>
      <c r="F584" s="77">
        <v>159</v>
      </c>
      <c r="G584" s="24">
        <v>6</v>
      </c>
      <c r="H584" s="76">
        <v>2.5</v>
      </c>
      <c r="I584" s="23">
        <f>MIN(J584:J587)</f>
        <v>5.4</v>
      </c>
      <c r="J584" s="24">
        <f t="shared" si="76"/>
        <v>5.6</v>
      </c>
      <c r="K584" s="24">
        <v>6</v>
      </c>
      <c r="L584" s="24">
        <v>5.6</v>
      </c>
      <c r="M584" s="24">
        <v>5.8</v>
      </c>
      <c r="N584" s="24">
        <v>5.7</v>
      </c>
    </row>
    <row r="585" spans="1:14" ht="15" customHeight="1" x14ac:dyDescent="0.25">
      <c r="A585" s="59" t="s">
        <v>563</v>
      </c>
      <c r="B585" s="58" t="s">
        <v>202</v>
      </c>
      <c r="C585" s="58" t="s">
        <v>288</v>
      </c>
      <c r="D585" s="58" t="s">
        <v>201</v>
      </c>
      <c r="E585" s="58">
        <v>2016</v>
      </c>
      <c r="F585" s="77">
        <v>159</v>
      </c>
      <c r="G585" s="24">
        <v>6</v>
      </c>
      <c r="H585" s="76">
        <v>2.5</v>
      </c>
      <c r="I585" s="23" t="s">
        <v>3</v>
      </c>
      <c r="J585" s="24">
        <f t="shared" si="76"/>
        <v>5.6</v>
      </c>
      <c r="K585" s="24">
        <v>5.6</v>
      </c>
      <c r="L585" s="24">
        <v>6.2</v>
      </c>
      <c r="M585" s="24">
        <v>5.7</v>
      </c>
      <c r="N585" s="24">
        <v>5.9</v>
      </c>
    </row>
    <row r="586" spans="1:14" ht="15" customHeight="1" x14ac:dyDescent="0.25">
      <c r="A586" s="59" t="s">
        <v>563</v>
      </c>
      <c r="B586" s="58" t="s">
        <v>203</v>
      </c>
      <c r="C586" s="58" t="s">
        <v>288</v>
      </c>
      <c r="D586" s="58" t="s">
        <v>201</v>
      </c>
      <c r="E586" s="58">
        <v>2016</v>
      </c>
      <c r="F586" s="77">
        <v>159</v>
      </c>
      <c r="G586" s="24">
        <v>6</v>
      </c>
      <c r="H586" s="76">
        <v>2.5</v>
      </c>
      <c r="I586" s="23" t="s">
        <v>3</v>
      </c>
      <c r="J586" s="24">
        <f t="shared" si="76"/>
        <v>5.7</v>
      </c>
      <c r="K586" s="24">
        <v>5.7</v>
      </c>
      <c r="L586" s="24">
        <v>5.7</v>
      </c>
      <c r="M586" s="24">
        <v>5.9</v>
      </c>
      <c r="N586" s="24">
        <v>5.7</v>
      </c>
    </row>
    <row r="587" spans="1:14" ht="15" customHeight="1" x14ac:dyDescent="0.25">
      <c r="A587" s="59" t="s">
        <v>563</v>
      </c>
      <c r="B587" s="58" t="s">
        <v>204</v>
      </c>
      <c r="C587" s="58" t="s">
        <v>288</v>
      </c>
      <c r="D587" s="58" t="s">
        <v>201</v>
      </c>
      <c r="E587" s="58">
        <v>2016</v>
      </c>
      <c r="F587" s="77">
        <v>159</v>
      </c>
      <c r="G587" s="24">
        <v>6</v>
      </c>
      <c r="H587" s="76">
        <v>2.5</v>
      </c>
      <c r="I587" s="23" t="s">
        <v>3</v>
      </c>
      <c r="J587" s="24">
        <f t="shared" si="76"/>
        <v>5.4</v>
      </c>
      <c r="K587" s="24">
        <v>5.4</v>
      </c>
      <c r="L587" s="24" t="s">
        <v>3</v>
      </c>
      <c r="M587" s="24" t="s">
        <v>3</v>
      </c>
      <c r="N587" s="24" t="s">
        <v>3</v>
      </c>
    </row>
    <row r="588" spans="1:14" ht="15" customHeight="1" x14ac:dyDescent="0.25">
      <c r="A588" s="59" t="s">
        <v>564</v>
      </c>
      <c r="B588" s="58" t="s">
        <v>53</v>
      </c>
      <c r="C588" s="58" t="s">
        <v>55</v>
      </c>
      <c r="D588" s="58" t="s">
        <v>201</v>
      </c>
      <c r="E588" s="58">
        <v>2016</v>
      </c>
      <c r="F588" s="77">
        <v>159</v>
      </c>
      <c r="G588" s="24">
        <v>5</v>
      </c>
      <c r="H588" s="76">
        <v>2.5</v>
      </c>
      <c r="I588" s="23">
        <f t="shared" ref="I588:I589" si="82">MIN(J588)</f>
        <v>5.3</v>
      </c>
      <c r="J588" s="24">
        <f t="shared" si="76"/>
        <v>5.3</v>
      </c>
      <c r="K588" s="24">
        <v>5.5</v>
      </c>
      <c r="L588" s="24">
        <v>5.7</v>
      </c>
      <c r="M588" s="24">
        <v>5.3</v>
      </c>
      <c r="N588" s="24">
        <v>5.5</v>
      </c>
    </row>
    <row r="589" spans="1:14" ht="15" customHeight="1" x14ac:dyDescent="0.25">
      <c r="A589" s="59" t="s">
        <v>565</v>
      </c>
      <c r="B589" s="58" t="s">
        <v>53</v>
      </c>
      <c r="C589" s="58" t="s">
        <v>55</v>
      </c>
      <c r="D589" s="58" t="s">
        <v>201</v>
      </c>
      <c r="E589" s="58">
        <v>2016</v>
      </c>
      <c r="F589" s="77">
        <v>159</v>
      </c>
      <c r="G589" s="24">
        <v>5</v>
      </c>
      <c r="H589" s="76">
        <v>2.5</v>
      </c>
      <c r="I589" s="23">
        <f t="shared" si="82"/>
        <v>5.3</v>
      </c>
      <c r="J589" s="24">
        <f t="shared" si="76"/>
        <v>5.3</v>
      </c>
      <c r="K589" s="24">
        <v>5.6</v>
      </c>
      <c r="L589" s="24">
        <v>5.4</v>
      </c>
      <c r="M589" s="24">
        <v>5.8</v>
      </c>
      <c r="N589" s="24">
        <v>5.3</v>
      </c>
    </row>
    <row r="590" spans="1:14" ht="15" customHeight="1" x14ac:dyDescent="0.25">
      <c r="A590" s="59" t="s">
        <v>566</v>
      </c>
      <c r="B590" s="58" t="s">
        <v>53</v>
      </c>
      <c r="C590" s="58" t="s">
        <v>332</v>
      </c>
      <c r="D590" s="58" t="s">
        <v>333</v>
      </c>
      <c r="E590" s="58">
        <v>2016</v>
      </c>
      <c r="F590" s="77">
        <v>150</v>
      </c>
      <c r="G590" s="24" t="s">
        <v>3</v>
      </c>
      <c r="H590" s="76">
        <v>6</v>
      </c>
      <c r="I590" s="23">
        <f>MIN(J590:J593)</f>
        <v>13.3</v>
      </c>
      <c r="J590" s="24">
        <f t="shared" si="76"/>
        <v>13.7</v>
      </c>
      <c r="K590" s="24">
        <v>14.8</v>
      </c>
      <c r="L590" s="24">
        <v>13.7</v>
      </c>
      <c r="M590" s="24">
        <v>14.5</v>
      </c>
      <c r="N590" s="24">
        <v>15.4</v>
      </c>
    </row>
    <row r="591" spans="1:14" ht="15" customHeight="1" x14ac:dyDescent="0.25">
      <c r="A591" s="59" t="s">
        <v>566</v>
      </c>
      <c r="B591" s="58" t="s">
        <v>202</v>
      </c>
      <c r="C591" s="58" t="s">
        <v>332</v>
      </c>
      <c r="D591" s="58" t="s">
        <v>333</v>
      </c>
      <c r="E591" s="58">
        <v>2016</v>
      </c>
      <c r="F591" s="77">
        <v>150</v>
      </c>
      <c r="G591" s="24" t="s">
        <v>3</v>
      </c>
      <c r="H591" s="76">
        <v>6</v>
      </c>
      <c r="I591" s="23" t="s">
        <v>3</v>
      </c>
      <c r="J591" s="24">
        <f t="shared" si="76"/>
        <v>14.9</v>
      </c>
      <c r="K591" s="24">
        <v>15.8</v>
      </c>
      <c r="L591" s="24">
        <v>15.3</v>
      </c>
      <c r="M591" s="24">
        <v>14.9</v>
      </c>
      <c r="N591" s="24">
        <v>16</v>
      </c>
    </row>
    <row r="592" spans="1:14" ht="15" customHeight="1" x14ac:dyDescent="0.25">
      <c r="A592" s="59" t="s">
        <v>566</v>
      </c>
      <c r="B592" s="58" t="s">
        <v>203</v>
      </c>
      <c r="C592" s="58" t="s">
        <v>332</v>
      </c>
      <c r="D592" s="58" t="s">
        <v>333</v>
      </c>
      <c r="E592" s="58">
        <v>2016</v>
      </c>
      <c r="F592" s="77">
        <v>150</v>
      </c>
      <c r="G592" s="24" t="s">
        <v>3</v>
      </c>
      <c r="H592" s="76">
        <v>6</v>
      </c>
      <c r="I592" s="23" t="s">
        <v>3</v>
      </c>
      <c r="J592" s="24">
        <f t="shared" si="76"/>
        <v>14.9</v>
      </c>
      <c r="K592" s="24">
        <v>15.6</v>
      </c>
      <c r="L592" s="24">
        <v>14.9</v>
      </c>
      <c r="M592" s="24">
        <v>15.3</v>
      </c>
      <c r="N592" s="24">
        <v>15.8</v>
      </c>
    </row>
    <row r="593" spans="1:14" ht="15" customHeight="1" x14ac:dyDescent="0.25">
      <c r="A593" s="59" t="s">
        <v>566</v>
      </c>
      <c r="B593" s="58" t="s">
        <v>204</v>
      </c>
      <c r="C593" s="58" t="s">
        <v>332</v>
      </c>
      <c r="D593" s="58" t="s">
        <v>333</v>
      </c>
      <c r="E593" s="58">
        <v>2016</v>
      </c>
      <c r="F593" s="77">
        <v>150</v>
      </c>
      <c r="G593" s="24" t="s">
        <v>3</v>
      </c>
      <c r="H593" s="76">
        <v>6</v>
      </c>
      <c r="I593" s="23" t="s">
        <v>3</v>
      </c>
      <c r="J593" s="24">
        <f t="shared" si="76"/>
        <v>13.3</v>
      </c>
      <c r="K593" s="24">
        <v>13.3</v>
      </c>
      <c r="L593" s="24" t="s">
        <v>3</v>
      </c>
      <c r="M593" s="24" t="s">
        <v>3</v>
      </c>
      <c r="N593" s="24" t="s">
        <v>3</v>
      </c>
    </row>
    <row r="594" spans="1:14" ht="15" customHeight="1" x14ac:dyDescent="0.25">
      <c r="A594" s="59" t="s">
        <v>567</v>
      </c>
      <c r="B594" s="58" t="s">
        <v>53</v>
      </c>
      <c r="C594" s="58" t="s">
        <v>55</v>
      </c>
      <c r="D594" s="58" t="s">
        <v>201</v>
      </c>
      <c r="E594" s="58">
        <v>2016</v>
      </c>
      <c r="F594" s="77">
        <v>159</v>
      </c>
      <c r="G594" s="24">
        <v>5</v>
      </c>
      <c r="H594" s="76">
        <v>2.5</v>
      </c>
      <c r="I594" s="23">
        <f t="shared" ref="I594:I595" si="83">MIN(J594)</f>
        <v>5.0999999999999996</v>
      </c>
      <c r="J594" s="24">
        <f t="shared" si="76"/>
        <v>5.0999999999999996</v>
      </c>
      <c r="K594" s="24">
        <v>5.4</v>
      </c>
      <c r="L594" s="24">
        <v>5.7</v>
      </c>
      <c r="M594" s="24">
        <v>5.0999999999999996</v>
      </c>
      <c r="N594" s="24">
        <v>5.2</v>
      </c>
    </row>
    <row r="595" spans="1:14" ht="15" customHeight="1" x14ac:dyDescent="0.25">
      <c r="A595" s="59" t="s">
        <v>568</v>
      </c>
      <c r="B595" s="58" t="s">
        <v>53</v>
      </c>
      <c r="C595" s="58" t="s">
        <v>55</v>
      </c>
      <c r="D595" s="58" t="s">
        <v>201</v>
      </c>
      <c r="E595" s="58">
        <v>2016</v>
      </c>
      <c r="F595" s="77">
        <v>159</v>
      </c>
      <c r="G595" s="24">
        <v>5</v>
      </c>
      <c r="H595" s="76">
        <v>2.5</v>
      </c>
      <c r="I595" s="23">
        <f t="shared" si="83"/>
        <v>5.5</v>
      </c>
      <c r="J595" s="24">
        <f t="shared" si="76"/>
        <v>5.5</v>
      </c>
      <c r="K595" s="24">
        <v>5.7</v>
      </c>
      <c r="L595" s="24">
        <v>5.5</v>
      </c>
      <c r="M595" s="24">
        <v>5.6</v>
      </c>
      <c r="N595" s="24">
        <v>5.7</v>
      </c>
    </row>
    <row r="596" spans="1:14" ht="15" customHeight="1" x14ac:dyDescent="0.25">
      <c r="A596" s="59" t="s">
        <v>569</v>
      </c>
      <c r="B596" s="58" t="s">
        <v>53</v>
      </c>
      <c r="C596" s="58" t="s">
        <v>288</v>
      </c>
      <c r="D596" s="58" t="s">
        <v>201</v>
      </c>
      <c r="E596" s="58">
        <v>2016</v>
      </c>
      <c r="F596" s="77">
        <v>159</v>
      </c>
      <c r="G596" s="24">
        <v>6</v>
      </c>
      <c r="H596" s="76">
        <v>2.5</v>
      </c>
      <c r="I596" s="23">
        <f>MIN(J596:J599)</f>
        <v>5.3</v>
      </c>
      <c r="J596" s="24">
        <f t="shared" si="76"/>
        <v>5.6</v>
      </c>
      <c r="K596" s="24">
        <v>5.6</v>
      </c>
      <c r="L596" s="24">
        <v>5.9</v>
      </c>
      <c r="M596" s="24">
        <v>5.7</v>
      </c>
      <c r="N596" s="24">
        <v>5.8</v>
      </c>
    </row>
    <row r="597" spans="1:14" ht="15" customHeight="1" x14ac:dyDescent="0.25">
      <c r="A597" s="59" t="s">
        <v>569</v>
      </c>
      <c r="B597" s="58" t="s">
        <v>202</v>
      </c>
      <c r="C597" s="58" t="s">
        <v>288</v>
      </c>
      <c r="D597" s="58" t="s">
        <v>201</v>
      </c>
      <c r="E597" s="58">
        <v>2016</v>
      </c>
      <c r="F597" s="77">
        <v>159</v>
      </c>
      <c r="G597" s="24">
        <v>6</v>
      </c>
      <c r="H597" s="76">
        <v>2.5</v>
      </c>
      <c r="I597" s="23" t="s">
        <v>3</v>
      </c>
      <c r="J597" s="24">
        <f t="shared" si="76"/>
        <v>5.7</v>
      </c>
      <c r="K597" s="24">
        <v>5.7</v>
      </c>
      <c r="L597" s="24">
        <v>5.9</v>
      </c>
      <c r="M597" s="24">
        <v>5.8</v>
      </c>
      <c r="N597" s="24">
        <v>5.7</v>
      </c>
    </row>
    <row r="598" spans="1:14" ht="15" customHeight="1" x14ac:dyDescent="0.25">
      <c r="A598" s="59" t="s">
        <v>569</v>
      </c>
      <c r="B598" s="58" t="s">
        <v>203</v>
      </c>
      <c r="C598" s="58" t="s">
        <v>288</v>
      </c>
      <c r="D598" s="58" t="s">
        <v>201</v>
      </c>
      <c r="E598" s="58">
        <v>2016</v>
      </c>
      <c r="F598" s="77">
        <v>159</v>
      </c>
      <c r="G598" s="24">
        <v>6</v>
      </c>
      <c r="H598" s="76">
        <v>2.5</v>
      </c>
      <c r="I598" s="23" t="s">
        <v>3</v>
      </c>
      <c r="J598" s="24">
        <f t="shared" si="76"/>
        <v>5.6</v>
      </c>
      <c r="K598" s="24">
        <v>5.6</v>
      </c>
      <c r="L598" s="24">
        <v>5.7</v>
      </c>
      <c r="M598" s="24">
        <v>5.9</v>
      </c>
      <c r="N598" s="24">
        <v>5.7</v>
      </c>
    </row>
    <row r="599" spans="1:14" ht="15" customHeight="1" x14ac:dyDescent="0.25">
      <c r="A599" s="59" t="s">
        <v>569</v>
      </c>
      <c r="B599" s="58" t="s">
        <v>204</v>
      </c>
      <c r="C599" s="58" t="s">
        <v>288</v>
      </c>
      <c r="D599" s="58" t="s">
        <v>201</v>
      </c>
      <c r="E599" s="58">
        <v>2016</v>
      </c>
      <c r="F599" s="77">
        <v>159</v>
      </c>
      <c r="G599" s="24">
        <v>6</v>
      </c>
      <c r="H599" s="76">
        <v>2.5</v>
      </c>
      <c r="I599" s="23" t="s">
        <v>3</v>
      </c>
      <c r="J599" s="24">
        <f t="shared" si="76"/>
        <v>5.3</v>
      </c>
      <c r="K599" s="24">
        <v>5.3</v>
      </c>
      <c r="L599" s="24" t="s">
        <v>3</v>
      </c>
      <c r="M599" s="24" t="s">
        <v>3</v>
      </c>
      <c r="N599" s="24" t="s">
        <v>3</v>
      </c>
    </row>
    <row r="600" spans="1:14" ht="15" customHeight="1" x14ac:dyDescent="0.25">
      <c r="A600" s="59" t="s">
        <v>570</v>
      </c>
      <c r="B600" s="58" t="s">
        <v>53</v>
      </c>
      <c r="C600" s="58" t="s">
        <v>55</v>
      </c>
      <c r="D600" s="58" t="s">
        <v>201</v>
      </c>
      <c r="E600" s="58">
        <v>2016</v>
      </c>
      <c r="F600" s="77">
        <v>159</v>
      </c>
      <c r="G600" s="24">
        <v>5</v>
      </c>
      <c r="H600" s="76">
        <v>2.5</v>
      </c>
      <c r="I600" s="23">
        <f t="shared" ref="I600:I603" si="84">MIN(J600)</f>
        <v>5.2</v>
      </c>
      <c r="J600" s="24">
        <f t="shared" si="76"/>
        <v>5.2</v>
      </c>
      <c r="K600" s="24">
        <v>5.6</v>
      </c>
      <c r="L600" s="24">
        <v>5.2</v>
      </c>
      <c r="M600" s="24">
        <v>5.3</v>
      </c>
      <c r="N600" s="24">
        <v>5.7</v>
      </c>
    </row>
    <row r="601" spans="1:14" ht="15" customHeight="1" x14ac:dyDescent="0.25">
      <c r="A601" s="59" t="s">
        <v>571</v>
      </c>
      <c r="B601" s="58" t="s">
        <v>53</v>
      </c>
      <c r="C601" s="58" t="s">
        <v>55</v>
      </c>
      <c r="D601" s="58" t="s">
        <v>201</v>
      </c>
      <c r="E601" s="58">
        <v>2016</v>
      </c>
      <c r="F601" s="77">
        <v>159</v>
      </c>
      <c r="G601" s="24">
        <v>5</v>
      </c>
      <c r="H601" s="76">
        <v>2.5</v>
      </c>
      <c r="I601" s="23">
        <f t="shared" si="84"/>
        <v>5.0999999999999996</v>
      </c>
      <c r="J601" s="24">
        <f t="shared" si="76"/>
        <v>5.0999999999999996</v>
      </c>
      <c r="K601" s="24">
        <v>5.4</v>
      </c>
      <c r="L601" s="24">
        <v>5.0999999999999996</v>
      </c>
      <c r="M601" s="24">
        <v>5.6</v>
      </c>
      <c r="N601" s="24">
        <v>5.6</v>
      </c>
    </row>
    <row r="602" spans="1:14" ht="15" customHeight="1" x14ac:dyDescent="0.25">
      <c r="A602" s="59" t="s">
        <v>572</v>
      </c>
      <c r="B602" s="58" t="s">
        <v>53</v>
      </c>
      <c r="C602" s="58" t="s">
        <v>55</v>
      </c>
      <c r="D602" s="58" t="s">
        <v>201</v>
      </c>
      <c r="E602" s="58">
        <v>2016</v>
      </c>
      <c r="F602" s="77">
        <v>159</v>
      </c>
      <c r="G602" s="24">
        <v>5</v>
      </c>
      <c r="H602" s="76">
        <v>2.5</v>
      </c>
      <c r="I602" s="23">
        <f t="shared" si="84"/>
        <v>5.0999999999999996</v>
      </c>
      <c r="J602" s="24">
        <f t="shared" si="76"/>
        <v>5.0999999999999996</v>
      </c>
      <c r="K602" s="24">
        <v>5.2</v>
      </c>
      <c r="L602" s="24">
        <v>5.6</v>
      </c>
      <c r="M602" s="24">
        <v>5.0999999999999996</v>
      </c>
      <c r="N602" s="24">
        <v>5.8</v>
      </c>
    </row>
    <row r="603" spans="1:14" ht="15" customHeight="1" x14ac:dyDescent="0.25">
      <c r="A603" s="59" t="s">
        <v>573</v>
      </c>
      <c r="B603" s="58" t="s">
        <v>53</v>
      </c>
      <c r="C603" s="58" t="s">
        <v>55</v>
      </c>
      <c r="D603" s="58" t="s">
        <v>201</v>
      </c>
      <c r="E603" s="58">
        <v>2016</v>
      </c>
      <c r="F603" s="77">
        <v>159</v>
      </c>
      <c r="G603" s="24">
        <v>5</v>
      </c>
      <c r="H603" s="76">
        <v>2.5</v>
      </c>
      <c r="I603" s="23">
        <f t="shared" si="84"/>
        <v>5.3</v>
      </c>
      <c r="J603" s="24">
        <f t="shared" si="76"/>
        <v>5.3</v>
      </c>
      <c r="K603" s="24">
        <v>5.4</v>
      </c>
      <c r="L603" s="24">
        <v>5.7</v>
      </c>
      <c r="M603" s="24">
        <v>5.3</v>
      </c>
      <c r="N603" s="24">
        <v>5.5</v>
      </c>
    </row>
    <row r="604" spans="1:14" ht="15" customHeight="1" x14ac:dyDescent="0.25">
      <c r="A604" s="59" t="s">
        <v>574</v>
      </c>
      <c r="B604" s="58" t="s">
        <v>53</v>
      </c>
      <c r="C604" s="58" t="s">
        <v>55</v>
      </c>
      <c r="D604" s="58" t="s">
        <v>201</v>
      </c>
      <c r="E604" s="58">
        <v>2023</v>
      </c>
      <c r="F604" s="77">
        <v>159</v>
      </c>
      <c r="G604" s="24">
        <v>5</v>
      </c>
      <c r="H604" s="76">
        <v>2.5</v>
      </c>
      <c r="I604" s="175" t="s">
        <v>587</v>
      </c>
      <c r="J604" s="176"/>
      <c r="K604" s="176"/>
      <c r="L604" s="176"/>
      <c r="M604" s="176"/>
      <c r="N604" s="177"/>
    </row>
    <row r="605" spans="1:14" ht="15" customHeight="1" x14ac:dyDescent="0.25">
      <c r="A605" s="59" t="s">
        <v>575</v>
      </c>
      <c r="B605" s="58" t="s">
        <v>53</v>
      </c>
      <c r="C605" s="58" t="s">
        <v>55</v>
      </c>
      <c r="D605" s="58" t="s">
        <v>201</v>
      </c>
      <c r="E605" s="58">
        <v>2023</v>
      </c>
      <c r="F605" s="77">
        <v>159</v>
      </c>
      <c r="G605" s="24">
        <v>5</v>
      </c>
      <c r="H605" s="76">
        <v>2.5</v>
      </c>
      <c r="I605" s="178"/>
      <c r="J605" s="179"/>
      <c r="K605" s="179"/>
      <c r="L605" s="179"/>
      <c r="M605" s="179"/>
      <c r="N605" s="180"/>
    </row>
    <row r="606" spans="1:14" ht="15" customHeight="1" x14ac:dyDescent="0.25">
      <c r="A606" s="59" t="s">
        <v>576</v>
      </c>
      <c r="B606" s="58" t="s">
        <v>53</v>
      </c>
      <c r="C606" s="58" t="s">
        <v>301</v>
      </c>
      <c r="D606" s="58" t="s">
        <v>201</v>
      </c>
      <c r="E606" s="58">
        <v>2016</v>
      </c>
      <c r="F606" s="77">
        <v>80</v>
      </c>
      <c r="G606" s="24" t="s">
        <v>3</v>
      </c>
      <c r="H606" s="76">
        <v>2</v>
      </c>
      <c r="I606" s="23">
        <f t="shared" ref="I606:I607" si="85">MIN(J606)</f>
        <v>9.9</v>
      </c>
      <c r="J606" s="24">
        <f t="shared" ref="J606:J613" si="86">MIN(K606:N606)</f>
        <v>9.9</v>
      </c>
      <c r="K606" s="24">
        <v>10.6</v>
      </c>
      <c r="L606" s="24">
        <v>9.9</v>
      </c>
      <c r="M606" s="24">
        <v>10.4</v>
      </c>
      <c r="N606" s="24">
        <v>10.7</v>
      </c>
    </row>
    <row r="607" spans="1:14" ht="15" customHeight="1" x14ac:dyDescent="0.25">
      <c r="A607" s="59" t="s">
        <v>577</v>
      </c>
      <c r="B607" s="58" t="s">
        <v>53</v>
      </c>
      <c r="C607" s="58" t="s">
        <v>301</v>
      </c>
      <c r="D607" s="58" t="s">
        <v>201</v>
      </c>
      <c r="E607" s="58">
        <v>2016</v>
      </c>
      <c r="F607" s="77">
        <v>50</v>
      </c>
      <c r="G607" s="24" t="s">
        <v>3</v>
      </c>
      <c r="H607" s="76">
        <v>1.5</v>
      </c>
      <c r="I607" s="23">
        <f t="shared" si="85"/>
        <v>8.9</v>
      </c>
      <c r="J607" s="24">
        <f t="shared" si="86"/>
        <v>8.9</v>
      </c>
      <c r="K607" s="24">
        <v>8.9</v>
      </c>
      <c r="L607" s="24">
        <v>9.5</v>
      </c>
      <c r="M607" s="24">
        <v>9.4</v>
      </c>
      <c r="N607" s="24">
        <v>9.1999999999999993</v>
      </c>
    </row>
    <row r="608" spans="1:14" ht="15" customHeight="1" x14ac:dyDescent="0.25">
      <c r="A608" s="59" t="s">
        <v>578</v>
      </c>
      <c r="B608" s="58" t="s">
        <v>53</v>
      </c>
      <c r="C608" s="58" t="s">
        <v>298</v>
      </c>
      <c r="D608" s="58" t="s">
        <v>335</v>
      </c>
      <c r="E608" s="58">
        <v>2016</v>
      </c>
      <c r="F608" s="77">
        <v>50</v>
      </c>
      <c r="G608" s="24" t="s">
        <v>3</v>
      </c>
      <c r="H608" s="76">
        <v>4</v>
      </c>
      <c r="I608" s="23">
        <f>MIN(J608:J611)</f>
        <v>8.6999999999999993</v>
      </c>
      <c r="J608" s="24">
        <f t="shared" si="86"/>
        <v>9.4</v>
      </c>
      <c r="K608" s="24">
        <v>9.6999999999999993</v>
      </c>
      <c r="L608" s="24">
        <v>9.9</v>
      </c>
      <c r="M608" s="24">
        <v>9.4</v>
      </c>
      <c r="N608" s="24">
        <v>9.6</v>
      </c>
    </row>
    <row r="609" spans="1:14" ht="15" customHeight="1" x14ac:dyDescent="0.25">
      <c r="A609" s="59" t="s">
        <v>578</v>
      </c>
      <c r="B609" s="58" t="s">
        <v>202</v>
      </c>
      <c r="C609" s="58" t="s">
        <v>298</v>
      </c>
      <c r="D609" s="58" t="s">
        <v>335</v>
      </c>
      <c r="E609" s="58">
        <v>2016</v>
      </c>
      <c r="F609" s="77">
        <v>50</v>
      </c>
      <c r="G609" s="24" t="s">
        <v>3</v>
      </c>
      <c r="H609" s="76">
        <v>4</v>
      </c>
      <c r="I609" s="23" t="s">
        <v>3</v>
      </c>
      <c r="J609" s="24">
        <f t="shared" si="86"/>
        <v>9.3000000000000007</v>
      </c>
      <c r="K609" s="24">
        <v>9.3000000000000007</v>
      </c>
      <c r="L609" s="24">
        <v>9.6</v>
      </c>
      <c r="M609" s="24">
        <v>9.8000000000000007</v>
      </c>
      <c r="N609" s="24">
        <v>9.5</v>
      </c>
    </row>
    <row r="610" spans="1:14" ht="15" customHeight="1" x14ac:dyDescent="0.25">
      <c r="A610" s="59" t="s">
        <v>578</v>
      </c>
      <c r="B610" s="58" t="s">
        <v>203</v>
      </c>
      <c r="C610" s="58" t="s">
        <v>298</v>
      </c>
      <c r="D610" s="58" t="s">
        <v>335</v>
      </c>
      <c r="E610" s="58">
        <v>2016</v>
      </c>
      <c r="F610" s="77">
        <v>50</v>
      </c>
      <c r="G610" s="24" t="s">
        <v>3</v>
      </c>
      <c r="H610" s="76">
        <v>4</v>
      </c>
      <c r="I610" s="23" t="s">
        <v>3</v>
      </c>
      <c r="J610" s="24">
        <f t="shared" si="86"/>
        <v>9.3000000000000007</v>
      </c>
      <c r="K610" s="24">
        <v>9.6999999999999993</v>
      </c>
      <c r="L610" s="24">
        <v>9.3000000000000007</v>
      </c>
      <c r="M610" s="24">
        <v>9.6</v>
      </c>
      <c r="N610" s="24">
        <v>9.6999999999999993</v>
      </c>
    </row>
    <row r="611" spans="1:14" ht="15" customHeight="1" x14ac:dyDescent="0.25">
      <c r="A611" s="59" t="s">
        <v>578</v>
      </c>
      <c r="B611" s="58" t="s">
        <v>204</v>
      </c>
      <c r="C611" s="58" t="s">
        <v>298</v>
      </c>
      <c r="D611" s="58" t="s">
        <v>335</v>
      </c>
      <c r="E611" s="58">
        <v>2016</v>
      </c>
      <c r="F611" s="77">
        <v>50</v>
      </c>
      <c r="G611" s="24" t="s">
        <v>3</v>
      </c>
      <c r="H611" s="76">
        <v>4</v>
      </c>
      <c r="I611" s="23" t="s">
        <v>3</v>
      </c>
      <c r="J611" s="24">
        <f t="shared" si="86"/>
        <v>8.6999999999999993</v>
      </c>
      <c r="K611" s="24">
        <v>8.6999999999999993</v>
      </c>
      <c r="L611" s="24" t="s">
        <v>3</v>
      </c>
      <c r="M611" s="24" t="s">
        <v>3</v>
      </c>
      <c r="N611" s="24" t="s">
        <v>3</v>
      </c>
    </row>
    <row r="612" spans="1:14" ht="15" customHeight="1" x14ac:dyDescent="0.25">
      <c r="A612" s="59" t="s">
        <v>579</v>
      </c>
      <c r="B612" s="58" t="s">
        <v>53</v>
      </c>
      <c r="C612" s="58" t="s">
        <v>55</v>
      </c>
      <c r="D612" s="58" t="s">
        <v>201</v>
      </c>
      <c r="E612" s="58">
        <v>2016</v>
      </c>
      <c r="F612" s="77">
        <v>159</v>
      </c>
      <c r="G612" s="24">
        <v>5</v>
      </c>
      <c r="H612" s="76">
        <v>2.5</v>
      </c>
      <c r="I612" s="23">
        <f t="shared" ref="I612:I613" si="87">MIN(J612)</f>
        <v>5.2</v>
      </c>
      <c r="J612" s="24">
        <f t="shared" si="86"/>
        <v>5.2</v>
      </c>
      <c r="K612" s="24">
        <v>5.4</v>
      </c>
      <c r="L612" s="24">
        <v>5.5</v>
      </c>
      <c r="M612" s="24">
        <v>5.8</v>
      </c>
      <c r="N612" s="24">
        <v>5.2</v>
      </c>
    </row>
    <row r="613" spans="1:14" ht="15" customHeight="1" x14ac:dyDescent="0.25">
      <c r="A613" s="59" t="s">
        <v>580</v>
      </c>
      <c r="B613" s="58" t="s">
        <v>53</v>
      </c>
      <c r="C613" s="58" t="s">
        <v>55</v>
      </c>
      <c r="D613" s="58" t="s">
        <v>201</v>
      </c>
      <c r="E613" s="58">
        <v>2016</v>
      </c>
      <c r="F613" s="77">
        <v>159</v>
      </c>
      <c r="G613" s="24">
        <v>5</v>
      </c>
      <c r="H613" s="76">
        <v>2.5</v>
      </c>
      <c r="I613" s="23">
        <f t="shared" si="87"/>
        <v>5.4</v>
      </c>
      <c r="J613" s="24">
        <f t="shared" si="86"/>
        <v>5.4</v>
      </c>
      <c r="K613" s="24">
        <v>5.5</v>
      </c>
      <c r="L613" s="24">
        <v>5.8</v>
      </c>
      <c r="M613" s="24">
        <v>6</v>
      </c>
      <c r="N613" s="24">
        <v>5.4</v>
      </c>
    </row>
    <row r="614" spans="1:14" ht="15" customHeight="1" x14ac:dyDescent="0.25">
      <c r="A614" s="59" t="s">
        <v>581</v>
      </c>
      <c r="B614" s="58" t="s">
        <v>53</v>
      </c>
      <c r="C614" s="58" t="s">
        <v>55</v>
      </c>
      <c r="D614" s="58" t="s">
        <v>201</v>
      </c>
      <c r="E614" s="58">
        <v>2023</v>
      </c>
      <c r="F614" s="77">
        <v>159</v>
      </c>
      <c r="G614" s="24">
        <v>5</v>
      </c>
      <c r="H614" s="76">
        <v>2.5</v>
      </c>
      <c r="I614" s="175" t="s">
        <v>587</v>
      </c>
      <c r="J614" s="176"/>
      <c r="K614" s="176"/>
      <c r="L614" s="176"/>
      <c r="M614" s="176"/>
      <c r="N614" s="177"/>
    </row>
    <row r="615" spans="1:14" ht="15" customHeight="1" x14ac:dyDescent="0.25">
      <c r="A615" s="59" t="s">
        <v>582</v>
      </c>
      <c r="B615" s="58" t="s">
        <v>53</v>
      </c>
      <c r="C615" s="58" t="s">
        <v>55</v>
      </c>
      <c r="D615" s="58" t="s">
        <v>201</v>
      </c>
      <c r="E615" s="58">
        <v>2023</v>
      </c>
      <c r="F615" s="77">
        <v>159</v>
      </c>
      <c r="G615" s="24">
        <v>5</v>
      </c>
      <c r="H615" s="76">
        <v>2.5</v>
      </c>
      <c r="I615" s="178"/>
      <c r="J615" s="179"/>
      <c r="K615" s="179"/>
      <c r="L615" s="179"/>
      <c r="M615" s="179"/>
      <c r="N615" s="180"/>
    </row>
    <row r="616" spans="1:14" ht="15" customHeight="1" x14ac:dyDescent="0.25">
      <c r="A616" s="59" t="s">
        <v>583</v>
      </c>
      <c r="B616" s="58" t="s">
        <v>53</v>
      </c>
      <c r="C616" s="58" t="s">
        <v>301</v>
      </c>
      <c r="D616" s="58" t="s">
        <v>201</v>
      </c>
      <c r="E616" s="58">
        <v>2016</v>
      </c>
      <c r="F616" s="77">
        <v>150</v>
      </c>
      <c r="G616" s="24" t="s">
        <v>3</v>
      </c>
      <c r="H616" s="76">
        <v>2.5</v>
      </c>
      <c r="I616" s="23">
        <f t="shared" ref="I616:I619" si="88">MIN(J616)</f>
        <v>13.8</v>
      </c>
      <c r="J616" s="24">
        <f t="shared" ref="J616:J619" si="89">MIN(K616:N616)</f>
        <v>13.8</v>
      </c>
      <c r="K616" s="24">
        <v>14.3</v>
      </c>
      <c r="L616" s="24">
        <v>13.8</v>
      </c>
      <c r="M616" s="24">
        <v>14.5</v>
      </c>
      <c r="N616" s="24">
        <v>14.1</v>
      </c>
    </row>
    <row r="617" spans="1:14" ht="15" customHeight="1" x14ac:dyDescent="0.25">
      <c r="A617" s="59" t="s">
        <v>584</v>
      </c>
      <c r="B617" s="58" t="s">
        <v>53</v>
      </c>
      <c r="C617" s="58" t="s">
        <v>55</v>
      </c>
      <c r="D617" s="58" t="s">
        <v>201</v>
      </c>
      <c r="E617" s="58">
        <v>2016</v>
      </c>
      <c r="F617" s="77">
        <v>32</v>
      </c>
      <c r="G617" s="24">
        <v>4</v>
      </c>
      <c r="H617" s="76">
        <v>1.5</v>
      </c>
      <c r="I617" s="23">
        <f t="shared" si="88"/>
        <v>3.1</v>
      </c>
      <c r="J617" s="24">
        <f t="shared" si="89"/>
        <v>3.1</v>
      </c>
      <c r="K617" s="24">
        <v>3.1</v>
      </c>
      <c r="L617" s="24">
        <v>3.2</v>
      </c>
      <c r="M617" s="24">
        <v>3.1</v>
      </c>
      <c r="N617" s="24">
        <v>3.3</v>
      </c>
    </row>
    <row r="618" spans="1:14" ht="15" customHeight="1" x14ac:dyDescent="0.25">
      <c r="A618" s="59" t="s">
        <v>585</v>
      </c>
      <c r="B618" s="58" t="s">
        <v>53</v>
      </c>
      <c r="C618" s="58" t="s">
        <v>301</v>
      </c>
      <c r="D618" s="58" t="s">
        <v>201</v>
      </c>
      <c r="E618" s="58">
        <v>2014</v>
      </c>
      <c r="F618" s="77">
        <v>100</v>
      </c>
      <c r="G618" s="24" t="s">
        <v>3</v>
      </c>
      <c r="H618" s="76">
        <v>2</v>
      </c>
      <c r="I618" s="23">
        <f t="shared" si="88"/>
        <v>11.7</v>
      </c>
      <c r="J618" s="24">
        <f t="shared" si="89"/>
        <v>11.7</v>
      </c>
      <c r="K618" s="24">
        <v>11.7</v>
      </c>
      <c r="L618" s="24">
        <v>12.1</v>
      </c>
      <c r="M618" s="24">
        <v>12.3</v>
      </c>
      <c r="N618" s="24">
        <v>11.9</v>
      </c>
    </row>
    <row r="619" spans="1:14" ht="15" customHeight="1" x14ac:dyDescent="0.25">
      <c r="A619" s="59" t="s">
        <v>586</v>
      </c>
      <c r="B619" s="58" t="s">
        <v>53</v>
      </c>
      <c r="C619" s="58" t="s">
        <v>301</v>
      </c>
      <c r="D619" s="58" t="s">
        <v>201</v>
      </c>
      <c r="E619" s="58">
        <v>2014</v>
      </c>
      <c r="F619" s="77">
        <v>150</v>
      </c>
      <c r="G619" s="24" t="s">
        <v>3</v>
      </c>
      <c r="H619" s="76">
        <v>6</v>
      </c>
      <c r="I619" s="23">
        <f t="shared" si="88"/>
        <v>12.6</v>
      </c>
      <c r="J619" s="24">
        <f t="shared" si="89"/>
        <v>12.6</v>
      </c>
      <c r="K619" s="24">
        <v>12.6</v>
      </c>
      <c r="L619" s="24">
        <v>12.9</v>
      </c>
      <c r="M619" s="24">
        <v>13.1</v>
      </c>
      <c r="N619" s="24">
        <v>12.8</v>
      </c>
    </row>
    <row r="620" spans="1:14" ht="15" customHeight="1" x14ac:dyDescent="0.25">
      <c r="A620" s="81" t="s">
        <v>57</v>
      </c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</row>
    <row r="621" spans="1:14" x14ac:dyDescent="0.25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</row>
    <row r="622" spans="1:14" ht="15" customHeight="1" x14ac:dyDescent="0.25">
      <c r="A622" s="60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</row>
    <row r="623" spans="1:14" ht="15" customHeight="1" x14ac:dyDescent="0.25">
      <c r="A623" s="81" t="s">
        <v>58</v>
      </c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</row>
    <row r="624" spans="1:14" x14ac:dyDescent="0.25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</row>
    <row r="625" spans="1:14" ht="15.75" customHeigh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</row>
    <row r="626" spans="1:14" ht="15" customHeight="1" x14ac:dyDescent="0.25">
      <c r="A626" s="82" t="s">
        <v>27</v>
      </c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</row>
    <row r="627" spans="1:14" ht="45" customHeight="1" x14ac:dyDescent="0.25">
      <c r="A627" s="83" t="s">
        <v>28</v>
      </c>
      <c r="B627" s="84"/>
      <c r="C627" s="84"/>
      <c r="D627" s="84"/>
      <c r="E627" s="84"/>
      <c r="F627" s="84"/>
      <c r="G627" s="85"/>
      <c r="H627" s="83" t="s">
        <v>59</v>
      </c>
      <c r="I627" s="84"/>
      <c r="J627" s="84"/>
      <c r="K627" s="85"/>
      <c r="L627" s="86" t="s">
        <v>30</v>
      </c>
      <c r="M627" s="86"/>
      <c r="N627" s="86"/>
    </row>
    <row r="628" spans="1:14" ht="15.75" x14ac:dyDescent="0.25">
      <c r="A628" s="87" t="s">
        <v>233</v>
      </c>
      <c r="B628" s="88"/>
      <c r="C628" s="88"/>
      <c r="D628" s="88"/>
      <c r="E628" s="88"/>
      <c r="F628" s="88"/>
      <c r="G628" s="89"/>
      <c r="H628" s="90">
        <v>4162668</v>
      </c>
      <c r="I628" s="91"/>
      <c r="J628" s="91"/>
      <c r="K628" s="92"/>
      <c r="L628" s="93" t="str">
        <f>VLOOKUP(H628,'Приборы ЛНК'!$C$4:$D$16,2,FALSE)</f>
        <v>до 03.04.2024</v>
      </c>
      <c r="M628" s="93"/>
      <c r="N628" s="93"/>
    </row>
    <row r="629" spans="1:14" ht="15.7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</row>
    <row r="630" spans="1:14" ht="15" customHeight="1" x14ac:dyDescent="0.25">
      <c r="A630" s="82" t="s">
        <v>32</v>
      </c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</row>
    <row r="631" spans="1:14" ht="40.5" customHeight="1" x14ac:dyDescent="0.25">
      <c r="A631" s="83" t="s">
        <v>33</v>
      </c>
      <c r="B631" s="84"/>
      <c r="C631" s="84"/>
      <c r="D631" s="84"/>
      <c r="E631" s="84"/>
      <c r="F631" s="84"/>
      <c r="G631" s="85"/>
      <c r="H631" s="83" t="s">
        <v>34</v>
      </c>
      <c r="I631" s="84"/>
      <c r="J631" s="85"/>
      <c r="K631" s="83" t="s">
        <v>35</v>
      </c>
      <c r="L631" s="85"/>
      <c r="M631" s="86" t="s">
        <v>36</v>
      </c>
      <c r="N631" s="86"/>
    </row>
    <row r="632" spans="1:14" ht="23.25" customHeight="1" x14ac:dyDescent="0.25">
      <c r="A632" s="87" t="s">
        <v>37</v>
      </c>
      <c r="B632" s="88"/>
      <c r="C632" s="88"/>
      <c r="D632" s="88"/>
      <c r="E632" s="88"/>
      <c r="F632" s="88"/>
      <c r="G632" s="89"/>
      <c r="H632" s="87" t="str">
        <f>VLOOKUP(M632,Специалисты!$E$4:$F$9,2,FALSE)</f>
        <v>уд. №0013-7877-2023 до 01.2026</v>
      </c>
      <c r="I632" s="88"/>
      <c r="J632" s="89"/>
      <c r="K632" s="87"/>
      <c r="L632" s="89"/>
      <c r="M632" s="93" t="s">
        <v>192</v>
      </c>
      <c r="N632" s="93"/>
    </row>
    <row r="633" spans="1:14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.75" x14ac:dyDescent="0.25">
      <c r="A634" s="98" t="s">
        <v>146</v>
      </c>
      <c r="B634" s="99"/>
      <c r="C634" s="99"/>
      <c r="D634" s="99"/>
      <c r="E634" s="99"/>
      <c r="F634" s="99"/>
      <c r="G634" s="99"/>
      <c r="H634" s="62"/>
      <c r="I634" s="62"/>
      <c r="J634" s="62"/>
      <c r="K634" s="98"/>
      <c r="L634" s="100"/>
      <c r="M634" s="101" t="s">
        <v>147</v>
      </c>
      <c r="N634" s="101"/>
    </row>
  </sheetData>
  <autoFilter ref="A17:N619" xr:uid="{00000000-0009-0000-0000-000002000000}"/>
  <mergeCells count="50">
    <mergeCell ref="A634:G634"/>
    <mergeCell ref="K634:L634"/>
    <mergeCell ref="M634:N634"/>
    <mergeCell ref="A620:N621"/>
    <mergeCell ref="A623:N624"/>
    <mergeCell ref="A626:N626"/>
    <mergeCell ref="A628:G628"/>
    <mergeCell ref="H628:K628"/>
    <mergeCell ref="L628:N628"/>
    <mergeCell ref="A631:G631"/>
    <mergeCell ref="H631:J631"/>
    <mergeCell ref="K631:L631"/>
    <mergeCell ref="M631:N631"/>
    <mergeCell ref="I604:N605"/>
    <mergeCell ref="I614:N615"/>
    <mergeCell ref="A632:G632"/>
    <mergeCell ref="H632:J632"/>
    <mergeCell ref="K632:L632"/>
    <mergeCell ref="M632:N632"/>
    <mergeCell ref="H627:K627"/>
    <mergeCell ref="L627:N627"/>
    <mergeCell ref="A630:N630"/>
    <mergeCell ref="A627:G627"/>
    <mergeCell ref="K14:N15"/>
    <mergeCell ref="E9:H9"/>
    <mergeCell ref="A14:A16"/>
    <mergeCell ref="B14:B16"/>
    <mergeCell ref="C14:C16"/>
    <mergeCell ref="D14:D16"/>
    <mergeCell ref="E14:E16"/>
    <mergeCell ref="F14:G16"/>
    <mergeCell ref="H14:H16"/>
    <mergeCell ref="I14:I16"/>
    <mergeCell ref="J14:J16"/>
    <mergeCell ref="A13:N13"/>
    <mergeCell ref="A9:D9"/>
    <mergeCell ref="A12:N12"/>
    <mergeCell ref="A11:N11"/>
    <mergeCell ref="A2:N2"/>
    <mergeCell ref="A3:N3"/>
    <mergeCell ref="E5:H5"/>
    <mergeCell ref="J5:K6"/>
    <mergeCell ref="L5:N6"/>
    <mergeCell ref="E6:H6"/>
    <mergeCell ref="A5:D5"/>
    <mergeCell ref="A6:D6"/>
    <mergeCell ref="E7:H7"/>
    <mergeCell ref="E8:H8"/>
    <mergeCell ref="A7:D7"/>
    <mergeCell ref="A8:D8"/>
  </mergeCells>
  <phoneticPr fontId="23" type="noConversion"/>
  <printOptions horizontalCentered="1"/>
  <pageMargins left="0.9055118110236221" right="0.74803149606299213" top="0.74803149606299213" bottom="0.74803149606299213" header="0.31496062992125984" footer="0.11811023622047245"/>
  <pageSetup paperSize="9" scale="89" firstPageNumber="31" fitToHeight="0" orientation="landscape" useFirstPageNumber="1" r:id="rId1"/>
  <headerFooter>
    <oddFooter>&amp;C&amp;"Times New Roman,обычный"
&amp;P
ООО "Оргэнергонефть"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B0272FF-D18D-45F2-B4B6-306E4807044A}">
          <x14:formula1>
            <xm:f>'Приборы ЛНК'!$C$4:$C$7</xm:f>
          </x14:formula1>
          <xm:sqref>H628</xm:sqref>
        </x14:dataValidation>
        <x14:dataValidation type="list" allowBlank="1" showInputMessage="1" showErrorMessage="1" xr:uid="{5ACA5DB7-E6BA-4063-B13B-943CD467503F}">
          <x14:formula1>
            <xm:f>Специалисты!$E$4:$E$9</xm:f>
          </x14:formula1>
          <xm:sqref>M632:N632</xm:sqref>
        </x14:dataValidation>
        <x14:dataValidation type="list" allowBlank="1" showInputMessage="1" showErrorMessage="1" xr:uid="{BABF6F02-4CCA-48EE-A51D-B28671C4A231}">
          <x14:formula1>
            <xm:f>OFFSET('Приборы ЛНК'!B20,,,COUNTIF('Приборы ЛНК'!B20:B32,"?*"),1)</xm:f>
          </x14:formula1>
          <xm:sqref>D67 F67</xm:sqref>
        </x14:dataValidation>
        <x14:dataValidation type="list" allowBlank="1" showInputMessage="1" showErrorMessage="1" xr:uid="{36F36203-7565-4A4F-AA9A-1D4B960D162C}">
          <x14:formula1>
            <xm:f>OFFSET(Специалисты!E4,,,COUNTIF(Специалисты!E4:E15,"?*"),1)</xm:f>
          </x14:formula1>
          <xm:sqref>L71:N71</xm:sqref>
        </x14:dataValidation>
        <x14:dataValidation type="list" allowBlank="1" showInputMessage="1" showErrorMessage="1" xr:uid="{4A9CA576-5289-44CD-9A2E-78A584C35B24}">
          <x14:formula1>
            <xm:f>OFFSET('Приборы ЛНК'!B1048379,MATCH(A67:F67,'Приборы ЛНК'!B1048379:B1048425,0)-1,1,COUNTIF('Приборы ЛНК'!B1048379:B1048425,A67:F67),1)</xm:f>
          </x14:formula1>
          <xm:sqref>G67:J67</xm:sqref>
        </x14:dataValidation>
        <x14:dataValidation type="list" allowBlank="1" showInputMessage="1" showErrorMessage="1" xr:uid="{70598429-061A-404C-8059-5419ADCE36B4}">
          <x14:formula1>
            <xm:f>OFFSET('Приборы ЛНК'!C4,,,COUNTIF('Приборы ЛНК'!C4:C16,"?*"),1)</xm:f>
          </x14:formula1>
          <xm:sqref>A67:C67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34"/>
  <sheetViews>
    <sheetView view="pageLayout" zoomScaleNormal="100" zoomScaleSheetLayoutView="100" workbookViewId="0">
      <selection activeCell="A24" sqref="A24:V24"/>
    </sheetView>
  </sheetViews>
  <sheetFormatPr defaultRowHeight="15" x14ac:dyDescent="0.25"/>
  <cols>
    <col min="1" max="17" width="5" customWidth="1"/>
    <col min="18" max="18" width="8.140625" customWidth="1"/>
    <col min="19" max="26" width="5" customWidth="1"/>
    <col min="257" max="273" width="5" customWidth="1"/>
    <col min="274" max="274" width="8.140625" customWidth="1"/>
    <col min="275" max="282" width="5" customWidth="1"/>
    <col min="513" max="529" width="5" customWidth="1"/>
    <col min="530" max="530" width="8.140625" customWidth="1"/>
    <col min="531" max="538" width="5" customWidth="1"/>
    <col min="769" max="785" width="5" customWidth="1"/>
    <col min="786" max="786" width="8.140625" customWidth="1"/>
    <col min="787" max="794" width="5" customWidth="1"/>
    <col min="1025" max="1041" width="5" customWidth="1"/>
    <col min="1042" max="1042" width="8.140625" customWidth="1"/>
    <col min="1043" max="1050" width="5" customWidth="1"/>
    <col min="1281" max="1297" width="5" customWidth="1"/>
    <col min="1298" max="1298" width="8.140625" customWidth="1"/>
    <col min="1299" max="1306" width="5" customWidth="1"/>
    <col min="1537" max="1553" width="5" customWidth="1"/>
    <col min="1554" max="1554" width="8.140625" customWidth="1"/>
    <col min="1555" max="1562" width="5" customWidth="1"/>
    <col min="1793" max="1809" width="5" customWidth="1"/>
    <col min="1810" max="1810" width="8.140625" customWidth="1"/>
    <col min="1811" max="1818" width="5" customWidth="1"/>
    <col min="2049" max="2065" width="5" customWidth="1"/>
    <col min="2066" max="2066" width="8.140625" customWidth="1"/>
    <col min="2067" max="2074" width="5" customWidth="1"/>
    <col min="2305" max="2321" width="5" customWidth="1"/>
    <col min="2322" max="2322" width="8.140625" customWidth="1"/>
    <col min="2323" max="2330" width="5" customWidth="1"/>
    <col min="2561" max="2577" width="5" customWidth="1"/>
    <col min="2578" max="2578" width="8.140625" customWidth="1"/>
    <col min="2579" max="2586" width="5" customWidth="1"/>
    <col min="2817" max="2833" width="5" customWidth="1"/>
    <col min="2834" max="2834" width="8.140625" customWidth="1"/>
    <col min="2835" max="2842" width="5" customWidth="1"/>
    <col min="3073" max="3089" width="5" customWidth="1"/>
    <col min="3090" max="3090" width="8.140625" customWidth="1"/>
    <col min="3091" max="3098" width="5" customWidth="1"/>
    <col min="3329" max="3345" width="5" customWidth="1"/>
    <col min="3346" max="3346" width="8.140625" customWidth="1"/>
    <col min="3347" max="3354" width="5" customWidth="1"/>
    <col min="3585" max="3601" width="5" customWidth="1"/>
    <col min="3602" max="3602" width="8.140625" customWidth="1"/>
    <col min="3603" max="3610" width="5" customWidth="1"/>
    <col min="3841" max="3857" width="5" customWidth="1"/>
    <col min="3858" max="3858" width="8.140625" customWidth="1"/>
    <col min="3859" max="3866" width="5" customWidth="1"/>
    <col min="4097" max="4113" width="5" customWidth="1"/>
    <col min="4114" max="4114" width="8.140625" customWidth="1"/>
    <col min="4115" max="4122" width="5" customWidth="1"/>
    <col min="4353" max="4369" width="5" customWidth="1"/>
    <col min="4370" max="4370" width="8.140625" customWidth="1"/>
    <col min="4371" max="4378" width="5" customWidth="1"/>
    <col min="4609" max="4625" width="5" customWidth="1"/>
    <col min="4626" max="4626" width="8.140625" customWidth="1"/>
    <col min="4627" max="4634" width="5" customWidth="1"/>
    <col min="4865" max="4881" width="5" customWidth="1"/>
    <col min="4882" max="4882" width="8.140625" customWidth="1"/>
    <col min="4883" max="4890" width="5" customWidth="1"/>
    <col min="5121" max="5137" width="5" customWidth="1"/>
    <col min="5138" max="5138" width="8.140625" customWidth="1"/>
    <col min="5139" max="5146" width="5" customWidth="1"/>
    <col min="5377" max="5393" width="5" customWidth="1"/>
    <col min="5394" max="5394" width="8.140625" customWidth="1"/>
    <col min="5395" max="5402" width="5" customWidth="1"/>
    <col min="5633" max="5649" width="5" customWidth="1"/>
    <col min="5650" max="5650" width="8.140625" customWidth="1"/>
    <col min="5651" max="5658" width="5" customWidth="1"/>
    <col min="5889" max="5905" width="5" customWidth="1"/>
    <col min="5906" max="5906" width="8.140625" customWidth="1"/>
    <col min="5907" max="5914" width="5" customWidth="1"/>
    <col min="6145" max="6161" width="5" customWidth="1"/>
    <col min="6162" max="6162" width="8.140625" customWidth="1"/>
    <col min="6163" max="6170" width="5" customWidth="1"/>
    <col min="6401" max="6417" width="5" customWidth="1"/>
    <col min="6418" max="6418" width="8.140625" customWidth="1"/>
    <col min="6419" max="6426" width="5" customWidth="1"/>
    <col min="6657" max="6673" width="5" customWidth="1"/>
    <col min="6674" max="6674" width="8.140625" customWidth="1"/>
    <col min="6675" max="6682" width="5" customWidth="1"/>
    <col min="6913" max="6929" width="5" customWidth="1"/>
    <col min="6930" max="6930" width="8.140625" customWidth="1"/>
    <col min="6931" max="6938" width="5" customWidth="1"/>
    <col min="7169" max="7185" width="5" customWidth="1"/>
    <col min="7186" max="7186" width="8.140625" customWidth="1"/>
    <col min="7187" max="7194" width="5" customWidth="1"/>
    <col min="7425" max="7441" width="5" customWidth="1"/>
    <col min="7442" max="7442" width="8.140625" customWidth="1"/>
    <col min="7443" max="7450" width="5" customWidth="1"/>
    <col min="7681" max="7697" width="5" customWidth="1"/>
    <col min="7698" max="7698" width="8.140625" customWidth="1"/>
    <col min="7699" max="7706" width="5" customWidth="1"/>
    <col min="7937" max="7953" width="5" customWidth="1"/>
    <col min="7954" max="7954" width="8.140625" customWidth="1"/>
    <col min="7955" max="7962" width="5" customWidth="1"/>
    <col min="8193" max="8209" width="5" customWidth="1"/>
    <col min="8210" max="8210" width="8.140625" customWidth="1"/>
    <col min="8211" max="8218" width="5" customWidth="1"/>
    <col min="8449" max="8465" width="5" customWidth="1"/>
    <col min="8466" max="8466" width="8.140625" customWidth="1"/>
    <col min="8467" max="8474" width="5" customWidth="1"/>
    <col min="8705" max="8721" width="5" customWidth="1"/>
    <col min="8722" max="8722" width="8.140625" customWidth="1"/>
    <col min="8723" max="8730" width="5" customWidth="1"/>
    <col min="8961" max="8977" width="5" customWidth="1"/>
    <col min="8978" max="8978" width="8.140625" customWidth="1"/>
    <col min="8979" max="8986" width="5" customWidth="1"/>
    <col min="9217" max="9233" width="5" customWidth="1"/>
    <col min="9234" max="9234" width="8.140625" customWidth="1"/>
    <col min="9235" max="9242" width="5" customWidth="1"/>
    <col min="9473" max="9489" width="5" customWidth="1"/>
    <col min="9490" max="9490" width="8.140625" customWidth="1"/>
    <col min="9491" max="9498" width="5" customWidth="1"/>
    <col min="9729" max="9745" width="5" customWidth="1"/>
    <col min="9746" max="9746" width="8.140625" customWidth="1"/>
    <col min="9747" max="9754" width="5" customWidth="1"/>
    <col min="9985" max="10001" width="5" customWidth="1"/>
    <col min="10002" max="10002" width="8.140625" customWidth="1"/>
    <col min="10003" max="10010" width="5" customWidth="1"/>
    <col min="10241" max="10257" width="5" customWidth="1"/>
    <col min="10258" max="10258" width="8.140625" customWidth="1"/>
    <col min="10259" max="10266" width="5" customWidth="1"/>
    <col min="10497" max="10513" width="5" customWidth="1"/>
    <col min="10514" max="10514" width="8.140625" customWidth="1"/>
    <col min="10515" max="10522" width="5" customWidth="1"/>
    <col min="10753" max="10769" width="5" customWidth="1"/>
    <col min="10770" max="10770" width="8.140625" customWidth="1"/>
    <col min="10771" max="10778" width="5" customWidth="1"/>
    <col min="11009" max="11025" width="5" customWidth="1"/>
    <col min="11026" max="11026" width="8.140625" customWidth="1"/>
    <col min="11027" max="11034" width="5" customWidth="1"/>
    <col min="11265" max="11281" width="5" customWidth="1"/>
    <col min="11282" max="11282" width="8.140625" customWidth="1"/>
    <col min="11283" max="11290" width="5" customWidth="1"/>
    <col min="11521" max="11537" width="5" customWidth="1"/>
    <col min="11538" max="11538" width="8.140625" customWidth="1"/>
    <col min="11539" max="11546" width="5" customWidth="1"/>
    <col min="11777" max="11793" width="5" customWidth="1"/>
    <col min="11794" max="11794" width="8.140625" customWidth="1"/>
    <col min="11795" max="11802" width="5" customWidth="1"/>
    <col min="12033" max="12049" width="5" customWidth="1"/>
    <col min="12050" max="12050" width="8.140625" customWidth="1"/>
    <col min="12051" max="12058" width="5" customWidth="1"/>
    <col min="12289" max="12305" width="5" customWidth="1"/>
    <col min="12306" max="12306" width="8.140625" customWidth="1"/>
    <col min="12307" max="12314" width="5" customWidth="1"/>
    <col min="12545" max="12561" width="5" customWidth="1"/>
    <col min="12562" max="12562" width="8.140625" customWidth="1"/>
    <col min="12563" max="12570" width="5" customWidth="1"/>
    <col min="12801" max="12817" width="5" customWidth="1"/>
    <col min="12818" max="12818" width="8.140625" customWidth="1"/>
    <col min="12819" max="12826" width="5" customWidth="1"/>
    <col min="13057" max="13073" width="5" customWidth="1"/>
    <col min="13074" max="13074" width="8.140625" customWidth="1"/>
    <col min="13075" max="13082" width="5" customWidth="1"/>
    <col min="13313" max="13329" width="5" customWidth="1"/>
    <col min="13330" max="13330" width="8.140625" customWidth="1"/>
    <col min="13331" max="13338" width="5" customWidth="1"/>
    <col min="13569" max="13585" width="5" customWidth="1"/>
    <col min="13586" max="13586" width="8.140625" customWidth="1"/>
    <col min="13587" max="13594" width="5" customWidth="1"/>
    <col min="13825" max="13841" width="5" customWidth="1"/>
    <col min="13842" max="13842" width="8.140625" customWidth="1"/>
    <col min="13843" max="13850" width="5" customWidth="1"/>
    <col min="14081" max="14097" width="5" customWidth="1"/>
    <col min="14098" max="14098" width="8.140625" customWidth="1"/>
    <col min="14099" max="14106" width="5" customWidth="1"/>
    <col min="14337" max="14353" width="5" customWidth="1"/>
    <col min="14354" max="14354" width="8.140625" customWidth="1"/>
    <col min="14355" max="14362" width="5" customWidth="1"/>
    <col min="14593" max="14609" width="5" customWidth="1"/>
    <col min="14610" max="14610" width="8.140625" customWidth="1"/>
    <col min="14611" max="14618" width="5" customWidth="1"/>
    <col min="14849" max="14865" width="5" customWidth="1"/>
    <col min="14866" max="14866" width="8.140625" customWidth="1"/>
    <col min="14867" max="14874" width="5" customWidth="1"/>
    <col min="15105" max="15121" width="5" customWidth="1"/>
    <col min="15122" max="15122" width="8.140625" customWidth="1"/>
    <col min="15123" max="15130" width="5" customWidth="1"/>
    <col min="15361" max="15377" width="5" customWidth="1"/>
    <col min="15378" max="15378" width="8.140625" customWidth="1"/>
    <col min="15379" max="15386" width="5" customWidth="1"/>
    <col min="15617" max="15633" width="5" customWidth="1"/>
    <col min="15634" max="15634" width="8.140625" customWidth="1"/>
    <col min="15635" max="15642" width="5" customWidth="1"/>
    <col min="15873" max="15889" width="5" customWidth="1"/>
    <col min="15890" max="15890" width="8.140625" customWidth="1"/>
    <col min="15891" max="15898" width="5" customWidth="1"/>
    <col min="16129" max="16145" width="5" customWidth="1"/>
    <col min="16146" max="16146" width="8.140625" customWidth="1"/>
    <col min="16147" max="16154" width="5" customWidth="1"/>
  </cols>
  <sheetData>
    <row r="1" spans="1:26" ht="15.75" x14ac:dyDescent="0.25">
      <c r="A1" s="18"/>
      <c r="B1" s="18"/>
      <c r="C1" s="18"/>
      <c r="D1" s="18"/>
      <c r="E1" s="18"/>
      <c r="F1" s="18"/>
      <c r="G1" s="18"/>
      <c r="H1" s="18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18"/>
      <c r="U1" s="18"/>
      <c r="V1" s="18"/>
      <c r="W1" s="18"/>
      <c r="X1" s="18"/>
      <c r="Y1" s="18"/>
      <c r="Z1" s="18"/>
    </row>
    <row r="2" spans="1:26" ht="15.75" customHeight="1" x14ac:dyDescent="0.25">
      <c r="A2" s="162" t="str">
        <f>CONCATENATE("Акт №","340/",Форма!$C$2,"/КНПЗ/23","-ПВК")</f>
        <v>Акт №340/1873/КНПЗ/23-ПВК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 ht="15.75" x14ac:dyDescent="0.25">
      <c r="A3" s="206" t="s">
        <v>81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</row>
    <row r="4" spans="1:26" ht="15.75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47.25" customHeight="1" x14ac:dyDescent="0.25">
      <c r="A5" s="202" t="s">
        <v>7</v>
      </c>
      <c r="B5" s="202"/>
      <c r="C5" s="202"/>
      <c r="D5" s="202"/>
      <c r="E5" s="202"/>
      <c r="F5" s="124" t="str">
        <f>Форма!$C$3</f>
        <v>ООО «ОРГЭНЕРГОНЕФТЬ»</v>
      </c>
      <c r="G5" s="124"/>
      <c r="H5" s="124"/>
      <c r="I5" s="124"/>
      <c r="J5" s="124"/>
      <c r="K5" s="124"/>
      <c r="L5" s="124"/>
      <c r="M5" s="124"/>
      <c r="N5" s="26"/>
      <c r="O5" s="202" t="s">
        <v>38</v>
      </c>
      <c r="P5" s="202"/>
      <c r="Q5" s="202"/>
      <c r="R5" s="202"/>
      <c r="S5" s="202"/>
      <c r="T5" s="110" t="str">
        <f>Форма!$C$8</f>
        <v>АО «КНПЗ»</v>
      </c>
      <c r="U5" s="110"/>
      <c r="V5" s="110"/>
      <c r="W5" s="110"/>
      <c r="X5" s="110"/>
      <c r="Y5" s="110"/>
      <c r="Z5" s="110"/>
    </row>
    <row r="6" spans="1:26" ht="46.5" customHeight="1" x14ac:dyDescent="0.25">
      <c r="A6" s="202" t="s">
        <v>8</v>
      </c>
      <c r="B6" s="202"/>
      <c r="C6" s="202"/>
      <c r="D6" s="202"/>
      <c r="E6" s="202"/>
      <c r="F6" s="114">
        <f>Форма!$C$4</f>
        <v>45026</v>
      </c>
      <c r="G6" s="110"/>
      <c r="H6" s="110"/>
      <c r="I6" s="110"/>
      <c r="J6" s="110"/>
      <c r="K6" s="110"/>
      <c r="L6" s="110"/>
      <c r="M6" s="110"/>
      <c r="N6" s="26"/>
      <c r="O6" s="202" t="s">
        <v>4</v>
      </c>
      <c r="P6" s="202"/>
      <c r="Q6" s="202"/>
      <c r="R6" s="202"/>
      <c r="S6" s="202"/>
      <c r="T6" s="110" t="str">
        <f>Форма!$C$7</f>
        <v>Цех №3, установка каталитического крекинга FCC</v>
      </c>
      <c r="U6" s="110"/>
      <c r="V6" s="110"/>
      <c r="W6" s="110"/>
      <c r="X6" s="110"/>
      <c r="Y6" s="110"/>
      <c r="Z6" s="110"/>
    </row>
    <row r="7" spans="1:26" ht="31.5" customHeight="1" x14ac:dyDescent="0.25">
      <c r="A7" s="202" t="s">
        <v>149</v>
      </c>
      <c r="B7" s="202"/>
      <c r="C7" s="202"/>
      <c r="D7" s="202"/>
      <c r="E7" s="202"/>
      <c r="F7" s="90">
        <f>Форма!$C$5</f>
        <v>19</v>
      </c>
      <c r="G7" s="91"/>
      <c r="H7" s="91"/>
      <c r="I7" s="91"/>
      <c r="J7" s="91"/>
      <c r="K7" s="91"/>
      <c r="L7" s="91"/>
      <c r="M7" s="92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42.75" customHeight="1" x14ac:dyDescent="0.25">
      <c r="A8" s="202" t="s">
        <v>9</v>
      </c>
      <c r="B8" s="202"/>
      <c r="C8" s="202"/>
      <c r="D8" s="202"/>
      <c r="E8" s="202"/>
      <c r="F8" s="110" t="str">
        <f>Форма!$C$6</f>
        <v>Нестабильный бензин от насосов 401-N11/A,B до 401-K01 линии 2307, 2308</v>
      </c>
      <c r="G8" s="110"/>
      <c r="H8" s="110"/>
      <c r="I8" s="110"/>
      <c r="J8" s="110"/>
      <c r="K8" s="110"/>
      <c r="L8" s="110"/>
      <c r="M8" s="110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x14ac:dyDescent="0.25">
      <c r="A10" s="203" t="s">
        <v>39</v>
      </c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</row>
    <row r="11" spans="1:26" ht="63.6" customHeight="1" x14ac:dyDescent="0.25">
      <c r="A11" s="204" t="s">
        <v>82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5.75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x14ac:dyDescent="0.25">
      <c r="A13" s="205" t="s">
        <v>77</v>
      </c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</row>
    <row r="14" spans="1:26" ht="57" customHeight="1" x14ac:dyDescent="0.25">
      <c r="A14" s="30" t="s">
        <v>42</v>
      </c>
      <c r="B14" s="94" t="s">
        <v>61</v>
      </c>
      <c r="C14" s="94"/>
      <c r="D14" s="200" t="s">
        <v>83</v>
      </c>
      <c r="E14" s="200"/>
      <c r="F14" s="200"/>
      <c r="G14" s="200"/>
      <c r="H14" s="200"/>
      <c r="I14" s="200"/>
      <c r="J14" s="200"/>
      <c r="K14" s="200"/>
      <c r="L14" s="200"/>
      <c r="M14" s="201" t="s">
        <v>67</v>
      </c>
      <c r="N14" s="201"/>
      <c r="O14" s="201"/>
      <c r="P14" s="201"/>
      <c r="Q14" s="201"/>
      <c r="R14" s="201"/>
      <c r="S14" s="201"/>
      <c r="T14" s="201" t="s">
        <v>68</v>
      </c>
      <c r="U14" s="201"/>
      <c r="V14" s="201"/>
      <c r="W14" s="201" t="s">
        <v>69</v>
      </c>
      <c r="X14" s="201"/>
      <c r="Y14" s="201"/>
      <c r="Z14" s="201"/>
    </row>
    <row r="15" spans="1:26" s="38" customFormat="1" ht="15.75" customHeight="1" x14ac:dyDescent="0.25">
      <c r="A15" s="37">
        <v>1</v>
      </c>
      <c r="B15" s="115" t="s">
        <v>84</v>
      </c>
      <c r="C15" s="115"/>
      <c r="D15" s="199" t="s">
        <v>325</v>
      </c>
      <c r="E15" s="199"/>
      <c r="F15" s="199"/>
      <c r="G15" s="199"/>
      <c r="H15" s="199"/>
      <c r="I15" s="199"/>
      <c r="J15" s="199"/>
      <c r="K15" s="199"/>
      <c r="L15" s="199"/>
      <c r="M15" s="199" t="s">
        <v>70</v>
      </c>
      <c r="N15" s="199"/>
      <c r="O15" s="199"/>
      <c r="P15" s="199"/>
      <c r="Q15" s="199"/>
      <c r="R15" s="199"/>
      <c r="S15" s="199"/>
      <c r="T15" s="115" t="s">
        <v>71</v>
      </c>
      <c r="U15" s="115"/>
      <c r="V15" s="115"/>
      <c r="W15" s="199" t="s">
        <v>3</v>
      </c>
      <c r="X15" s="199"/>
      <c r="Y15" s="199"/>
      <c r="Z15" s="199"/>
    </row>
    <row r="16" spans="1:26" s="38" customFormat="1" ht="15.75" customHeight="1" x14ac:dyDescent="0.25">
      <c r="A16" s="37">
        <v>2</v>
      </c>
      <c r="B16" s="115" t="s">
        <v>324</v>
      </c>
      <c r="C16" s="115"/>
      <c r="D16" s="199" t="s">
        <v>325</v>
      </c>
      <c r="E16" s="199"/>
      <c r="F16" s="199"/>
      <c r="G16" s="199"/>
      <c r="H16" s="199"/>
      <c r="I16" s="199"/>
      <c r="J16" s="199"/>
      <c r="K16" s="199"/>
      <c r="L16" s="199"/>
      <c r="M16" s="199" t="s">
        <v>70</v>
      </c>
      <c r="N16" s="199"/>
      <c r="O16" s="199"/>
      <c r="P16" s="199"/>
      <c r="Q16" s="199"/>
      <c r="R16" s="199"/>
      <c r="S16" s="199"/>
      <c r="T16" s="115" t="s">
        <v>71</v>
      </c>
      <c r="U16" s="115"/>
      <c r="V16" s="115"/>
      <c r="W16" s="199" t="s">
        <v>3</v>
      </c>
      <c r="X16" s="199"/>
      <c r="Y16" s="199"/>
      <c r="Z16" s="199"/>
    </row>
    <row r="17" spans="1:26" ht="15.75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5.75" customHeight="1" x14ac:dyDescent="0.25">
      <c r="A18" s="102" t="s">
        <v>85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4"/>
    </row>
    <row r="19" spans="1:26" ht="15.75" customHeight="1" x14ac:dyDescent="0.25">
      <c r="A19" s="102" t="s">
        <v>86</v>
      </c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4"/>
    </row>
    <row r="20" spans="1:26" ht="15.75" customHeight="1" x14ac:dyDescent="0.25">
      <c r="A20" s="105" t="s">
        <v>80</v>
      </c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7"/>
    </row>
    <row r="21" spans="1:26" ht="15.75" customHeight="1" x14ac:dyDescent="0.25">
      <c r="A21" s="196" t="s">
        <v>87</v>
      </c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8"/>
    </row>
    <row r="22" spans="1:26" ht="11.25" customHeight="1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2" customHeight="1" x14ac:dyDescent="0.25">
      <c r="A23" s="109" t="s">
        <v>88</v>
      </c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 spans="1:26" ht="47.25" customHeight="1" x14ac:dyDescent="0.25">
      <c r="A24" s="95" t="s">
        <v>89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7"/>
      <c r="W24" s="94" t="s">
        <v>90</v>
      </c>
      <c r="X24" s="94"/>
      <c r="Y24" s="94"/>
      <c r="Z24" s="94"/>
    </row>
    <row r="25" spans="1:26" ht="15.75" customHeight="1" x14ac:dyDescent="0.25">
      <c r="A25" s="187" t="s">
        <v>234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9"/>
      <c r="O25" s="184" t="s">
        <v>157</v>
      </c>
      <c r="P25" s="185"/>
      <c r="Q25" s="185"/>
      <c r="R25" s="185"/>
      <c r="S25" s="185"/>
      <c r="T25" s="185"/>
      <c r="U25" s="185"/>
      <c r="V25" s="186"/>
      <c r="W25" s="115" t="str">
        <f>VLOOKUP($O25,'Приборы ЛНК'!$F$20:$H$24,3,FALSE)</f>
        <v>до 05.2025</v>
      </c>
      <c r="X25" s="115"/>
      <c r="Y25" s="115"/>
      <c r="Z25" s="115"/>
    </row>
    <row r="26" spans="1:26" ht="15.75" customHeight="1" x14ac:dyDescent="0.25">
      <c r="A26" s="190"/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2"/>
      <c r="O26" s="184" t="s">
        <v>158</v>
      </c>
      <c r="P26" s="185"/>
      <c r="Q26" s="185"/>
      <c r="R26" s="185"/>
      <c r="S26" s="185"/>
      <c r="T26" s="185"/>
      <c r="U26" s="185"/>
      <c r="V26" s="186"/>
      <c r="W26" s="115" t="str">
        <f>VLOOKUP($O26,'Приборы ЛНК'!$F$20:$H$24,3,FALSE)</f>
        <v>до 03.2025</v>
      </c>
      <c r="X26" s="115"/>
      <c r="Y26" s="115"/>
      <c r="Z26" s="115"/>
    </row>
    <row r="27" spans="1:26" ht="15.75" customHeight="1" x14ac:dyDescent="0.25">
      <c r="A27" s="193"/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5"/>
      <c r="O27" s="184" t="s">
        <v>160</v>
      </c>
      <c r="P27" s="185"/>
      <c r="Q27" s="185"/>
      <c r="R27" s="185"/>
      <c r="S27" s="185"/>
      <c r="T27" s="185"/>
      <c r="U27" s="185"/>
      <c r="V27" s="186"/>
      <c r="W27" s="115" t="str">
        <f>VLOOKUP($O27,'Приборы ЛНК'!$F$20:$H$24,3,FALSE)</f>
        <v>до 06.2025</v>
      </c>
      <c r="X27" s="115"/>
      <c r="Y27" s="115"/>
      <c r="Z27" s="115"/>
    </row>
    <row r="28" spans="1:26" ht="15.75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25">
      <c r="A29" s="109" t="s">
        <v>32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 spans="1:26" ht="30.75" customHeight="1" x14ac:dyDescent="0.25">
      <c r="A30" s="95" t="s">
        <v>75</v>
      </c>
      <c r="B30" s="96"/>
      <c r="C30" s="96"/>
      <c r="D30" s="96"/>
      <c r="E30" s="96"/>
      <c r="F30" s="96"/>
      <c r="G30" s="96"/>
      <c r="H30" s="96"/>
      <c r="I30" s="96"/>
      <c r="J30" s="97"/>
      <c r="K30" s="95" t="s">
        <v>34</v>
      </c>
      <c r="L30" s="96"/>
      <c r="M30" s="96"/>
      <c r="N30" s="96"/>
      <c r="O30" s="96"/>
      <c r="P30" s="96"/>
      <c r="Q30" s="96"/>
      <c r="R30" s="97"/>
      <c r="S30" s="94" t="s">
        <v>76</v>
      </c>
      <c r="T30" s="94"/>
      <c r="U30" s="94"/>
      <c r="V30" s="94"/>
      <c r="W30" s="94" t="s">
        <v>36</v>
      </c>
      <c r="X30" s="94"/>
      <c r="Y30" s="94"/>
      <c r="Z30" s="94"/>
    </row>
    <row r="31" spans="1:26" ht="15.75" customHeight="1" x14ac:dyDescent="0.25">
      <c r="A31" s="184" t="s">
        <v>37</v>
      </c>
      <c r="B31" s="185"/>
      <c r="C31" s="185"/>
      <c r="D31" s="185"/>
      <c r="E31" s="185"/>
      <c r="F31" s="185"/>
      <c r="G31" s="185"/>
      <c r="H31" s="185"/>
      <c r="I31" s="185"/>
      <c r="J31" s="186"/>
      <c r="K31" s="116" t="str">
        <f>VLOOKUP($W$31,Специалисты!$H$4:$I$5,2,FALSE)</f>
        <v>уд. №0039-20612 до 05.2024</v>
      </c>
      <c r="L31" s="117"/>
      <c r="M31" s="117"/>
      <c r="N31" s="117"/>
      <c r="O31" s="117"/>
      <c r="P31" s="117"/>
      <c r="Q31" s="117"/>
      <c r="R31" s="118"/>
      <c r="S31" s="119"/>
      <c r="T31" s="119"/>
      <c r="U31" s="119"/>
      <c r="V31" s="119"/>
      <c r="W31" s="93" t="s">
        <v>198</v>
      </c>
      <c r="X31" s="93"/>
      <c r="Y31" s="93"/>
      <c r="Z31" s="93"/>
    </row>
    <row r="32" spans="1:26" ht="15.75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75" x14ac:dyDescent="0.25">
      <c r="A33" s="181" t="str">
        <f>ВИК!$A$38</f>
        <v>Генеральный директор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3"/>
      <c r="S33" s="121"/>
      <c r="T33" s="121"/>
      <c r="U33" s="121"/>
      <c r="V33" s="121"/>
      <c r="W33" s="121" t="str">
        <f>ВИК!$N$38</f>
        <v>Волгин Д.С.</v>
      </c>
      <c r="X33" s="121"/>
      <c r="Y33" s="121"/>
      <c r="Z33" s="121"/>
    </row>
    <row r="34" spans="1:26" ht="15.75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</sheetData>
  <mergeCells count="58">
    <mergeCell ref="A6:E6"/>
    <mergeCell ref="F6:M6"/>
    <mergeCell ref="O6:S6"/>
    <mergeCell ref="T6:Z6"/>
    <mergeCell ref="A7:E7"/>
    <mergeCell ref="F7:M7"/>
    <mergeCell ref="A2:Z2"/>
    <mergeCell ref="A3:Z3"/>
    <mergeCell ref="A5:E5"/>
    <mergeCell ref="F5:M5"/>
    <mergeCell ref="O5:S5"/>
    <mergeCell ref="T5:Z5"/>
    <mergeCell ref="D14:L14"/>
    <mergeCell ref="M14:S14"/>
    <mergeCell ref="T14:V14"/>
    <mergeCell ref="W14:Z14"/>
    <mergeCell ref="A8:E8"/>
    <mergeCell ref="F8:M8"/>
    <mergeCell ref="A10:Z10"/>
    <mergeCell ref="A11:Z11"/>
    <mergeCell ref="A13:Z13"/>
    <mergeCell ref="B14:C14"/>
    <mergeCell ref="A18:Z18"/>
    <mergeCell ref="A19:Z19"/>
    <mergeCell ref="A20:Z20"/>
    <mergeCell ref="A21:Z21"/>
    <mergeCell ref="B15:C15"/>
    <mergeCell ref="D15:L15"/>
    <mergeCell ref="M15:S15"/>
    <mergeCell ref="T15:V15"/>
    <mergeCell ref="W15:Z15"/>
    <mergeCell ref="B16:C16"/>
    <mergeCell ref="D16:L16"/>
    <mergeCell ref="M16:S16"/>
    <mergeCell ref="T16:V16"/>
    <mergeCell ref="W16:Z16"/>
    <mergeCell ref="A23:Z23"/>
    <mergeCell ref="A25:N27"/>
    <mergeCell ref="O25:V25"/>
    <mergeCell ref="W25:Z25"/>
    <mergeCell ref="O26:V26"/>
    <mergeCell ref="W26:Z26"/>
    <mergeCell ref="O27:V27"/>
    <mergeCell ref="W27:Z27"/>
    <mergeCell ref="A24:V24"/>
    <mergeCell ref="W24:Z24"/>
    <mergeCell ref="A33:R33"/>
    <mergeCell ref="S33:V33"/>
    <mergeCell ref="W33:Z33"/>
    <mergeCell ref="A29:Z29"/>
    <mergeCell ref="A30:J30"/>
    <mergeCell ref="S30:V30"/>
    <mergeCell ref="W30:Z30"/>
    <mergeCell ref="A31:J31"/>
    <mergeCell ref="S31:V31"/>
    <mergeCell ref="W31:Z31"/>
    <mergeCell ref="K30:R30"/>
    <mergeCell ref="K31:R31"/>
  </mergeCells>
  <phoneticPr fontId="23" type="noConversion"/>
  <dataValidations count="1">
    <dataValidation type="list" allowBlank="1" showInputMessage="1" showErrorMessage="1" sqref="J28:L28 JF28:JH28 TB28:TD28 ACX28:ACZ28 AMT28:AMV28 AWP28:AWR28 BGL28:BGN28 BQH28:BQJ28 CAD28:CAF28 CJZ28:CKB28 CTV28:CTX28 DDR28:DDT28 DNN28:DNP28 DXJ28:DXL28 EHF28:EHH28 ERB28:ERD28 FAX28:FAZ28 FKT28:FKV28 FUP28:FUR28 GEL28:GEN28 GOH28:GOJ28 GYD28:GYF28 HHZ28:HIB28 HRV28:HRX28 IBR28:IBT28 ILN28:ILP28 IVJ28:IVL28 JFF28:JFH28 JPB28:JPD28 JYX28:JYZ28 KIT28:KIV28 KSP28:KSR28 LCL28:LCN28 LMH28:LMJ28 LWD28:LWF28 MFZ28:MGB28 MPV28:MPX28 MZR28:MZT28 NJN28:NJP28 NTJ28:NTL28 ODF28:ODH28 ONB28:OND28 OWX28:OWZ28 PGT28:PGV28 PQP28:PQR28 QAL28:QAN28 QKH28:QKJ28 QUD28:QUF28 RDZ28:REB28 RNV28:RNX28 RXR28:RXT28 SHN28:SHP28 SRJ28:SRL28 TBF28:TBH28 TLB28:TLD28 TUX28:TUZ28 UET28:UEV28 UOP28:UOR28 UYL28:UYN28 VIH28:VIJ28 VSD28:VSF28 WBZ28:WCB28 WLV28:WLX28 WVR28:WVT28 J65564:L65564 JF65564:JH65564 TB65564:TD65564 ACX65564:ACZ65564 AMT65564:AMV65564 AWP65564:AWR65564 BGL65564:BGN65564 BQH65564:BQJ65564 CAD65564:CAF65564 CJZ65564:CKB65564 CTV65564:CTX65564 DDR65564:DDT65564 DNN65564:DNP65564 DXJ65564:DXL65564 EHF65564:EHH65564 ERB65564:ERD65564 FAX65564:FAZ65564 FKT65564:FKV65564 FUP65564:FUR65564 GEL65564:GEN65564 GOH65564:GOJ65564 GYD65564:GYF65564 HHZ65564:HIB65564 HRV65564:HRX65564 IBR65564:IBT65564 ILN65564:ILP65564 IVJ65564:IVL65564 JFF65564:JFH65564 JPB65564:JPD65564 JYX65564:JYZ65564 KIT65564:KIV65564 KSP65564:KSR65564 LCL65564:LCN65564 LMH65564:LMJ65564 LWD65564:LWF65564 MFZ65564:MGB65564 MPV65564:MPX65564 MZR65564:MZT65564 NJN65564:NJP65564 NTJ65564:NTL65564 ODF65564:ODH65564 ONB65564:OND65564 OWX65564:OWZ65564 PGT65564:PGV65564 PQP65564:PQR65564 QAL65564:QAN65564 QKH65564:QKJ65564 QUD65564:QUF65564 RDZ65564:REB65564 RNV65564:RNX65564 RXR65564:RXT65564 SHN65564:SHP65564 SRJ65564:SRL65564 TBF65564:TBH65564 TLB65564:TLD65564 TUX65564:TUZ65564 UET65564:UEV65564 UOP65564:UOR65564 UYL65564:UYN65564 VIH65564:VIJ65564 VSD65564:VSF65564 WBZ65564:WCB65564 WLV65564:WLX65564 WVR65564:WVT65564 J131100:L131100 JF131100:JH131100 TB131100:TD131100 ACX131100:ACZ131100 AMT131100:AMV131100 AWP131100:AWR131100 BGL131100:BGN131100 BQH131100:BQJ131100 CAD131100:CAF131100 CJZ131100:CKB131100 CTV131100:CTX131100 DDR131100:DDT131100 DNN131100:DNP131100 DXJ131100:DXL131100 EHF131100:EHH131100 ERB131100:ERD131100 FAX131100:FAZ131100 FKT131100:FKV131100 FUP131100:FUR131100 GEL131100:GEN131100 GOH131100:GOJ131100 GYD131100:GYF131100 HHZ131100:HIB131100 HRV131100:HRX131100 IBR131100:IBT131100 ILN131100:ILP131100 IVJ131100:IVL131100 JFF131100:JFH131100 JPB131100:JPD131100 JYX131100:JYZ131100 KIT131100:KIV131100 KSP131100:KSR131100 LCL131100:LCN131100 LMH131100:LMJ131100 LWD131100:LWF131100 MFZ131100:MGB131100 MPV131100:MPX131100 MZR131100:MZT131100 NJN131100:NJP131100 NTJ131100:NTL131100 ODF131100:ODH131100 ONB131100:OND131100 OWX131100:OWZ131100 PGT131100:PGV131100 PQP131100:PQR131100 QAL131100:QAN131100 QKH131100:QKJ131100 QUD131100:QUF131100 RDZ131100:REB131100 RNV131100:RNX131100 RXR131100:RXT131100 SHN131100:SHP131100 SRJ131100:SRL131100 TBF131100:TBH131100 TLB131100:TLD131100 TUX131100:TUZ131100 UET131100:UEV131100 UOP131100:UOR131100 UYL131100:UYN131100 VIH131100:VIJ131100 VSD131100:VSF131100 WBZ131100:WCB131100 WLV131100:WLX131100 WVR131100:WVT131100 J196636:L196636 JF196636:JH196636 TB196636:TD196636 ACX196636:ACZ196636 AMT196636:AMV196636 AWP196636:AWR196636 BGL196636:BGN196636 BQH196636:BQJ196636 CAD196636:CAF196636 CJZ196636:CKB196636 CTV196636:CTX196636 DDR196636:DDT196636 DNN196636:DNP196636 DXJ196636:DXL196636 EHF196636:EHH196636 ERB196636:ERD196636 FAX196636:FAZ196636 FKT196636:FKV196636 FUP196636:FUR196636 GEL196636:GEN196636 GOH196636:GOJ196636 GYD196636:GYF196636 HHZ196636:HIB196636 HRV196636:HRX196636 IBR196636:IBT196636 ILN196636:ILP196636 IVJ196636:IVL196636 JFF196636:JFH196636 JPB196636:JPD196636 JYX196636:JYZ196636 KIT196636:KIV196636 KSP196636:KSR196636 LCL196636:LCN196636 LMH196636:LMJ196636 LWD196636:LWF196636 MFZ196636:MGB196636 MPV196636:MPX196636 MZR196636:MZT196636 NJN196636:NJP196636 NTJ196636:NTL196636 ODF196636:ODH196636 ONB196636:OND196636 OWX196636:OWZ196636 PGT196636:PGV196636 PQP196636:PQR196636 QAL196636:QAN196636 QKH196636:QKJ196636 QUD196636:QUF196636 RDZ196636:REB196636 RNV196636:RNX196636 RXR196636:RXT196636 SHN196636:SHP196636 SRJ196636:SRL196636 TBF196636:TBH196636 TLB196636:TLD196636 TUX196636:TUZ196636 UET196636:UEV196636 UOP196636:UOR196636 UYL196636:UYN196636 VIH196636:VIJ196636 VSD196636:VSF196636 WBZ196636:WCB196636 WLV196636:WLX196636 WVR196636:WVT196636 J262172:L262172 JF262172:JH262172 TB262172:TD262172 ACX262172:ACZ262172 AMT262172:AMV262172 AWP262172:AWR262172 BGL262172:BGN262172 BQH262172:BQJ262172 CAD262172:CAF262172 CJZ262172:CKB262172 CTV262172:CTX262172 DDR262172:DDT262172 DNN262172:DNP262172 DXJ262172:DXL262172 EHF262172:EHH262172 ERB262172:ERD262172 FAX262172:FAZ262172 FKT262172:FKV262172 FUP262172:FUR262172 GEL262172:GEN262172 GOH262172:GOJ262172 GYD262172:GYF262172 HHZ262172:HIB262172 HRV262172:HRX262172 IBR262172:IBT262172 ILN262172:ILP262172 IVJ262172:IVL262172 JFF262172:JFH262172 JPB262172:JPD262172 JYX262172:JYZ262172 KIT262172:KIV262172 KSP262172:KSR262172 LCL262172:LCN262172 LMH262172:LMJ262172 LWD262172:LWF262172 MFZ262172:MGB262172 MPV262172:MPX262172 MZR262172:MZT262172 NJN262172:NJP262172 NTJ262172:NTL262172 ODF262172:ODH262172 ONB262172:OND262172 OWX262172:OWZ262172 PGT262172:PGV262172 PQP262172:PQR262172 QAL262172:QAN262172 QKH262172:QKJ262172 QUD262172:QUF262172 RDZ262172:REB262172 RNV262172:RNX262172 RXR262172:RXT262172 SHN262172:SHP262172 SRJ262172:SRL262172 TBF262172:TBH262172 TLB262172:TLD262172 TUX262172:TUZ262172 UET262172:UEV262172 UOP262172:UOR262172 UYL262172:UYN262172 VIH262172:VIJ262172 VSD262172:VSF262172 WBZ262172:WCB262172 WLV262172:WLX262172 WVR262172:WVT262172 J327708:L327708 JF327708:JH327708 TB327708:TD327708 ACX327708:ACZ327708 AMT327708:AMV327708 AWP327708:AWR327708 BGL327708:BGN327708 BQH327708:BQJ327708 CAD327708:CAF327708 CJZ327708:CKB327708 CTV327708:CTX327708 DDR327708:DDT327708 DNN327708:DNP327708 DXJ327708:DXL327708 EHF327708:EHH327708 ERB327708:ERD327708 FAX327708:FAZ327708 FKT327708:FKV327708 FUP327708:FUR327708 GEL327708:GEN327708 GOH327708:GOJ327708 GYD327708:GYF327708 HHZ327708:HIB327708 HRV327708:HRX327708 IBR327708:IBT327708 ILN327708:ILP327708 IVJ327708:IVL327708 JFF327708:JFH327708 JPB327708:JPD327708 JYX327708:JYZ327708 KIT327708:KIV327708 KSP327708:KSR327708 LCL327708:LCN327708 LMH327708:LMJ327708 LWD327708:LWF327708 MFZ327708:MGB327708 MPV327708:MPX327708 MZR327708:MZT327708 NJN327708:NJP327708 NTJ327708:NTL327708 ODF327708:ODH327708 ONB327708:OND327708 OWX327708:OWZ327708 PGT327708:PGV327708 PQP327708:PQR327708 QAL327708:QAN327708 QKH327708:QKJ327708 QUD327708:QUF327708 RDZ327708:REB327708 RNV327708:RNX327708 RXR327708:RXT327708 SHN327708:SHP327708 SRJ327708:SRL327708 TBF327708:TBH327708 TLB327708:TLD327708 TUX327708:TUZ327708 UET327708:UEV327708 UOP327708:UOR327708 UYL327708:UYN327708 VIH327708:VIJ327708 VSD327708:VSF327708 WBZ327708:WCB327708 WLV327708:WLX327708 WVR327708:WVT327708 J393244:L393244 JF393244:JH393244 TB393244:TD393244 ACX393244:ACZ393244 AMT393244:AMV393244 AWP393244:AWR393244 BGL393244:BGN393244 BQH393244:BQJ393244 CAD393244:CAF393244 CJZ393244:CKB393244 CTV393244:CTX393244 DDR393244:DDT393244 DNN393244:DNP393244 DXJ393244:DXL393244 EHF393244:EHH393244 ERB393244:ERD393244 FAX393244:FAZ393244 FKT393244:FKV393244 FUP393244:FUR393244 GEL393244:GEN393244 GOH393244:GOJ393244 GYD393244:GYF393244 HHZ393244:HIB393244 HRV393244:HRX393244 IBR393244:IBT393244 ILN393244:ILP393244 IVJ393244:IVL393244 JFF393244:JFH393244 JPB393244:JPD393244 JYX393244:JYZ393244 KIT393244:KIV393244 KSP393244:KSR393244 LCL393244:LCN393244 LMH393244:LMJ393244 LWD393244:LWF393244 MFZ393244:MGB393244 MPV393244:MPX393244 MZR393244:MZT393244 NJN393244:NJP393244 NTJ393244:NTL393244 ODF393244:ODH393244 ONB393244:OND393244 OWX393244:OWZ393244 PGT393244:PGV393244 PQP393244:PQR393244 QAL393244:QAN393244 QKH393244:QKJ393244 QUD393244:QUF393244 RDZ393244:REB393244 RNV393244:RNX393244 RXR393244:RXT393244 SHN393244:SHP393244 SRJ393244:SRL393244 TBF393244:TBH393244 TLB393244:TLD393244 TUX393244:TUZ393244 UET393244:UEV393244 UOP393244:UOR393244 UYL393244:UYN393244 VIH393244:VIJ393244 VSD393244:VSF393244 WBZ393244:WCB393244 WLV393244:WLX393244 WVR393244:WVT393244 J458780:L458780 JF458780:JH458780 TB458780:TD458780 ACX458780:ACZ458780 AMT458780:AMV458780 AWP458780:AWR458780 BGL458780:BGN458780 BQH458780:BQJ458780 CAD458780:CAF458780 CJZ458780:CKB458780 CTV458780:CTX458780 DDR458780:DDT458780 DNN458780:DNP458780 DXJ458780:DXL458780 EHF458780:EHH458780 ERB458780:ERD458780 FAX458780:FAZ458780 FKT458780:FKV458780 FUP458780:FUR458780 GEL458780:GEN458780 GOH458780:GOJ458780 GYD458780:GYF458780 HHZ458780:HIB458780 HRV458780:HRX458780 IBR458780:IBT458780 ILN458780:ILP458780 IVJ458780:IVL458780 JFF458780:JFH458780 JPB458780:JPD458780 JYX458780:JYZ458780 KIT458780:KIV458780 KSP458780:KSR458780 LCL458780:LCN458780 LMH458780:LMJ458780 LWD458780:LWF458780 MFZ458780:MGB458780 MPV458780:MPX458780 MZR458780:MZT458780 NJN458780:NJP458780 NTJ458780:NTL458780 ODF458780:ODH458780 ONB458780:OND458780 OWX458780:OWZ458780 PGT458780:PGV458780 PQP458780:PQR458780 QAL458780:QAN458780 QKH458780:QKJ458780 QUD458780:QUF458780 RDZ458780:REB458780 RNV458780:RNX458780 RXR458780:RXT458780 SHN458780:SHP458780 SRJ458780:SRL458780 TBF458780:TBH458780 TLB458780:TLD458780 TUX458780:TUZ458780 UET458780:UEV458780 UOP458780:UOR458780 UYL458780:UYN458780 VIH458780:VIJ458780 VSD458780:VSF458780 WBZ458780:WCB458780 WLV458780:WLX458780 WVR458780:WVT458780 J524316:L524316 JF524316:JH524316 TB524316:TD524316 ACX524316:ACZ524316 AMT524316:AMV524316 AWP524316:AWR524316 BGL524316:BGN524316 BQH524316:BQJ524316 CAD524316:CAF524316 CJZ524316:CKB524316 CTV524316:CTX524316 DDR524316:DDT524316 DNN524316:DNP524316 DXJ524316:DXL524316 EHF524316:EHH524316 ERB524316:ERD524316 FAX524316:FAZ524316 FKT524316:FKV524316 FUP524316:FUR524316 GEL524316:GEN524316 GOH524316:GOJ524316 GYD524316:GYF524316 HHZ524316:HIB524316 HRV524316:HRX524316 IBR524316:IBT524316 ILN524316:ILP524316 IVJ524316:IVL524316 JFF524316:JFH524316 JPB524316:JPD524316 JYX524316:JYZ524316 KIT524316:KIV524316 KSP524316:KSR524316 LCL524316:LCN524316 LMH524316:LMJ524316 LWD524316:LWF524316 MFZ524316:MGB524316 MPV524316:MPX524316 MZR524316:MZT524316 NJN524316:NJP524316 NTJ524316:NTL524316 ODF524316:ODH524316 ONB524316:OND524316 OWX524316:OWZ524316 PGT524316:PGV524316 PQP524316:PQR524316 QAL524316:QAN524316 QKH524316:QKJ524316 QUD524316:QUF524316 RDZ524316:REB524316 RNV524316:RNX524316 RXR524316:RXT524316 SHN524316:SHP524316 SRJ524316:SRL524316 TBF524316:TBH524316 TLB524316:TLD524316 TUX524316:TUZ524316 UET524316:UEV524316 UOP524316:UOR524316 UYL524316:UYN524316 VIH524316:VIJ524316 VSD524316:VSF524316 WBZ524316:WCB524316 WLV524316:WLX524316 WVR524316:WVT524316 J589852:L589852 JF589852:JH589852 TB589852:TD589852 ACX589852:ACZ589852 AMT589852:AMV589852 AWP589852:AWR589852 BGL589852:BGN589852 BQH589852:BQJ589852 CAD589852:CAF589852 CJZ589852:CKB589852 CTV589852:CTX589852 DDR589852:DDT589852 DNN589852:DNP589852 DXJ589852:DXL589852 EHF589852:EHH589852 ERB589852:ERD589852 FAX589852:FAZ589852 FKT589852:FKV589852 FUP589852:FUR589852 GEL589852:GEN589852 GOH589852:GOJ589852 GYD589852:GYF589852 HHZ589852:HIB589852 HRV589852:HRX589852 IBR589852:IBT589852 ILN589852:ILP589852 IVJ589852:IVL589852 JFF589852:JFH589852 JPB589852:JPD589852 JYX589852:JYZ589852 KIT589852:KIV589852 KSP589852:KSR589852 LCL589852:LCN589852 LMH589852:LMJ589852 LWD589852:LWF589852 MFZ589852:MGB589852 MPV589852:MPX589852 MZR589852:MZT589852 NJN589852:NJP589852 NTJ589852:NTL589852 ODF589852:ODH589852 ONB589852:OND589852 OWX589852:OWZ589852 PGT589852:PGV589852 PQP589852:PQR589852 QAL589852:QAN589852 QKH589852:QKJ589852 QUD589852:QUF589852 RDZ589852:REB589852 RNV589852:RNX589852 RXR589852:RXT589852 SHN589852:SHP589852 SRJ589852:SRL589852 TBF589852:TBH589852 TLB589852:TLD589852 TUX589852:TUZ589852 UET589852:UEV589852 UOP589852:UOR589852 UYL589852:UYN589852 VIH589852:VIJ589852 VSD589852:VSF589852 WBZ589852:WCB589852 WLV589852:WLX589852 WVR589852:WVT589852 J655388:L655388 JF655388:JH655388 TB655388:TD655388 ACX655388:ACZ655388 AMT655388:AMV655388 AWP655388:AWR655388 BGL655388:BGN655388 BQH655388:BQJ655388 CAD655388:CAF655388 CJZ655388:CKB655388 CTV655388:CTX655388 DDR655388:DDT655388 DNN655388:DNP655388 DXJ655388:DXL655388 EHF655388:EHH655388 ERB655388:ERD655388 FAX655388:FAZ655388 FKT655388:FKV655388 FUP655388:FUR655388 GEL655388:GEN655388 GOH655388:GOJ655388 GYD655388:GYF655388 HHZ655388:HIB655388 HRV655388:HRX655388 IBR655388:IBT655388 ILN655388:ILP655388 IVJ655388:IVL655388 JFF655388:JFH655388 JPB655388:JPD655388 JYX655388:JYZ655388 KIT655388:KIV655388 KSP655388:KSR655388 LCL655388:LCN655388 LMH655388:LMJ655388 LWD655388:LWF655388 MFZ655388:MGB655388 MPV655388:MPX655388 MZR655388:MZT655388 NJN655388:NJP655388 NTJ655388:NTL655388 ODF655388:ODH655388 ONB655388:OND655388 OWX655388:OWZ655388 PGT655388:PGV655388 PQP655388:PQR655388 QAL655388:QAN655388 QKH655388:QKJ655388 QUD655388:QUF655388 RDZ655388:REB655388 RNV655388:RNX655388 RXR655388:RXT655388 SHN655388:SHP655388 SRJ655388:SRL655388 TBF655388:TBH655388 TLB655388:TLD655388 TUX655388:TUZ655388 UET655388:UEV655388 UOP655388:UOR655388 UYL655388:UYN655388 VIH655388:VIJ655388 VSD655388:VSF655388 WBZ655388:WCB655388 WLV655388:WLX655388 WVR655388:WVT655388 J720924:L720924 JF720924:JH720924 TB720924:TD720924 ACX720924:ACZ720924 AMT720924:AMV720924 AWP720924:AWR720924 BGL720924:BGN720924 BQH720924:BQJ720924 CAD720924:CAF720924 CJZ720924:CKB720924 CTV720924:CTX720924 DDR720924:DDT720924 DNN720924:DNP720924 DXJ720924:DXL720924 EHF720924:EHH720924 ERB720924:ERD720924 FAX720924:FAZ720924 FKT720924:FKV720924 FUP720924:FUR720924 GEL720924:GEN720924 GOH720924:GOJ720924 GYD720924:GYF720924 HHZ720924:HIB720924 HRV720924:HRX720924 IBR720924:IBT720924 ILN720924:ILP720924 IVJ720924:IVL720924 JFF720924:JFH720924 JPB720924:JPD720924 JYX720924:JYZ720924 KIT720924:KIV720924 KSP720924:KSR720924 LCL720924:LCN720924 LMH720924:LMJ720924 LWD720924:LWF720924 MFZ720924:MGB720924 MPV720924:MPX720924 MZR720924:MZT720924 NJN720924:NJP720924 NTJ720924:NTL720924 ODF720924:ODH720924 ONB720924:OND720924 OWX720924:OWZ720924 PGT720924:PGV720924 PQP720924:PQR720924 QAL720924:QAN720924 QKH720924:QKJ720924 QUD720924:QUF720924 RDZ720924:REB720924 RNV720924:RNX720924 RXR720924:RXT720924 SHN720924:SHP720924 SRJ720924:SRL720924 TBF720924:TBH720924 TLB720924:TLD720924 TUX720924:TUZ720924 UET720924:UEV720924 UOP720924:UOR720924 UYL720924:UYN720924 VIH720924:VIJ720924 VSD720924:VSF720924 WBZ720924:WCB720924 WLV720924:WLX720924 WVR720924:WVT720924 J786460:L786460 JF786460:JH786460 TB786460:TD786460 ACX786460:ACZ786460 AMT786460:AMV786460 AWP786460:AWR786460 BGL786460:BGN786460 BQH786460:BQJ786460 CAD786460:CAF786460 CJZ786460:CKB786460 CTV786460:CTX786460 DDR786460:DDT786460 DNN786460:DNP786460 DXJ786460:DXL786460 EHF786460:EHH786460 ERB786460:ERD786460 FAX786460:FAZ786460 FKT786460:FKV786460 FUP786460:FUR786460 GEL786460:GEN786460 GOH786460:GOJ786460 GYD786460:GYF786460 HHZ786460:HIB786460 HRV786460:HRX786460 IBR786460:IBT786460 ILN786460:ILP786460 IVJ786460:IVL786460 JFF786460:JFH786460 JPB786460:JPD786460 JYX786460:JYZ786460 KIT786460:KIV786460 KSP786460:KSR786460 LCL786460:LCN786460 LMH786460:LMJ786460 LWD786460:LWF786460 MFZ786460:MGB786460 MPV786460:MPX786460 MZR786460:MZT786460 NJN786460:NJP786460 NTJ786460:NTL786460 ODF786460:ODH786460 ONB786460:OND786460 OWX786460:OWZ786460 PGT786460:PGV786460 PQP786460:PQR786460 QAL786460:QAN786460 QKH786460:QKJ786460 QUD786460:QUF786460 RDZ786460:REB786460 RNV786460:RNX786460 RXR786460:RXT786460 SHN786460:SHP786460 SRJ786460:SRL786460 TBF786460:TBH786460 TLB786460:TLD786460 TUX786460:TUZ786460 UET786460:UEV786460 UOP786460:UOR786460 UYL786460:UYN786460 VIH786460:VIJ786460 VSD786460:VSF786460 WBZ786460:WCB786460 WLV786460:WLX786460 WVR786460:WVT786460 J851996:L851996 JF851996:JH851996 TB851996:TD851996 ACX851996:ACZ851996 AMT851996:AMV851996 AWP851996:AWR851996 BGL851996:BGN851996 BQH851996:BQJ851996 CAD851996:CAF851996 CJZ851996:CKB851996 CTV851996:CTX851996 DDR851996:DDT851996 DNN851996:DNP851996 DXJ851996:DXL851996 EHF851996:EHH851996 ERB851996:ERD851996 FAX851996:FAZ851996 FKT851996:FKV851996 FUP851996:FUR851996 GEL851996:GEN851996 GOH851996:GOJ851996 GYD851996:GYF851996 HHZ851996:HIB851996 HRV851996:HRX851996 IBR851996:IBT851996 ILN851996:ILP851996 IVJ851996:IVL851996 JFF851996:JFH851996 JPB851996:JPD851996 JYX851996:JYZ851996 KIT851996:KIV851996 KSP851996:KSR851996 LCL851996:LCN851996 LMH851996:LMJ851996 LWD851996:LWF851996 MFZ851996:MGB851996 MPV851996:MPX851996 MZR851996:MZT851996 NJN851996:NJP851996 NTJ851996:NTL851996 ODF851996:ODH851996 ONB851996:OND851996 OWX851996:OWZ851996 PGT851996:PGV851996 PQP851996:PQR851996 QAL851996:QAN851996 QKH851996:QKJ851996 QUD851996:QUF851996 RDZ851996:REB851996 RNV851996:RNX851996 RXR851996:RXT851996 SHN851996:SHP851996 SRJ851996:SRL851996 TBF851996:TBH851996 TLB851996:TLD851996 TUX851996:TUZ851996 UET851996:UEV851996 UOP851996:UOR851996 UYL851996:UYN851996 VIH851996:VIJ851996 VSD851996:VSF851996 WBZ851996:WCB851996 WLV851996:WLX851996 WVR851996:WVT851996 J917532:L917532 JF917532:JH917532 TB917532:TD917532 ACX917532:ACZ917532 AMT917532:AMV917532 AWP917532:AWR917532 BGL917532:BGN917532 BQH917532:BQJ917532 CAD917532:CAF917532 CJZ917532:CKB917532 CTV917532:CTX917532 DDR917532:DDT917532 DNN917532:DNP917532 DXJ917532:DXL917532 EHF917532:EHH917532 ERB917532:ERD917532 FAX917532:FAZ917532 FKT917532:FKV917532 FUP917532:FUR917532 GEL917532:GEN917532 GOH917532:GOJ917532 GYD917532:GYF917532 HHZ917532:HIB917532 HRV917532:HRX917532 IBR917532:IBT917532 ILN917532:ILP917532 IVJ917532:IVL917532 JFF917532:JFH917532 JPB917532:JPD917532 JYX917532:JYZ917532 KIT917532:KIV917532 KSP917532:KSR917532 LCL917532:LCN917532 LMH917532:LMJ917532 LWD917532:LWF917532 MFZ917532:MGB917532 MPV917532:MPX917532 MZR917532:MZT917532 NJN917532:NJP917532 NTJ917532:NTL917532 ODF917532:ODH917532 ONB917532:OND917532 OWX917532:OWZ917532 PGT917532:PGV917532 PQP917532:PQR917532 QAL917532:QAN917532 QKH917532:QKJ917532 QUD917532:QUF917532 RDZ917532:REB917532 RNV917532:RNX917532 RXR917532:RXT917532 SHN917532:SHP917532 SRJ917532:SRL917532 TBF917532:TBH917532 TLB917532:TLD917532 TUX917532:TUZ917532 UET917532:UEV917532 UOP917532:UOR917532 UYL917532:UYN917532 VIH917532:VIJ917532 VSD917532:VSF917532 WBZ917532:WCB917532 WLV917532:WLX917532 WVR917532:WVT917532 J983068:L983068 JF983068:JH983068 TB983068:TD983068 ACX983068:ACZ983068 AMT983068:AMV983068 AWP983068:AWR983068 BGL983068:BGN983068 BQH983068:BQJ983068 CAD983068:CAF983068 CJZ983068:CKB983068 CTV983068:CTX983068 DDR983068:DDT983068 DNN983068:DNP983068 DXJ983068:DXL983068 EHF983068:EHH983068 ERB983068:ERD983068 FAX983068:FAZ983068 FKT983068:FKV983068 FUP983068:FUR983068 GEL983068:GEN983068 GOH983068:GOJ983068 GYD983068:GYF983068 HHZ983068:HIB983068 HRV983068:HRX983068 IBR983068:IBT983068 ILN983068:ILP983068 IVJ983068:IVL983068 JFF983068:JFH983068 JPB983068:JPD983068 JYX983068:JYZ983068 KIT983068:KIV983068 KSP983068:KSR983068 LCL983068:LCN983068 LMH983068:LMJ983068 LWD983068:LWF983068 MFZ983068:MGB983068 MPV983068:MPX983068 MZR983068:MZT983068 NJN983068:NJP983068 NTJ983068:NTL983068 ODF983068:ODH983068 ONB983068:OND983068 OWX983068:OWZ983068 PGT983068:PGV983068 PQP983068:PQR983068 QAL983068:QAN983068 QKH983068:QKJ983068 QUD983068:QUF983068 RDZ983068:REB983068 RNV983068:RNX983068 RXR983068:RXT983068 SHN983068:SHP983068 SRJ983068:SRL983068 TBF983068:TBH983068 TLB983068:TLD983068 TUX983068:TUZ983068 UET983068:UEV983068 UOP983068:UOR983068 UYL983068:UYN983068 VIH983068:VIJ983068 VSD983068:VSF983068 WBZ983068:WCB983068 WLV983068:WLX983068 WVR983068:WVT983068" xr:uid="{00000000-0002-0000-0400-000000000000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firstPageNumber="49" orientation="portrait" useFirstPageNumber="1" r:id="rId1"/>
  <headerFooter>
    <oddFooter>&amp;C&amp;"Times New Roman,обычный"&amp;P
ООО "Оргэнергонефть"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OFFSET('Приборы ЛНК'!F20,,,COUNTIF('Приборы ЛНК'!F20:F32,"?*"),1)</xm:f>
          </x14:formula1>
          <xm:sqref>O25:V25</xm:sqref>
        </x14:dataValidation>
        <x14:dataValidation type="list" allowBlank="1" showInputMessage="1" showErrorMessage="1" xr:uid="{00000000-0002-0000-0400-000002000000}">
          <x14:formula1>
            <xm:f>OFFSET('Приборы ЛНК'!F20,,,COUNTIF('Приборы ЛНК'!F20:F32,"?*"),1)</xm:f>
          </x14:formula1>
          <xm:sqref>O26:V26</xm:sqref>
        </x14:dataValidation>
        <x14:dataValidation type="list" allowBlank="1" showInputMessage="1" showErrorMessage="1" xr:uid="{00000000-0002-0000-0400-000003000000}">
          <x14:formula1>
            <xm:f>OFFSET('Приборы ЛНК'!F20,,,COUNTIF('Приборы ЛНК'!F20:F32,"?*"),1)</xm:f>
          </x14:formula1>
          <xm:sqref>O27:V27</xm:sqref>
        </x14:dataValidation>
        <x14:dataValidation type="list" allowBlank="1" showInputMessage="1" showErrorMessage="1" xr:uid="{00000000-0002-0000-0400-000004000000}">
          <x14:formula1>
            <xm:f>OFFSET(Специалисты!H4,,,COUNTIF(Специалисты!H4:H15,"?*"),1)</xm:f>
          </x14:formula1>
          <xm:sqref>W31:Z31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9"/>
  <sheetViews>
    <sheetView view="pageLayout" zoomScale="85" zoomScaleNormal="100" zoomScaleSheetLayoutView="100" zoomScalePageLayoutView="85" workbookViewId="0">
      <selection activeCell="P15" sqref="P15:T15"/>
    </sheetView>
  </sheetViews>
  <sheetFormatPr defaultRowHeight="15" x14ac:dyDescent="0.25"/>
  <cols>
    <col min="1" max="4" width="5" customWidth="1"/>
    <col min="5" max="5" width="6" customWidth="1"/>
    <col min="6" max="25" width="5" customWidth="1"/>
    <col min="26" max="26" width="3.85546875" customWidth="1"/>
    <col min="257" max="260" width="5" customWidth="1"/>
    <col min="261" max="261" width="6" customWidth="1"/>
    <col min="262" max="281" width="5" customWidth="1"/>
    <col min="282" max="282" width="3.85546875" customWidth="1"/>
    <col min="513" max="516" width="5" customWidth="1"/>
    <col min="517" max="517" width="6" customWidth="1"/>
    <col min="518" max="537" width="5" customWidth="1"/>
    <col min="538" max="538" width="3.85546875" customWidth="1"/>
    <col min="769" max="772" width="5" customWidth="1"/>
    <col min="773" max="773" width="6" customWidth="1"/>
    <col min="774" max="793" width="5" customWidth="1"/>
    <col min="794" max="794" width="3.85546875" customWidth="1"/>
    <col min="1025" max="1028" width="5" customWidth="1"/>
    <col min="1029" max="1029" width="6" customWidth="1"/>
    <col min="1030" max="1049" width="5" customWidth="1"/>
    <col min="1050" max="1050" width="3.85546875" customWidth="1"/>
    <col min="1281" max="1284" width="5" customWidth="1"/>
    <col min="1285" max="1285" width="6" customWidth="1"/>
    <col min="1286" max="1305" width="5" customWidth="1"/>
    <col min="1306" max="1306" width="3.85546875" customWidth="1"/>
    <col min="1537" max="1540" width="5" customWidth="1"/>
    <col min="1541" max="1541" width="6" customWidth="1"/>
    <col min="1542" max="1561" width="5" customWidth="1"/>
    <col min="1562" max="1562" width="3.85546875" customWidth="1"/>
    <col min="1793" max="1796" width="5" customWidth="1"/>
    <col min="1797" max="1797" width="6" customWidth="1"/>
    <col min="1798" max="1817" width="5" customWidth="1"/>
    <col min="1818" max="1818" width="3.85546875" customWidth="1"/>
    <col min="2049" max="2052" width="5" customWidth="1"/>
    <col min="2053" max="2053" width="6" customWidth="1"/>
    <col min="2054" max="2073" width="5" customWidth="1"/>
    <col min="2074" max="2074" width="3.85546875" customWidth="1"/>
    <col min="2305" max="2308" width="5" customWidth="1"/>
    <col min="2309" max="2309" width="6" customWidth="1"/>
    <col min="2310" max="2329" width="5" customWidth="1"/>
    <col min="2330" max="2330" width="3.85546875" customWidth="1"/>
    <col min="2561" max="2564" width="5" customWidth="1"/>
    <col min="2565" max="2565" width="6" customWidth="1"/>
    <col min="2566" max="2585" width="5" customWidth="1"/>
    <col min="2586" max="2586" width="3.85546875" customWidth="1"/>
    <col min="2817" max="2820" width="5" customWidth="1"/>
    <col min="2821" max="2821" width="6" customWidth="1"/>
    <col min="2822" max="2841" width="5" customWidth="1"/>
    <col min="2842" max="2842" width="3.85546875" customWidth="1"/>
    <col min="3073" max="3076" width="5" customWidth="1"/>
    <col min="3077" max="3077" width="6" customWidth="1"/>
    <col min="3078" max="3097" width="5" customWidth="1"/>
    <col min="3098" max="3098" width="3.85546875" customWidth="1"/>
    <col min="3329" max="3332" width="5" customWidth="1"/>
    <col min="3333" max="3333" width="6" customWidth="1"/>
    <col min="3334" max="3353" width="5" customWidth="1"/>
    <col min="3354" max="3354" width="3.85546875" customWidth="1"/>
    <col min="3585" max="3588" width="5" customWidth="1"/>
    <col min="3589" max="3589" width="6" customWidth="1"/>
    <col min="3590" max="3609" width="5" customWidth="1"/>
    <col min="3610" max="3610" width="3.85546875" customWidth="1"/>
    <col min="3841" max="3844" width="5" customWidth="1"/>
    <col min="3845" max="3845" width="6" customWidth="1"/>
    <col min="3846" max="3865" width="5" customWidth="1"/>
    <col min="3866" max="3866" width="3.85546875" customWidth="1"/>
    <col min="4097" max="4100" width="5" customWidth="1"/>
    <col min="4101" max="4101" width="6" customWidth="1"/>
    <col min="4102" max="4121" width="5" customWidth="1"/>
    <col min="4122" max="4122" width="3.85546875" customWidth="1"/>
    <col min="4353" max="4356" width="5" customWidth="1"/>
    <col min="4357" max="4357" width="6" customWidth="1"/>
    <col min="4358" max="4377" width="5" customWidth="1"/>
    <col min="4378" max="4378" width="3.85546875" customWidth="1"/>
    <col min="4609" max="4612" width="5" customWidth="1"/>
    <col min="4613" max="4613" width="6" customWidth="1"/>
    <col min="4614" max="4633" width="5" customWidth="1"/>
    <col min="4634" max="4634" width="3.85546875" customWidth="1"/>
    <col min="4865" max="4868" width="5" customWidth="1"/>
    <col min="4869" max="4869" width="6" customWidth="1"/>
    <col min="4870" max="4889" width="5" customWidth="1"/>
    <col min="4890" max="4890" width="3.85546875" customWidth="1"/>
    <col min="5121" max="5124" width="5" customWidth="1"/>
    <col min="5125" max="5125" width="6" customWidth="1"/>
    <col min="5126" max="5145" width="5" customWidth="1"/>
    <col min="5146" max="5146" width="3.85546875" customWidth="1"/>
    <col min="5377" max="5380" width="5" customWidth="1"/>
    <col min="5381" max="5381" width="6" customWidth="1"/>
    <col min="5382" max="5401" width="5" customWidth="1"/>
    <col min="5402" max="5402" width="3.85546875" customWidth="1"/>
    <col min="5633" max="5636" width="5" customWidth="1"/>
    <col min="5637" max="5637" width="6" customWidth="1"/>
    <col min="5638" max="5657" width="5" customWidth="1"/>
    <col min="5658" max="5658" width="3.85546875" customWidth="1"/>
    <col min="5889" max="5892" width="5" customWidth="1"/>
    <col min="5893" max="5893" width="6" customWidth="1"/>
    <col min="5894" max="5913" width="5" customWidth="1"/>
    <col min="5914" max="5914" width="3.85546875" customWidth="1"/>
    <col min="6145" max="6148" width="5" customWidth="1"/>
    <col min="6149" max="6149" width="6" customWidth="1"/>
    <col min="6150" max="6169" width="5" customWidth="1"/>
    <col min="6170" max="6170" width="3.85546875" customWidth="1"/>
    <col min="6401" max="6404" width="5" customWidth="1"/>
    <col min="6405" max="6405" width="6" customWidth="1"/>
    <col min="6406" max="6425" width="5" customWidth="1"/>
    <col min="6426" max="6426" width="3.85546875" customWidth="1"/>
    <col min="6657" max="6660" width="5" customWidth="1"/>
    <col min="6661" max="6661" width="6" customWidth="1"/>
    <col min="6662" max="6681" width="5" customWidth="1"/>
    <col min="6682" max="6682" width="3.85546875" customWidth="1"/>
    <col min="6913" max="6916" width="5" customWidth="1"/>
    <col min="6917" max="6917" width="6" customWidth="1"/>
    <col min="6918" max="6937" width="5" customWidth="1"/>
    <col min="6938" max="6938" width="3.85546875" customWidth="1"/>
    <col min="7169" max="7172" width="5" customWidth="1"/>
    <col min="7173" max="7173" width="6" customWidth="1"/>
    <col min="7174" max="7193" width="5" customWidth="1"/>
    <col min="7194" max="7194" width="3.85546875" customWidth="1"/>
    <col min="7425" max="7428" width="5" customWidth="1"/>
    <col min="7429" max="7429" width="6" customWidth="1"/>
    <col min="7430" max="7449" width="5" customWidth="1"/>
    <col min="7450" max="7450" width="3.85546875" customWidth="1"/>
    <col min="7681" max="7684" width="5" customWidth="1"/>
    <col min="7685" max="7685" width="6" customWidth="1"/>
    <col min="7686" max="7705" width="5" customWidth="1"/>
    <col min="7706" max="7706" width="3.85546875" customWidth="1"/>
    <col min="7937" max="7940" width="5" customWidth="1"/>
    <col min="7941" max="7941" width="6" customWidth="1"/>
    <col min="7942" max="7961" width="5" customWidth="1"/>
    <col min="7962" max="7962" width="3.85546875" customWidth="1"/>
    <col min="8193" max="8196" width="5" customWidth="1"/>
    <col min="8197" max="8197" width="6" customWidth="1"/>
    <col min="8198" max="8217" width="5" customWidth="1"/>
    <col min="8218" max="8218" width="3.85546875" customWidth="1"/>
    <col min="8449" max="8452" width="5" customWidth="1"/>
    <col min="8453" max="8453" width="6" customWidth="1"/>
    <col min="8454" max="8473" width="5" customWidth="1"/>
    <col min="8474" max="8474" width="3.85546875" customWidth="1"/>
    <col min="8705" max="8708" width="5" customWidth="1"/>
    <col min="8709" max="8709" width="6" customWidth="1"/>
    <col min="8710" max="8729" width="5" customWidth="1"/>
    <col min="8730" max="8730" width="3.85546875" customWidth="1"/>
    <col min="8961" max="8964" width="5" customWidth="1"/>
    <col min="8965" max="8965" width="6" customWidth="1"/>
    <col min="8966" max="8985" width="5" customWidth="1"/>
    <col min="8986" max="8986" width="3.85546875" customWidth="1"/>
    <col min="9217" max="9220" width="5" customWidth="1"/>
    <col min="9221" max="9221" width="6" customWidth="1"/>
    <col min="9222" max="9241" width="5" customWidth="1"/>
    <col min="9242" max="9242" width="3.85546875" customWidth="1"/>
    <col min="9473" max="9476" width="5" customWidth="1"/>
    <col min="9477" max="9477" width="6" customWidth="1"/>
    <col min="9478" max="9497" width="5" customWidth="1"/>
    <col min="9498" max="9498" width="3.85546875" customWidth="1"/>
    <col min="9729" max="9732" width="5" customWidth="1"/>
    <col min="9733" max="9733" width="6" customWidth="1"/>
    <col min="9734" max="9753" width="5" customWidth="1"/>
    <col min="9754" max="9754" width="3.85546875" customWidth="1"/>
    <col min="9985" max="9988" width="5" customWidth="1"/>
    <col min="9989" max="9989" width="6" customWidth="1"/>
    <col min="9990" max="10009" width="5" customWidth="1"/>
    <col min="10010" max="10010" width="3.85546875" customWidth="1"/>
    <col min="10241" max="10244" width="5" customWidth="1"/>
    <col min="10245" max="10245" width="6" customWidth="1"/>
    <col min="10246" max="10265" width="5" customWidth="1"/>
    <col min="10266" max="10266" width="3.85546875" customWidth="1"/>
    <col min="10497" max="10500" width="5" customWidth="1"/>
    <col min="10501" max="10501" width="6" customWidth="1"/>
    <col min="10502" max="10521" width="5" customWidth="1"/>
    <col min="10522" max="10522" width="3.85546875" customWidth="1"/>
    <col min="10753" max="10756" width="5" customWidth="1"/>
    <col min="10757" max="10757" width="6" customWidth="1"/>
    <col min="10758" max="10777" width="5" customWidth="1"/>
    <col min="10778" max="10778" width="3.85546875" customWidth="1"/>
    <col min="11009" max="11012" width="5" customWidth="1"/>
    <col min="11013" max="11013" width="6" customWidth="1"/>
    <col min="11014" max="11033" width="5" customWidth="1"/>
    <col min="11034" max="11034" width="3.85546875" customWidth="1"/>
    <col min="11265" max="11268" width="5" customWidth="1"/>
    <col min="11269" max="11269" width="6" customWidth="1"/>
    <col min="11270" max="11289" width="5" customWidth="1"/>
    <col min="11290" max="11290" width="3.85546875" customWidth="1"/>
    <col min="11521" max="11524" width="5" customWidth="1"/>
    <col min="11525" max="11525" width="6" customWidth="1"/>
    <col min="11526" max="11545" width="5" customWidth="1"/>
    <col min="11546" max="11546" width="3.85546875" customWidth="1"/>
    <col min="11777" max="11780" width="5" customWidth="1"/>
    <col min="11781" max="11781" width="6" customWidth="1"/>
    <col min="11782" max="11801" width="5" customWidth="1"/>
    <col min="11802" max="11802" width="3.85546875" customWidth="1"/>
    <col min="12033" max="12036" width="5" customWidth="1"/>
    <col min="12037" max="12037" width="6" customWidth="1"/>
    <col min="12038" max="12057" width="5" customWidth="1"/>
    <col min="12058" max="12058" width="3.85546875" customWidth="1"/>
    <col min="12289" max="12292" width="5" customWidth="1"/>
    <col min="12293" max="12293" width="6" customWidth="1"/>
    <col min="12294" max="12313" width="5" customWidth="1"/>
    <col min="12314" max="12314" width="3.85546875" customWidth="1"/>
    <col min="12545" max="12548" width="5" customWidth="1"/>
    <col min="12549" max="12549" width="6" customWidth="1"/>
    <col min="12550" max="12569" width="5" customWidth="1"/>
    <col min="12570" max="12570" width="3.85546875" customWidth="1"/>
    <col min="12801" max="12804" width="5" customWidth="1"/>
    <col min="12805" max="12805" width="6" customWidth="1"/>
    <col min="12806" max="12825" width="5" customWidth="1"/>
    <col min="12826" max="12826" width="3.85546875" customWidth="1"/>
    <col min="13057" max="13060" width="5" customWidth="1"/>
    <col min="13061" max="13061" width="6" customWidth="1"/>
    <col min="13062" max="13081" width="5" customWidth="1"/>
    <col min="13082" max="13082" width="3.85546875" customWidth="1"/>
    <col min="13313" max="13316" width="5" customWidth="1"/>
    <col min="13317" max="13317" width="6" customWidth="1"/>
    <col min="13318" max="13337" width="5" customWidth="1"/>
    <col min="13338" max="13338" width="3.85546875" customWidth="1"/>
    <col min="13569" max="13572" width="5" customWidth="1"/>
    <col min="13573" max="13573" width="6" customWidth="1"/>
    <col min="13574" max="13593" width="5" customWidth="1"/>
    <col min="13594" max="13594" width="3.85546875" customWidth="1"/>
    <col min="13825" max="13828" width="5" customWidth="1"/>
    <col min="13829" max="13829" width="6" customWidth="1"/>
    <col min="13830" max="13849" width="5" customWidth="1"/>
    <col min="13850" max="13850" width="3.85546875" customWidth="1"/>
    <col min="14081" max="14084" width="5" customWidth="1"/>
    <col min="14085" max="14085" width="6" customWidth="1"/>
    <col min="14086" max="14105" width="5" customWidth="1"/>
    <col min="14106" max="14106" width="3.85546875" customWidth="1"/>
    <col min="14337" max="14340" width="5" customWidth="1"/>
    <col min="14341" max="14341" width="6" customWidth="1"/>
    <col min="14342" max="14361" width="5" customWidth="1"/>
    <col min="14362" max="14362" width="3.85546875" customWidth="1"/>
    <col min="14593" max="14596" width="5" customWidth="1"/>
    <col min="14597" max="14597" width="6" customWidth="1"/>
    <col min="14598" max="14617" width="5" customWidth="1"/>
    <col min="14618" max="14618" width="3.85546875" customWidth="1"/>
    <col min="14849" max="14852" width="5" customWidth="1"/>
    <col min="14853" max="14853" width="6" customWidth="1"/>
    <col min="14854" max="14873" width="5" customWidth="1"/>
    <col min="14874" max="14874" width="3.85546875" customWidth="1"/>
    <col min="15105" max="15108" width="5" customWidth="1"/>
    <col min="15109" max="15109" width="6" customWidth="1"/>
    <col min="15110" max="15129" width="5" customWidth="1"/>
    <col min="15130" max="15130" width="3.85546875" customWidth="1"/>
    <col min="15361" max="15364" width="5" customWidth="1"/>
    <col min="15365" max="15365" width="6" customWidth="1"/>
    <col min="15366" max="15385" width="5" customWidth="1"/>
    <col min="15386" max="15386" width="3.85546875" customWidth="1"/>
    <col min="15617" max="15620" width="5" customWidth="1"/>
    <col min="15621" max="15621" width="6" customWidth="1"/>
    <col min="15622" max="15641" width="5" customWidth="1"/>
    <col min="15642" max="15642" width="3.85546875" customWidth="1"/>
    <col min="15873" max="15876" width="5" customWidth="1"/>
    <col min="15877" max="15877" width="6" customWidth="1"/>
    <col min="15878" max="15897" width="5" customWidth="1"/>
    <col min="15898" max="15898" width="3.85546875" customWidth="1"/>
    <col min="16129" max="16132" width="5" customWidth="1"/>
    <col min="16133" max="16133" width="6" customWidth="1"/>
    <col min="16134" max="16153" width="5" customWidth="1"/>
    <col min="16154" max="16154" width="3.85546875" customWidth="1"/>
  </cols>
  <sheetData>
    <row r="1" spans="1:26" ht="15.75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5.75" customHeight="1" x14ac:dyDescent="0.25">
      <c r="A2" s="162" t="str">
        <f>CONCATENATE("Акт №","340/",Форма!$C$2,"/КНПЗ/23","-УЗК")</f>
        <v>Акт №340/1873/КНПЗ/23-УЗК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 ht="15.75" x14ac:dyDescent="0.25">
      <c r="A3" s="206" t="s">
        <v>60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</row>
    <row r="4" spans="1:26" ht="15.75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43.35" customHeight="1" x14ac:dyDescent="0.25">
      <c r="A5" s="236" t="s">
        <v>7</v>
      </c>
      <c r="B5" s="237"/>
      <c r="C5" s="237"/>
      <c r="D5" s="237"/>
      <c r="E5" s="237"/>
      <c r="F5" s="90" t="str">
        <f>Форма!$C$3</f>
        <v>ООО «ОРГЭНЕРГОНЕФТЬ»</v>
      </c>
      <c r="G5" s="91"/>
      <c r="H5" s="91"/>
      <c r="I5" s="91"/>
      <c r="J5" s="91"/>
      <c r="K5" s="91"/>
      <c r="L5" s="91"/>
      <c r="M5" s="92"/>
      <c r="N5" s="26"/>
      <c r="O5" s="202" t="s">
        <v>38</v>
      </c>
      <c r="P5" s="202"/>
      <c r="Q5" s="202"/>
      <c r="R5" s="202"/>
      <c r="S5" s="202"/>
      <c r="T5" s="110" t="str">
        <f>Форма!$C$8</f>
        <v>АО «КНПЗ»</v>
      </c>
      <c r="U5" s="110"/>
      <c r="V5" s="110"/>
      <c r="W5" s="110"/>
      <c r="X5" s="110"/>
      <c r="Y5" s="110"/>
      <c r="Z5" s="110"/>
    </row>
    <row r="6" spans="1:26" ht="54" customHeight="1" x14ac:dyDescent="0.25">
      <c r="A6" s="236" t="s">
        <v>8</v>
      </c>
      <c r="B6" s="237"/>
      <c r="C6" s="237"/>
      <c r="D6" s="237"/>
      <c r="E6" s="237"/>
      <c r="F6" s="114">
        <f>Форма!$C$4</f>
        <v>45026</v>
      </c>
      <c r="G6" s="226"/>
      <c r="H6" s="226"/>
      <c r="I6" s="226"/>
      <c r="J6" s="226"/>
      <c r="K6" s="226"/>
      <c r="L6" s="226"/>
      <c r="M6" s="226"/>
      <c r="N6" s="26"/>
      <c r="O6" s="202" t="s">
        <v>4</v>
      </c>
      <c r="P6" s="202"/>
      <c r="Q6" s="202"/>
      <c r="R6" s="202"/>
      <c r="S6" s="202"/>
      <c r="T6" s="110" t="str">
        <f>Форма!$C$7</f>
        <v>Цех №3, установка каталитического крекинга FCC</v>
      </c>
      <c r="U6" s="110"/>
      <c r="V6" s="110"/>
      <c r="W6" s="110"/>
      <c r="X6" s="110"/>
      <c r="Y6" s="110"/>
      <c r="Z6" s="110"/>
    </row>
    <row r="7" spans="1:26" ht="29.25" customHeight="1" x14ac:dyDescent="0.25">
      <c r="A7" s="238" t="s">
        <v>149</v>
      </c>
      <c r="B7" s="239"/>
      <c r="C7" s="239"/>
      <c r="D7" s="239"/>
      <c r="E7" s="239"/>
      <c r="F7" s="111">
        <f>Форма!$C$5</f>
        <v>19</v>
      </c>
      <c r="G7" s="112"/>
      <c r="H7" s="112"/>
      <c r="I7" s="112"/>
      <c r="J7" s="112"/>
      <c r="K7" s="112"/>
      <c r="L7" s="112"/>
      <c r="M7" s="113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36" customHeight="1" x14ac:dyDescent="0.25">
      <c r="A8" s="202" t="s">
        <v>9</v>
      </c>
      <c r="B8" s="202"/>
      <c r="C8" s="202"/>
      <c r="D8" s="202"/>
      <c r="E8" s="202"/>
      <c r="F8" s="110" t="str">
        <f>Форма!$C$6</f>
        <v>Нестабильный бензин от насосов 401-N11/A,B до 401-K01 линии 2307, 2308</v>
      </c>
      <c r="G8" s="110"/>
      <c r="H8" s="110"/>
      <c r="I8" s="110"/>
      <c r="J8" s="110"/>
      <c r="K8" s="110"/>
      <c r="L8" s="110"/>
      <c r="M8" s="110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.75" x14ac:dyDescent="0.25">
      <c r="A10" s="161" t="s">
        <v>10</v>
      </c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</row>
    <row r="11" spans="1:26" ht="57" customHeight="1" x14ac:dyDescent="0.25">
      <c r="A11" s="233" t="s">
        <v>328</v>
      </c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5"/>
    </row>
    <row r="12" spans="1:26" ht="15.75" x14ac:dyDescent="0.25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5.75" x14ac:dyDescent="0.25">
      <c r="A13" s="161" t="s">
        <v>41</v>
      </c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</row>
    <row r="14" spans="1:26" ht="75.75" customHeight="1" x14ac:dyDescent="0.25">
      <c r="A14" s="30" t="s">
        <v>42</v>
      </c>
      <c r="B14" s="201" t="s">
        <v>61</v>
      </c>
      <c r="C14" s="201"/>
      <c r="D14" s="229" t="s">
        <v>62</v>
      </c>
      <c r="E14" s="229"/>
      <c r="F14" s="201" t="s">
        <v>63</v>
      </c>
      <c r="G14" s="201"/>
      <c r="H14" s="201"/>
      <c r="I14" s="201"/>
      <c r="J14" s="201" t="s">
        <v>64</v>
      </c>
      <c r="K14" s="201"/>
      <c r="L14" s="155" t="s">
        <v>65</v>
      </c>
      <c r="M14" s="157"/>
      <c r="N14" s="201" t="s">
        <v>66</v>
      </c>
      <c r="O14" s="201"/>
      <c r="P14" s="201" t="s">
        <v>67</v>
      </c>
      <c r="Q14" s="201"/>
      <c r="R14" s="201"/>
      <c r="S14" s="201"/>
      <c r="T14" s="201"/>
      <c r="U14" s="201" t="s">
        <v>68</v>
      </c>
      <c r="V14" s="201"/>
      <c r="W14" s="201"/>
      <c r="X14" s="201" t="s">
        <v>69</v>
      </c>
      <c r="Y14" s="201"/>
      <c r="Z14" s="201"/>
    </row>
    <row r="15" spans="1:26" ht="28.5" customHeight="1" x14ac:dyDescent="0.25">
      <c r="A15" s="31">
        <v>1</v>
      </c>
      <c r="B15" s="221" t="s">
        <v>326</v>
      </c>
      <c r="C15" s="221"/>
      <c r="D15" s="227">
        <v>6</v>
      </c>
      <c r="E15" s="227"/>
      <c r="F15" s="221">
        <v>20</v>
      </c>
      <c r="G15" s="221"/>
      <c r="H15" s="221"/>
      <c r="I15" s="221"/>
      <c r="J15" s="228">
        <v>70</v>
      </c>
      <c r="K15" s="228"/>
      <c r="L15" s="224">
        <v>5</v>
      </c>
      <c r="M15" s="225"/>
      <c r="N15" s="224">
        <v>0.9</v>
      </c>
      <c r="O15" s="225"/>
      <c r="P15" s="230" t="s">
        <v>70</v>
      </c>
      <c r="Q15" s="231"/>
      <c r="R15" s="231"/>
      <c r="S15" s="231"/>
      <c r="T15" s="232"/>
      <c r="U15" s="221" t="s">
        <v>71</v>
      </c>
      <c r="V15" s="221"/>
      <c r="W15" s="221"/>
      <c r="X15" s="221" t="s">
        <v>3</v>
      </c>
      <c r="Y15" s="221"/>
      <c r="Z15" s="221"/>
    </row>
    <row r="16" spans="1:26" ht="30" customHeight="1" x14ac:dyDescent="0.25">
      <c r="A16" s="32">
        <v>2</v>
      </c>
      <c r="B16" s="110" t="s">
        <v>327</v>
      </c>
      <c r="C16" s="110"/>
      <c r="D16" s="223">
        <v>6</v>
      </c>
      <c r="E16" s="223"/>
      <c r="F16" s="110">
        <v>20</v>
      </c>
      <c r="G16" s="110"/>
      <c r="H16" s="110"/>
      <c r="I16" s="110"/>
      <c r="J16" s="222">
        <v>70</v>
      </c>
      <c r="K16" s="222"/>
      <c r="L16" s="223">
        <v>5</v>
      </c>
      <c r="M16" s="223"/>
      <c r="N16" s="224">
        <v>0.9</v>
      </c>
      <c r="O16" s="225"/>
      <c r="P16" s="226" t="s">
        <v>70</v>
      </c>
      <c r="Q16" s="226"/>
      <c r="R16" s="226"/>
      <c r="S16" s="226"/>
      <c r="T16" s="226"/>
      <c r="U16" s="110" t="s">
        <v>71</v>
      </c>
      <c r="V16" s="110"/>
      <c r="W16" s="110"/>
      <c r="X16" s="110" t="s">
        <v>3</v>
      </c>
      <c r="Y16" s="110"/>
      <c r="Z16" s="110"/>
    </row>
    <row r="17" spans="1:26" ht="15" customHeight="1" x14ac:dyDescent="0.25">
      <c r="A17" s="33"/>
      <c r="B17" s="215"/>
      <c r="C17" s="215"/>
      <c r="D17" s="213"/>
      <c r="E17" s="213"/>
      <c r="F17" s="215"/>
      <c r="G17" s="215"/>
      <c r="H17" s="215"/>
      <c r="I17" s="215"/>
      <c r="J17" s="217"/>
      <c r="K17" s="217"/>
      <c r="L17" s="213"/>
      <c r="M17" s="213"/>
      <c r="N17" s="213"/>
      <c r="O17" s="213"/>
      <c r="P17" s="214"/>
      <c r="Q17" s="214"/>
      <c r="R17" s="214"/>
      <c r="S17" s="214"/>
      <c r="T17" s="214"/>
      <c r="U17" s="215"/>
      <c r="V17" s="215"/>
      <c r="W17" s="215"/>
      <c r="X17" s="215"/>
      <c r="Y17" s="215"/>
      <c r="Z17" s="215"/>
    </row>
    <row r="18" spans="1:26" ht="34.5" customHeight="1" x14ac:dyDescent="0.25">
      <c r="A18" s="216" t="s">
        <v>72</v>
      </c>
      <c r="B18" s="216"/>
      <c r="C18" s="216"/>
      <c r="D18" s="216"/>
      <c r="E18" s="216"/>
      <c r="F18" s="216"/>
      <c r="G18" s="216"/>
      <c r="H18" s="216"/>
      <c r="I18" s="216"/>
      <c r="J18" s="216"/>
      <c r="K18" s="216"/>
      <c r="L18" s="216"/>
      <c r="M18" s="216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</row>
    <row r="19" spans="1:26" ht="16.5" customHeight="1" x14ac:dyDescent="0.25">
      <c r="A19" s="218" t="s">
        <v>73</v>
      </c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</row>
    <row r="20" spans="1:26" ht="18.75" customHeight="1" x14ac:dyDescent="0.25">
      <c r="A20" s="220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</row>
    <row r="21" spans="1:26" ht="16.5" customHeight="1" x14ac:dyDescent="0.25">
      <c r="A21" s="109" t="s">
        <v>27</v>
      </c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spans="1:26" ht="41.25" customHeight="1" x14ac:dyDescent="0.25">
      <c r="A22" s="94" t="s">
        <v>28</v>
      </c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5" t="s">
        <v>74</v>
      </c>
      <c r="P22" s="96"/>
      <c r="Q22" s="96"/>
      <c r="R22" s="96"/>
      <c r="S22" s="96"/>
      <c r="T22" s="96"/>
      <c r="U22" s="96"/>
      <c r="V22" s="97"/>
      <c r="W22" s="94" t="s">
        <v>30</v>
      </c>
      <c r="X22" s="94"/>
      <c r="Y22" s="94"/>
      <c r="Z22" s="94"/>
    </row>
    <row r="23" spans="1:26" ht="16.5" customHeight="1" x14ac:dyDescent="0.25">
      <c r="A23" s="110" t="s">
        <v>153</v>
      </c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1">
        <v>205245</v>
      </c>
      <c r="P23" s="112"/>
      <c r="Q23" s="112"/>
      <c r="R23" s="112"/>
      <c r="S23" s="112"/>
      <c r="T23" s="112"/>
      <c r="U23" s="112"/>
      <c r="V23" s="113"/>
      <c r="W23" s="114" t="s">
        <v>154</v>
      </c>
      <c r="X23" s="114"/>
      <c r="Y23" s="114"/>
      <c r="Z23" s="114"/>
    </row>
    <row r="24" spans="1:26" ht="15.75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x14ac:dyDescent="0.25">
      <c r="A25" s="109" t="s">
        <v>32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</row>
    <row r="26" spans="1:26" ht="30" customHeight="1" x14ac:dyDescent="0.25">
      <c r="A26" s="94" t="s">
        <v>75</v>
      </c>
      <c r="B26" s="94"/>
      <c r="C26" s="94"/>
      <c r="D26" s="94"/>
      <c r="E26" s="94"/>
      <c r="F26" s="94"/>
      <c r="G26" s="94"/>
      <c r="H26" s="94"/>
      <c r="I26" s="94"/>
      <c r="J26" s="94"/>
      <c r="K26" s="95" t="s">
        <v>34</v>
      </c>
      <c r="L26" s="96"/>
      <c r="M26" s="96"/>
      <c r="N26" s="96"/>
      <c r="O26" s="96"/>
      <c r="P26" s="96"/>
      <c r="Q26" s="96"/>
      <c r="R26" s="97"/>
      <c r="S26" s="94" t="s">
        <v>76</v>
      </c>
      <c r="T26" s="94">
        <v>4</v>
      </c>
      <c r="U26" s="94"/>
      <c r="V26" s="94"/>
      <c r="W26" s="94" t="s">
        <v>36</v>
      </c>
      <c r="X26" s="94"/>
      <c r="Y26" s="94"/>
      <c r="Z26" s="94"/>
    </row>
    <row r="27" spans="1:26" ht="29.25" customHeight="1" x14ac:dyDescent="0.25">
      <c r="A27" s="115" t="s">
        <v>37</v>
      </c>
      <c r="B27" s="115"/>
      <c r="C27" s="115"/>
      <c r="D27" s="115"/>
      <c r="E27" s="115"/>
      <c r="F27" s="115"/>
      <c r="G27" s="115"/>
      <c r="H27" s="115"/>
      <c r="I27" s="115"/>
      <c r="J27" s="115"/>
      <c r="K27" s="207" t="str">
        <f>VLOOKUP($W$27,Специалисты!$E$4:$F$9,2,FALSE)</f>
        <v>уд. №0013-7877-2023 до 01.2026</v>
      </c>
      <c r="L27" s="208"/>
      <c r="M27" s="208"/>
      <c r="N27" s="208"/>
      <c r="O27" s="208"/>
      <c r="P27" s="208"/>
      <c r="Q27" s="208"/>
      <c r="R27" s="209"/>
      <c r="S27" s="212"/>
      <c r="T27" s="212"/>
      <c r="U27" s="212"/>
      <c r="V27" s="212"/>
      <c r="W27" s="212" t="s">
        <v>192</v>
      </c>
      <c r="X27" s="212"/>
      <c r="Y27" s="212"/>
      <c r="Z27" s="212"/>
    </row>
    <row r="28" spans="1:26" ht="15.75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27" customHeight="1" x14ac:dyDescent="0.25">
      <c r="A29" s="210" t="s">
        <v>146</v>
      </c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1"/>
      <c r="T29" s="211"/>
      <c r="U29" s="211"/>
      <c r="V29" s="211"/>
      <c r="W29" s="211" t="s">
        <v>147</v>
      </c>
      <c r="X29" s="211"/>
      <c r="Y29" s="211"/>
      <c r="Z29" s="211"/>
    </row>
  </sheetData>
  <mergeCells count="74">
    <mergeCell ref="A2:Z2"/>
    <mergeCell ref="A3:Z3"/>
    <mergeCell ref="A5:E5"/>
    <mergeCell ref="F5:M5"/>
    <mergeCell ref="O5:S5"/>
    <mergeCell ref="T5:Z5"/>
    <mergeCell ref="A6:E6"/>
    <mergeCell ref="F6:M6"/>
    <mergeCell ref="O6:S6"/>
    <mergeCell ref="T6:Z6"/>
    <mergeCell ref="A7:E7"/>
    <mergeCell ref="F7:M7"/>
    <mergeCell ref="A8:E8"/>
    <mergeCell ref="F8:M8"/>
    <mergeCell ref="A10:Z10"/>
    <mergeCell ref="A11:Z11"/>
    <mergeCell ref="A13:Z13"/>
    <mergeCell ref="N14:O14"/>
    <mergeCell ref="P14:T14"/>
    <mergeCell ref="U14:W14"/>
    <mergeCell ref="X14:Z14"/>
    <mergeCell ref="B15:C15"/>
    <mergeCell ref="D15:E15"/>
    <mergeCell ref="F15:I15"/>
    <mergeCell ref="J15:K15"/>
    <mergeCell ref="L15:M15"/>
    <mergeCell ref="N15:O15"/>
    <mergeCell ref="B14:C14"/>
    <mergeCell ref="D14:E14"/>
    <mergeCell ref="F14:I14"/>
    <mergeCell ref="J14:K14"/>
    <mergeCell ref="L14:M14"/>
    <mergeCell ref="P15:T15"/>
    <mergeCell ref="U15:W15"/>
    <mergeCell ref="X15:Z15"/>
    <mergeCell ref="B16:C16"/>
    <mergeCell ref="J16:K16"/>
    <mergeCell ref="F16:I16"/>
    <mergeCell ref="D16:E16"/>
    <mergeCell ref="N16:O16"/>
    <mergeCell ref="L16:M16"/>
    <mergeCell ref="X16:Z16"/>
    <mergeCell ref="P16:T16"/>
    <mergeCell ref="U16:W16"/>
    <mergeCell ref="A19:Z20"/>
    <mergeCell ref="A21:Z21"/>
    <mergeCell ref="A22:N22"/>
    <mergeCell ref="O22:V22"/>
    <mergeCell ref="W22:Z22"/>
    <mergeCell ref="N17:O17"/>
    <mergeCell ref="P17:T17"/>
    <mergeCell ref="U17:W17"/>
    <mergeCell ref="X17:Z17"/>
    <mergeCell ref="A18:Z18"/>
    <mergeCell ref="B17:C17"/>
    <mergeCell ref="D17:E17"/>
    <mergeCell ref="F17:I17"/>
    <mergeCell ref="J17:K17"/>
    <mergeCell ref="L17:M17"/>
    <mergeCell ref="A23:N23"/>
    <mergeCell ref="O23:V23"/>
    <mergeCell ref="W23:Z23"/>
    <mergeCell ref="A25:Z25"/>
    <mergeCell ref="A26:J26"/>
    <mergeCell ref="S26:V26"/>
    <mergeCell ref="W26:Z26"/>
    <mergeCell ref="K26:R26"/>
    <mergeCell ref="K27:R27"/>
    <mergeCell ref="A29:R29"/>
    <mergeCell ref="S29:V29"/>
    <mergeCell ref="W29:Z29"/>
    <mergeCell ref="A27:J27"/>
    <mergeCell ref="S27:V27"/>
    <mergeCell ref="W27:Z27"/>
  </mergeCells>
  <pageMargins left="0.70866141732283472" right="0.70866141732283472" top="0.74803149606299213" bottom="0.74803149606299213" header="0.31496062992125984" footer="0.31496062992125984"/>
  <pageSetup paperSize="9" scale="67" firstPageNumber="50" orientation="portrait" useFirstPageNumber="1" r:id="rId1"/>
  <headerFooter>
    <oddFooter>&amp;C&amp;"Times New Roman,обычный"&amp;P
ООО "Оргэнергонефть"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BC68EF-A5D1-460D-89B4-11A3CE0F55E0}">
          <x14:formula1>
            <xm:f>Специалисты!$E$4:$E$9</xm:f>
          </x14:formula1>
          <xm:sqref>W27:Z27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292"/>
  <sheetViews>
    <sheetView view="pageLayout" zoomScale="70" zoomScaleNormal="100" zoomScaleSheetLayoutView="115" zoomScalePageLayoutView="70" workbookViewId="0">
      <selection activeCell="E10" sqref="E10:H10"/>
    </sheetView>
  </sheetViews>
  <sheetFormatPr defaultRowHeight="15.75" x14ac:dyDescent="0.25"/>
  <cols>
    <col min="1" max="1" width="0.7109375" style="1" customWidth="1"/>
    <col min="2" max="2" width="4" style="1" customWidth="1"/>
    <col min="3" max="3" width="22" style="1" customWidth="1"/>
    <col min="4" max="4" width="13" style="1" customWidth="1"/>
    <col min="5" max="5" width="20.85546875" style="1" customWidth="1"/>
    <col min="6" max="6" width="8" style="1" customWidth="1"/>
    <col min="7" max="7" width="4.42578125" style="1" customWidth="1"/>
    <col min="8" max="8" width="3.5703125" style="1" customWidth="1"/>
    <col min="9" max="9" width="12.140625" style="1" customWidth="1"/>
    <col min="10" max="10" width="10" style="1" customWidth="1"/>
    <col min="11" max="11" width="8.140625" style="1" customWidth="1"/>
    <col min="12" max="12" width="11.42578125" style="1" customWidth="1"/>
    <col min="13" max="13" width="5.140625" style="1" customWidth="1"/>
    <col min="14" max="14" width="11.7109375" style="1" customWidth="1"/>
    <col min="15" max="15" width="9.28515625" style="1" customWidth="1"/>
    <col min="16" max="16" width="15.28515625" style="1" customWidth="1"/>
    <col min="17" max="256" width="9.140625" style="1"/>
    <col min="257" max="257" width="0.7109375" style="1" customWidth="1"/>
    <col min="258" max="258" width="4" style="1" customWidth="1"/>
    <col min="259" max="259" width="22" style="1" customWidth="1"/>
    <col min="260" max="260" width="13" style="1" customWidth="1"/>
    <col min="261" max="261" width="20.85546875" style="1" customWidth="1"/>
    <col min="262" max="262" width="8" style="1" customWidth="1"/>
    <col min="263" max="263" width="4.42578125" style="1" customWidth="1"/>
    <col min="264" max="264" width="3.5703125" style="1" customWidth="1"/>
    <col min="265" max="265" width="12.140625" style="1" customWidth="1"/>
    <col min="266" max="266" width="10" style="1" customWidth="1"/>
    <col min="267" max="267" width="8.140625" style="1" customWidth="1"/>
    <col min="268" max="268" width="11.42578125" style="1" customWidth="1"/>
    <col min="269" max="269" width="5.140625" style="1" customWidth="1"/>
    <col min="270" max="270" width="11.7109375" style="1" customWidth="1"/>
    <col min="271" max="271" width="9.28515625" style="1" customWidth="1"/>
    <col min="272" max="272" width="15.28515625" style="1" customWidth="1"/>
    <col min="273" max="512" width="9.140625" style="1"/>
    <col min="513" max="513" width="0.7109375" style="1" customWidth="1"/>
    <col min="514" max="514" width="4" style="1" customWidth="1"/>
    <col min="515" max="515" width="22" style="1" customWidth="1"/>
    <col min="516" max="516" width="13" style="1" customWidth="1"/>
    <col min="517" max="517" width="20.85546875" style="1" customWidth="1"/>
    <col min="518" max="518" width="8" style="1" customWidth="1"/>
    <col min="519" max="519" width="4.42578125" style="1" customWidth="1"/>
    <col min="520" max="520" width="3.5703125" style="1" customWidth="1"/>
    <col min="521" max="521" width="12.140625" style="1" customWidth="1"/>
    <col min="522" max="522" width="10" style="1" customWidth="1"/>
    <col min="523" max="523" width="8.140625" style="1" customWidth="1"/>
    <col min="524" max="524" width="11.42578125" style="1" customWidth="1"/>
    <col min="525" max="525" width="5.140625" style="1" customWidth="1"/>
    <col min="526" max="526" width="11.7109375" style="1" customWidth="1"/>
    <col min="527" max="527" width="9.28515625" style="1" customWidth="1"/>
    <col min="528" max="528" width="15.28515625" style="1" customWidth="1"/>
    <col min="529" max="768" width="9.140625" style="1"/>
    <col min="769" max="769" width="0.7109375" style="1" customWidth="1"/>
    <col min="770" max="770" width="4" style="1" customWidth="1"/>
    <col min="771" max="771" width="22" style="1" customWidth="1"/>
    <col min="772" max="772" width="13" style="1" customWidth="1"/>
    <col min="773" max="773" width="20.85546875" style="1" customWidth="1"/>
    <col min="774" max="774" width="8" style="1" customWidth="1"/>
    <col min="775" max="775" width="4.42578125" style="1" customWidth="1"/>
    <col min="776" max="776" width="3.5703125" style="1" customWidth="1"/>
    <col min="777" max="777" width="12.140625" style="1" customWidth="1"/>
    <col min="778" max="778" width="10" style="1" customWidth="1"/>
    <col min="779" max="779" width="8.140625" style="1" customWidth="1"/>
    <col min="780" max="780" width="11.42578125" style="1" customWidth="1"/>
    <col min="781" max="781" width="5.140625" style="1" customWidth="1"/>
    <col min="782" max="782" width="11.7109375" style="1" customWidth="1"/>
    <col min="783" max="783" width="9.28515625" style="1" customWidth="1"/>
    <col min="784" max="784" width="15.28515625" style="1" customWidth="1"/>
    <col min="785" max="1024" width="9.140625" style="1"/>
    <col min="1025" max="1025" width="0.7109375" style="1" customWidth="1"/>
    <col min="1026" max="1026" width="4" style="1" customWidth="1"/>
    <col min="1027" max="1027" width="22" style="1" customWidth="1"/>
    <col min="1028" max="1028" width="13" style="1" customWidth="1"/>
    <col min="1029" max="1029" width="20.85546875" style="1" customWidth="1"/>
    <col min="1030" max="1030" width="8" style="1" customWidth="1"/>
    <col min="1031" max="1031" width="4.42578125" style="1" customWidth="1"/>
    <col min="1032" max="1032" width="3.5703125" style="1" customWidth="1"/>
    <col min="1033" max="1033" width="12.140625" style="1" customWidth="1"/>
    <col min="1034" max="1034" width="10" style="1" customWidth="1"/>
    <col min="1035" max="1035" width="8.140625" style="1" customWidth="1"/>
    <col min="1036" max="1036" width="11.42578125" style="1" customWidth="1"/>
    <col min="1037" max="1037" width="5.140625" style="1" customWidth="1"/>
    <col min="1038" max="1038" width="11.7109375" style="1" customWidth="1"/>
    <col min="1039" max="1039" width="9.28515625" style="1" customWidth="1"/>
    <col min="1040" max="1040" width="15.28515625" style="1" customWidth="1"/>
    <col min="1041" max="1280" width="9.140625" style="1"/>
    <col min="1281" max="1281" width="0.7109375" style="1" customWidth="1"/>
    <col min="1282" max="1282" width="4" style="1" customWidth="1"/>
    <col min="1283" max="1283" width="22" style="1" customWidth="1"/>
    <col min="1284" max="1284" width="13" style="1" customWidth="1"/>
    <col min="1285" max="1285" width="20.85546875" style="1" customWidth="1"/>
    <col min="1286" max="1286" width="8" style="1" customWidth="1"/>
    <col min="1287" max="1287" width="4.42578125" style="1" customWidth="1"/>
    <col min="1288" max="1288" width="3.5703125" style="1" customWidth="1"/>
    <col min="1289" max="1289" width="12.140625" style="1" customWidth="1"/>
    <col min="1290" max="1290" width="10" style="1" customWidth="1"/>
    <col min="1291" max="1291" width="8.140625" style="1" customWidth="1"/>
    <col min="1292" max="1292" width="11.42578125" style="1" customWidth="1"/>
    <col min="1293" max="1293" width="5.140625" style="1" customWidth="1"/>
    <col min="1294" max="1294" width="11.7109375" style="1" customWidth="1"/>
    <col min="1295" max="1295" width="9.28515625" style="1" customWidth="1"/>
    <col min="1296" max="1296" width="15.28515625" style="1" customWidth="1"/>
    <col min="1297" max="1536" width="9.140625" style="1"/>
    <col min="1537" max="1537" width="0.7109375" style="1" customWidth="1"/>
    <col min="1538" max="1538" width="4" style="1" customWidth="1"/>
    <col min="1539" max="1539" width="22" style="1" customWidth="1"/>
    <col min="1540" max="1540" width="13" style="1" customWidth="1"/>
    <col min="1541" max="1541" width="20.85546875" style="1" customWidth="1"/>
    <col min="1542" max="1542" width="8" style="1" customWidth="1"/>
    <col min="1543" max="1543" width="4.42578125" style="1" customWidth="1"/>
    <col min="1544" max="1544" width="3.5703125" style="1" customWidth="1"/>
    <col min="1545" max="1545" width="12.140625" style="1" customWidth="1"/>
    <col min="1546" max="1546" width="10" style="1" customWidth="1"/>
    <col min="1547" max="1547" width="8.140625" style="1" customWidth="1"/>
    <col min="1548" max="1548" width="11.42578125" style="1" customWidth="1"/>
    <col min="1549" max="1549" width="5.140625" style="1" customWidth="1"/>
    <col min="1550" max="1550" width="11.7109375" style="1" customWidth="1"/>
    <col min="1551" max="1551" width="9.28515625" style="1" customWidth="1"/>
    <col min="1552" max="1552" width="15.28515625" style="1" customWidth="1"/>
    <col min="1553" max="1792" width="9.140625" style="1"/>
    <col min="1793" max="1793" width="0.7109375" style="1" customWidth="1"/>
    <col min="1794" max="1794" width="4" style="1" customWidth="1"/>
    <col min="1795" max="1795" width="22" style="1" customWidth="1"/>
    <col min="1796" max="1796" width="13" style="1" customWidth="1"/>
    <col min="1797" max="1797" width="20.85546875" style="1" customWidth="1"/>
    <col min="1798" max="1798" width="8" style="1" customWidth="1"/>
    <col min="1799" max="1799" width="4.42578125" style="1" customWidth="1"/>
    <col min="1800" max="1800" width="3.5703125" style="1" customWidth="1"/>
    <col min="1801" max="1801" width="12.140625" style="1" customWidth="1"/>
    <col min="1802" max="1802" width="10" style="1" customWidth="1"/>
    <col min="1803" max="1803" width="8.140625" style="1" customWidth="1"/>
    <col min="1804" max="1804" width="11.42578125" style="1" customWidth="1"/>
    <col min="1805" max="1805" width="5.140625" style="1" customWidth="1"/>
    <col min="1806" max="1806" width="11.7109375" style="1" customWidth="1"/>
    <col min="1807" max="1807" width="9.28515625" style="1" customWidth="1"/>
    <col min="1808" max="1808" width="15.28515625" style="1" customWidth="1"/>
    <col min="1809" max="2048" width="9.140625" style="1"/>
    <col min="2049" max="2049" width="0.7109375" style="1" customWidth="1"/>
    <col min="2050" max="2050" width="4" style="1" customWidth="1"/>
    <col min="2051" max="2051" width="22" style="1" customWidth="1"/>
    <col min="2052" max="2052" width="13" style="1" customWidth="1"/>
    <col min="2053" max="2053" width="20.85546875" style="1" customWidth="1"/>
    <col min="2054" max="2054" width="8" style="1" customWidth="1"/>
    <col min="2055" max="2055" width="4.42578125" style="1" customWidth="1"/>
    <col min="2056" max="2056" width="3.5703125" style="1" customWidth="1"/>
    <col min="2057" max="2057" width="12.140625" style="1" customWidth="1"/>
    <col min="2058" max="2058" width="10" style="1" customWidth="1"/>
    <col min="2059" max="2059" width="8.140625" style="1" customWidth="1"/>
    <col min="2060" max="2060" width="11.42578125" style="1" customWidth="1"/>
    <col min="2061" max="2061" width="5.140625" style="1" customWidth="1"/>
    <col min="2062" max="2062" width="11.7109375" style="1" customWidth="1"/>
    <col min="2063" max="2063" width="9.28515625" style="1" customWidth="1"/>
    <col min="2064" max="2064" width="15.28515625" style="1" customWidth="1"/>
    <col min="2065" max="2304" width="9.140625" style="1"/>
    <col min="2305" max="2305" width="0.7109375" style="1" customWidth="1"/>
    <col min="2306" max="2306" width="4" style="1" customWidth="1"/>
    <col min="2307" max="2307" width="22" style="1" customWidth="1"/>
    <col min="2308" max="2308" width="13" style="1" customWidth="1"/>
    <col min="2309" max="2309" width="20.85546875" style="1" customWidth="1"/>
    <col min="2310" max="2310" width="8" style="1" customWidth="1"/>
    <col min="2311" max="2311" width="4.42578125" style="1" customWidth="1"/>
    <col min="2312" max="2312" width="3.5703125" style="1" customWidth="1"/>
    <col min="2313" max="2313" width="12.140625" style="1" customWidth="1"/>
    <col min="2314" max="2314" width="10" style="1" customWidth="1"/>
    <col min="2315" max="2315" width="8.140625" style="1" customWidth="1"/>
    <col min="2316" max="2316" width="11.42578125" style="1" customWidth="1"/>
    <col min="2317" max="2317" width="5.140625" style="1" customWidth="1"/>
    <col min="2318" max="2318" width="11.7109375" style="1" customWidth="1"/>
    <col min="2319" max="2319" width="9.28515625" style="1" customWidth="1"/>
    <col min="2320" max="2320" width="15.28515625" style="1" customWidth="1"/>
    <col min="2321" max="2560" width="9.140625" style="1"/>
    <col min="2561" max="2561" width="0.7109375" style="1" customWidth="1"/>
    <col min="2562" max="2562" width="4" style="1" customWidth="1"/>
    <col min="2563" max="2563" width="22" style="1" customWidth="1"/>
    <col min="2564" max="2564" width="13" style="1" customWidth="1"/>
    <col min="2565" max="2565" width="20.85546875" style="1" customWidth="1"/>
    <col min="2566" max="2566" width="8" style="1" customWidth="1"/>
    <col min="2567" max="2567" width="4.42578125" style="1" customWidth="1"/>
    <col min="2568" max="2568" width="3.5703125" style="1" customWidth="1"/>
    <col min="2569" max="2569" width="12.140625" style="1" customWidth="1"/>
    <col min="2570" max="2570" width="10" style="1" customWidth="1"/>
    <col min="2571" max="2571" width="8.140625" style="1" customWidth="1"/>
    <col min="2572" max="2572" width="11.42578125" style="1" customWidth="1"/>
    <col min="2573" max="2573" width="5.140625" style="1" customWidth="1"/>
    <col min="2574" max="2574" width="11.7109375" style="1" customWidth="1"/>
    <col min="2575" max="2575" width="9.28515625" style="1" customWidth="1"/>
    <col min="2576" max="2576" width="15.28515625" style="1" customWidth="1"/>
    <col min="2577" max="2816" width="9.140625" style="1"/>
    <col min="2817" max="2817" width="0.7109375" style="1" customWidth="1"/>
    <col min="2818" max="2818" width="4" style="1" customWidth="1"/>
    <col min="2819" max="2819" width="22" style="1" customWidth="1"/>
    <col min="2820" max="2820" width="13" style="1" customWidth="1"/>
    <col min="2821" max="2821" width="20.85546875" style="1" customWidth="1"/>
    <col min="2822" max="2822" width="8" style="1" customWidth="1"/>
    <col min="2823" max="2823" width="4.42578125" style="1" customWidth="1"/>
    <col min="2824" max="2824" width="3.5703125" style="1" customWidth="1"/>
    <col min="2825" max="2825" width="12.140625" style="1" customWidth="1"/>
    <col min="2826" max="2826" width="10" style="1" customWidth="1"/>
    <col min="2827" max="2827" width="8.140625" style="1" customWidth="1"/>
    <col min="2828" max="2828" width="11.42578125" style="1" customWidth="1"/>
    <col min="2829" max="2829" width="5.140625" style="1" customWidth="1"/>
    <col min="2830" max="2830" width="11.7109375" style="1" customWidth="1"/>
    <col min="2831" max="2831" width="9.28515625" style="1" customWidth="1"/>
    <col min="2832" max="2832" width="15.28515625" style="1" customWidth="1"/>
    <col min="2833" max="3072" width="9.140625" style="1"/>
    <col min="3073" max="3073" width="0.7109375" style="1" customWidth="1"/>
    <col min="3074" max="3074" width="4" style="1" customWidth="1"/>
    <col min="3075" max="3075" width="22" style="1" customWidth="1"/>
    <col min="3076" max="3076" width="13" style="1" customWidth="1"/>
    <col min="3077" max="3077" width="20.85546875" style="1" customWidth="1"/>
    <col min="3078" max="3078" width="8" style="1" customWidth="1"/>
    <col min="3079" max="3079" width="4.42578125" style="1" customWidth="1"/>
    <col min="3080" max="3080" width="3.5703125" style="1" customWidth="1"/>
    <col min="3081" max="3081" width="12.140625" style="1" customWidth="1"/>
    <col min="3082" max="3082" width="10" style="1" customWidth="1"/>
    <col min="3083" max="3083" width="8.140625" style="1" customWidth="1"/>
    <col min="3084" max="3084" width="11.42578125" style="1" customWidth="1"/>
    <col min="3085" max="3085" width="5.140625" style="1" customWidth="1"/>
    <col min="3086" max="3086" width="11.7109375" style="1" customWidth="1"/>
    <col min="3087" max="3087" width="9.28515625" style="1" customWidth="1"/>
    <col min="3088" max="3088" width="15.28515625" style="1" customWidth="1"/>
    <col min="3089" max="3328" width="9.140625" style="1"/>
    <col min="3329" max="3329" width="0.7109375" style="1" customWidth="1"/>
    <col min="3330" max="3330" width="4" style="1" customWidth="1"/>
    <col min="3331" max="3331" width="22" style="1" customWidth="1"/>
    <col min="3332" max="3332" width="13" style="1" customWidth="1"/>
    <col min="3333" max="3333" width="20.85546875" style="1" customWidth="1"/>
    <col min="3334" max="3334" width="8" style="1" customWidth="1"/>
    <col min="3335" max="3335" width="4.42578125" style="1" customWidth="1"/>
    <col min="3336" max="3336" width="3.5703125" style="1" customWidth="1"/>
    <col min="3337" max="3337" width="12.140625" style="1" customWidth="1"/>
    <col min="3338" max="3338" width="10" style="1" customWidth="1"/>
    <col min="3339" max="3339" width="8.140625" style="1" customWidth="1"/>
    <col min="3340" max="3340" width="11.42578125" style="1" customWidth="1"/>
    <col min="3341" max="3341" width="5.140625" style="1" customWidth="1"/>
    <col min="3342" max="3342" width="11.7109375" style="1" customWidth="1"/>
    <col min="3343" max="3343" width="9.28515625" style="1" customWidth="1"/>
    <col min="3344" max="3344" width="15.28515625" style="1" customWidth="1"/>
    <col min="3345" max="3584" width="9.140625" style="1"/>
    <col min="3585" max="3585" width="0.7109375" style="1" customWidth="1"/>
    <col min="3586" max="3586" width="4" style="1" customWidth="1"/>
    <col min="3587" max="3587" width="22" style="1" customWidth="1"/>
    <col min="3588" max="3588" width="13" style="1" customWidth="1"/>
    <col min="3589" max="3589" width="20.85546875" style="1" customWidth="1"/>
    <col min="3590" max="3590" width="8" style="1" customWidth="1"/>
    <col min="3591" max="3591" width="4.42578125" style="1" customWidth="1"/>
    <col min="3592" max="3592" width="3.5703125" style="1" customWidth="1"/>
    <col min="3593" max="3593" width="12.140625" style="1" customWidth="1"/>
    <col min="3594" max="3594" width="10" style="1" customWidth="1"/>
    <col min="3595" max="3595" width="8.140625" style="1" customWidth="1"/>
    <col min="3596" max="3596" width="11.42578125" style="1" customWidth="1"/>
    <col min="3597" max="3597" width="5.140625" style="1" customWidth="1"/>
    <col min="3598" max="3598" width="11.7109375" style="1" customWidth="1"/>
    <col min="3599" max="3599" width="9.28515625" style="1" customWidth="1"/>
    <col min="3600" max="3600" width="15.28515625" style="1" customWidth="1"/>
    <col min="3601" max="3840" width="9.140625" style="1"/>
    <col min="3841" max="3841" width="0.7109375" style="1" customWidth="1"/>
    <col min="3842" max="3842" width="4" style="1" customWidth="1"/>
    <col min="3843" max="3843" width="22" style="1" customWidth="1"/>
    <col min="3844" max="3844" width="13" style="1" customWidth="1"/>
    <col min="3845" max="3845" width="20.85546875" style="1" customWidth="1"/>
    <col min="3846" max="3846" width="8" style="1" customWidth="1"/>
    <col min="3847" max="3847" width="4.42578125" style="1" customWidth="1"/>
    <col min="3848" max="3848" width="3.5703125" style="1" customWidth="1"/>
    <col min="3849" max="3849" width="12.140625" style="1" customWidth="1"/>
    <col min="3850" max="3850" width="10" style="1" customWidth="1"/>
    <col min="3851" max="3851" width="8.140625" style="1" customWidth="1"/>
    <col min="3852" max="3852" width="11.42578125" style="1" customWidth="1"/>
    <col min="3853" max="3853" width="5.140625" style="1" customWidth="1"/>
    <col min="3854" max="3854" width="11.7109375" style="1" customWidth="1"/>
    <col min="3855" max="3855" width="9.28515625" style="1" customWidth="1"/>
    <col min="3856" max="3856" width="15.28515625" style="1" customWidth="1"/>
    <col min="3857" max="4096" width="9.140625" style="1"/>
    <col min="4097" max="4097" width="0.7109375" style="1" customWidth="1"/>
    <col min="4098" max="4098" width="4" style="1" customWidth="1"/>
    <col min="4099" max="4099" width="22" style="1" customWidth="1"/>
    <col min="4100" max="4100" width="13" style="1" customWidth="1"/>
    <col min="4101" max="4101" width="20.85546875" style="1" customWidth="1"/>
    <col min="4102" max="4102" width="8" style="1" customWidth="1"/>
    <col min="4103" max="4103" width="4.42578125" style="1" customWidth="1"/>
    <col min="4104" max="4104" width="3.5703125" style="1" customWidth="1"/>
    <col min="4105" max="4105" width="12.140625" style="1" customWidth="1"/>
    <col min="4106" max="4106" width="10" style="1" customWidth="1"/>
    <col min="4107" max="4107" width="8.140625" style="1" customWidth="1"/>
    <col min="4108" max="4108" width="11.42578125" style="1" customWidth="1"/>
    <col min="4109" max="4109" width="5.140625" style="1" customWidth="1"/>
    <col min="4110" max="4110" width="11.7109375" style="1" customWidth="1"/>
    <col min="4111" max="4111" width="9.28515625" style="1" customWidth="1"/>
    <col min="4112" max="4112" width="15.28515625" style="1" customWidth="1"/>
    <col min="4113" max="4352" width="9.140625" style="1"/>
    <col min="4353" max="4353" width="0.7109375" style="1" customWidth="1"/>
    <col min="4354" max="4354" width="4" style="1" customWidth="1"/>
    <col min="4355" max="4355" width="22" style="1" customWidth="1"/>
    <col min="4356" max="4356" width="13" style="1" customWidth="1"/>
    <col min="4357" max="4357" width="20.85546875" style="1" customWidth="1"/>
    <col min="4358" max="4358" width="8" style="1" customWidth="1"/>
    <col min="4359" max="4359" width="4.42578125" style="1" customWidth="1"/>
    <col min="4360" max="4360" width="3.5703125" style="1" customWidth="1"/>
    <col min="4361" max="4361" width="12.140625" style="1" customWidth="1"/>
    <col min="4362" max="4362" width="10" style="1" customWidth="1"/>
    <col min="4363" max="4363" width="8.140625" style="1" customWidth="1"/>
    <col min="4364" max="4364" width="11.42578125" style="1" customWidth="1"/>
    <col min="4365" max="4365" width="5.140625" style="1" customWidth="1"/>
    <col min="4366" max="4366" width="11.7109375" style="1" customWidth="1"/>
    <col min="4367" max="4367" width="9.28515625" style="1" customWidth="1"/>
    <col min="4368" max="4368" width="15.28515625" style="1" customWidth="1"/>
    <col min="4369" max="4608" width="9.140625" style="1"/>
    <col min="4609" max="4609" width="0.7109375" style="1" customWidth="1"/>
    <col min="4610" max="4610" width="4" style="1" customWidth="1"/>
    <col min="4611" max="4611" width="22" style="1" customWidth="1"/>
    <col min="4612" max="4612" width="13" style="1" customWidth="1"/>
    <col min="4613" max="4613" width="20.85546875" style="1" customWidth="1"/>
    <col min="4614" max="4614" width="8" style="1" customWidth="1"/>
    <col min="4615" max="4615" width="4.42578125" style="1" customWidth="1"/>
    <col min="4616" max="4616" width="3.5703125" style="1" customWidth="1"/>
    <col min="4617" max="4617" width="12.140625" style="1" customWidth="1"/>
    <col min="4618" max="4618" width="10" style="1" customWidth="1"/>
    <col min="4619" max="4619" width="8.140625" style="1" customWidth="1"/>
    <col min="4620" max="4620" width="11.42578125" style="1" customWidth="1"/>
    <col min="4621" max="4621" width="5.140625" style="1" customWidth="1"/>
    <col min="4622" max="4622" width="11.7109375" style="1" customWidth="1"/>
    <col min="4623" max="4623" width="9.28515625" style="1" customWidth="1"/>
    <col min="4624" max="4624" width="15.28515625" style="1" customWidth="1"/>
    <col min="4625" max="4864" width="9.140625" style="1"/>
    <col min="4865" max="4865" width="0.7109375" style="1" customWidth="1"/>
    <col min="4866" max="4866" width="4" style="1" customWidth="1"/>
    <col min="4867" max="4867" width="22" style="1" customWidth="1"/>
    <col min="4868" max="4868" width="13" style="1" customWidth="1"/>
    <col min="4869" max="4869" width="20.85546875" style="1" customWidth="1"/>
    <col min="4870" max="4870" width="8" style="1" customWidth="1"/>
    <col min="4871" max="4871" width="4.42578125" style="1" customWidth="1"/>
    <col min="4872" max="4872" width="3.5703125" style="1" customWidth="1"/>
    <col min="4873" max="4873" width="12.140625" style="1" customWidth="1"/>
    <col min="4874" max="4874" width="10" style="1" customWidth="1"/>
    <col min="4875" max="4875" width="8.140625" style="1" customWidth="1"/>
    <col min="4876" max="4876" width="11.42578125" style="1" customWidth="1"/>
    <col min="4877" max="4877" width="5.140625" style="1" customWidth="1"/>
    <col min="4878" max="4878" width="11.7109375" style="1" customWidth="1"/>
    <col min="4879" max="4879" width="9.28515625" style="1" customWidth="1"/>
    <col min="4880" max="4880" width="15.28515625" style="1" customWidth="1"/>
    <col min="4881" max="5120" width="9.140625" style="1"/>
    <col min="5121" max="5121" width="0.7109375" style="1" customWidth="1"/>
    <col min="5122" max="5122" width="4" style="1" customWidth="1"/>
    <col min="5123" max="5123" width="22" style="1" customWidth="1"/>
    <col min="5124" max="5124" width="13" style="1" customWidth="1"/>
    <col min="5125" max="5125" width="20.85546875" style="1" customWidth="1"/>
    <col min="5126" max="5126" width="8" style="1" customWidth="1"/>
    <col min="5127" max="5127" width="4.42578125" style="1" customWidth="1"/>
    <col min="5128" max="5128" width="3.5703125" style="1" customWidth="1"/>
    <col min="5129" max="5129" width="12.140625" style="1" customWidth="1"/>
    <col min="5130" max="5130" width="10" style="1" customWidth="1"/>
    <col min="5131" max="5131" width="8.140625" style="1" customWidth="1"/>
    <col min="5132" max="5132" width="11.42578125" style="1" customWidth="1"/>
    <col min="5133" max="5133" width="5.140625" style="1" customWidth="1"/>
    <col min="5134" max="5134" width="11.7109375" style="1" customWidth="1"/>
    <col min="5135" max="5135" width="9.28515625" style="1" customWidth="1"/>
    <col min="5136" max="5136" width="15.28515625" style="1" customWidth="1"/>
    <col min="5137" max="5376" width="9.140625" style="1"/>
    <col min="5377" max="5377" width="0.7109375" style="1" customWidth="1"/>
    <col min="5378" max="5378" width="4" style="1" customWidth="1"/>
    <col min="5379" max="5379" width="22" style="1" customWidth="1"/>
    <col min="5380" max="5380" width="13" style="1" customWidth="1"/>
    <col min="5381" max="5381" width="20.85546875" style="1" customWidth="1"/>
    <col min="5382" max="5382" width="8" style="1" customWidth="1"/>
    <col min="5383" max="5383" width="4.42578125" style="1" customWidth="1"/>
    <col min="5384" max="5384" width="3.5703125" style="1" customWidth="1"/>
    <col min="5385" max="5385" width="12.140625" style="1" customWidth="1"/>
    <col min="5386" max="5386" width="10" style="1" customWidth="1"/>
    <col min="5387" max="5387" width="8.140625" style="1" customWidth="1"/>
    <col min="5388" max="5388" width="11.42578125" style="1" customWidth="1"/>
    <col min="5389" max="5389" width="5.140625" style="1" customWidth="1"/>
    <col min="5390" max="5390" width="11.7109375" style="1" customWidth="1"/>
    <col min="5391" max="5391" width="9.28515625" style="1" customWidth="1"/>
    <col min="5392" max="5392" width="15.28515625" style="1" customWidth="1"/>
    <col min="5393" max="5632" width="9.140625" style="1"/>
    <col min="5633" max="5633" width="0.7109375" style="1" customWidth="1"/>
    <col min="5634" max="5634" width="4" style="1" customWidth="1"/>
    <col min="5635" max="5635" width="22" style="1" customWidth="1"/>
    <col min="5636" max="5636" width="13" style="1" customWidth="1"/>
    <col min="5637" max="5637" width="20.85546875" style="1" customWidth="1"/>
    <col min="5638" max="5638" width="8" style="1" customWidth="1"/>
    <col min="5639" max="5639" width="4.42578125" style="1" customWidth="1"/>
    <col min="5640" max="5640" width="3.5703125" style="1" customWidth="1"/>
    <col min="5641" max="5641" width="12.140625" style="1" customWidth="1"/>
    <col min="5642" max="5642" width="10" style="1" customWidth="1"/>
    <col min="5643" max="5643" width="8.140625" style="1" customWidth="1"/>
    <col min="5644" max="5644" width="11.42578125" style="1" customWidth="1"/>
    <col min="5645" max="5645" width="5.140625" style="1" customWidth="1"/>
    <col min="5646" max="5646" width="11.7109375" style="1" customWidth="1"/>
    <col min="5647" max="5647" width="9.28515625" style="1" customWidth="1"/>
    <col min="5648" max="5648" width="15.28515625" style="1" customWidth="1"/>
    <col min="5649" max="5888" width="9.140625" style="1"/>
    <col min="5889" max="5889" width="0.7109375" style="1" customWidth="1"/>
    <col min="5890" max="5890" width="4" style="1" customWidth="1"/>
    <col min="5891" max="5891" width="22" style="1" customWidth="1"/>
    <col min="5892" max="5892" width="13" style="1" customWidth="1"/>
    <col min="5893" max="5893" width="20.85546875" style="1" customWidth="1"/>
    <col min="5894" max="5894" width="8" style="1" customWidth="1"/>
    <col min="5895" max="5895" width="4.42578125" style="1" customWidth="1"/>
    <col min="5896" max="5896" width="3.5703125" style="1" customWidth="1"/>
    <col min="5897" max="5897" width="12.140625" style="1" customWidth="1"/>
    <col min="5898" max="5898" width="10" style="1" customWidth="1"/>
    <col min="5899" max="5899" width="8.140625" style="1" customWidth="1"/>
    <col min="5900" max="5900" width="11.42578125" style="1" customWidth="1"/>
    <col min="5901" max="5901" width="5.140625" style="1" customWidth="1"/>
    <col min="5902" max="5902" width="11.7109375" style="1" customWidth="1"/>
    <col min="5903" max="5903" width="9.28515625" style="1" customWidth="1"/>
    <col min="5904" max="5904" width="15.28515625" style="1" customWidth="1"/>
    <col min="5905" max="6144" width="9.140625" style="1"/>
    <col min="6145" max="6145" width="0.7109375" style="1" customWidth="1"/>
    <col min="6146" max="6146" width="4" style="1" customWidth="1"/>
    <col min="6147" max="6147" width="22" style="1" customWidth="1"/>
    <col min="6148" max="6148" width="13" style="1" customWidth="1"/>
    <col min="6149" max="6149" width="20.85546875" style="1" customWidth="1"/>
    <col min="6150" max="6150" width="8" style="1" customWidth="1"/>
    <col min="6151" max="6151" width="4.42578125" style="1" customWidth="1"/>
    <col min="6152" max="6152" width="3.5703125" style="1" customWidth="1"/>
    <col min="6153" max="6153" width="12.140625" style="1" customWidth="1"/>
    <col min="6154" max="6154" width="10" style="1" customWidth="1"/>
    <col min="6155" max="6155" width="8.140625" style="1" customWidth="1"/>
    <col min="6156" max="6156" width="11.42578125" style="1" customWidth="1"/>
    <col min="6157" max="6157" width="5.140625" style="1" customWidth="1"/>
    <col min="6158" max="6158" width="11.7109375" style="1" customWidth="1"/>
    <col min="6159" max="6159" width="9.28515625" style="1" customWidth="1"/>
    <col min="6160" max="6160" width="15.28515625" style="1" customWidth="1"/>
    <col min="6161" max="6400" width="9.140625" style="1"/>
    <col min="6401" max="6401" width="0.7109375" style="1" customWidth="1"/>
    <col min="6402" max="6402" width="4" style="1" customWidth="1"/>
    <col min="6403" max="6403" width="22" style="1" customWidth="1"/>
    <col min="6404" max="6404" width="13" style="1" customWidth="1"/>
    <col min="6405" max="6405" width="20.85546875" style="1" customWidth="1"/>
    <col min="6406" max="6406" width="8" style="1" customWidth="1"/>
    <col min="6407" max="6407" width="4.42578125" style="1" customWidth="1"/>
    <col min="6408" max="6408" width="3.5703125" style="1" customWidth="1"/>
    <col min="6409" max="6409" width="12.140625" style="1" customWidth="1"/>
    <col min="6410" max="6410" width="10" style="1" customWidth="1"/>
    <col min="6411" max="6411" width="8.140625" style="1" customWidth="1"/>
    <col min="6412" max="6412" width="11.42578125" style="1" customWidth="1"/>
    <col min="6413" max="6413" width="5.140625" style="1" customWidth="1"/>
    <col min="6414" max="6414" width="11.7109375" style="1" customWidth="1"/>
    <col min="6415" max="6415" width="9.28515625" style="1" customWidth="1"/>
    <col min="6416" max="6416" width="15.28515625" style="1" customWidth="1"/>
    <col min="6417" max="6656" width="9.140625" style="1"/>
    <col min="6657" max="6657" width="0.7109375" style="1" customWidth="1"/>
    <col min="6658" max="6658" width="4" style="1" customWidth="1"/>
    <col min="6659" max="6659" width="22" style="1" customWidth="1"/>
    <col min="6660" max="6660" width="13" style="1" customWidth="1"/>
    <col min="6661" max="6661" width="20.85546875" style="1" customWidth="1"/>
    <col min="6662" max="6662" width="8" style="1" customWidth="1"/>
    <col min="6663" max="6663" width="4.42578125" style="1" customWidth="1"/>
    <col min="6664" max="6664" width="3.5703125" style="1" customWidth="1"/>
    <col min="6665" max="6665" width="12.140625" style="1" customWidth="1"/>
    <col min="6666" max="6666" width="10" style="1" customWidth="1"/>
    <col min="6667" max="6667" width="8.140625" style="1" customWidth="1"/>
    <col min="6668" max="6668" width="11.42578125" style="1" customWidth="1"/>
    <col min="6669" max="6669" width="5.140625" style="1" customWidth="1"/>
    <col min="6670" max="6670" width="11.7109375" style="1" customWidth="1"/>
    <col min="6671" max="6671" width="9.28515625" style="1" customWidth="1"/>
    <col min="6672" max="6672" width="15.28515625" style="1" customWidth="1"/>
    <col min="6673" max="6912" width="9.140625" style="1"/>
    <col min="6913" max="6913" width="0.7109375" style="1" customWidth="1"/>
    <col min="6914" max="6914" width="4" style="1" customWidth="1"/>
    <col min="6915" max="6915" width="22" style="1" customWidth="1"/>
    <col min="6916" max="6916" width="13" style="1" customWidth="1"/>
    <col min="6917" max="6917" width="20.85546875" style="1" customWidth="1"/>
    <col min="6918" max="6918" width="8" style="1" customWidth="1"/>
    <col min="6919" max="6919" width="4.42578125" style="1" customWidth="1"/>
    <col min="6920" max="6920" width="3.5703125" style="1" customWidth="1"/>
    <col min="6921" max="6921" width="12.140625" style="1" customWidth="1"/>
    <col min="6922" max="6922" width="10" style="1" customWidth="1"/>
    <col min="6923" max="6923" width="8.140625" style="1" customWidth="1"/>
    <col min="6924" max="6924" width="11.42578125" style="1" customWidth="1"/>
    <col min="6925" max="6925" width="5.140625" style="1" customWidth="1"/>
    <col min="6926" max="6926" width="11.7109375" style="1" customWidth="1"/>
    <col min="6927" max="6927" width="9.28515625" style="1" customWidth="1"/>
    <col min="6928" max="6928" width="15.28515625" style="1" customWidth="1"/>
    <col min="6929" max="7168" width="9.140625" style="1"/>
    <col min="7169" max="7169" width="0.7109375" style="1" customWidth="1"/>
    <col min="7170" max="7170" width="4" style="1" customWidth="1"/>
    <col min="7171" max="7171" width="22" style="1" customWidth="1"/>
    <col min="7172" max="7172" width="13" style="1" customWidth="1"/>
    <col min="7173" max="7173" width="20.85546875" style="1" customWidth="1"/>
    <col min="7174" max="7174" width="8" style="1" customWidth="1"/>
    <col min="7175" max="7175" width="4.42578125" style="1" customWidth="1"/>
    <col min="7176" max="7176" width="3.5703125" style="1" customWidth="1"/>
    <col min="7177" max="7177" width="12.140625" style="1" customWidth="1"/>
    <col min="7178" max="7178" width="10" style="1" customWidth="1"/>
    <col min="7179" max="7179" width="8.140625" style="1" customWidth="1"/>
    <col min="7180" max="7180" width="11.42578125" style="1" customWidth="1"/>
    <col min="7181" max="7181" width="5.140625" style="1" customWidth="1"/>
    <col min="7182" max="7182" width="11.7109375" style="1" customWidth="1"/>
    <col min="7183" max="7183" width="9.28515625" style="1" customWidth="1"/>
    <col min="7184" max="7184" width="15.28515625" style="1" customWidth="1"/>
    <col min="7185" max="7424" width="9.140625" style="1"/>
    <col min="7425" max="7425" width="0.7109375" style="1" customWidth="1"/>
    <col min="7426" max="7426" width="4" style="1" customWidth="1"/>
    <col min="7427" max="7427" width="22" style="1" customWidth="1"/>
    <col min="7428" max="7428" width="13" style="1" customWidth="1"/>
    <col min="7429" max="7429" width="20.85546875" style="1" customWidth="1"/>
    <col min="7430" max="7430" width="8" style="1" customWidth="1"/>
    <col min="7431" max="7431" width="4.42578125" style="1" customWidth="1"/>
    <col min="7432" max="7432" width="3.5703125" style="1" customWidth="1"/>
    <col min="7433" max="7433" width="12.140625" style="1" customWidth="1"/>
    <col min="7434" max="7434" width="10" style="1" customWidth="1"/>
    <col min="7435" max="7435" width="8.140625" style="1" customWidth="1"/>
    <col min="7436" max="7436" width="11.42578125" style="1" customWidth="1"/>
    <col min="7437" max="7437" width="5.140625" style="1" customWidth="1"/>
    <col min="7438" max="7438" width="11.7109375" style="1" customWidth="1"/>
    <col min="7439" max="7439" width="9.28515625" style="1" customWidth="1"/>
    <col min="7440" max="7440" width="15.28515625" style="1" customWidth="1"/>
    <col min="7441" max="7680" width="9.140625" style="1"/>
    <col min="7681" max="7681" width="0.7109375" style="1" customWidth="1"/>
    <col min="7682" max="7682" width="4" style="1" customWidth="1"/>
    <col min="7683" max="7683" width="22" style="1" customWidth="1"/>
    <col min="7684" max="7684" width="13" style="1" customWidth="1"/>
    <col min="7685" max="7685" width="20.85546875" style="1" customWidth="1"/>
    <col min="7686" max="7686" width="8" style="1" customWidth="1"/>
    <col min="7687" max="7687" width="4.42578125" style="1" customWidth="1"/>
    <col min="7688" max="7688" width="3.5703125" style="1" customWidth="1"/>
    <col min="7689" max="7689" width="12.140625" style="1" customWidth="1"/>
    <col min="7690" max="7690" width="10" style="1" customWidth="1"/>
    <col min="7691" max="7691" width="8.140625" style="1" customWidth="1"/>
    <col min="7692" max="7692" width="11.42578125" style="1" customWidth="1"/>
    <col min="7693" max="7693" width="5.140625" style="1" customWidth="1"/>
    <col min="7694" max="7694" width="11.7109375" style="1" customWidth="1"/>
    <col min="7695" max="7695" width="9.28515625" style="1" customWidth="1"/>
    <col min="7696" max="7696" width="15.28515625" style="1" customWidth="1"/>
    <col min="7697" max="7936" width="9.140625" style="1"/>
    <col min="7937" max="7937" width="0.7109375" style="1" customWidth="1"/>
    <col min="7938" max="7938" width="4" style="1" customWidth="1"/>
    <col min="7939" max="7939" width="22" style="1" customWidth="1"/>
    <col min="7940" max="7940" width="13" style="1" customWidth="1"/>
    <col min="7941" max="7941" width="20.85546875" style="1" customWidth="1"/>
    <col min="7942" max="7942" width="8" style="1" customWidth="1"/>
    <col min="7943" max="7943" width="4.42578125" style="1" customWidth="1"/>
    <col min="7944" max="7944" width="3.5703125" style="1" customWidth="1"/>
    <col min="7945" max="7945" width="12.140625" style="1" customWidth="1"/>
    <col min="7946" max="7946" width="10" style="1" customWidth="1"/>
    <col min="7947" max="7947" width="8.140625" style="1" customWidth="1"/>
    <col min="7948" max="7948" width="11.42578125" style="1" customWidth="1"/>
    <col min="7949" max="7949" width="5.140625" style="1" customWidth="1"/>
    <col min="7950" max="7950" width="11.7109375" style="1" customWidth="1"/>
    <col min="7951" max="7951" width="9.28515625" style="1" customWidth="1"/>
    <col min="7952" max="7952" width="15.28515625" style="1" customWidth="1"/>
    <col min="7953" max="8192" width="9.140625" style="1"/>
    <col min="8193" max="8193" width="0.7109375" style="1" customWidth="1"/>
    <col min="8194" max="8194" width="4" style="1" customWidth="1"/>
    <col min="8195" max="8195" width="22" style="1" customWidth="1"/>
    <col min="8196" max="8196" width="13" style="1" customWidth="1"/>
    <col min="8197" max="8197" width="20.85546875" style="1" customWidth="1"/>
    <col min="8198" max="8198" width="8" style="1" customWidth="1"/>
    <col min="8199" max="8199" width="4.42578125" style="1" customWidth="1"/>
    <col min="8200" max="8200" width="3.5703125" style="1" customWidth="1"/>
    <col min="8201" max="8201" width="12.140625" style="1" customWidth="1"/>
    <col min="8202" max="8202" width="10" style="1" customWidth="1"/>
    <col min="8203" max="8203" width="8.140625" style="1" customWidth="1"/>
    <col min="8204" max="8204" width="11.42578125" style="1" customWidth="1"/>
    <col min="8205" max="8205" width="5.140625" style="1" customWidth="1"/>
    <col min="8206" max="8206" width="11.7109375" style="1" customWidth="1"/>
    <col min="8207" max="8207" width="9.28515625" style="1" customWidth="1"/>
    <col min="8208" max="8208" width="15.28515625" style="1" customWidth="1"/>
    <col min="8209" max="8448" width="9.140625" style="1"/>
    <col min="8449" max="8449" width="0.7109375" style="1" customWidth="1"/>
    <col min="8450" max="8450" width="4" style="1" customWidth="1"/>
    <col min="8451" max="8451" width="22" style="1" customWidth="1"/>
    <col min="8452" max="8452" width="13" style="1" customWidth="1"/>
    <col min="8453" max="8453" width="20.85546875" style="1" customWidth="1"/>
    <col min="8454" max="8454" width="8" style="1" customWidth="1"/>
    <col min="8455" max="8455" width="4.42578125" style="1" customWidth="1"/>
    <col min="8456" max="8456" width="3.5703125" style="1" customWidth="1"/>
    <col min="8457" max="8457" width="12.140625" style="1" customWidth="1"/>
    <col min="8458" max="8458" width="10" style="1" customWidth="1"/>
    <col min="8459" max="8459" width="8.140625" style="1" customWidth="1"/>
    <col min="8460" max="8460" width="11.42578125" style="1" customWidth="1"/>
    <col min="8461" max="8461" width="5.140625" style="1" customWidth="1"/>
    <col min="8462" max="8462" width="11.7109375" style="1" customWidth="1"/>
    <col min="8463" max="8463" width="9.28515625" style="1" customWidth="1"/>
    <col min="8464" max="8464" width="15.28515625" style="1" customWidth="1"/>
    <col min="8465" max="8704" width="9.140625" style="1"/>
    <col min="8705" max="8705" width="0.7109375" style="1" customWidth="1"/>
    <col min="8706" max="8706" width="4" style="1" customWidth="1"/>
    <col min="8707" max="8707" width="22" style="1" customWidth="1"/>
    <col min="8708" max="8708" width="13" style="1" customWidth="1"/>
    <col min="8709" max="8709" width="20.85546875" style="1" customWidth="1"/>
    <col min="8710" max="8710" width="8" style="1" customWidth="1"/>
    <col min="8711" max="8711" width="4.42578125" style="1" customWidth="1"/>
    <col min="8712" max="8712" width="3.5703125" style="1" customWidth="1"/>
    <col min="8713" max="8713" width="12.140625" style="1" customWidth="1"/>
    <col min="8714" max="8714" width="10" style="1" customWidth="1"/>
    <col min="8715" max="8715" width="8.140625" style="1" customWidth="1"/>
    <col min="8716" max="8716" width="11.42578125" style="1" customWidth="1"/>
    <col min="8717" max="8717" width="5.140625" style="1" customWidth="1"/>
    <col min="8718" max="8718" width="11.7109375" style="1" customWidth="1"/>
    <col min="8719" max="8719" width="9.28515625" style="1" customWidth="1"/>
    <col min="8720" max="8720" width="15.28515625" style="1" customWidth="1"/>
    <col min="8721" max="8960" width="9.140625" style="1"/>
    <col min="8961" max="8961" width="0.7109375" style="1" customWidth="1"/>
    <col min="8962" max="8962" width="4" style="1" customWidth="1"/>
    <col min="8963" max="8963" width="22" style="1" customWidth="1"/>
    <col min="8964" max="8964" width="13" style="1" customWidth="1"/>
    <col min="8965" max="8965" width="20.85546875" style="1" customWidth="1"/>
    <col min="8966" max="8966" width="8" style="1" customWidth="1"/>
    <col min="8967" max="8967" width="4.42578125" style="1" customWidth="1"/>
    <col min="8968" max="8968" width="3.5703125" style="1" customWidth="1"/>
    <col min="8969" max="8969" width="12.140625" style="1" customWidth="1"/>
    <col min="8970" max="8970" width="10" style="1" customWidth="1"/>
    <col min="8971" max="8971" width="8.140625" style="1" customWidth="1"/>
    <col min="8972" max="8972" width="11.42578125" style="1" customWidth="1"/>
    <col min="8973" max="8973" width="5.140625" style="1" customWidth="1"/>
    <col min="8974" max="8974" width="11.7109375" style="1" customWidth="1"/>
    <col min="8975" max="8975" width="9.28515625" style="1" customWidth="1"/>
    <col min="8976" max="8976" width="15.28515625" style="1" customWidth="1"/>
    <col min="8977" max="9216" width="9.140625" style="1"/>
    <col min="9217" max="9217" width="0.7109375" style="1" customWidth="1"/>
    <col min="9218" max="9218" width="4" style="1" customWidth="1"/>
    <col min="9219" max="9219" width="22" style="1" customWidth="1"/>
    <col min="9220" max="9220" width="13" style="1" customWidth="1"/>
    <col min="9221" max="9221" width="20.85546875" style="1" customWidth="1"/>
    <col min="9222" max="9222" width="8" style="1" customWidth="1"/>
    <col min="9223" max="9223" width="4.42578125" style="1" customWidth="1"/>
    <col min="9224" max="9224" width="3.5703125" style="1" customWidth="1"/>
    <col min="9225" max="9225" width="12.140625" style="1" customWidth="1"/>
    <col min="9226" max="9226" width="10" style="1" customWidth="1"/>
    <col min="9227" max="9227" width="8.140625" style="1" customWidth="1"/>
    <col min="9228" max="9228" width="11.42578125" style="1" customWidth="1"/>
    <col min="9229" max="9229" width="5.140625" style="1" customWidth="1"/>
    <col min="9230" max="9230" width="11.7109375" style="1" customWidth="1"/>
    <col min="9231" max="9231" width="9.28515625" style="1" customWidth="1"/>
    <col min="9232" max="9232" width="15.28515625" style="1" customWidth="1"/>
    <col min="9233" max="9472" width="9.140625" style="1"/>
    <col min="9473" max="9473" width="0.7109375" style="1" customWidth="1"/>
    <col min="9474" max="9474" width="4" style="1" customWidth="1"/>
    <col min="9475" max="9475" width="22" style="1" customWidth="1"/>
    <col min="9476" max="9476" width="13" style="1" customWidth="1"/>
    <col min="9477" max="9477" width="20.85546875" style="1" customWidth="1"/>
    <col min="9478" max="9478" width="8" style="1" customWidth="1"/>
    <col min="9479" max="9479" width="4.42578125" style="1" customWidth="1"/>
    <col min="9480" max="9480" width="3.5703125" style="1" customWidth="1"/>
    <col min="9481" max="9481" width="12.140625" style="1" customWidth="1"/>
    <col min="9482" max="9482" width="10" style="1" customWidth="1"/>
    <col min="9483" max="9483" width="8.140625" style="1" customWidth="1"/>
    <col min="9484" max="9484" width="11.42578125" style="1" customWidth="1"/>
    <col min="9485" max="9485" width="5.140625" style="1" customWidth="1"/>
    <col min="9486" max="9486" width="11.7109375" style="1" customWidth="1"/>
    <col min="9487" max="9487" width="9.28515625" style="1" customWidth="1"/>
    <col min="9488" max="9488" width="15.28515625" style="1" customWidth="1"/>
    <col min="9489" max="9728" width="9.140625" style="1"/>
    <col min="9729" max="9729" width="0.7109375" style="1" customWidth="1"/>
    <col min="9730" max="9730" width="4" style="1" customWidth="1"/>
    <col min="9731" max="9731" width="22" style="1" customWidth="1"/>
    <col min="9732" max="9732" width="13" style="1" customWidth="1"/>
    <col min="9733" max="9733" width="20.85546875" style="1" customWidth="1"/>
    <col min="9734" max="9734" width="8" style="1" customWidth="1"/>
    <col min="9735" max="9735" width="4.42578125" style="1" customWidth="1"/>
    <col min="9736" max="9736" width="3.5703125" style="1" customWidth="1"/>
    <col min="9737" max="9737" width="12.140625" style="1" customWidth="1"/>
    <col min="9738" max="9738" width="10" style="1" customWidth="1"/>
    <col min="9739" max="9739" width="8.140625" style="1" customWidth="1"/>
    <col min="9740" max="9740" width="11.42578125" style="1" customWidth="1"/>
    <col min="9741" max="9741" width="5.140625" style="1" customWidth="1"/>
    <col min="9742" max="9742" width="11.7109375" style="1" customWidth="1"/>
    <col min="9743" max="9743" width="9.28515625" style="1" customWidth="1"/>
    <col min="9744" max="9744" width="15.28515625" style="1" customWidth="1"/>
    <col min="9745" max="9984" width="9.140625" style="1"/>
    <col min="9985" max="9985" width="0.7109375" style="1" customWidth="1"/>
    <col min="9986" max="9986" width="4" style="1" customWidth="1"/>
    <col min="9987" max="9987" width="22" style="1" customWidth="1"/>
    <col min="9988" max="9988" width="13" style="1" customWidth="1"/>
    <col min="9989" max="9989" width="20.85546875" style="1" customWidth="1"/>
    <col min="9990" max="9990" width="8" style="1" customWidth="1"/>
    <col min="9991" max="9991" width="4.42578125" style="1" customWidth="1"/>
    <col min="9992" max="9992" width="3.5703125" style="1" customWidth="1"/>
    <col min="9993" max="9993" width="12.140625" style="1" customWidth="1"/>
    <col min="9994" max="9994" width="10" style="1" customWidth="1"/>
    <col min="9995" max="9995" width="8.140625" style="1" customWidth="1"/>
    <col min="9996" max="9996" width="11.42578125" style="1" customWidth="1"/>
    <col min="9997" max="9997" width="5.140625" style="1" customWidth="1"/>
    <col min="9998" max="9998" width="11.7109375" style="1" customWidth="1"/>
    <col min="9999" max="9999" width="9.28515625" style="1" customWidth="1"/>
    <col min="10000" max="10000" width="15.28515625" style="1" customWidth="1"/>
    <col min="10001" max="10240" width="9.140625" style="1"/>
    <col min="10241" max="10241" width="0.7109375" style="1" customWidth="1"/>
    <col min="10242" max="10242" width="4" style="1" customWidth="1"/>
    <col min="10243" max="10243" width="22" style="1" customWidth="1"/>
    <col min="10244" max="10244" width="13" style="1" customWidth="1"/>
    <col min="10245" max="10245" width="20.85546875" style="1" customWidth="1"/>
    <col min="10246" max="10246" width="8" style="1" customWidth="1"/>
    <col min="10247" max="10247" width="4.42578125" style="1" customWidth="1"/>
    <col min="10248" max="10248" width="3.5703125" style="1" customWidth="1"/>
    <col min="10249" max="10249" width="12.140625" style="1" customWidth="1"/>
    <col min="10250" max="10250" width="10" style="1" customWidth="1"/>
    <col min="10251" max="10251" width="8.140625" style="1" customWidth="1"/>
    <col min="10252" max="10252" width="11.42578125" style="1" customWidth="1"/>
    <col min="10253" max="10253" width="5.140625" style="1" customWidth="1"/>
    <col min="10254" max="10254" width="11.7109375" style="1" customWidth="1"/>
    <col min="10255" max="10255" width="9.28515625" style="1" customWidth="1"/>
    <col min="10256" max="10256" width="15.28515625" style="1" customWidth="1"/>
    <col min="10257" max="10496" width="9.140625" style="1"/>
    <col min="10497" max="10497" width="0.7109375" style="1" customWidth="1"/>
    <col min="10498" max="10498" width="4" style="1" customWidth="1"/>
    <col min="10499" max="10499" width="22" style="1" customWidth="1"/>
    <col min="10500" max="10500" width="13" style="1" customWidth="1"/>
    <col min="10501" max="10501" width="20.85546875" style="1" customWidth="1"/>
    <col min="10502" max="10502" width="8" style="1" customWidth="1"/>
    <col min="10503" max="10503" width="4.42578125" style="1" customWidth="1"/>
    <col min="10504" max="10504" width="3.5703125" style="1" customWidth="1"/>
    <col min="10505" max="10505" width="12.140625" style="1" customWidth="1"/>
    <col min="10506" max="10506" width="10" style="1" customWidth="1"/>
    <col min="10507" max="10507" width="8.140625" style="1" customWidth="1"/>
    <col min="10508" max="10508" width="11.42578125" style="1" customWidth="1"/>
    <col min="10509" max="10509" width="5.140625" style="1" customWidth="1"/>
    <col min="10510" max="10510" width="11.7109375" style="1" customWidth="1"/>
    <col min="10511" max="10511" width="9.28515625" style="1" customWidth="1"/>
    <col min="10512" max="10512" width="15.28515625" style="1" customWidth="1"/>
    <col min="10513" max="10752" width="9.140625" style="1"/>
    <col min="10753" max="10753" width="0.7109375" style="1" customWidth="1"/>
    <col min="10754" max="10754" width="4" style="1" customWidth="1"/>
    <col min="10755" max="10755" width="22" style="1" customWidth="1"/>
    <col min="10756" max="10756" width="13" style="1" customWidth="1"/>
    <col min="10757" max="10757" width="20.85546875" style="1" customWidth="1"/>
    <col min="10758" max="10758" width="8" style="1" customWidth="1"/>
    <col min="10759" max="10759" width="4.42578125" style="1" customWidth="1"/>
    <col min="10760" max="10760" width="3.5703125" style="1" customWidth="1"/>
    <col min="10761" max="10761" width="12.140625" style="1" customWidth="1"/>
    <col min="10762" max="10762" width="10" style="1" customWidth="1"/>
    <col min="10763" max="10763" width="8.140625" style="1" customWidth="1"/>
    <col min="10764" max="10764" width="11.42578125" style="1" customWidth="1"/>
    <col min="10765" max="10765" width="5.140625" style="1" customWidth="1"/>
    <col min="10766" max="10766" width="11.7109375" style="1" customWidth="1"/>
    <col min="10767" max="10767" width="9.28515625" style="1" customWidth="1"/>
    <col min="10768" max="10768" width="15.28515625" style="1" customWidth="1"/>
    <col min="10769" max="11008" width="9.140625" style="1"/>
    <col min="11009" max="11009" width="0.7109375" style="1" customWidth="1"/>
    <col min="11010" max="11010" width="4" style="1" customWidth="1"/>
    <col min="11011" max="11011" width="22" style="1" customWidth="1"/>
    <col min="11012" max="11012" width="13" style="1" customWidth="1"/>
    <col min="11013" max="11013" width="20.85546875" style="1" customWidth="1"/>
    <col min="11014" max="11014" width="8" style="1" customWidth="1"/>
    <col min="11015" max="11015" width="4.42578125" style="1" customWidth="1"/>
    <col min="11016" max="11016" width="3.5703125" style="1" customWidth="1"/>
    <col min="11017" max="11017" width="12.140625" style="1" customWidth="1"/>
    <col min="11018" max="11018" width="10" style="1" customWidth="1"/>
    <col min="11019" max="11019" width="8.140625" style="1" customWidth="1"/>
    <col min="11020" max="11020" width="11.42578125" style="1" customWidth="1"/>
    <col min="11021" max="11021" width="5.140625" style="1" customWidth="1"/>
    <col min="11022" max="11022" width="11.7109375" style="1" customWidth="1"/>
    <col min="11023" max="11023" width="9.28515625" style="1" customWidth="1"/>
    <col min="11024" max="11024" width="15.28515625" style="1" customWidth="1"/>
    <col min="11025" max="11264" width="9.140625" style="1"/>
    <col min="11265" max="11265" width="0.7109375" style="1" customWidth="1"/>
    <col min="11266" max="11266" width="4" style="1" customWidth="1"/>
    <col min="11267" max="11267" width="22" style="1" customWidth="1"/>
    <col min="11268" max="11268" width="13" style="1" customWidth="1"/>
    <col min="11269" max="11269" width="20.85546875" style="1" customWidth="1"/>
    <col min="11270" max="11270" width="8" style="1" customWidth="1"/>
    <col min="11271" max="11271" width="4.42578125" style="1" customWidth="1"/>
    <col min="11272" max="11272" width="3.5703125" style="1" customWidth="1"/>
    <col min="11273" max="11273" width="12.140625" style="1" customWidth="1"/>
    <col min="11274" max="11274" width="10" style="1" customWidth="1"/>
    <col min="11275" max="11275" width="8.140625" style="1" customWidth="1"/>
    <col min="11276" max="11276" width="11.42578125" style="1" customWidth="1"/>
    <col min="11277" max="11277" width="5.140625" style="1" customWidth="1"/>
    <col min="11278" max="11278" width="11.7109375" style="1" customWidth="1"/>
    <col min="11279" max="11279" width="9.28515625" style="1" customWidth="1"/>
    <col min="11280" max="11280" width="15.28515625" style="1" customWidth="1"/>
    <col min="11281" max="11520" width="9.140625" style="1"/>
    <col min="11521" max="11521" width="0.7109375" style="1" customWidth="1"/>
    <col min="11522" max="11522" width="4" style="1" customWidth="1"/>
    <col min="11523" max="11523" width="22" style="1" customWidth="1"/>
    <col min="11524" max="11524" width="13" style="1" customWidth="1"/>
    <col min="11525" max="11525" width="20.85546875" style="1" customWidth="1"/>
    <col min="11526" max="11526" width="8" style="1" customWidth="1"/>
    <col min="11527" max="11527" width="4.42578125" style="1" customWidth="1"/>
    <col min="11528" max="11528" width="3.5703125" style="1" customWidth="1"/>
    <col min="11529" max="11529" width="12.140625" style="1" customWidth="1"/>
    <col min="11530" max="11530" width="10" style="1" customWidth="1"/>
    <col min="11531" max="11531" width="8.140625" style="1" customWidth="1"/>
    <col min="11532" max="11532" width="11.42578125" style="1" customWidth="1"/>
    <col min="11533" max="11533" width="5.140625" style="1" customWidth="1"/>
    <col min="11534" max="11534" width="11.7109375" style="1" customWidth="1"/>
    <col min="11535" max="11535" width="9.28515625" style="1" customWidth="1"/>
    <col min="11536" max="11536" width="15.28515625" style="1" customWidth="1"/>
    <col min="11537" max="11776" width="9.140625" style="1"/>
    <col min="11777" max="11777" width="0.7109375" style="1" customWidth="1"/>
    <col min="11778" max="11778" width="4" style="1" customWidth="1"/>
    <col min="11779" max="11779" width="22" style="1" customWidth="1"/>
    <col min="11780" max="11780" width="13" style="1" customWidth="1"/>
    <col min="11781" max="11781" width="20.85546875" style="1" customWidth="1"/>
    <col min="11782" max="11782" width="8" style="1" customWidth="1"/>
    <col min="11783" max="11783" width="4.42578125" style="1" customWidth="1"/>
    <col min="11784" max="11784" width="3.5703125" style="1" customWidth="1"/>
    <col min="11785" max="11785" width="12.140625" style="1" customWidth="1"/>
    <col min="11786" max="11786" width="10" style="1" customWidth="1"/>
    <col min="11787" max="11787" width="8.140625" style="1" customWidth="1"/>
    <col min="11788" max="11788" width="11.42578125" style="1" customWidth="1"/>
    <col min="11789" max="11789" width="5.140625" style="1" customWidth="1"/>
    <col min="11790" max="11790" width="11.7109375" style="1" customWidth="1"/>
    <col min="11791" max="11791" width="9.28515625" style="1" customWidth="1"/>
    <col min="11792" max="11792" width="15.28515625" style="1" customWidth="1"/>
    <col min="11793" max="12032" width="9.140625" style="1"/>
    <col min="12033" max="12033" width="0.7109375" style="1" customWidth="1"/>
    <col min="12034" max="12034" width="4" style="1" customWidth="1"/>
    <col min="12035" max="12035" width="22" style="1" customWidth="1"/>
    <col min="12036" max="12036" width="13" style="1" customWidth="1"/>
    <col min="12037" max="12037" width="20.85546875" style="1" customWidth="1"/>
    <col min="12038" max="12038" width="8" style="1" customWidth="1"/>
    <col min="12039" max="12039" width="4.42578125" style="1" customWidth="1"/>
    <col min="12040" max="12040" width="3.5703125" style="1" customWidth="1"/>
    <col min="12041" max="12041" width="12.140625" style="1" customWidth="1"/>
    <col min="12042" max="12042" width="10" style="1" customWidth="1"/>
    <col min="12043" max="12043" width="8.140625" style="1" customWidth="1"/>
    <col min="12044" max="12044" width="11.42578125" style="1" customWidth="1"/>
    <col min="12045" max="12045" width="5.140625" style="1" customWidth="1"/>
    <col min="12046" max="12046" width="11.7109375" style="1" customWidth="1"/>
    <col min="12047" max="12047" width="9.28515625" style="1" customWidth="1"/>
    <col min="12048" max="12048" width="15.28515625" style="1" customWidth="1"/>
    <col min="12049" max="12288" width="9.140625" style="1"/>
    <col min="12289" max="12289" width="0.7109375" style="1" customWidth="1"/>
    <col min="12290" max="12290" width="4" style="1" customWidth="1"/>
    <col min="12291" max="12291" width="22" style="1" customWidth="1"/>
    <col min="12292" max="12292" width="13" style="1" customWidth="1"/>
    <col min="12293" max="12293" width="20.85546875" style="1" customWidth="1"/>
    <col min="12294" max="12294" width="8" style="1" customWidth="1"/>
    <col min="12295" max="12295" width="4.42578125" style="1" customWidth="1"/>
    <col min="12296" max="12296" width="3.5703125" style="1" customWidth="1"/>
    <col min="12297" max="12297" width="12.140625" style="1" customWidth="1"/>
    <col min="12298" max="12298" width="10" style="1" customWidth="1"/>
    <col min="12299" max="12299" width="8.140625" style="1" customWidth="1"/>
    <col min="12300" max="12300" width="11.42578125" style="1" customWidth="1"/>
    <col min="12301" max="12301" width="5.140625" style="1" customWidth="1"/>
    <col min="12302" max="12302" width="11.7109375" style="1" customWidth="1"/>
    <col min="12303" max="12303" width="9.28515625" style="1" customWidth="1"/>
    <col min="12304" max="12304" width="15.28515625" style="1" customWidth="1"/>
    <col min="12305" max="12544" width="9.140625" style="1"/>
    <col min="12545" max="12545" width="0.7109375" style="1" customWidth="1"/>
    <col min="12546" max="12546" width="4" style="1" customWidth="1"/>
    <col min="12547" max="12547" width="22" style="1" customWidth="1"/>
    <col min="12548" max="12548" width="13" style="1" customWidth="1"/>
    <col min="12549" max="12549" width="20.85546875" style="1" customWidth="1"/>
    <col min="12550" max="12550" width="8" style="1" customWidth="1"/>
    <col min="12551" max="12551" width="4.42578125" style="1" customWidth="1"/>
    <col min="12552" max="12552" width="3.5703125" style="1" customWidth="1"/>
    <col min="12553" max="12553" width="12.140625" style="1" customWidth="1"/>
    <col min="12554" max="12554" width="10" style="1" customWidth="1"/>
    <col min="12555" max="12555" width="8.140625" style="1" customWidth="1"/>
    <col min="12556" max="12556" width="11.42578125" style="1" customWidth="1"/>
    <col min="12557" max="12557" width="5.140625" style="1" customWidth="1"/>
    <col min="12558" max="12558" width="11.7109375" style="1" customWidth="1"/>
    <col min="12559" max="12559" width="9.28515625" style="1" customWidth="1"/>
    <col min="12560" max="12560" width="15.28515625" style="1" customWidth="1"/>
    <col min="12561" max="12800" width="9.140625" style="1"/>
    <col min="12801" max="12801" width="0.7109375" style="1" customWidth="1"/>
    <col min="12802" max="12802" width="4" style="1" customWidth="1"/>
    <col min="12803" max="12803" width="22" style="1" customWidth="1"/>
    <col min="12804" max="12804" width="13" style="1" customWidth="1"/>
    <col min="12805" max="12805" width="20.85546875" style="1" customWidth="1"/>
    <col min="12806" max="12806" width="8" style="1" customWidth="1"/>
    <col min="12807" max="12807" width="4.42578125" style="1" customWidth="1"/>
    <col min="12808" max="12808" width="3.5703125" style="1" customWidth="1"/>
    <col min="12809" max="12809" width="12.140625" style="1" customWidth="1"/>
    <col min="12810" max="12810" width="10" style="1" customWidth="1"/>
    <col min="12811" max="12811" width="8.140625" style="1" customWidth="1"/>
    <col min="12812" max="12812" width="11.42578125" style="1" customWidth="1"/>
    <col min="12813" max="12813" width="5.140625" style="1" customWidth="1"/>
    <col min="12814" max="12814" width="11.7109375" style="1" customWidth="1"/>
    <col min="12815" max="12815" width="9.28515625" style="1" customWidth="1"/>
    <col min="12816" max="12816" width="15.28515625" style="1" customWidth="1"/>
    <col min="12817" max="13056" width="9.140625" style="1"/>
    <col min="13057" max="13057" width="0.7109375" style="1" customWidth="1"/>
    <col min="13058" max="13058" width="4" style="1" customWidth="1"/>
    <col min="13059" max="13059" width="22" style="1" customWidth="1"/>
    <col min="13060" max="13060" width="13" style="1" customWidth="1"/>
    <col min="13061" max="13061" width="20.85546875" style="1" customWidth="1"/>
    <col min="13062" max="13062" width="8" style="1" customWidth="1"/>
    <col min="13063" max="13063" width="4.42578125" style="1" customWidth="1"/>
    <col min="13064" max="13064" width="3.5703125" style="1" customWidth="1"/>
    <col min="13065" max="13065" width="12.140625" style="1" customWidth="1"/>
    <col min="13066" max="13066" width="10" style="1" customWidth="1"/>
    <col min="13067" max="13067" width="8.140625" style="1" customWidth="1"/>
    <col min="13068" max="13068" width="11.42578125" style="1" customWidth="1"/>
    <col min="13069" max="13069" width="5.140625" style="1" customWidth="1"/>
    <col min="13070" max="13070" width="11.7109375" style="1" customWidth="1"/>
    <col min="13071" max="13071" width="9.28515625" style="1" customWidth="1"/>
    <col min="13072" max="13072" width="15.28515625" style="1" customWidth="1"/>
    <col min="13073" max="13312" width="9.140625" style="1"/>
    <col min="13313" max="13313" width="0.7109375" style="1" customWidth="1"/>
    <col min="13314" max="13314" width="4" style="1" customWidth="1"/>
    <col min="13315" max="13315" width="22" style="1" customWidth="1"/>
    <col min="13316" max="13316" width="13" style="1" customWidth="1"/>
    <col min="13317" max="13317" width="20.85546875" style="1" customWidth="1"/>
    <col min="13318" max="13318" width="8" style="1" customWidth="1"/>
    <col min="13319" max="13319" width="4.42578125" style="1" customWidth="1"/>
    <col min="13320" max="13320" width="3.5703125" style="1" customWidth="1"/>
    <col min="13321" max="13321" width="12.140625" style="1" customWidth="1"/>
    <col min="13322" max="13322" width="10" style="1" customWidth="1"/>
    <col min="13323" max="13323" width="8.140625" style="1" customWidth="1"/>
    <col min="13324" max="13324" width="11.42578125" style="1" customWidth="1"/>
    <col min="13325" max="13325" width="5.140625" style="1" customWidth="1"/>
    <col min="13326" max="13326" width="11.7109375" style="1" customWidth="1"/>
    <col min="13327" max="13327" width="9.28515625" style="1" customWidth="1"/>
    <col min="13328" max="13328" width="15.28515625" style="1" customWidth="1"/>
    <col min="13329" max="13568" width="9.140625" style="1"/>
    <col min="13569" max="13569" width="0.7109375" style="1" customWidth="1"/>
    <col min="13570" max="13570" width="4" style="1" customWidth="1"/>
    <col min="13571" max="13571" width="22" style="1" customWidth="1"/>
    <col min="13572" max="13572" width="13" style="1" customWidth="1"/>
    <col min="13573" max="13573" width="20.85546875" style="1" customWidth="1"/>
    <col min="13574" max="13574" width="8" style="1" customWidth="1"/>
    <col min="13575" max="13575" width="4.42578125" style="1" customWidth="1"/>
    <col min="13576" max="13576" width="3.5703125" style="1" customWidth="1"/>
    <col min="13577" max="13577" width="12.140625" style="1" customWidth="1"/>
    <col min="13578" max="13578" width="10" style="1" customWidth="1"/>
    <col min="13579" max="13579" width="8.140625" style="1" customWidth="1"/>
    <col min="13580" max="13580" width="11.42578125" style="1" customWidth="1"/>
    <col min="13581" max="13581" width="5.140625" style="1" customWidth="1"/>
    <col min="13582" max="13582" width="11.7109375" style="1" customWidth="1"/>
    <col min="13583" max="13583" width="9.28515625" style="1" customWidth="1"/>
    <col min="13584" max="13584" width="15.28515625" style="1" customWidth="1"/>
    <col min="13585" max="13824" width="9.140625" style="1"/>
    <col min="13825" max="13825" width="0.7109375" style="1" customWidth="1"/>
    <col min="13826" max="13826" width="4" style="1" customWidth="1"/>
    <col min="13827" max="13827" width="22" style="1" customWidth="1"/>
    <col min="13828" max="13828" width="13" style="1" customWidth="1"/>
    <col min="13829" max="13829" width="20.85546875" style="1" customWidth="1"/>
    <col min="13830" max="13830" width="8" style="1" customWidth="1"/>
    <col min="13831" max="13831" width="4.42578125" style="1" customWidth="1"/>
    <col min="13832" max="13832" width="3.5703125" style="1" customWidth="1"/>
    <col min="13833" max="13833" width="12.140625" style="1" customWidth="1"/>
    <col min="13834" max="13834" width="10" style="1" customWidth="1"/>
    <col min="13835" max="13835" width="8.140625" style="1" customWidth="1"/>
    <col min="13836" max="13836" width="11.42578125" style="1" customWidth="1"/>
    <col min="13837" max="13837" width="5.140625" style="1" customWidth="1"/>
    <col min="13838" max="13838" width="11.7109375" style="1" customWidth="1"/>
    <col min="13839" max="13839" width="9.28515625" style="1" customWidth="1"/>
    <col min="13840" max="13840" width="15.28515625" style="1" customWidth="1"/>
    <col min="13841" max="14080" width="9.140625" style="1"/>
    <col min="14081" max="14081" width="0.7109375" style="1" customWidth="1"/>
    <col min="14082" max="14082" width="4" style="1" customWidth="1"/>
    <col min="14083" max="14083" width="22" style="1" customWidth="1"/>
    <col min="14084" max="14084" width="13" style="1" customWidth="1"/>
    <col min="14085" max="14085" width="20.85546875" style="1" customWidth="1"/>
    <col min="14086" max="14086" width="8" style="1" customWidth="1"/>
    <col min="14087" max="14087" width="4.42578125" style="1" customWidth="1"/>
    <col min="14088" max="14088" width="3.5703125" style="1" customWidth="1"/>
    <col min="14089" max="14089" width="12.140625" style="1" customWidth="1"/>
    <col min="14090" max="14090" width="10" style="1" customWidth="1"/>
    <col min="14091" max="14091" width="8.140625" style="1" customWidth="1"/>
    <col min="14092" max="14092" width="11.42578125" style="1" customWidth="1"/>
    <col min="14093" max="14093" width="5.140625" style="1" customWidth="1"/>
    <col min="14094" max="14094" width="11.7109375" style="1" customWidth="1"/>
    <col min="14095" max="14095" width="9.28515625" style="1" customWidth="1"/>
    <col min="14096" max="14096" width="15.28515625" style="1" customWidth="1"/>
    <col min="14097" max="14336" width="9.140625" style="1"/>
    <col min="14337" max="14337" width="0.7109375" style="1" customWidth="1"/>
    <col min="14338" max="14338" width="4" style="1" customWidth="1"/>
    <col min="14339" max="14339" width="22" style="1" customWidth="1"/>
    <col min="14340" max="14340" width="13" style="1" customWidth="1"/>
    <col min="14341" max="14341" width="20.85546875" style="1" customWidth="1"/>
    <col min="14342" max="14342" width="8" style="1" customWidth="1"/>
    <col min="14343" max="14343" width="4.42578125" style="1" customWidth="1"/>
    <col min="14344" max="14344" width="3.5703125" style="1" customWidth="1"/>
    <col min="14345" max="14345" width="12.140625" style="1" customWidth="1"/>
    <col min="14346" max="14346" width="10" style="1" customWidth="1"/>
    <col min="14347" max="14347" width="8.140625" style="1" customWidth="1"/>
    <col min="14348" max="14348" width="11.42578125" style="1" customWidth="1"/>
    <col min="14349" max="14349" width="5.140625" style="1" customWidth="1"/>
    <col min="14350" max="14350" width="11.7109375" style="1" customWidth="1"/>
    <col min="14351" max="14351" width="9.28515625" style="1" customWidth="1"/>
    <col min="14352" max="14352" width="15.28515625" style="1" customWidth="1"/>
    <col min="14353" max="14592" width="9.140625" style="1"/>
    <col min="14593" max="14593" width="0.7109375" style="1" customWidth="1"/>
    <col min="14594" max="14594" width="4" style="1" customWidth="1"/>
    <col min="14595" max="14595" width="22" style="1" customWidth="1"/>
    <col min="14596" max="14596" width="13" style="1" customWidth="1"/>
    <col min="14597" max="14597" width="20.85546875" style="1" customWidth="1"/>
    <col min="14598" max="14598" width="8" style="1" customWidth="1"/>
    <col min="14599" max="14599" width="4.42578125" style="1" customWidth="1"/>
    <col min="14600" max="14600" width="3.5703125" style="1" customWidth="1"/>
    <col min="14601" max="14601" width="12.140625" style="1" customWidth="1"/>
    <col min="14602" max="14602" width="10" style="1" customWidth="1"/>
    <col min="14603" max="14603" width="8.140625" style="1" customWidth="1"/>
    <col min="14604" max="14604" width="11.42578125" style="1" customWidth="1"/>
    <col min="14605" max="14605" width="5.140625" style="1" customWidth="1"/>
    <col min="14606" max="14606" width="11.7109375" style="1" customWidth="1"/>
    <col min="14607" max="14607" width="9.28515625" style="1" customWidth="1"/>
    <col min="14608" max="14608" width="15.28515625" style="1" customWidth="1"/>
    <col min="14609" max="14848" width="9.140625" style="1"/>
    <col min="14849" max="14849" width="0.7109375" style="1" customWidth="1"/>
    <col min="14850" max="14850" width="4" style="1" customWidth="1"/>
    <col min="14851" max="14851" width="22" style="1" customWidth="1"/>
    <col min="14852" max="14852" width="13" style="1" customWidth="1"/>
    <col min="14853" max="14853" width="20.85546875" style="1" customWidth="1"/>
    <col min="14854" max="14854" width="8" style="1" customWidth="1"/>
    <col min="14855" max="14855" width="4.42578125" style="1" customWidth="1"/>
    <col min="14856" max="14856" width="3.5703125" style="1" customWidth="1"/>
    <col min="14857" max="14857" width="12.140625" style="1" customWidth="1"/>
    <col min="14858" max="14858" width="10" style="1" customWidth="1"/>
    <col min="14859" max="14859" width="8.140625" style="1" customWidth="1"/>
    <col min="14860" max="14860" width="11.42578125" style="1" customWidth="1"/>
    <col min="14861" max="14861" width="5.140625" style="1" customWidth="1"/>
    <col min="14862" max="14862" width="11.7109375" style="1" customWidth="1"/>
    <col min="14863" max="14863" width="9.28515625" style="1" customWidth="1"/>
    <col min="14864" max="14864" width="15.28515625" style="1" customWidth="1"/>
    <col min="14865" max="15104" width="9.140625" style="1"/>
    <col min="15105" max="15105" width="0.7109375" style="1" customWidth="1"/>
    <col min="15106" max="15106" width="4" style="1" customWidth="1"/>
    <col min="15107" max="15107" width="22" style="1" customWidth="1"/>
    <col min="15108" max="15108" width="13" style="1" customWidth="1"/>
    <col min="15109" max="15109" width="20.85546875" style="1" customWidth="1"/>
    <col min="15110" max="15110" width="8" style="1" customWidth="1"/>
    <col min="15111" max="15111" width="4.42578125" style="1" customWidth="1"/>
    <col min="15112" max="15112" width="3.5703125" style="1" customWidth="1"/>
    <col min="15113" max="15113" width="12.140625" style="1" customWidth="1"/>
    <col min="15114" max="15114" width="10" style="1" customWidth="1"/>
    <col min="15115" max="15115" width="8.140625" style="1" customWidth="1"/>
    <col min="15116" max="15116" width="11.42578125" style="1" customWidth="1"/>
    <col min="15117" max="15117" width="5.140625" style="1" customWidth="1"/>
    <col min="15118" max="15118" width="11.7109375" style="1" customWidth="1"/>
    <col min="15119" max="15119" width="9.28515625" style="1" customWidth="1"/>
    <col min="15120" max="15120" width="15.28515625" style="1" customWidth="1"/>
    <col min="15121" max="15360" width="9.140625" style="1"/>
    <col min="15361" max="15361" width="0.7109375" style="1" customWidth="1"/>
    <col min="15362" max="15362" width="4" style="1" customWidth="1"/>
    <col min="15363" max="15363" width="22" style="1" customWidth="1"/>
    <col min="15364" max="15364" width="13" style="1" customWidth="1"/>
    <col min="15365" max="15365" width="20.85546875" style="1" customWidth="1"/>
    <col min="15366" max="15366" width="8" style="1" customWidth="1"/>
    <col min="15367" max="15367" width="4.42578125" style="1" customWidth="1"/>
    <col min="15368" max="15368" width="3.5703125" style="1" customWidth="1"/>
    <col min="15369" max="15369" width="12.140625" style="1" customWidth="1"/>
    <col min="15370" max="15370" width="10" style="1" customWidth="1"/>
    <col min="15371" max="15371" width="8.140625" style="1" customWidth="1"/>
    <col min="15372" max="15372" width="11.42578125" style="1" customWidth="1"/>
    <col min="15373" max="15373" width="5.140625" style="1" customWidth="1"/>
    <col min="15374" max="15374" width="11.7109375" style="1" customWidth="1"/>
    <col min="15375" max="15375" width="9.28515625" style="1" customWidth="1"/>
    <col min="15376" max="15376" width="15.28515625" style="1" customWidth="1"/>
    <col min="15377" max="15616" width="9.140625" style="1"/>
    <col min="15617" max="15617" width="0.7109375" style="1" customWidth="1"/>
    <col min="15618" max="15618" width="4" style="1" customWidth="1"/>
    <col min="15619" max="15619" width="22" style="1" customWidth="1"/>
    <col min="15620" max="15620" width="13" style="1" customWidth="1"/>
    <col min="15621" max="15621" width="20.85546875" style="1" customWidth="1"/>
    <col min="15622" max="15622" width="8" style="1" customWidth="1"/>
    <col min="15623" max="15623" width="4.42578125" style="1" customWidth="1"/>
    <col min="15624" max="15624" width="3.5703125" style="1" customWidth="1"/>
    <col min="15625" max="15625" width="12.140625" style="1" customWidth="1"/>
    <col min="15626" max="15626" width="10" style="1" customWidth="1"/>
    <col min="15627" max="15627" width="8.140625" style="1" customWidth="1"/>
    <col min="15628" max="15628" width="11.42578125" style="1" customWidth="1"/>
    <col min="15629" max="15629" width="5.140625" style="1" customWidth="1"/>
    <col min="15630" max="15630" width="11.7109375" style="1" customWidth="1"/>
    <col min="15631" max="15631" width="9.28515625" style="1" customWidth="1"/>
    <col min="15632" max="15632" width="15.28515625" style="1" customWidth="1"/>
    <col min="15633" max="15872" width="9.140625" style="1"/>
    <col min="15873" max="15873" width="0.7109375" style="1" customWidth="1"/>
    <col min="15874" max="15874" width="4" style="1" customWidth="1"/>
    <col min="15875" max="15875" width="22" style="1" customWidth="1"/>
    <col min="15876" max="15876" width="13" style="1" customWidth="1"/>
    <col min="15877" max="15877" width="20.85546875" style="1" customWidth="1"/>
    <col min="15878" max="15878" width="8" style="1" customWidth="1"/>
    <col min="15879" max="15879" width="4.42578125" style="1" customWidth="1"/>
    <col min="15880" max="15880" width="3.5703125" style="1" customWidth="1"/>
    <col min="15881" max="15881" width="12.140625" style="1" customWidth="1"/>
    <col min="15882" max="15882" width="10" style="1" customWidth="1"/>
    <col min="15883" max="15883" width="8.140625" style="1" customWidth="1"/>
    <col min="15884" max="15884" width="11.42578125" style="1" customWidth="1"/>
    <col min="15885" max="15885" width="5.140625" style="1" customWidth="1"/>
    <col min="15886" max="15886" width="11.7109375" style="1" customWidth="1"/>
    <col min="15887" max="15887" width="9.28515625" style="1" customWidth="1"/>
    <col min="15888" max="15888" width="15.28515625" style="1" customWidth="1"/>
    <col min="15889" max="16128" width="9.140625" style="1"/>
    <col min="16129" max="16129" width="0.7109375" style="1" customWidth="1"/>
    <col min="16130" max="16130" width="4" style="1" customWidth="1"/>
    <col min="16131" max="16131" width="22" style="1" customWidth="1"/>
    <col min="16132" max="16132" width="13" style="1" customWidth="1"/>
    <col min="16133" max="16133" width="20.85546875" style="1" customWidth="1"/>
    <col min="16134" max="16134" width="8" style="1" customWidth="1"/>
    <col min="16135" max="16135" width="4.42578125" style="1" customWidth="1"/>
    <col min="16136" max="16136" width="3.5703125" style="1" customWidth="1"/>
    <col min="16137" max="16137" width="12.140625" style="1" customWidth="1"/>
    <col min="16138" max="16138" width="10" style="1" customWidth="1"/>
    <col min="16139" max="16139" width="8.140625" style="1" customWidth="1"/>
    <col min="16140" max="16140" width="11.42578125" style="1" customWidth="1"/>
    <col min="16141" max="16141" width="5.140625" style="1" customWidth="1"/>
    <col min="16142" max="16142" width="11.7109375" style="1" customWidth="1"/>
    <col min="16143" max="16143" width="9.28515625" style="1" customWidth="1"/>
    <col min="16144" max="16144" width="15.28515625" style="1" customWidth="1"/>
    <col min="16145" max="16384" width="9.140625" style="1"/>
  </cols>
  <sheetData>
    <row r="2" spans="1:16" ht="15.75" customHeight="1" x14ac:dyDescent="0.25">
      <c r="B2" s="162" t="str">
        <f>CONCATENATE("Акт № "&amp;"001-2023-009/",Форма!$C$2,"-НВ")</f>
        <v>Акт № 001-2023-009/1873-НВ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</row>
    <row r="3" spans="1:16" ht="18.75" customHeight="1" x14ac:dyDescent="0.25">
      <c r="B3" s="142" t="s">
        <v>91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ht="27.75" customHeight="1" x14ac:dyDescent="0.25">
      <c r="B5" s="136" t="s">
        <v>7</v>
      </c>
      <c r="C5" s="136"/>
      <c r="D5" s="136"/>
      <c r="E5" s="93" t="str">
        <f>Форма!C3</f>
        <v>ООО «ОРГЭНЕРГОНЕФТЬ»</v>
      </c>
      <c r="F5" s="93"/>
      <c r="G5" s="93"/>
      <c r="H5" s="93"/>
      <c r="I5" s="40"/>
      <c r="J5" s="136" t="s">
        <v>8</v>
      </c>
      <c r="K5" s="136"/>
      <c r="L5" s="136"/>
      <c r="M5" s="141">
        <f>Форма!C4</f>
        <v>45026</v>
      </c>
      <c r="N5" s="141"/>
      <c r="O5" s="141"/>
      <c r="P5" s="141"/>
    </row>
    <row r="6" spans="1:16" ht="15" customHeight="1" x14ac:dyDescent="0.25">
      <c r="B6" s="143" t="s">
        <v>1</v>
      </c>
      <c r="C6" s="144"/>
      <c r="D6" s="145"/>
      <c r="E6" s="149" t="str">
        <f>Форма!C8</f>
        <v>АО «КНПЗ»</v>
      </c>
      <c r="F6" s="150"/>
      <c r="G6" s="150"/>
      <c r="H6" s="151"/>
      <c r="I6" s="41"/>
      <c r="J6" s="284"/>
      <c r="K6" s="284"/>
      <c r="L6" s="284"/>
      <c r="M6" s="287"/>
      <c r="N6" s="287"/>
      <c r="O6" s="287"/>
      <c r="P6" s="287"/>
    </row>
    <row r="7" spans="1:16" ht="9" customHeight="1" x14ac:dyDescent="0.25">
      <c r="B7" s="146"/>
      <c r="C7" s="147"/>
      <c r="D7" s="148"/>
      <c r="E7" s="152"/>
      <c r="F7" s="153"/>
      <c r="G7" s="153"/>
      <c r="H7" s="154"/>
      <c r="I7" s="41"/>
      <c r="J7" s="284"/>
      <c r="K7" s="284"/>
      <c r="L7" s="284"/>
      <c r="M7" s="287"/>
      <c r="N7" s="287"/>
      <c r="O7" s="287"/>
      <c r="P7" s="287"/>
    </row>
    <row r="8" spans="1:16" ht="51" customHeight="1" x14ac:dyDescent="0.25">
      <c r="B8" s="136" t="s">
        <v>4</v>
      </c>
      <c r="C8" s="136"/>
      <c r="D8" s="136"/>
      <c r="E8" s="93" t="str">
        <f>Форма!C7</f>
        <v>Цех №3, установка каталитического крекинга FCC</v>
      </c>
      <c r="F8" s="93"/>
      <c r="G8" s="93"/>
      <c r="H8" s="93"/>
      <c r="I8" s="41"/>
      <c r="J8" s="284"/>
      <c r="K8" s="284"/>
      <c r="L8" s="284"/>
      <c r="M8" s="285"/>
      <c r="N8" s="285"/>
      <c r="O8" s="285"/>
      <c r="P8" s="285"/>
    </row>
    <row r="9" spans="1:16" ht="23.25" customHeight="1" x14ac:dyDescent="0.25">
      <c r="B9" s="146" t="s">
        <v>5</v>
      </c>
      <c r="C9" s="147"/>
      <c r="D9" s="148"/>
      <c r="E9" s="42">
        <f>Форма!C5</f>
        <v>19</v>
      </c>
      <c r="F9" s="141" t="e">
        <f>Форма!#REF!</f>
        <v>#REF!</v>
      </c>
      <c r="G9" s="93"/>
      <c r="H9" s="93"/>
      <c r="I9" s="41"/>
      <c r="J9" s="284"/>
      <c r="K9" s="284"/>
      <c r="L9" s="284"/>
      <c r="M9" s="286"/>
      <c r="N9" s="286"/>
      <c r="O9" s="286"/>
      <c r="P9" s="286"/>
    </row>
    <row r="10" spans="1:16" ht="45" customHeight="1" x14ac:dyDescent="0.25">
      <c r="B10" s="136" t="s">
        <v>9</v>
      </c>
      <c r="C10" s="136"/>
      <c r="D10" s="136"/>
      <c r="E10" s="93" t="str">
        <f>Форма!C6</f>
        <v>Нестабильный бензин от насосов 401-N11/A,B до 401-K01 линии 2307, 2308</v>
      </c>
      <c r="F10" s="93"/>
      <c r="G10" s="93"/>
      <c r="H10" s="93"/>
      <c r="I10" s="43"/>
      <c r="J10" s="43"/>
      <c r="K10" s="43"/>
      <c r="L10" s="43"/>
      <c r="M10" s="43"/>
      <c r="N10" s="43"/>
      <c r="O10" s="43"/>
      <c r="P10" s="43"/>
    </row>
    <row r="11" spans="1:16" ht="15.75" customHeight="1" x14ac:dyDescent="0.25">
      <c r="B11" s="174"/>
      <c r="C11" s="174"/>
      <c r="D11" s="174"/>
      <c r="E11" s="174"/>
      <c r="F11" s="174"/>
      <c r="G11" s="174"/>
      <c r="H11" s="174"/>
      <c r="I11" s="82"/>
      <c r="J11" s="82"/>
      <c r="K11" s="82"/>
      <c r="L11" s="82"/>
      <c r="M11" s="82"/>
      <c r="N11" s="82"/>
      <c r="O11" s="82"/>
      <c r="P11" s="82"/>
    </row>
    <row r="12" spans="1:16" ht="15.75" customHeight="1" x14ac:dyDescent="0.25">
      <c r="B12" s="281" t="s">
        <v>10</v>
      </c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</row>
    <row r="13" spans="1:16" ht="34.5" customHeight="1" x14ac:dyDescent="0.25">
      <c r="B13" s="282" t="s">
        <v>92</v>
      </c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</row>
    <row r="14" spans="1:16" ht="15.75" customHeight="1" x14ac:dyDescent="0.25">
      <c r="A14" s="16"/>
      <c r="B14" s="16"/>
      <c r="C14" s="16"/>
      <c r="D14" s="16"/>
      <c r="E14" s="15"/>
      <c r="F14" s="15"/>
      <c r="G14" s="15"/>
      <c r="H14" s="15"/>
      <c r="I14" s="2"/>
      <c r="J14" s="2"/>
      <c r="K14" s="16"/>
      <c r="L14" s="16"/>
      <c r="M14" s="16"/>
      <c r="N14" s="16"/>
      <c r="O14" s="15"/>
      <c r="P14" s="15"/>
    </row>
    <row r="15" spans="1:16" x14ac:dyDescent="0.25">
      <c r="B15" s="283" t="s">
        <v>93</v>
      </c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3"/>
      <c r="N15" s="283"/>
      <c r="O15" s="283"/>
      <c r="P15" s="283"/>
    </row>
    <row r="16" spans="1:16" ht="88.5" customHeight="1" x14ac:dyDescent="0.25">
      <c r="B16" s="278" t="s">
        <v>94</v>
      </c>
      <c r="C16" s="279"/>
      <c r="D16" s="280"/>
      <c r="E16" s="44" t="s">
        <v>45</v>
      </c>
      <c r="F16" s="86" t="s">
        <v>63</v>
      </c>
      <c r="G16" s="86"/>
      <c r="H16" s="86"/>
      <c r="I16" s="83" t="s">
        <v>95</v>
      </c>
      <c r="J16" s="84"/>
      <c r="K16" s="85"/>
      <c r="L16" s="83" t="s">
        <v>96</v>
      </c>
      <c r="M16" s="84"/>
      <c r="N16" s="85"/>
      <c r="O16" s="83" t="s">
        <v>97</v>
      </c>
      <c r="P16" s="84"/>
    </row>
    <row r="17" spans="2:16" ht="21.95" customHeight="1" x14ac:dyDescent="0.25">
      <c r="B17" s="269" t="s">
        <v>98</v>
      </c>
      <c r="C17" s="270"/>
      <c r="D17" s="271"/>
      <c r="E17" s="45" t="s">
        <v>99</v>
      </c>
      <c r="F17" s="266" t="s">
        <v>54</v>
      </c>
      <c r="G17" s="268"/>
      <c r="H17" s="267"/>
      <c r="I17" s="260" t="s">
        <v>100</v>
      </c>
      <c r="J17" s="261"/>
      <c r="K17" s="262"/>
      <c r="L17" s="263">
        <v>164</v>
      </c>
      <c r="M17" s="264"/>
      <c r="N17" s="265"/>
      <c r="O17" s="266" t="s">
        <v>101</v>
      </c>
      <c r="P17" s="267"/>
    </row>
    <row r="18" spans="2:16" ht="21.95" customHeight="1" x14ac:dyDescent="0.25">
      <c r="B18" s="272"/>
      <c r="C18" s="273"/>
      <c r="D18" s="274"/>
      <c r="E18" s="45" t="s">
        <v>102</v>
      </c>
      <c r="F18" s="266" t="s">
        <v>54</v>
      </c>
      <c r="G18" s="268"/>
      <c r="H18" s="267"/>
      <c r="I18" s="260" t="s">
        <v>100</v>
      </c>
      <c r="J18" s="261"/>
      <c r="K18" s="262"/>
      <c r="L18" s="263">
        <v>188</v>
      </c>
      <c r="M18" s="264"/>
      <c r="N18" s="265"/>
      <c r="O18" s="266" t="s">
        <v>103</v>
      </c>
      <c r="P18" s="267"/>
    </row>
    <row r="19" spans="2:16" ht="21.95" customHeight="1" x14ac:dyDescent="0.25">
      <c r="B19" s="272"/>
      <c r="C19" s="273"/>
      <c r="D19" s="274"/>
      <c r="E19" s="45" t="s">
        <v>104</v>
      </c>
      <c r="F19" s="266" t="s">
        <v>3</v>
      </c>
      <c r="G19" s="268"/>
      <c r="H19" s="267"/>
      <c r="I19" s="260" t="s">
        <v>3</v>
      </c>
      <c r="J19" s="261"/>
      <c r="K19" s="262"/>
      <c r="L19" s="263">
        <v>192</v>
      </c>
      <c r="M19" s="264"/>
      <c r="N19" s="265"/>
      <c r="O19" s="266" t="s">
        <v>103</v>
      </c>
      <c r="P19" s="267"/>
    </row>
    <row r="20" spans="2:16" ht="21.95" customHeight="1" x14ac:dyDescent="0.25">
      <c r="B20" s="269" t="s">
        <v>105</v>
      </c>
      <c r="C20" s="270"/>
      <c r="D20" s="271"/>
      <c r="E20" s="45" t="s">
        <v>99</v>
      </c>
      <c r="F20" s="266" t="s">
        <v>54</v>
      </c>
      <c r="G20" s="268"/>
      <c r="H20" s="267"/>
      <c r="I20" s="260" t="s">
        <v>100</v>
      </c>
      <c r="J20" s="261"/>
      <c r="K20" s="262"/>
      <c r="L20" s="263">
        <v>167</v>
      </c>
      <c r="M20" s="264"/>
      <c r="N20" s="265"/>
      <c r="O20" s="266" t="s">
        <v>101</v>
      </c>
      <c r="P20" s="267"/>
    </row>
    <row r="21" spans="2:16" ht="21.95" customHeight="1" x14ac:dyDescent="0.25">
      <c r="B21" s="272"/>
      <c r="C21" s="273"/>
      <c r="D21" s="274"/>
      <c r="E21" s="45" t="s">
        <v>102</v>
      </c>
      <c r="F21" s="266" t="s">
        <v>54</v>
      </c>
      <c r="G21" s="268"/>
      <c r="H21" s="267"/>
      <c r="I21" s="260" t="s">
        <v>100</v>
      </c>
      <c r="J21" s="261"/>
      <c r="K21" s="262"/>
      <c r="L21" s="263">
        <v>187</v>
      </c>
      <c r="M21" s="264"/>
      <c r="N21" s="265"/>
      <c r="O21" s="266" t="s">
        <v>103</v>
      </c>
      <c r="P21" s="267"/>
    </row>
    <row r="22" spans="2:16" ht="21.95" customHeight="1" x14ac:dyDescent="0.25">
      <c r="B22" s="272"/>
      <c r="C22" s="273"/>
      <c r="D22" s="274"/>
      <c r="E22" s="45" t="s">
        <v>104</v>
      </c>
      <c r="F22" s="266" t="s">
        <v>3</v>
      </c>
      <c r="G22" s="268"/>
      <c r="H22" s="267"/>
      <c r="I22" s="260" t="s">
        <v>3</v>
      </c>
      <c r="J22" s="261"/>
      <c r="K22" s="262"/>
      <c r="L22" s="263">
        <v>194</v>
      </c>
      <c r="M22" s="264"/>
      <c r="N22" s="265"/>
      <c r="O22" s="266" t="s">
        <v>103</v>
      </c>
      <c r="P22" s="267"/>
    </row>
    <row r="23" spans="2:16" ht="21.95" customHeight="1" x14ac:dyDescent="0.25">
      <c r="B23" s="272"/>
      <c r="C23" s="273"/>
      <c r="D23" s="274"/>
      <c r="E23" s="45" t="s">
        <v>102</v>
      </c>
      <c r="F23" s="266" t="s">
        <v>54</v>
      </c>
      <c r="G23" s="268"/>
      <c r="H23" s="267"/>
      <c r="I23" s="260" t="s">
        <v>100</v>
      </c>
      <c r="J23" s="261"/>
      <c r="K23" s="262"/>
      <c r="L23" s="263">
        <v>189</v>
      </c>
      <c r="M23" s="264"/>
      <c r="N23" s="265"/>
      <c r="O23" s="266" t="s">
        <v>103</v>
      </c>
      <c r="P23" s="267"/>
    </row>
    <row r="24" spans="2:16" ht="33" customHeight="1" x14ac:dyDescent="0.25">
      <c r="B24" s="275"/>
      <c r="C24" s="276"/>
      <c r="D24" s="277"/>
      <c r="E24" s="45" t="s">
        <v>99</v>
      </c>
      <c r="F24" s="266" t="s">
        <v>54</v>
      </c>
      <c r="G24" s="268"/>
      <c r="H24" s="267"/>
      <c r="I24" s="260" t="s">
        <v>100</v>
      </c>
      <c r="J24" s="261"/>
      <c r="K24" s="262"/>
      <c r="L24" s="263">
        <v>166</v>
      </c>
      <c r="M24" s="264"/>
      <c r="N24" s="265"/>
      <c r="O24" s="266" t="s">
        <v>101</v>
      </c>
      <c r="P24" s="267"/>
    </row>
    <row r="25" spans="2:16" ht="21.95" customHeight="1" x14ac:dyDescent="0.25">
      <c r="B25" s="269" t="s">
        <v>106</v>
      </c>
      <c r="C25" s="270"/>
      <c r="D25" s="271"/>
      <c r="E25" s="45" t="s">
        <v>99</v>
      </c>
      <c r="F25" s="266" t="s">
        <v>54</v>
      </c>
      <c r="G25" s="268"/>
      <c r="H25" s="267"/>
      <c r="I25" s="260" t="s">
        <v>100</v>
      </c>
      <c r="J25" s="261"/>
      <c r="K25" s="262"/>
      <c r="L25" s="263">
        <v>163</v>
      </c>
      <c r="M25" s="264"/>
      <c r="N25" s="265"/>
      <c r="O25" s="266" t="s">
        <v>101</v>
      </c>
      <c r="P25" s="267"/>
    </row>
    <row r="26" spans="2:16" ht="21.95" customHeight="1" x14ac:dyDescent="0.25">
      <c r="B26" s="272"/>
      <c r="C26" s="273"/>
      <c r="D26" s="274"/>
      <c r="E26" s="45" t="s">
        <v>102</v>
      </c>
      <c r="F26" s="266" t="s">
        <v>54</v>
      </c>
      <c r="G26" s="268"/>
      <c r="H26" s="267"/>
      <c r="I26" s="260" t="s">
        <v>100</v>
      </c>
      <c r="J26" s="261"/>
      <c r="K26" s="262"/>
      <c r="L26" s="263">
        <v>190</v>
      </c>
      <c r="M26" s="264"/>
      <c r="N26" s="265"/>
      <c r="O26" s="266" t="s">
        <v>103</v>
      </c>
      <c r="P26" s="267"/>
    </row>
    <row r="27" spans="2:16" ht="21.95" customHeight="1" x14ac:dyDescent="0.25">
      <c r="B27" s="272"/>
      <c r="C27" s="273"/>
      <c r="D27" s="274"/>
      <c r="E27" s="45" t="s">
        <v>104</v>
      </c>
      <c r="F27" s="266" t="s">
        <v>3</v>
      </c>
      <c r="G27" s="268"/>
      <c r="H27" s="267"/>
      <c r="I27" s="260" t="s">
        <v>3</v>
      </c>
      <c r="J27" s="261"/>
      <c r="K27" s="262"/>
      <c r="L27" s="263">
        <v>188</v>
      </c>
      <c r="M27" s="264"/>
      <c r="N27" s="265"/>
      <c r="O27" s="266" t="s">
        <v>103</v>
      </c>
      <c r="P27" s="267"/>
    </row>
    <row r="28" spans="2:16" ht="21.95" customHeight="1" x14ac:dyDescent="0.25">
      <c r="B28" s="269" t="s">
        <v>107</v>
      </c>
      <c r="C28" s="270"/>
      <c r="D28" s="271"/>
      <c r="E28" s="45" t="s">
        <v>99</v>
      </c>
      <c r="F28" s="266" t="s">
        <v>54</v>
      </c>
      <c r="G28" s="268"/>
      <c r="H28" s="267"/>
      <c r="I28" s="260" t="s">
        <v>100</v>
      </c>
      <c r="J28" s="261"/>
      <c r="K28" s="262"/>
      <c r="L28" s="263">
        <v>160</v>
      </c>
      <c r="M28" s="264"/>
      <c r="N28" s="265"/>
      <c r="O28" s="266" t="s">
        <v>101</v>
      </c>
      <c r="P28" s="267"/>
    </row>
    <row r="29" spans="2:16" ht="21.95" customHeight="1" x14ac:dyDescent="0.25">
      <c r="B29" s="272"/>
      <c r="C29" s="273"/>
      <c r="D29" s="274"/>
      <c r="E29" s="45" t="s">
        <v>102</v>
      </c>
      <c r="F29" s="266" t="s">
        <v>54</v>
      </c>
      <c r="G29" s="268"/>
      <c r="H29" s="267"/>
      <c r="I29" s="260" t="s">
        <v>100</v>
      </c>
      <c r="J29" s="261"/>
      <c r="K29" s="262"/>
      <c r="L29" s="263">
        <v>189</v>
      </c>
      <c r="M29" s="264"/>
      <c r="N29" s="265"/>
      <c r="O29" s="266" t="s">
        <v>103</v>
      </c>
      <c r="P29" s="267"/>
    </row>
    <row r="30" spans="2:16" ht="21.95" customHeight="1" x14ac:dyDescent="0.25">
      <c r="B30" s="272"/>
      <c r="C30" s="273"/>
      <c r="D30" s="274"/>
      <c r="E30" s="45" t="s">
        <v>104</v>
      </c>
      <c r="F30" s="266" t="s">
        <v>3</v>
      </c>
      <c r="G30" s="268"/>
      <c r="H30" s="267"/>
      <c r="I30" s="260" t="s">
        <v>3</v>
      </c>
      <c r="J30" s="261"/>
      <c r="K30" s="262"/>
      <c r="L30" s="263">
        <v>194</v>
      </c>
      <c r="M30" s="264"/>
      <c r="N30" s="265"/>
      <c r="O30" s="266" t="s">
        <v>103</v>
      </c>
      <c r="P30" s="267"/>
    </row>
    <row r="31" spans="2:16" ht="21.95" customHeight="1" x14ac:dyDescent="0.25">
      <c r="B31" s="272"/>
      <c r="C31" s="273"/>
      <c r="D31" s="274"/>
      <c r="E31" s="45" t="s">
        <v>102</v>
      </c>
      <c r="F31" s="266" t="s">
        <v>54</v>
      </c>
      <c r="G31" s="268"/>
      <c r="H31" s="267"/>
      <c r="I31" s="260" t="s">
        <v>100</v>
      </c>
      <c r="J31" s="261"/>
      <c r="K31" s="262"/>
      <c r="L31" s="263">
        <v>190</v>
      </c>
      <c r="M31" s="264"/>
      <c r="N31" s="265"/>
      <c r="O31" s="266" t="s">
        <v>103</v>
      </c>
      <c r="P31" s="267"/>
    </row>
    <row r="32" spans="2:16" ht="21.95" customHeight="1" x14ac:dyDescent="0.25">
      <c r="B32" s="275"/>
      <c r="C32" s="276"/>
      <c r="D32" s="277"/>
      <c r="E32" s="45" t="s">
        <v>99</v>
      </c>
      <c r="F32" s="266" t="s">
        <v>54</v>
      </c>
      <c r="G32" s="268"/>
      <c r="H32" s="267"/>
      <c r="I32" s="260" t="s">
        <v>100</v>
      </c>
      <c r="J32" s="261"/>
      <c r="K32" s="262"/>
      <c r="L32" s="263">
        <v>164</v>
      </c>
      <c r="M32" s="264"/>
      <c r="N32" s="265"/>
      <c r="O32" s="266" t="s">
        <v>101</v>
      </c>
      <c r="P32" s="267"/>
    </row>
    <row r="33" spans="2:16" ht="21.95" customHeight="1" x14ac:dyDescent="0.25">
      <c r="B33" s="269" t="s">
        <v>108</v>
      </c>
      <c r="C33" s="270"/>
      <c r="D33" s="271"/>
      <c r="E33" s="45" t="s">
        <v>99</v>
      </c>
      <c r="F33" s="266" t="s">
        <v>54</v>
      </c>
      <c r="G33" s="268"/>
      <c r="H33" s="267"/>
      <c r="I33" s="260" t="s">
        <v>100</v>
      </c>
      <c r="J33" s="261"/>
      <c r="K33" s="262"/>
      <c r="L33" s="263">
        <v>164</v>
      </c>
      <c r="M33" s="264"/>
      <c r="N33" s="265"/>
      <c r="O33" s="266" t="s">
        <v>101</v>
      </c>
      <c r="P33" s="267"/>
    </row>
    <row r="34" spans="2:16" ht="21.95" customHeight="1" x14ac:dyDescent="0.25">
      <c r="B34" s="272"/>
      <c r="C34" s="273"/>
      <c r="D34" s="274"/>
      <c r="E34" s="45" t="s">
        <v>102</v>
      </c>
      <c r="F34" s="266" t="s">
        <v>54</v>
      </c>
      <c r="G34" s="268"/>
      <c r="H34" s="267"/>
      <c r="I34" s="260" t="s">
        <v>100</v>
      </c>
      <c r="J34" s="261"/>
      <c r="K34" s="262"/>
      <c r="L34" s="263">
        <v>193</v>
      </c>
      <c r="M34" s="264"/>
      <c r="N34" s="265"/>
      <c r="O34" s="266" t="s">
        <v>103</v>
      </c>
      <c r="P34" s="267"/>
    </row>
    <row r="35" spans="2:16" ht="21.95" customHeight="1" x14ac:dyDescent="0.25">
      <c r="B35" s="272"/>
      <c r="C35" s="273"/>
      <c r="D35" s="274"/>
      <c r="E35" s="45" t="s">
        <v>104</v>
      </c>
      <c r="F35" s="266" t="s">
        <v>3</v>
      </c>
      <c r="G35" s="268"/>
      <c r="H35" s="267"/>
      <c r="I35" s="260" t="s">
        <v>3</v>
      </c>
      <c r="J35" s="261"/>
      <c r="K35" s="262"/>
      <c r="L35" s="263">
        <v>193</v>
      </c>
      <c r="M35" s="264"/>
      <c r="N35" s="265"/>
      <c r="O35" s="266" t="s">
        <v>103</v>
      </c>
      <c r="P35" s="267"/>
    </row>
    <row r="36" spans="2:16" ht="21.95" customHeight="1" x14ac:dyDescent="0.25">
      <c r="B36" s="272"/>
      <c r="C36" s="273"/>
      <c r="D36" s="274"/>
      <c r="E36" s="45" t="s">
        <v>102</v>
      </c>
      <c r="F36" s="266" t="s">
        <v>54</v>
      </c>
      <c r="G36" s="268"/>
      <c r="H36" s="267"/>
      <c r="I36" s="260" t="s">
        <v>100</v>
      </c>
      <c r="J36" s="261"/>
      <c r="K36" s="262"/>
      <c r="L36" s="263">
        <v>190</v>
      </c>
      <c r="M36" s="264"/>
      <c r="N36" s="265"/>
      <c r="O36" s="266" t="s">
        <v>103</v>
      </c>
      <c r="P36" s="267"/>
    </row>
    <row r="37" spans="2:16" ht="21.95" customHeight="1" x14ac:dyDescent="0.25">
      <c r="B37" s="275"/>
      <c r="C37" s="276"/>
      <c r="D37" s="277"/>
      <c r="E37" s="45" t="s">
        <v>99</v>
      </c>
      <c r="F37" s="266" t="s">
        <v>54</v>
      </c>
      <c r="G37" s="268"/>
      <c r="H37" s="267"/>
      <c r="I37" s="260" t="s">
        <v>100</v>
      </c>
      <c r="J37" s="261"/>
      <c r="K37" s="262"/>
      <c r="L37" s="263">
        <v>164</v>
      </c>
      <c r="M37" s="264"/>
      <c r="N37" s="265"/>
      <c r="O37" s="266" t="s">
        <v>101</v>
      </c>
      <c r="P37" s="267"/>
    </row>
    <row r="38" spans="2:16" ht="21.95" customHeight="1" x14ac:dyDescent="0.25">
      <c r="B38" s="269" t="s">
        <v>109</v>
      </c>
      <c r="C38" s="270"/>
      <c r="D38" s="271"/>
      <c r="E38" s="45" t="s">
        <v>99</v>
      </c>
      <c r="F38" s="266" t="s">
        <v>54</v>
      </c>
      <c r="G38" s="268"/>
      <c r="H38" s="267"/>
      <c r="I38" s="260" t="s">
        <v>100</v>
      </c>
      <c r="J38" s="261"/>
      <c r="K38" s="262"/>
      <c r="L38" s="263">
        <v>167</v>
      </c>
      <c r="M38" s="264"/>
      <c r="N38" s="265"/>
      <c r="O38" s="266" t="s">
        <v>101</v>
      </c>
      <c r="P38" s="267"/>
    </row>
    <row r="39" spans="2:16" ht="21.95" customHeight="1" x14ac:dyDescent="0.25">
      <c r="B39" s="272"/>
      <c r="C39" s="273"/>
      <c r="D39" s="274"/>
      <c r="E39" s="45" t="s">
        <v>102</v>
      </c>
      <c r="F39" s="266" t="s">
        <v>54</v>
      </c>
      <c r="G39" s="268"/>
      <c r="H39" s="267"/>
      <c r="I39" s="260" t="s">
        <v>100</v>
      </c>
      <c r="J39" s="261"/>
      <c r="K39" s="262"/>
      <c r="L39" s="263">
        <v>188</v>
      </c>
      <c r="M39" s="264"/>
      <c r="N39" s="265"/>
      <c r="O39" s="266" t="s">
        <v>103</v>
      </c>
      <c r="P39" s="267"/>
    </row>
    <row r="40" spans="2:16" ht="21.95" customHeight="1" x14ac:dyDescent="0.25">
      <c r="B40" s="272"/>
      <c r="C40" s="273"/>
      <c r="D40" s="274"/>
      <c r="E40" s="45" t="s">
        <v>104</v>
      </c>
      <c r="F40" s="266" t="s">
        <v>3</v>
      </c>
      <c r="G40" s="268"/>
      <c r="H40" s="267"/>
      <c r="I40" s="260" t="s">
        <v>3</v>
      </c>
      <c r="J40" s="261"/>
      <c r="K40" s="262"/>
      <c r="L40" s="263">
        <v>193</v>
      </c>
      <c r="M40" s="264"/>
      <c r="N40" s="265"/>
      <c r="O40" s="266" t="s">
        <v>103</v>
      </c>
      <c r="P40" s="267"/>
    </row>
    <row r="41" spans="2:16" ht="21.95" customHeight="1" x14ac:dyDescent="0.25">
      <c r="B41" s="272"/>
      <c r="C41" s="273"/>
      <c r="D41" s="274"/>
      <c r="E41" s="45" t="s">
        <v>102</v>
      </c>
      <c r="F41" s="266" t="s">
        <v>54</v>
      </c>
      <c r="G41" s="268"/>
      <c r="H41" s="267"/>
      <c r="I41" s="260" t="s">
        <v>100</v>
      </c>
      <c r="J41" s="261"/>
      <c r="K41" s="262"/>
      <c r="L41" s="263">
        <v>194</v>
      </c>
      <c r="M41" s="264"/>
      <c r="N41" s="265"/>
      <c r="O41" s="266" t="s">
        <v>103</v>
      </c>
      <c r="P41" s="267"/>
    </row>
    <row r="42" spans="2:16" ht="21.95" customHeight="1" x14ac:dyDescent="0.25">
      <c r="B42" s="275"/>
      <c r="C42" s="276"/>
      <c r="D42" s="277"/>
      <c r="E42" s="45" t="s">
        <v>99</v>
      </c>
      <c r="F42" s="266" t="s">
        <v>54</v>
      </c>
      <c r="G42" s="268"/>
      <c r="H42" s="267"/>
      <c r="I42" s="260" t="s">
        <v>100</v>
      </c>
      <c r="J42" s="261"/>
      <c r="K42" s="262"/>
      <c r="L42" s="263">
        <v>167</v>
      </c>
      <c r="M42" s="264"/>
      <c r="N42" s="265"/>
      <c r="O42" s="266" t="s">
        <v>101</v>
      </c>
      <c r="P42" s="267"/>
    </row>
    <row r="43" spans="2:16" ht="21.95" customHeight="1" x14ac:dyDescent="0.25">
      <c r="B43" s="269" t="s">
        <v>110</v>
      </c>
      <c r="C43" s="270"/>
      <c r="D43" s="271"/>
      <c r="E43" s="45" t="s">
        <v>99</v>
      </c>
      <c r="F43" s="266" t="s">
        <v>54</v>
      </c>
      <c r="G43" s="268"/>
      <c r="H43" s="267"/>
      <c r="I43" s="260" t="s">
        <v>100</v>
      </c>
      <c r="J43" s="261"/>
      <c r="K43" s="262"/>
      <c r="L43" s="263">
        <v>168</v>
      </c>
      <c r="M43" s="264"/>
      <c r="N43" s="265"/>
      <c r="O43" s="266" t="s">
        <v>101</v>
      </c>
      <c r="P43" s="267"/>
    </row>
    <row r="44" spans="2:16" ht="21.95" customHeight="1" x14ac:dyDescent="0.25">
      <c r="B44" s="272"/>
      <c r="C44" s="273"/>
      <c r="D44" s="274"/>
      <c r="E44" s="45" t="s">
        <v>102</v>
      </c>
      <c r="F44" s="266" t="s">
        <v>54</v>
      </c>
      <c r="G44" s="268"/>
      <c r="H44" s="267"/>
      <c r="I44" s="260" t="s">
        <v>100</v>
      </c>
      <c r="J44" s="261"/>
      <c r="K44" s="262"/>
      <c r="L44" s="263">
        <v>194</v>
      </c>
      <c r="M44" s="264"/>
      <c r="N44" s="265"/>
      <c r="O44" s="266" t="s">
        <v>103</v>
      </c>
      <c r="P44" s="267"/>
    </row>
    <row r="45" spans="2:16" ht="21.95" customHeight="1" x14ac:dyDescent="0.25">
      <c r="B45" s="272"/>
      <c r="C45" s="273"/>
      <c r="D45" s="274"/>
      <c r="E45" s="45" t="s">
        <v>104</v>
      </c>
      <c r="F45" s="266" t="s">
        <v>3</v>
      </c>
      <c r="G45" s="268"/>
      <c r="H45" s="267"/>
      <c r="I45" s="260" t="s">
        <v>3</v>
      </c>
      <c r="J45" s="261"/>
      <c r="K45" s="262"/>
      <c r="L45" s="263">
        <v>189</v>
      </c>
      <c r="M45" s="264"/>
      <c r="N45" s="265"/>
      <c r="O45" s="266" t="s">
        <v>103</v>
      </c>
      <c r="P45" s="267"/>
    </row>
    <row r="46" spans="2:16" ht="21.95" customHeight="1" x14ac:dyDescent="0.25">
      <c r="B46" s="272"/>
      <c r="C46" s="273"/>
      <c r="D46" s="274"/>
      <c r="E46" s="45" t="s">
        <v>102</v>
      </c>
      <c r="F46" s="266" t="s">
        <v>54</v>
      </c>
      <c r="G46" s="268"/>
      <c r="H46" s="267"/>
      <c r="I46" s="260" t="s">
        <v>100</v>
      </c>
      <c r="J46" s="261"/>
      <c r="K46" s="262"/>
      <c r="L46" s="263">
        <v>194</v>
      </c>
      <c r="M46" s="264"/>
      <c r="N46" s="265"/>
      <c r="O46" s="266" t="s">
        <v>103</v>
      </c>
      <c r="P46" s="267"/>
    </row>
    <row r="47" spans="2:16" ht="21.95" customHeight="1" x14ac:dyDescent="0.25">
      <c r="B47" s="275"/>
      <c r="C47" s="276"/>
      <c r="D47" s="277"/>
      <c r="E47" s="45" t="s">
        <v>99</v>
      </c>
      <c r="F47" s="266" t="s">
        <v>54</v>
      </c>
      <c r="G47" s="268"/>
      <c r="H47" s="267"/>
      <c r="I47" s="260" t="s">
        <v>100</v>
      </c>
      <c r="J47" s="261"/>
      <c r="K47" s="262"/>
      <c r="L47" s="263">
        <v>163</v>
      </c>
      <c r="M47" s="264"/>
      <c r="N47" s="265"/>
      <c r="O47" s="266" t="s">
        <v>101</v>
      </c>
      <c r="P47" s="267"/>
    </row>
    <row r="48" spans="2:16" ht="21.95" customHeight="1" x14ac:dyDescent="0.25">
      <c r="B48" s="269" t="s">
        <v>111</v>
      </c>
      <c r="C48" s="270"/>
      <c r="D48" s="271"/>
      <c r="E48" s="45" t="s">
        <v>99</v>
      </c>
      <c r="F48" s="266" t="s">
        <v>54</v>
      </c>
      <c r="G48" s="268"/>
      <c r="H48" s="267"/>
      <c r="I48" s="260" t="s">
        <v>100</v>
      </c>
      <c r="J48" s="261"/>
      <c r="K48" s="262"/>
      <c r="L48" s="263">
        <v>168</v>
      </c>
      <c r="M48" s="264"/>
      <c r="N48" s="265"/>
      <c r="O48" s="266" t="s">
        <v>101</v>
      </c>
      <c r="P48" s="267"/>
    </row>
    <row r="49" spans="2:16" ht="21.95" customHeight="1" x14ac:dyDescent="0.25">
      <c r="B49" s="272"/>
      <c r="C49" s="273"/>
      <c r="D49" s="274"/>
      <c r="E49" s="45" t="s">
        <v>102</v>
      </c>
      <c r="F49" s="266" t="s">
        <v>54</v>
      </c>
      <c r="G49" s="268"/>
      <c r="H49" s="267"/>
      <c r="I49" s="260" t="s">
        <v>100</v>
      </c>
      <c r="J49" s="261"/>
      <c r="K49" s="262"/>
      <c r="L49" s="263">
        <v>193</v>
      </c>
      <c r="M49" s="264"/>
      <c r="N49" s="265"/>
      <c r="O49" s="266" t="s">
        <v>103</v>
      </c>
      <c r="P49" s="267"/>
    </row>
    <row r="50" spans="2:16" ht="21.95" customHeight="1" x14ac:dyDescent="0.25">
      <c r="B50" s="272"/>
      <c r="C50" s="273"/>
      <c r="D50" s="274"/>
      <c r="E50" s="45" t="s">
        <v>104</v>
      </c>
      <c r="F50" s="266" t="s">
        <v>3</v>
      </c>
      <c r="G50" s="268"/>
      <c r="H50" s="267"/>
      <c r="I50" s="260" t="s">
        <v>3</v>
      </c>
      <c r="J50" s="261"/>
      <c r="K50" s="262"/>
      <c r="L50" s="263">
        <v>189</v>
      </c>
      <c r="M50" s="264"/>
      <c r="N50" s="265"/>
      <c r="O50" s="266" t="s">
        <v>103</v>
      </c>
      <c r="P50" s="267"/>
    </row>
    <row r="51" spans="2:16" ht="21.95" customHeight="1" x14ac:dyDescent="0.25">
      <c r="B51" s="272"/>
      <c r="C51" s="273"/>
      <c r="D51" s="274"/>
      <c r="E51" s="45" t="s">
        <v>102</v>
      </c>
      <c r="F51" s="266" t="s">
        <v>54</v>
      </c>
      <c r="G51" s="268"/>
      <c r="H51" s="267"/>
      <c r="I51" s="260" t="s">
        <v>100</v>
      </c>
      <c r="J51" s="261"/>
      <c r="K51" s="262"/>
      <c r="L51" s="263">
        <v>191</v>
      </c>
      <c r="M51" s="264"/>
      <c r="N51" s="265"/>
      <c r="O51" s="266" t="s">
        <v>103</v>
      </c>
      <c r="P51" s="267"/>
    </row>
    <row r="52" spans="2:16" ht="21.95" customHeight="1" x14ac:dyDescent="0.25">
      <c r="B52" s="275"/>
      <c r="C52" s="276"/>
      <c r="D52" s="277"/>
      <c r="E52" s="45" t="s">
        <v>99</v>
      </c>
      <c r="F52" s="266" t="s">
        <v>54</v>
      </c>
      <c r="G52" s="268"/>
      <c r="H52" s="267"/>
      <c r="I52" s="260" t="s">
        <v>100</v>
      </c>
      <c r="J52" s="261"/>
      <c r="K52" s="262"/>
      <c r="L52" s="263">
        <v>161</v>
      </c>
      <c r="M52" s="264"/>
      <c r="N52" s="265"/>
      <c r="O52" s="266" t="s">
        <v>101</v>
      </c>
      <c r="P52" s="267"/>
    </row>
    <row r="53" spans="2:16" ht="21.95" customHeight="1" x14ac:dyDescent="0.25">
      <c r="B53" s="269" t="s">
        <v>112</v>
      </c>
      <c r="C53" s="270"/>
      <c r="D53" s="271"/>
      <c r="E53" s="45" t="s">
        <v>99</v>
      </c>
      <c r="F53" s="266" t="s">
        <v>54</v>
      </c>
      <c r="G53" s="268"/>
      <c r="H53" s="267"/>
      <c r="I53" s="260" t="s">
        <v>100</v>
      </c>
      <c r="J53" s="261"/>
      <c r="K53" s="262"/>
      <c r="L53" s="263">
        <v>164</v>
      </c>
      <c r="M53" s="264"/>
      <c r="N53" s="265"/>
      <c r="O53" s="266" t="s">
        <v>101</v>
      </c>
      <c r="P53" s="267"/>
    </row>
    <row r="54" spans="2:16" ht="21.95" customHeight="1" x14ac:dyDescent="0.25">
      <c r="B54" s="272"/>
      <c r="C54" s="273"/>
      <c r="D54" s="274"/>
      <c r="E54" s="45" t="s">
        <v>102</v>
      </c>
      <c r="F54" s="266" t="s">
        <v>54</v>
      </c>
      <c r="G54" s="268"/>
      <c r="H54" s="267"/>
      <c r="I54" s="260" t="s">
        <v>100</v>
      </c>
      <c r="J54" s="261"/>
      <c r="K54" s="262"/>
      <c r="L54" s="263">
        <v>194</v>
      </c>
      <c r="M54" s="264"/>
      <c r="N54" s="265"/>
      <c r="O54" s="266" t="s">
        <v>103</v>
      </c>
      <c r="P54" s="267"/>
    </row>
    <row r="55" spans="2:16" ht="17.25" customHeight="1" x14ac:dyDescent="0.25">
      <c r="B55" s="272"/>
      <c r="C55" s="273"/>
      <c r="D55" s="274"/>
      <c r="E55" s="45" t="s">
        <v>104</v>
      </c>
      <c r="F55" s="266" t="s">
        <v>3</v>
      </c>
      <c r="G55" s="268"/>
      <c r="H55" s="267"/>
      <c r="I55" s="260" t="s">
        <v>3</v>
      </c>
      <c r="J55" s="261"/>
      <c r="K55" s="262"/>
      <c r="L55" s="263">
        <v>188</v>
      </c>
      <c r="M55" s="264"/>
      <c r="N55" s="265"/>
      <c r="O55" s="266" t="s">
        <v>103</v>
      </c>
      <c r="P55" s="267"/>
    </row>
    <row r="56" spans="2:16" ht="21.95" customHeight="1" x14ac:dyDescent="0.25">
      <c r="B56" s="269" t="s">
        <v>113</v>
      </c>
      <c r="C56" s="270"/>
      <c r="D56" s="271"/>
      <c r="E56" s="45" t="s">
        <v>99</v>
      </c>
      <c r="F56" s="266" t="s">
        <v>54</v>
      </c>
      <c r="G56" s="268"/>
      <c r="H56" s="267"/>
      <c r="I56" s="260" t="s">
        <v>100</v>
      </c>
      <c r="J56" s="261"/>
      <c r="K56" s="262"/>
      <c r="L56" s="263">
        <v>165</v>
      </c>
      <c r="M56" s="264"/>
      <c r="N56" s="265"/>
      <c r="O56" s="266" t="s">
        <v>101</v>
      </c>
      <c r="P56" s="267"/>
    </row>
    <row r="57" spans="2:16" ht="21.95" customHeight="1" x14ac:dyDescent="0.25">
      <c r="B57" s="272"/>
      <c r="C57" s="273"/>
      <c r="D57" s="274"/>
      <c r="E57" s="45" t="s">
        <v>102</v>
      </c>
      <c r="F57" s="266" t="s">
        <v>54</v>
      </c>
      <c r="G57" s="268"/>
      <c r="H57" s="267"/>
      <c r="I57" s="260" t="s">
        <v>100</v>
      </c>
      <c r="J57" s="261"/>
      <c r="K57" s="262"/>
      <c r="L57" s="263">
        <v>192</v>
      </c>
      <c r="M57" s="264"/>
      <c r="N57" s="265"/>
      <c r="O57" s="266" t="s">
        <v>103</v>
      </c>
      <c r="P57" s="267"/>
    </row>
    <row r="58" spans="2:16" ht="21.95" customHeight="1" x14ac:dyDescent="0.25">
      <c r="B58" s="272"/>
      <c r="C58" s="273"/>
      <c r="D58" s="274"/>
      <c r="E58" s="45" t="s">
        <v>104</v>
      </c>
      <c r="F58" s="266" t="s">
        <v>3</v>
      </c>
      <c r="G58" s="268"/>
      <c r="H58" s="267"/>
      <c r="I58" s="260" t="s">
        <v>3</v>
      </c>
      <c r="J58" s="261"/>
      <c r="K58" s="262"/>
      <c r="L58" s="263">
        <v>187</v>
      </c>
      <c r="M58" s="264"/>
      <c r="N58" s="265"/>
      <c r="O58" s="266" t="s">
        <v>103</v>
      </c>
      <c r="P58" s="267"/>
    </row>
    <row r="59" spans="2:16" ht="21.95" customHeight="1" x14ac:dyDescent="0.25">
      <c r="B59" s="272"/>
      <c r="C59" s="273"/>
      <c r="D59" s="274"/>
      <c r="E59" s="45" t="s">
        <v>102</v>
      </c>
      <c r="F59" s="266" t="s">
        <v>54</v>
      </c>
      <c r="G59" s="268"/>
      <c r="H59" s="267"/>
      <c r="I59" s="260" t="s">
        <v>100</v>
      </c>
      <c r="J59" s="261"/>
      <c r="K59" s="262"/>
      <c r="L59" s="263">
        <v>188</v>
      </c>
      <c r="M59" s="264"/>
      <c r="N59" s="265"/>
      <c r="O59" s="266" t="s">
        <v>103</v>
      </c>
      <c r="P59" s="267"/>
    </row>
    <row r="60" spans="2:16" ht="21.95" customHeight="1" x14ac:dyDescent="0.25">
      <c r="B60" s="275"/>
      <c r="C60" s="276"/>
      <c r="D60" s="277"/>
      <c r="E60" s="45" t="s">
        <v>99</v>
      </c>
      <c r="F60" s="266" t="s">
        <v>54</v>
      </c>
      <c r="G60" s="268"/>
      <c r="H60" s="267"/>
      <c r="I60" s="260" t="s">
        <v>100</v>
      </c>
      <c r="J60" s="261"/>
      <c r="K60" s="262"/>
      <c r="L60" s="263">
        <v>163</v>
      </c>
      <c r="M60" s="264"/>
      <c r="N60" s="265"/>
      <c r="O60" s="266" t="s">
        <v>101</v>
      </c>
      <c r="P60" s="267"/>
    </row>
    <row r="61" spans="2:16" ht="21.95" customHeight="1" x14ac:dyDescent="0.25">
      <c r="B61" s="269" t="s">
        <v>114</v>
      </c>
      <c r="C61" s="270"/>
      <c r="D61" s="271"/>
      <c r="E61" s="45" t="s">
        <v>99</v>
      </c>
      <c r="F61" s="266" t="s">
        <v>54</v>
      </c>
      <c r="G61" s="268"/>
      <c r="H61" s="267"/>
      <c r="I61" s="260" t="s">
        <v>100</v>
      </c>
      <c r="J61" s="261"/>
      <c r="K61" s="262"/>
      <c r="L61" s="263">
        <v>167</v>
      </c>
      <c r="M61" s="264"/>
      <c r="N61" s="265"/>
      <c r="O61" s="266" t="s">
        <v>101</v>
      </c>
      <c r="P61" s="267"/>
    </row>
    <row r="62" spans="2:16" ht="21.95" customHeight="1" x14ac:dyDescent="0.25">
      <c r="B62" s="272"/>
      <c r="C62" s="273"/>
      <c r="D62" s="274"/>
      <c r="E62" s="45" t="s">
        <v>102</v>
      </c>
      <c r="F62" s="266" t="s">
        <v>54</v>
      </c>
      <c r="G62" s="268"/>
      <c r="H62" s="267"/>
      <c r="I62" s="260" t="s">
        <v>100</v>
      </c>
      <c r="J62" s="261"/>
      <c r="K62" s="262"/>
      <c r="L62" s="263">
        <v>189</v>
      </c>
      <c r="M62" s="264"/>
      <c r="N62" s="265"/>
      <c r="O62" s="266" t="s">
        <v>103</v>
      </c>
      <c r="P62" s="267"/>
    </row>
    <row r="63" spans="2:16" ht="21.95" customHeight="1" x14ac:dyDescent="0.25">
      <c r="B63" s="272"/>
      <c r="C63" s="273"/>
      <c r="D63" s="274"/>
      <c r="E63" s="45" t="s">
        <v>104</v>
      </c>
      <c r="F63" s="266" t="s">
        <v>3</v>
      </c>
      <c r="G63" s="268"/>
      <c r="H63" s="267"/>
      <c r="I63" s="260" t="s">
        <v>3</v>
      </c>
      <c r="J63" s="261"/>
      <c r="K63" s="262"/>
      <c r="L63" s="263">
        <v>194</v>
      </c>
      <c r="M63" s="264"/>
      <c r="N63" s="265"/>
      <c r="O63" s="266" t="s">
        <v>103</v>
      </c>
      <c r="P63" s="267"/>
    </row>
    <row r="64" spans="2:16" ht="21.95" customHeight="1" x14ac:dyDescent="0.25">
      <c r="B64" s="272"/>
      <c r="C64" s="273"/>
      <c r="D64" s="274"/>
      <c r="E64" s="45" t="s">
        <v>102</v>
      </c>
      <c r="F64" s="266" t="s">
        <v>54</v>
      </c>
      <c r="G64" s="268"/>
      <c r="H64" s="267"/>
      <c r="I64" s="260" t="s">
        <v>100</v>
      </c>
      <c r="J64" s="261"/>
      <c r="K64" s="262"/>
      <c r="L64" s="263">
        <v>192</v>
      </c>
      <c r="M64" s="264"/>
      <c r="N64" s="265"/>
      <c r="O64" s="266" t="s">
        <v>103</v>
      </c>
      <c r="P64" s="267"/>
    </row>
    <row r="65" spans="2:16" ht="16.5" customHeight="1" x14ac:dyDescent="0.25">
      <c r="B65" s="275"/>
      <c r="C65" s="276"/>
      <c r="D65" s="277"/>
      <c r="E65" s="45" t="s">
        <v>99</v>
      </c>
      <c r="F65" s="266" t="s">
        <v>54</v>
      </c>
      <c r="G65" s="268"/>
      <c r="H65" s="267"/>
      <c r="I65" s="260" t="s">
        <v>100</v>
      </c>
      <c r="J65" s="261"/>
      <c r="K65" s="262"/>
      <c r="L65" s="263">
        <v>160</v>
      </c>
      <c r="M65" s="264"/>
      <c r="N65" s="265"/>
      <c r="O65" s="266" t="s">
        <v>101</v>
      </c>
      <c r="P65" s="267"/>
    </row>
    <row r="66" spans="2:16" ht="21.95" customHeight="1" x14ac:dyDescent="0.25">
      <c r="B66" s="269" t="s">
        <v>115</v>
      </c>
      <c r="C66" s="270"/>
      <c r="D66" s="271"/>
      <c r="E66" s="45" t="s">
        <v>99</v>
      </c>
      <c r="F66" s="266" t="s">
        <v>54</v>
      </c>
      <c r="G66" s="268"/>
      <c r="H66" s="267"/>
      <c r="I66" s="260" t="s">
        <v>100</v>
      </c>
      <c r="J66" s="261"/>
      <c r="K66" s="262"/>
      <c r="L66" s="263">
        <v>164</v>
      </c>
      <c r="M66" s="264"/>
      <c r="N66" s="265"/>
      <c r="O66" s="266" t="s">
        <v>101</v>
      </c>
      <c r="P66" s="267"/>
    </row>
    <row r="67" spans="2:16" ht="21.95" customHeight="1" x14ac:dyDescent="0.25">
      <c r="B67" s="272"/>
      <c r="C67" s="273"/>
      <c r="D67" s="274"/>
      <c r="E67" s="45" t="s">
        <v>102</v>
      </c>
      <c r="F67" s="266" t="s">
        <v>54</v>
      </c>
      <c r="G67" s="268"/>
      <c r="H67" s="267"/>
      <c r="I67" s="260" t="s">
        <v>100</v>
      </c>
      <c r="J67" s="261"/>
      <c r="K67" s="262"/>
      <c r="L67" s="263">
        <v>192</v>
      </c>
      <c r="M67" s="264"/>
      <c r="N67" s="265"/>
      <c r="O67" s="266" t="s">
        <v>103</v>
      </c>
      <c r="P67" s="267"/>
    </row>
    <row r="68" spans="2:16" ht="15.75" customHeight="1" x14ac:dyDescent="0.25">
      <c r="B68" s="272"/>
      <c r="C68" s="273"/>
      <c r="D68" s="274"/>
      <c r="E68" s="45" t="s">
        <v>104</v>
      </c>
      <c r="F68" s="266" t="s">
        <v>3</v>
      </c>
      <c r="G68" s="268"/>
      <c r="H68" s="267"/>
      <c r="I68" s="260" t="s">
        <v>3</v>
      </c>
      <c r="J68" s="261"/>
      <c r="K68" s="262"/>
      <c r="L68" s="263">
        <v>192</v>
      </c>
      <c r="M68" s="264"/>
      <c r="N68" s="265"/>
      <c r="O68" s="266" t="s">
        <v>103</v>
      </c>
      <c r="P68" s="267"/>
    </row>
    <row r="69" spans="2:16" ht="21.75" hidden="1" customHeight="1" x14ac:dyDescent="0.25">
      <c r="B69" s="251" t="s">
        <v>78</v>
      </c>
      <c r="C69" s="252"/>
      <c r="D69" s="253"/>
      <c r="E69" s="46" t="s">
        <v>99</v>
      </c>
      <c r="F69" s="87">
        <v>20</v>
      </c>
      <c r="G69" s="88"/>
      <c r="H69" s="89"/>
      <c r="I69" s="184" t="s">
        <v>116</v>
      </c>
      <c r="J69" s="185"/>
      <c r="K69" s="186"/>
      <c r="L69" s="98">
        <v>143</v>
      </c>
      <c r="M69" s="99"/>
      <c r="N69" s="100"/>
      <c r="O69" s="87" t="s">
        <v>117</v>
      </c>
      <c r="P69" s="89"/>
    </row>
    <row r="70" spans="2:16" ht="21.75" hidden="1" customHeight="1" x14ac:dyDescent="0.25">
      <c r="B70" s="254"/>
      <c r="C70" s="255"/>
      <c r="D70" s="256"/>
      <c r="E70" s="46" t="s">
        <v>102</v>
      </c>
      <c r="F70" s="87">
        <v>20</v>
      </c>
      <c r="G70" s="88"/>
      <c r="H70" s="89"/>
      <c r="I70" s="184" t="s">
        <v>116</v>
      </c>
      <c r="J70" s="185"/>
      <c r="K70" s="186"/>
      <c r="L70" s="98">
        <v>162</v>
      </c>
      <c r="M70" s="99"/>
      <c r="N70" s="100"/>
      <c r="O70" s="87" t="s">
        <v>118</v>
      </c>
      <c r="P70" s="89"/>
    </row>
    <row r="71" spans="2:16" ht="21.75" hidden="1" customHeight="1" x14ac:dyDescent="0.25">
      <c r="B71" s="254"/>
      <c r="C71" s="255"/>
      <c r="D71" s="256"/>
      <c r="E71" s="46" t="s">
        <v>104</v>
      </c>
      <c r="F71" s="87" t="s">
        <v>3</v>
      </c>
      <c r="G71" s="88"/>
      <c r="H71" s="89"/>
      <c r="I71" s="184" t="s">
        <v>3</v>
      </c>
      <c r="J71" s="185"/>
      <c r="K71" s="186"/>
      <c r="L71" s="98">
        <v>166</v>
      </c>
      <c r="M71" s="99"/>
      <c r="N71" s="100"/>
      <c r="O71" s="87" t="s">
        <v>118</v>
      </c>
      <c r="P71" s="89"/>
    </row>
    <row r="72" spans="2:16" ht="21.75" hidden="1" customHeight="1" x14ac:dyDescent="0.25">
      <c r="B72" s="254"/>
      <c r="C72" s="255"/>
      <c r="D72" s="256"/>
      <c r="E72" s="46" t="s">
        <v>102</v>
      </c>
      <c r="F72" s="87">
        <v>20</v>
      </c>
      <c r="G72" s="88"/>
      <c r="H72" s="89"/>
      <c r="I72" s="184" t="s">
        <v>116</v>
      </c>
      <c r="J72" s="185"/>
      <c r="K72" s="186"/>
      <c r="L72" s="98">
        <v>160</v>
      </c>
      <c r="M72" s="99"/>
      <c r="N72" s="100"/>
      <c r="O72" s="87" t="s">
        <v>118</v>
      </c>
      <c r="P72" s="89"/>
    </row>
    <row r="73" spans="2:16" ht="21.75" hidden="1" customHeight="1" x14ac:dyDescent="0.25">
      <c r="B73" s="257"/>
      <c r="C73" s="258"/>
      <c r="D73" s="259"/>
      <c r="E73" s="46" t="s">
        <v>99</v>
      </c>
      <c r="F73" s="87">
        <v>20</v>
      </c>
      <c r="G73" s="88"/>
      <c r="H73" s="89"/>
      <c r="I73" s="184" t="s">
        <v>116</v>
      </c>
      <c r="J73" s="185"/>
      <c r="K73" s="186"/>
      <c r="L73" s="98">
        <v>146</v>
      </c>
      <c r="M73" s="99"/>
      <c r="N73" s="100"/>
      <c r="O73" s="87" t="s">
        <v>117</v>
      </c>
      <c r="P73" s="89"/>
    </row>
    <row r="74" spans="2:16" ht="21.95" hidden="1" customHeight="1" x14ac:dyDescent="0.25">
      <c r="B74" s="251" t="s">
        <v>79</v>
      </c>
      <c r="C74" s="252"/>
      <c r="D74" s="253"/>
      <c r="E74" s="46" t="s">
        <v>99</v>
      </c>
      <c r="F74" s="87">
        <v>20</v>
      </c>
      <c r="G74" s="88"/>
      <c r="H74" s="89"/>
      <c r="I74" s="184" t="s">
        <v>116</v>
      </c>
      <c r="J74" s="185"/>
      <c r="K74" s="186"/>
      <c r="L74" s="98">
        <v>145</v>
      </c>
      <c r="M74" s="99"/>
      <c r="N74" s="100"/>
      <c r="O74" s="87" t="s">
        <v>117</v>
      </c>
      <c r="P74" s="89"/>
    </row>
    <row r="75" spans="2:16" ht="21.95" hidden="1" customHeight="1" x14ac:dyDescent="0.25">
      <c r="B75" s="254"/>
      <c r="C75" s="255"/>
      <c r="D75" s="256"/>
      <c r="E75" s="46" t="s">
        <v>102</v>
      </c>
      <c r="F75" s="87">
        <v>20</v>
      </c>
      <c r="G75" s="88"/>
      <c r="H75" s="89"/>
      <c r="I75" s="184" t="s">
        <v>116</v>
      </c>
      <c r="J75" s="185"/>
      <c r="K75" s="186"/>
      <c r="L75" s="98">
        <v>161</v>
      </c>
      <c r="M75" s="99"/>
      <c r="N75" s="100"/>
      <c r="O75" s="87" t="s">
        <v>118</v>
      </c>
      <c r="P75" s="89"/>
    </row>
    <row r="76" spans="2:16" ht="21.95" hidden="1" customHeight="1" x14ac:dyDescent="0.25">
      <c r="B76" s="254"/>
      <c r="C76" s="255"/>
      <c r="D76" s="256"/>
      <c r="E76" s="46" t="s">
        <v>104</v>
      </c>
      <c r="F76" s="87" t="s">
        <v>3</v>
      </c>
      <c r="G76" s="88"/>
      <c r="H76" s="89"/>
      <c r="I76" s="184" t="s">
        <v>3</v>
      </c>
      <c r="J76" s="185"/>
      <c r="K76" s="186"/>
      <c r="L76" s="98">
        <v>162</v>
      </c>
      <c r="M76" s="99"/>
      <c r="N76" s="100"/>
      <c r="O76" s="87" t="s">
        <v>118</v>
      </c>
      <c r="P76" s="89"/>
    </row>
    <row r="77" spans="2:16" ht="21.95" hidden="1" customHeight="1" x14ac:dyDescent="0.25">
      <c r="B77" s="254"/>
      <c r="C77" s="255"/>
      <c r="D77" s="256"/>
      <c r="E77" s="46" t="s">
        <v>102</v>
      </c>
      <c r="F77" s="87">
        <v>20</v>
      </c>
      <c r="G77" s="88"/>
      <c r="H77" s="89"/>
      <c r="I77" s="184" t="s">
        <v>116</v>
      </c>
      <c r="J77" s="185"/>
      <c r="K77" s="186"/>
      <c r="L77" s="98">
        <v>165</v>
      </c>
      <c r="M77" s="99"/>
      <c r="N77" s="100"/>
      <c r="O77" s="87" t="s">
        <v>118</v>
      </c>
      <c r="P77" s="89"/>
    </row>
    <row r="78" spans="2:16" ht="21.95" hidden="1" customHeight="1" x14ac:dyDescent="0.25">
      <c r="B78" s="257"/>
      <c r="C78" s="258"/>
      <c r="D78" s="259"/>
      <c r="E78" s="46" t="s">
        <v>99</v>
      </c>
      <c r="F78" s="87">
        <v>20</v>
      </c>
      <c r="G78" s="88"/>
      <c r="H78" s="89"/>
      <c r="I78" s="184" t="s">
        <v>116</v>
      </c>
      <c r="J78" s="185"/>
      <c r="K78" s="186"/>
      <c r="L78" s="98">
        <v>148</v>
      </c>
      <c r="M78" s="99"/>
      <c r="N78" s="100"/>
      <c r="O78" s="87" t="s">
        <v>117</v>
      </c>
      <c r="P78" s="89"/>
    </row>
    <row r="79" spans="2:16" ht="21.95" hidden="1" customHeight="1" x14ac:dyDescent="0.25">
      <c r="B79" s="251" t="s">
        <v>110</v>
      </c>
      <c r="C79" s="252"/>
      <c r="D79" s="253"/>
      <c r="E79" s="46" t="s">
        <v>99</v>
      </c>
      <c r="F79" s="87" t="s">
        <v>56</v>
      </c>
      <c r="G79" s="88"/>
      <c r="H79" s="89"/>
      <c r="I79" s="184" t="s">
        <v>100</v>
      </c>
      <c r="J79" s="185"/>
      <c r="K79" s="186"/>
      <c r="L79" s="98">
        <v>168</v>
      </c>
      <c r="M79" s="99"/>
      <c r="N79" s="100"/>
      <c r="O79" s="87" t="s">
        <v>101</v>
      </c>
      <c r="P79" s="89"/>
    </row>
    <row r="80" spans="2:16" ht="21.95" hidden="1" customHeight="1" x14ac:dyDescent="0.25">
      <c r="B80" s="254"/>
      <c r="C80" s="255"/>
      <c r="D80" s="256"/>
      <c r="E80" s="46" t="s">
        <v>102</v>
      </c>
      <c r="F80" s="87" t="s">
        <v>56</v>
      </c>
      <c r="G80" s="88"/>
      <c r="H80" s="89"/>
      <c r="I80" s="184" t="s">
        <v>100</v>
      </c>
      <c r="J80" s="185"/>
      <c r="K80" s="186"/>
      <c r="L80" s="98">
        <v>189</v>
      </c>
      <c r="M80" s="99"/>
      <c r="N80" s="100"/>
      <c r="O80" s="87" t="s">
        <v>103</v>
      </c>
      <c r="P80" s="89"/>
    </row>
    <row r="81" spans="2:16" ht="21.95" hidden="1" customHeight="1" x14ac:dyDescent="0.25">
      <c r="B81" s="254"/>
      <c r="C81" s="255"/>
      <c r="D81" s="256"/>
      <c r="E81" s="46" t="s">
        <v>104</v>
      </c>
      <c r="F81" s="87" t="s">
        <v>3</v>
      </c>
      <c r="G81" s="88"/>
      <c r="H81" s="89"/>
      <c r="I81" s="184" t="s">
        <v>3</v>
      </c>
      <c r="J81" s="185"/>
      <c r="K81" s="186"/>
      <c r="L81" s="98">
        <v>192</v>
      </c>
      <c r="M81" s="99"/>
      <c r="N81" s="100"/>
      <c r="O81" s="87" t="s">
        <v>103</v>
      </c>
      <c r="P81" s="89"/>
    </row>
    <row r="82" spans="2:16" ht="21.95" hidden="1" customHeight="1" x14ac:dyDescent="0.25">
      <c r="B82" s="254"/>
      <c r="C82" s="255"/>
      <c r="D82" s="256"/>
      <c r="E82" s="46" t="s">
        <v>102</v>
      </c>
      <c r="F82" s="87" t="s">
        <v>56</v>
      </c>
      <c r="G82" s="88"/>
      <c r="H82" s="89"/>
      <c r="I82" s="184" t="s">
        <v>100</v>
      </c>
      <c r="J82" s="185"/>
      <c r="K82" s="186"/>
      <c r="L82" s="98">
        <v>191</v>
      </c>
      <c r="M82" s="99"/>
      <c r="N82" s="100"/>
      <c r="O82" s="87" t="s">
        <v>103</v>
      </c>
      <c r="P82" s="89"/>
    </row>
    <row r="83" spans="2:16" ht="21.95" hidden="1" customHeight="1" x14ac:dyDescent="0.25">
      <c r="B83" s="257"/>
      <c r="C83" s="258"/>
      <c r="D83" s="259"/>
      <c r="E83" s="46" t="s">
        <v>99</v>
      </c>
      <c r="F83" s="87" t="s">
        <v>56</v>
      </c>
      <c r="G83" s="88"/>
      <c r="H83" s="89"/>
      <c r="I83" s="184" t="s">
        <v>100</v>
      </c>
      <c r="J83" s="185"/>
      <c r="K83" s="186"/>
      <c r="L83" s="98">
        <v>162</v>
      </c>
      <c r="M83" s="99"/>
      <c r="N83" s="100"/>
      <c r="O83" s="87" t="s">
        <v>101</v>
      </c>
      <c r="P83" s="89"/>
    </row>
    <row r="84" spans="2:16" ht="21.95" hidden="1" customHeight="1" x14ac:dyDescent="0.25">
      <c r="B84" s="251" t="s">
        <v>111</v>
      </c>
      <c r="C84" s="252"/>
      <c r="D84" s="253"/>
      <c r="E84" s="46" t="s">
        <v>99</v>
      </c>
      <c r="F84" s="87" t="s">
        <v>56</v>
      </c>
      <c r="G84" s="88"/>
      <c r="H84" s="89"/>
      <c r="I84" s="184" t="s">
        <v>100</v>
      </c>
      <c r="J84" s="185"/>
      <c r="K84" s="186"/>
      <c r="L84" s="98">
        <v>166</v>
      </c>
      <c r="M84" s="99"/>
      <c r="N84" s="100"/>
      <c r="O84" s="87" t="s">
        <v>101</v>
      </c>
      <c r="P84" s="89"/>
    </row>
    <row r="85" spans="2:16" ht="21.95" hidden="1" customHeight="1" x14ac:dyDescent="0.25">
      <c r="B85" s="254"/>
      <c r="C85" s="255"/>
      <c r="D85" s="256"/>
      <c r="E85" s="46" t="s">
        <v>102</v>
      </c>
      <c r="F85" s="87" t="s">
        <v>56</v>
      </c>
      <c r="G85" s="88"/>
      <c r="H85" s="89"/>
      <c r="I85" s="184" t="s">
        <v>100</v>
      </c>
      <c r="J85" s="185"/>
      <c r="K85" s="186"/>
      <c r="L85" s="98">
        <v>188</v>
      </c>
      <c r="M85" s="99"/>
      <c r="N85" s="100"/>
      <c r="O85" s="87" t="s">
        <v>103</v>
      </c>
      <c r="P85" s="89"/>
    </row>
    <row r="86" spans="2:16" ht="21.95" hidden="1" customHeight="1" x14ac:dyDescent="0.25">
      <c r="B86" s="254"/>
      <c r="C86" s="255"/>
      <c r="D86" s="256"/>
      <c r="E86" s="46" t="s">
        <v>104</v>
      </c>
      <c r="F86" s="87" t="s">
        <v>3</v>
      </c>
      <c r="G86" s="88"/>
      <c r="H86" s="89"/>
      <c r="I86" s="184" t="s">
        <v>3</v>
      </c>
      <c r="J86" s="185"/>
      <c r="K86" s="186"/>
      <c r="L86" s="98">
        <v>193</v>
      </c>
      <c r="M86" s="99"/>
      <c r="N86" s="100"/>
      <c r="O86" s="87" t="s">
        <v>103</v>
      </c>
      <c r="P86" s="89"/>
    </row>
    <row r="87" spans="2:16" ht="21.95" hidden="1" customHeight="1" x14ac:dyDescent="0.25">
      <c r="B87" s="254"/>
      <c r="C87" s="255"/>
      <c r="D87" s="256"/>
      <c r="E87" s="46" t="s">
        <v>102</v>
      </c>
      <c r="F87" s="87" t="s">
        <v>56</v>
      </c>
      <c r="G87" s="88"/>
      <c r="H87" s="89"/>
      <c r="I87" s="184" t="s">
        <v>100</v>
      </c>
      <c r="J87" s="185"/>
      <c r="K87" s="186"/>
      <c r="L87" s="98">
        <v>191</v>
      </c>
      <c r="M87" s="99"/>
      <c r="N87" s="100"/>
      <c r="O87" s="87" t="s">
        <v>103</v>
      </c>
      <c r="P87" s="89"/>
    </row>
    <row r="88" spans="2:16" ht="21.95" hidden="1" customHeight="1" x14ac:dyDescent="0.25">
      <c r="B88" s="257"/>
      <c r="C88" s="258"/>
      <c r="D88" s="259"/>
      <c r="E88" s="46" t="s">
        <v>99</v>
      </c>
      <c r="F88" s="87" t="s">
        <v>56</v>
      </c>
      <c r="G88" s="88"/>
      <c r="H88" s="89"/>
      <c r="I88" s="184" t="s">
        <v>100</v>
      </c>
      <c r="J88" s="185"/>
      <c r="K88" s="186"/>
      <c r="L88" s="98">
        <v>167</v>
      </c>
      <c r="M88" s="99"/>
      <c r="N88" s="100"/>
      <c r="O88" s="87" t="s">
        <v>101</v>
      </c>
      <c r="P88" s="89"/>
    </row>
    <row r="89" spans="2:16" ht="21.95" hidden="1" customHeight="1" x14ac:dyDescent="0.25">
      <c r="B89" s="251" t="s">
        <v>110</v>
      </c>
      <c r="C89" s="252"/>
      <c r="D89" s="253"/>
      <c r="E89" s="46" t="s">
        <v>99</v>
      </c>
      <c r="F89" s="87" t="s">
        <v>56</v>
      </c>
      <c r="G89" s="88"/>
      <c r="H89" s="89"/>
      <c r="I89" s="184" t="s">
        <v>100</v>
      </c>
      <c r="J89" s="185"/>
      <c r="K89" s="186"/>
      <c r="L89" s="98">
        <v>167</v>
      </c>
      <c r="M89" s="99"/>
      <c r="N89" s="100"/>
      <c r="O89" s="87" t="s">
        <v>101</v>
      </c>
      <c r="P89" s="89"/>
    </row>
    <row r="90" spans="2:16" ht="21.95" hidden="1" customHeight="1" x14ac:dyDescent="0.25">
      <c r="B90" s="254"/>
      <c r="C90" s="255"/>
      <c r="D90" s="256"/>
      <c r="E90" s="46" t="s">
        <v>102</v>
      </c>
      <c r="F90" s="87" t="s">
        <v>56</v>
      </c>
      <c r="G90" s="88"/>
      <c r="H90" s="89"/>
      <c r="I90" s="184" t="s">
        <v>100</v>
      </c>
      <c r="J90" s="185"/>
      <c r="K90" s="186"/>
      <c r="L90" s="98">
        <v>191</v>
      </c>
      <c r="M90" s="99"/>
      <c r="N90" s="100"/>
      <c r="O90" s="87" t="s">
        <v>103</v>
      </c>
      <c r="P90" s="89"/>
    </row>
    <row r="91" spans="2:16" ht="21.95" hidden="1" customHeight="1" x14ac:dyDescent="0.25">
      <c r="B91" s="254"/>
      <c r="C91" s="255"/>
      <c r="D91" s="256"/>
      <c r="E91" s="46" t="s">
        <v>104</v>
      </c>
      <c r="F91" s="87" t="s">
        <v>3</v>
      </c>
      <c r="G91" s="88"/>
      <c r="H91" s="89"/>
      <c r="I91" s="184" t="s">
        <v>3</v>
      </c>
      <c r="J91" s="185"/>
      <c r="K91" s="186"/>
      <c r="L91" s="98">
        <v>195</v>
      </c>
      <c r="M91" s="99"/>
      <c r="N91" s="100"/>
      <c r="O91" s="87" t="s">
        <v>103</v>
      </c>
      <c r="P91" s="89"/>
    </row>
    <row r="92" spans="2:16" ht="21.95" hidden="1" customHeight="1" x14ac:dyDescent="0.25">
      <c r="B92" s="254"/>
      <c r="C92" s="255"/>
      <c r="D92" s="256"/>
      <c r="E92" s="46" t="s">
        <v>102</v>
      </c>
      <c r="F92" s="87" t="s">
        <v>56</v>
      </c>
      <c r="G92" s="88"/>
      <c r="H92" s="89"/>
      <c r="I92" s="184" t="s">
        <v>100</v>
      </c>
      <c r="J92" s="185"/>
      <c r="K92" s="186"/>
      <c r="L92" s="98">
        <v>190</v>
      </c>
      <c r="M92" s="99"/>
      <c r="N92" s="100"/>
      <c r="O92" s="87" t="s">
        <v>103</v>
      </c>
      <c r="P92" s="89"/>
    </row>
    <row r="93" spans="2:16" ht="21.95" hidden="1" customHeight="1" x14ac:dyDescent="0.25">
      <c r="B93" s="257"/>
      <c r="C93" s="258"/>
      <c r="D93" s="259"/>
      <c r="E93" s="46" t="s">
        <v>99</v>
      </c>
      <c r="F93" s="87" t="s">
        <v>56</v>
      </c>
      <c r="G93" s="88"/>
      <c r="H93" s="89"/>
      <c r="I93" s="184" t="s">
        <v>100</v>
      </c>
      <c r="J93" s="185"/>
      <c r="K93" s="186"/>
      <c r="L93" s="98">
        <v>162</v>
      </c>
      <c r="M93" s="99"/>
      <c r="N93" s="100"/>
      <c r="O93" s="87" t="s">
        <v>101</v>
      </c>
      <c r="P93" s="89"/>
    </row>
    <row r="94" spans="2:16" ht="21.95" hidden="1" customHeight="1" x14ac:dyDescent="0.25">
      <c r="B94" s="251" t="s">
        <v>111</v>
      </c>
      <c r="C94" s="252"/>
      <c r="D94" s="253"/>
      <c r="E94" s="46" t="s">
        <v>99</v>
      </c>
      <c r="F94" s="87" t="s">
        <v>56</v>
      </c>
      <c r="G94" s="88"/>
      <c r="H94" s="89"/>
      <c r="I94" s="184" t="s">
        <v>100</v>
      </c>
      <c r="J94" s="185"/>
      <c r="K94" s="186"/>
      <c r="L94" s="98">
        <v>168</v>
      </c>
      <c r="M94" s="99"/>
      <c r="N94" s="100"/>
      <c r="O94" s="87" t="s">
        <v>101</v>
      </c>
      <c r="P94" s="89"/>
    </row>
    <row r="95" spans="2:16" ht="21.95" hidden="1" customHeight="1" x14ac:dyDescent="0.25">
      <c r="B95" s="254"/>
      <c r="C95" s="255"/>
      <c r="D95" s="256"/>
      <c r="E95" s="46" t="s">
        <v>102</v>
      </c>
      <c r="F95" s="87" t="s">
        <v>56</v>
      </c>
      <c r="G95" s="88"/>
      <c r="H95" s="89"/>
      <c r="I95" s="184" t="s">
        <v>100</v>
      </c>
      <c r="J95" s="185"/>
      <c r="K95" s="186"/>
      <c r="L95" s="98">
        <v>188</v>
      </c>
      <c r="M95" s="99"/>
      <c r="N95" s="100"/>
      <c r="O95" s="87" t="s">
        <v>103</v>
      </c>
      <c r="P95" s="89"/>
    </row>
    <row r="96" spans="2:16" ht="21.95" hidden="1" customHeight="1" x14ac:dyDescent="0.25">
      <c r="B96" s="254"/>
      <c r="C96" s="255"/>
      <c r="D96" s="256"/>
      <c r="E96" s="46" t="s">
        <v>104</v>
      </c>
      <c r="F96" s="87" t="s">
        <v>3</v>
      </c>
      <c r="G96" s="88"/>
      <c r="H96" s="89"/>
      <c r="I96" s="184" t="s">
        <v>3</v>
      </c>
      <c r="J96" s="185"/>
      <c r="K96" s="186"/>
      <c r="L96" s="98">
        <v>190</v>
      </c>
      <c r="M96" s="99"/>
      <c r="N96" s="100"/>
      <c r="O96" s="87" t="s">
        <v>103</v>
      </c>
      <c r="P96" s="89"/>
    </row>
    <row r="97" spans="2:16" ht="21.95" hidden="1" customHeight="1" x14ac:dyDescent="0.25">
      <c r="B97" s="254"/>
      <c r="C97" s="255"/>
      <c r="D97" s="256"/>
      <c r="E97" s="46" t="s">
        <v>102</v>
      </c>
      <c r="F97" s="87" t="s">
        <v>56</v>
      </c>
      <c r="G97" s="88"/>
      <c r="H97" s="89"/>
      <c r="I97" s="184" t="s">
        <v>100</v>
      </c>
      <c r="J97" s="185"/>
      <c r="K97" s="186"/>
      <c r="L97" s="98">
        <v>193</v>
      </c>
      <c r="M97" s="99"/>
      <c r="N97" s="100"/>
      <c r="O97" s="87" t="s">
        <v>103</v>
      </c>
      <c r="P97" s="89"/>
    </row>
    <row r="98" spans="2:16" ht="21.95" hidden="1" customHeight="1" x14ac:dyDescent="0.25">
      <c r="B98" s="257"/>
      <c r="C98" s="258"/>
      <c r="D98" s="259"/>
      <c r="E98" s="46" t="s">
        <v>99</v>
      </c>
      <c r="F98" s="87" t="s">
        <v>56</v>
      </c>
      <c r="G98" s="88"/>
      <c r="H98" s="89"/>
      <c r="I98" s="184" t="s">
        <v>100</v>
      </c>
      <c r="J98" s="185"/>
      <c r="K98" s="186"/>
      <c r="L98" s="98">
        <v>162</v>
      </c>
      <c r="M98" s="99"/>
      <c r="N98" s="100"/>
      <c r="O98" s="87" t="s">
        <v>101</v>
      </c>
      <c r="P98" s="89"/>
    </row>
    <row r="99" spans="2:16" ht="21.95" hidden="1" customHeight="1" x14ac:dyDescent="0.25">
      <c r="B99" s="251" t="s">
        <v>112</v>
      </c>
      <c r="C99" s="252"/>
      <c r="D99" s="253"/>
      <c r="E99" s="46" t="s">
        <v>99</v>
      </c>
      <c r="F99" s="87" t="s">
        <v>56</v>
      </c>
      <c r="G99" s="88"/>
      <c r="H99" s="89"/>
      <c r="I99" s="184" t="s">
        <v>100</v>
      </c>
      <c r="J99" s="185"/>
      <c r="K99" s="186"/>
      <c r="L99" s="98">
        <v>163</v>
      </c>
      <c r="M99" s="99"/>
      <c r="N99" s="100"/>
      <c r="O99" s="87" t="s">
        <v>101</v>
      </c>
      <c r="P99" s="89"/>
    </row>
    <row r="100" spans="2:16" ht="21.95" hidden="1" customHeight="1" x14ac:dyDescent="0.25">
      <c r="B100" s="254"/>
      <c r="C100" s="255"/>
      <c r="D100" s="256"/>
      <c r="E100" s="46" t="s">
        <v>102</v>
      </c>
      <c r="F100" s="87" t="s">
        <v>56</v>
      </c>
      <c r="G100" s="88"/>
      <c r="H100" s="89"/>
      <c r="I100" s="184" t="s">
        <v>100</v>
      </c>
      <c r="J100" s="185"/>
      <c r="K100" s="186"/>
      <c r="L100" s="98">
        <v>192</v>
      </c>
      <c r="M100" s="99"/>
      <c r="N100" s="100"/>
      <c r="O100" s="87" t="s">
        <v>103</v>
      </c>
      <c r="P100" s="89"/>
    </row>
    <row r="101" spans="2:16" ht="21.95" hidden="1" customHeight="1" x14ac:dyDescent="0.25">
      <c r="B101" s="254"/>
      <c r="C101" s="255"/>
      <c r="D101" s="256"/>
      <c r="E101" s="46" t="s">
        <v>104</v>
      </c>
      <c r="F101" s="87" t="s">
        <v>3</v>
      </c>
      <c r="G101" s="88"/>
      <c r="H101" s="89"/>
      <c r="I101" s="184" t="s">
        <v>3</v>
      </c>
      <c r="J101" s="185"/>
      <c r="K101" s="186"/>
      <c r="L101" s="98">
        <v>195</v>
      </c>
      <c r="M101" s="99"/>
      <c r="N101" s="100"/>
      <c r="O101" s="87" t="s">
        <v>103</v>
      </c>
      <c r="P101" s="89"/>
    </row>
    <row r="102" spans="2:16" ht="21.95" hidden="1" customHeight="1" x14ac:dyDescent="0.25">
      <c r="B102" s="254"/>
      <c r="C102" s="255"/>
      <c r="D102" s="256"/>
      <c r="E102" s="46" t="s">
        <v>102</v>
      </c>
      <c r="F102" s="87" t="s">
        <v>56</v>
      </c>
      <c r="G102" s="88"/>
      <c r="H102" s="89"/>
      <c r="I102" s="184" t="s">
        <v>100</v>
      </c>
      <c r="J102" s="185"/>
      <c r="K102" s="186"/>
      <c r="L102" s="98">
        <v>190</v>
      </c>
      <c r="M102" s="99"/>
      <c r="N102" s="100"/>
      <c r="O102" s="87" t="s">
        <v>103</v>
      </c>
      <c r="P102" s="89"/>
    </row>
    <row r="103" spans="2:16" ht="21.95" hidden="1" customHeight="1" x14ac:dyDescent="0.25">
      <c r="B103" s="257"/>
      <c r="C103" s="258"/>
      <c r="D103" s="259"/>
      <c r="E103" s="46" t="s">
        <v>99</v>
      </c>
      <c r="F103" s="87" t="s">
        <v>56</v>
      </c>
      <c r="G103" s="88"/>
      <c r="H103" s="89"/>
      <c r="I103" s="184" t="s">
        <v>100</v>
      </c>
      <c r="J103" s="185"/>
      <c r="K103" s="186"/>
      <c r="L103" s="98">
        <v>164</v>
      </c>
      <c r="M103" s="99"/>
      <c r="N103" s="100"/>
      <c r="O103" s="87" t="s">
        <v>101</v>
      </c>
      <c r="P103" s="89"/>
    </row>
    <row r="104" spans="2:16" ht="21.95" hidden="1" customHeight="1" x14ac:dyDescent="0.25">
      <c r="B104" s="251" t="s">
        <v>113</v>
      </c>
      <c r="C104" s="252"/>
      <c r="D104" s="253"/>
      <c r="E104" s="46" t="s">
        <v>99</v>
      </c>
      <c r="F104" s="87" t="s">
        <v>56</v>
      </c>
      <c r="G104" s="88"/>
      <c r="H104" s="89"/>
      <c r="I104" s="184" t="s">
        <v>100</v>
      </c>
      <c r="J104" s="185"/>
      <c r="K104" s="186"/>
      <c r="L104" s="98">
        <v>165</v>
      </c>
      <c r="M104" s="99"/>
      <c r="N104" s="100"/>
      <c r="O104" s="87" t="s">
        <v>101</v>
      </c>
      <c r="P104" s="89"/>
    </row>
    <row r="105" spans="2:16" ht="21.95" hidden="1" customHeight="1" x14ac:dyDescent="0.25">
      <c r="B105" s="254"/>
      <c r="C105" s="255"/>
      <c r="D105" s="256"/>
      <c r="E105" s="46" t="s">
        <v>102</v>
      </c>
      <c r="F105" s="87" t="s">
        <v>56</v>
      </c>
      <c r="G105" s="88"/>
      <c r="H105" s="89"/>
      <c r="I105" s="184" t="s">
        <v>100</v>
      </c>
      <c r="J105" s="185"/>
      <c r="K105" s="186"/>
      <c r="L105" s="98">
        <v>189</v>
      </c>
      <c r="M105" s="99"/>
      <c r="N105" s="100"/>
      <c r="O105" s="87" t="s">
        <v>103</v>
      </c>
      <c r="P105" s="89"/>
    </row>
    <row r="106" spans="2:16" ht="21.95" hidden="1" customHeight="1" x14ac:dyDescent="0.25">
      <c r="B106" s="254"/>
      <c r="C106" s="255"/>
      <c r="D106" s="256"/>
      <c r="E106" s="46" t="s">
        <v>104</v>
      </c>
      <c r="F106" s="87" t="s">
        <v>3</v>
      </c>
      <c r="G106" s="88"/>
      <c r="H106" s="89"/>
      <c r="I106" s="184" t="s">
        <v>3</v>
      </c>
      <c r="J106" s="185"/>
      <c r="K106" s="186"/>
      <c r="L106" s="98">
        <v>185</v>
      </c>
      <c r="M106" s="99"/>
      <c r="N106" s="100"/>
      <c r="O106" s="87" t="s">
        <v>103</v>
      </c>
      <c r="P106" s="89"/>
    </row>
    <row r="107" spans="2:16" ht="21.95" hidden="1" customHeight="1" x14ac:dyDescent="0.25">
      <c r="B107" s="254"/>
      <c r="C107" s="255"/>
      <c r="D107" s="256"/>
      <c r="E107" s="46" t="s">
        <v>102</v>
      </c>
      <c r="F107" s="87" t="s">
        <v>56</v>
      </c>
      <c r="G107" s="88"/>
      <c r="H107" s="89"/>
      <c r="I107" s="184" t="s">
        <v>100</v>
      </c>
      <c r="J107" s="185"/>
      <c r="K107" s="186"/>
      <c r="L107" s="98">
        <v>187</v>
      </c>
      <c r="M107" s="99"/>
      <c r="N107" s="100"/>
      <c r="O107" s="87" t="s">
        <v>103</v>
      </c>
      <c r="P107" s="89"/>
    </row>
    <row r="108" spans="2:16" ht="21.95" hidden="1" customHeight="1" x14ac:dyDescent="0.25">
      <c r="B108" s="257"/>
      <c r="C108" s="258"/>
      <c r="D108" s="259"/>
      <c r="E108" s="46" t="s">
        <v>99</v>
      </c>
      <c r="F108" s="87" t="s">
        <v>56</v>
      </c>
      <c r="G108" s="88"/>
      <c r="H108" s="89"/>
      <c r="I108" s="184" t="s">
        <v>100</v>
      </c>
      <c r="J108" s="185"/>
      <c r="K108" s="186"/>
      <c r="L108" s="98">
        <v>165</v>
      </c>
      <c r="M108" s="99"/>
      <c r="N108" s="100"/>
      <c r="O108" s="87" t="s">
        <v>101</v>
      </c>
      <c r="P108" s="89"/>
    </row>
    <row r="109" spans="2:16" ht="21.95" hidden="1" customHeight="1" x14ac:dyDescent="0.25">
      <c r="B109" s="251" t="s">
        <v>114</v>
      </c>
      <c r="C109" s="252"/>
      <c r="D109" s="253"/>
      <c r="E109" s="46" t="s">
        <v>99</v>
      </c>
      <c r="F109" s="87" t="s">
        <v>56</v>
      </c>
      <c r="G109" s="88"/>
      <c r="H109" s="89"/>
      <c r="I109" s="184" t="s">
        <v>100</v>
      </c>
      <c r="J109" s="185"/>
      <c r="K109" s="186"/>
      <c r="L109" s="98">
        <v>167</v>
      </c>
      <c r="M109" s="99"/>
      <c r="N109" s="100"/>
      <c r="O109" s="87" t="s">
        <v>101</v>
      </c>
      <c r="P109" s="89"/>
    </row>
    <row r="110" spans="2:16" ht="21.95" hidden="1" customHeight="1" x14ac:dyDescent="0.25">
      <c r="B110" s="254"/>
      <c r="C110" s="255"/>
      <c r="D110" s="256"/>
      <c r="E110" s="46" t="s">
        <v>102</v>
      </c>
      <c r="F110" s="87" t="s">
        <v>56</v>
      </c>
      <c r="G110" s="88"/>
      <c r="H110" s="89"/>
      <c r="I110" s="184" t="s">
        <v>100</v>
      </c>
      <c r="J110" s="185"/>
      <c r="K110" s="186"/>
      <c r="L110" s="98">
        <v>189</v>
      </c>
      <c r="M110" s="99"/>
      <c r="N110" s="100"/>
      <c r="O110" s="87" t="s">
        <v>103</v>
      </c>
      <c r="P110" s="89"/>
    </row>
    <row r="111" spans="2:16" ht="21.95" hidden="1" customHeight="1" x14ac:dyDescent="0.25">
      <c r="B111" s="254"/>
      <c r="C111" s="255"/>
      <c r="D111" s="256"/>
      <c r="E111" s="46" t="s">
        <v>104</v>
      </c>
      <c r="F111" s="87" t="s">
        <v>3</v>
      </c>
      <c r="G111" s="88"/>
      <c r="H111" s="89"/>
      <c r="I111" s="184" t="s">
        <v>3</v>
      </c>
      <c r="J111" s="185"/>
      <c r="K111" s="186"/>
      <c r="L111" s="98">
        <v>186</v>
      </c>
      <c r="M111" s="99"/>
      <c r="N111" s="100"/>
      <c r="O111" s="87" t="s">
        <v>103</v>
      </c>
      <c r="P111" s="89"/>
    </row>
    <row r="112" spans="2:16" ht="21.95" hidden="1" customHeight="1" x14ac:dyDescent="0.25">
      <c r="B112" s="254"/>
      <c r="C112" s="255"/>
      <c r="D112" s="256"/>
      <c r="E112" s="46" t="s">
        <v>102</v>
      </c>
      <c r="F112" s="87" t="s">
        <v>56</v>
      </c>
      <c r="G112" s="88"/>
      <c r="H112" s="89"/>
      <c r="I112" s="184" t="s">
        <v>100</v>
      </c>
      <c r="J112" s="185"/>
      <c r="K112" s="186"/>
      <c r="L112" s="98">
        <v>184</v>
      </c>
      <c r="M112" s="99"/>
      <c r="N112" s="100"/>
      <c r="O112" s="87" t="s">
        <v>103</v>
      </c>
      <c r="P112" s="89"/>
    </row>
    <row r="113" spans="2:16" ht="21.95" hidden="1" customHeight="1" x14ac:dyDescent="0.25">
      <c r="B113" s="257"/>
      <c r="C113" s="258"/>
      <c r="D113" s="259"/>
      <c r="E113" s="46" t="s">
        <v>99</v>
      </c>
      <c r="F113" s="87" t="s">
        <v>56</v>
      </c>
      <c r="G113" s="88"/>
      <c r="H113" s="89"/>
      <c r="I113" s="184" t="s">
        <v>100</v>
      </c>
      <c r="J113" s="185"/>
      <c r="K113" s="186"/>
      <c r="L113" s="98">
        <v>163</v>
      </c>
      <c r="M113" s="99"/>
      <c r="N113" s="100"/>
      <c r="O113" s="87" t="s">
        <v>101</v>
      </c>
      <c r="P113" s="89"/>
    </row>
    <row r="114" spans="2:16" ht="21.95" hidden="1" customHeight="1" x14ac:dyDescent="0.25">
      <c r="B114" s="251" t="s">
        <v>115</v>
      </c>
      <c r="C114" s="252"/>
      <c r="D114" s="253"/>
      <c r="E114" s="46" t="s">
        <v>99</v>
      </c>
      <c r="F114" s="87" t="s">
        <v>56</v>
      </c>
      <c r="G114" s="88"/>
      <c r="H114" s="89"/>
      <c r="I114" s="184" t="s">
        <v>100</v>
      </c>
      <c r="J114" s="185"/>
      <c r="K114" s="186"/>
      <c r="L114" s="98">
        <v>165</v>
      </c>
      <c r="M114" s="99"/>
      <c r="N114" s="100"/>
      <c r="O114" s="87" t="s">
        <v>101</v>
      </c>
      <c r="P114" s="89"/>
    </row>
    <row r="115" spans="2:16" ht="21.95" hidden="1" customHeight="1" x14ac:dyDescent="0.25">
      <c r="B115" s="254"/>
      <c r="C115" s="255"/>
      <c r="D115" s="256"/>
      <c r="E115" s="46" t="s">
        <v>102</v>
      </c>
      <c r="F115" s="87" t="s">
        <v>56</v>
      </c>
      <c r="G115" s="88"/>
      <c r="H115" s="89"/>
      <c r="I115" s="184" t="s">
        <v>100</v>
      </c>
      <c r="J115" s="185"/>
      <c r="K115" s="186"/>
      <c r="L115" s="98">
        <v>192</v>
      </c>
      <c r="M115" s="99"/>
      <c r="N115" s="100"/>
      <c r="O115" s="87" t="s">
        <v>103</v>
      </c>
      <c r="P115" s="89"/>
    </row>
    <row r="116" spans="2:16" ht="21.95" hidden="1" customHeight="1" x14ac:dyDescent="0.25">
      <c r="B116" s="254"/>
      <c r="C116" s="255"/>
      <c r="D116" s="256"/>
      <c r="E116" s="46" t="s">
        <v>104</v>
      </c>
      <c r="F116" s="87" t="s">
        <v>3</v>
      </c>
      <c r="G116" s="88"/>
      <c r="H116" s="89"/>
      <c r="I116" s="184" t="s">
        <v>3</v>
      </c>
      <c r="J116" s="185"/>
      <c r="K116" s="186"/>
      <c r="L116" s="98">
        <v>190</v>
      </c>
      <c r="M116" s="99"/>
      <c r="N116" s="100"/>
      <c r="O116" s="87" t="s">
        <v>103</v>
      </c>
      <c r="P116" s="89"/>
    </row>
    <row r="117" spans="2:16" ht="21.95" hidden="1" customHeight="1" x14ac:dyDescent="0.25">
      <c r="B117" s="254"/>
      <c r="C117" s="255"/>
      <c r="D117" s="256"/>
      <c r="E117" s="46" t="s">
        <v>102</v>
      </c>
      <c r="F117" s="87" t="s">
        <v>56</v>
      </c>
      <c r="G117" s="88"/>
      <c r="H117" s="89"/>
      <c r="I117" s="184" t="s">
        <v>100</v>
      </c>
      <c r="J117" s="185"/>
      <c r="K117" s="186"/>
      <c r="L117" s="98">
        <v>193</v>
      </c>
      <c r="M117" s="99"/>
      <c r="N117" s="100"/>
      <c r="O117" s="87" t="s">
        <v>103</v>
      </c>
      <c r="P117" s="89"/>
    </row>
    <row r="118" spans="2:16" ht="21.95" hidden="1" customHeight="1" x14ac:dyDescent="0.25">
      <c r="B118" s="257"/>
      <c r="C118" s="258"/>
      <c r="D118" s="259"/>
      <c r="E118" s="46" t="s">
        <v>99</v>
      </c>
      <c r="F118" s="87" t="s">
        <v>56</v>
      </c>
      <c r="G118" s="88"/>
      <c r="H118" s="89"/>
      <c r="I118" s="184" t="s">
        <v>100</v>
      </c>
      <c r="J118" s="185"/>
      <c r="K118" s="186"/>
      <c r="L118" s="98">
        <v>164</v>
      </c>
      <c r="M118" s="99"/>
      <c r="N118" s="100"/>
      <c r="O118" s="87" t="s">
        <v>101</v>
      </c>
      <c r="P118" s="89"/>
    </row>
    <row r="119" spans="2:16" ht="21.95" hidden="1" customHeight="1" x14ac:dyDescent="0.25">
      <c r="B119" s="251" t="s">
        <v>119</v>
      </c>
      <c r="C119" s="252"/>
      <c r="D119" s="253"/>
      <c r="E119" s="46" t="s">
        <v>99</v>
      </c>
      <c r="F119" s="87" t="s">
        <v>56</v>
      </c>
      <c r="G119" s="88"/>
      <c r="H119" s="89"/>
      <c r="I119" s="184" t="s">
        <v>100</v>
      </c>
      <c r="J119" s="185"/>
      <c r="K119" s="186"/>
      <c r="L119" s="98">
        <v>167</v>
      </c>
      <c r="M119" s="99"/>
      <c r="N119" s="100"/>
      <c r="O119" s="87" t="s">
        <v>101</v>
      </c>
      <c r="P119" s="89"/>
    </row>
    <row r="120" spans="2:16" ht="21.95" hidden="1" customHeight="1" x14ac:dyDescent="0.25">
      <c r="B120" s="254"/>
      <c r="C120" s="255"/>
      <c r="D120" s="256"/>
      <c r="E120" s="46" t="s">
        <v>102</v>
      </c>
      <c r="F120" s="87" t="s">
        <v>56</v>
      </c>
      <c r="G120" s="88"/>
      <c r="H120" s="89"/>
      <c r="I120" s="184" t="s">
        <v>100</v>
      </c>
      <c r="J120" s="185"/>
      <c r="K120" s="186"/>
      <c r="L120" s="98">
        <v>188</v>
      </c>
      <c r="M120" s="99"/>
      <c r="N120" s="100"/>
      <c r="O120" s="87" t="s">
        <v>103</v>
      </c>
      <c r="P120" s="89"/>
    </row>
    <row r="121" spans="2:16" ht="21.95" hidden="1" customHeight="1" x14ac:dyDescent="0.25">
      <c r="B121" s="254"/>
      <c r="C121" s="255"/>
      <c r="D121" s="256"/>
      <c r="E121" s="46" t="s">
        <v>104</v>
      </c>
      <c r="F121" s="87" t="s">
        <v>3</v>
      </c>
      <c r="G121" s="88"/>
      <c r="H121" s="89"/>
      <c r="I121" s="184" t="s">
        <v>3</v>
      </c>
      <c r="J121" s="185"/>
      <c r="K121" s="186"/>
      <c r="L121" s="98">
        <v>190</v>
      </c>
      <c r="M121" s="99"/>
      <c r="N121" s="100"/>
      <c r="O121" s="87" t="s">
        <v>103</v>
      </c>
      <c r="P121" s="89"/>
    </row>
    <row r="122" spans="2:16" ht="21.95" hidden="1" customHeight="1" x14ac:dyDescent="0.25">
      <c r="B122" s="254"/>
      <c r="C122" s="255"/>
      <c r="D122" s="256"/>
      <c r="E122" s="46" t="s">
        <v>102</v>
      </c>
      <c r="F122" s="87" t="s">
        <v>56</v>
      </c>
      <c r="G122" s="88"/>
      <c r="H122" s="89"/>
      <c r="I122" s="184" t="s">
        <v>100</v>
      </c>
      <c r="J122" s="185"/>
      <c r="K122" s="186"/>
      <c r="L122" s="98">
        <v>193</v>
      </c>
      <c r="M122" s="99"/>
      <c r="N122" s="100"/>
      <c r="O122" s="87" t="s">
        <v>103</v>
      </c>
      <c r="P122" s="89"/>
    </row>
    <row r="123" spans="2:16" ht="21.95" hidden="1" customHeight="1" x14ac:dyDescent="0.25">
      <c r="B123" s="257"/>
      <c r="C123" s="258"/>
      <c r="D123" s="259"/>
      <c r="E123" s="46" t="s">
        <v>99</v>
      </c>
      <c r="F123" s="87" t="s">
        <v>56</v>
      </c>
      <c r="G123" s="88"/>
      <c r="H123" s="89"/>
      <c r="I123" s="184" t="s">
        <v>100</v>
      </c>
      <c r="J123" s="185"/>
      <c r="K123" s="186"/>
      <c r="L123" s="98">
        <v>162</v>
      </c>
      <c r="M123" s="99"/>
      <c r="N123" s="100"/>
      <c r="O123" s="87" t="s">
        <v>101</v>
      </c>
      <c r="P123" s="89"/>
    </row>
    <row r="124" spans="2:16" ht="21.95" hidden="1" customHeight="1" x14ac:dyDescent="0.25">
      <c r="B124" s="251" t="s">
        <v>120</v>
      </c>
      <c r="C124" s="252"/>
      <c r="D124" s="253"/>
      <c r="E124" s="46" t="s">
        <v>99</v>
      </c>
      <c r="F124" s="87" t="s">
        <v>56</v>
      </c>
      <c r="G124" s="88"/>
      <c r="H124" s="89"/>
      <c r="I124" s="184" t="s">
        <v>100</v>
      </c>
      <c r="J124" s="185"/>
      <c r="K124" s="186"/>
      <c r="L124" s="98">
        <v>168</v>
      </c>
      <c r="M124" s="99"/>
      <c r="N124" s="100"/>
      <c r="O124" s="87" t="s">
        <v>101</v>
      </c>
      <c r="P124" s="89"/>
    </row>
    <row r="125" spans="2:16" ht="21.95" hidden="1" customHeight="1" x14ac:dyDescent="0.25">
      <c r="B125" s="254"/>
      <c r="C125" s="255"/>
      <c r="D125" s="256"/>
      <c r="E125" s="46" t="s">
        <v>102</v>
      </c>
      <c r="F125" s="87" t="s">
        <v>56</v>
      </c>
      <c r="G125" s="88"/>
      <c r="H125" s="89"/>
      <c r="I125" s="184" t="s">
        <v>100</v>
      </c>
      <c r="J125" s="185"/>
      <c r="K125" s="186"/>
      <c r="L125" s="98">
        <v>188</v>
      </c>
      <c r="M125" s="99"/>
      <c r="N125" s="100"/>
      <c r="O125" s="87" t="s">
        <v>103</v>
      </c>
      <c r="P125" s="89"/>
    </row>
    <row r="126" spans="2:16" ht="21.95" hidden="1" customHeight="1" x14ac:dyDescent="0.25">
      <c r="B126" s="254"/>
      <c r="C126" s="255"/>
      <c r="D126" s="256"/>
      <c r="E126" s="46" t="s">
        <v>104</v>
      </c>
      <c r="F126" s="87" t="s">
        <v>3</v>
      </c>
      <c r="G126" s="88"/>
      <c r="H126" s="89"/>
      <c r="I126" s="184" t="s">
        <v>3</v>
      </c>
      <c r="J126" s="185"/>
      <c r="K126" s="186"/>
      <c r="L126" s="98">
        <v>190</v>
      </c>
      <c r="M126" s="99"/>
      <c r="N126" s="100"/>
      <c r="O126" s="87" t="s">
        <v>103</v>
      </c>
      <c r="P126" s="89"/>
    </row>
    <row r="127" spans="2:16" ht="21.95" hidden="1" customHeight="1" x14ac:dyDescent="0.25">
      <c r="B127" s="254"/>
      <c r="C127" s="255"/>
      <c r="D127" s="256"/>
      <c r="E127" s="46" t="s">
        <v>102</v>
      </c>
      <c r="F127" s="87" t="s">
        <v>56</v>
      </c>
      <c r="G127" s="88"/>
      <c r="H127" s="89"/>
      <c r="I127" s="184" t="s">
        <v>100</v>
      </c>
      <c r="J127" s="185"/>
      <c r="K127" s="186"/>
      <c r="L127" s="98">
        <v>193</v>
      </c>
      <c r="M127" s="99"/>
      <c r="N127" s="100"/>
      <c r="O127" s="87" t="s">
        <v>103</v>
      </c>
      <c r="P127" s="89"/>
    </row>
    <row r="128" spans="2:16" ht="18.75" hidden="1" customHeight="1" x14ac:dyDescent="0.25">
      <c r="B128" s="257"/>
      <c r="C128" s="258"/>
      <c r="D128" s="259"/>
      <c r="E128" s="46" t="s">
        <v>99</v>
      </c>
      <c r="F128" s="87" t="s">
        <v>56</v>
      </c>
      <c r="G128" s="88"/>
      <c r="H128" s="89"/>
      <c r="I128" s="184" t="s">
        <v>100</v>
      </c>
      <c r="J128" s="185"/>
      <c r="K128" s="186"/>
      <c r="L128" s="98">
        <v>162</v>
      </c>
      <c r="M128" s="99"/>
      <c r="N128" s="100"/>
      <c r="O128" s="87" t="s">
        <v>101</v>
      </c>
      <c r="P128" s="89"/>
    </row>
    <row r="129" spans="2:16" ht="21.95" hidden="1" customHeight="1" x14ac:dyDescent="0.25">
      <c r="B129" s="251" t="s">
        <v>121</v>
      </c>
      <c r="C129" s="252"/>
      <c r="D129" s="253"/>
      <c r="E129" s="46" t="s">
        <v>99</v>
      </c>
      <c r="F129" s="87" t="s">
        <v>56</v>
      </c>
      <c r="G129" s="88"/>
      <c r="H129" s="89"/>
      <c r="I129" s="184" t="s">
        <v>100</v>
      </c>
      <c r="J129" s="185"/>
      <c r="K129" s="186"/>
      <c r="L129" s="98">
        <v>164</v>
      </c>
      <c r="M129" s="99"/>
      <c r="N129" s="100"/>
      <c r="O129" s="87" t="s">
        <v>101</v>
      </c>
      <c r="P129" s="89"/>
    </row>
    <row r="130" spans="2:16" ht="21.95" hidden="1" customHeight="1" x14ac:dyDescent="0.25">
      <c r="B130" s="254"/>
      <c r="C130" s="255"/>
      <c r="D130" s="256"/>
      <c r="E130" s="46" t="s">
        <v>102</v>
      </c>
      <c r="F130" s="87" t="s">
        <v>56</v>
      </c>
      <c r="G130" s="88"/>
      <c r="H130" s="89"/>
      <c r="I130" s="184" t="s">
        <v>100</v>
      </c>
      <c r="J130" s="185"/>
      <c r="K130" s="186"/>
      <c r="L130" s="98">
        <v>192</v>
      </c>
      <c r="M130" s="99"/>
      <c r="N130" s="100"/>
      <c r="O130" s="87" t="s">
        <v>103</v>
      </c>
      <c r="P130" s="89"/>
    </row>
    <row r="131" spans="2:16" ht="21.95" hidden="1" customHeight="1" x14ac:dyDescent="0.25">
      <c r="B131" s="254"/>
      <c r="C131" s="255"/>
      <c r="D131" s="256"/>
      <c r="E131" s="46" t="s">
        <v>104</v>
      </c>
      <c r="F131" s="87" t="s">
        <v>3</v>
      </c>
      <c r="G131" s="88"/>
      <c r="H131" s="89"/>
      <c r="I131" s="184" t="s">
        <v>3</v>
      </c>
      <c r="J131" s="185"/>
      <c r="K131" s="186"/>
      <c r="L131" s="98">
        <v>193</v>
      </c>
      <c r="M131" s="99"/>
      <c r="N131" s="100"/>
      <c r="O131" s="87" t="s">
        <v>103</v>
      </c>
      <c r="P131" s="89"/>
    </row>
    <row r="132" spans="2:16" ht="21.95" hidden="1" customHeight="1" x14ac:dyDescent="0.25">
      <c r="B132" s="254"/>
      <c r="C132" s="255"/>
      <c r="D132" s="256"/>
      <c r="E132" s="46" t="s">
        <v>102</v>
      </c>
      <c r="F132" s="87" t="s">
        <v>56</v>
      </c>
      <c r="G132" s="88"/>
      <c r="H132" s="89"/>
      <c r="I132" s="184" t="s">
        <v>100</v>
      </c>
      <c r="J132" s="185"/>
      <c r="K132" s="186"/>
      <c r="L132" s="98">
        <v>187</v>
      </c>
      <c r="M132" s="99"/>
      <c r="N132" s="100"/>
      <c r="O132" s="87" t="s">
        <v>103</v>
      </c>
      <c r="P132" s="89"/>
    </row>
    <row r="133" spans="2:16" ht="21.95" hidden="1" customHeight="1" x14ac:dyDescent="0.25">
      <c r="B133" s="257"/>
      <c r="C133" s="258"/>
      <c r="D133" s="259"/>
      <c r="E133" s="46" t="s">
        <v>99</v>
      </c>
      <c r="F133" s="87" t="s">
        <v>56</v>
      </c>
      <c r="G133" s="88"/>
      <c r="H133" s="89"/>
      <c r="I133" s="184" t="s">
        <v>100</v>
      </c>
      <c r="J133" s="185"/>
      <c r="K133" s="186"/>
      <c r="L133" s="98">
        <v>165</v>
      </c>
      <c r="M133" s="99"/>
      <c r="N133" s="100"/>
      <c r="O133" s="87" t="s">
        <v>101</v>
      </c>
      <c r="P133" s="89"/>
    </row>
    <row r="134" spans="2:16" ht="21.95" hidden="1" customHeight="1" x14ac:dyDescent="0.25">
      <c r="B134" s="251" t="s">
        <v>122</v>
      </c>
      <c r="C134" s="252"/>
      <c r="D134" s="253"/>
      <c r="E134" s="46" t="s">
        <v>99</v>
      </c>
      <c r="F134" s="87" t="s">
        <v>56</v>
      </c>
      <c r="G134" s="88"/>
      <c r="H134" s="89"/>
      <c r="I134" s="184" t="s">
        <v>100</v>
      </c>
      <c r="J134" s="185"/>
      <c r="K134" s="186"/>
      <c r="L134" s="98">
        <v>164</v>
      </c>
      <c r="M134" s="99"/>
      <c r="N134" s="100"/>
      <c r="O134" s="87" t="s">
        <v>101</v>
      </c>
      <c r="P134" s="89"/>
    </row>
    <row r="135" spans="2:16" ht="21.95" hidden="1" customHeight="1" x14ac:dyDescent="0.25">
      <c r="B135" s="254"/>
      <c r="C135" s="255"/>
      <c r="D135" s="256"/>
      <c r="E135" s="46" t="s">
        <v>102</v>
      </c>
      <c r="F135" s="87" t="s">
        <v>56</v>
      </c>
      <c r="G135" s="88"/>
      <c r="H135" s="89"/>
      <c r="I135" s="184" t="s">
        <v>100</v>
      </c>
      <c r="J135" s="185"/>
      <c r="K135" s="186"/>
      <c r="L135" s="98">
        <v>193</v>
      </c>
      <c r="M135" s="99"/>
      <c r="N135" s="100"/>
      <c r="O135" s="87" t="s">
        <v>103</v>
      </c>
      <c r="P135" s="89"/>
    </row>
    <row r="136" spans="2:16" ht="21.95" hidden="1" customHeight="1" x14ac:dyDescent="0.25">
      <c r="B136" s="254"/>
      <c r="C136" s="255"/>
      <c r="D136" s="256"/>
      <c r="E136" s="46" t="s">
        <v>104</v>
      </c>
      <c r="F136" s="87" t="s">
        <v>3</v>
      </c>
      <c r="G136" s="88"/>
      <c r="H136" s="89"/>
      <c r="I136" s="184" t="s">
        <v>3</v>
      </c>
      <c r="J136" s="185"/>
      <c r="K136" s="186"/>
      <c r="L136" s="98">
        <v>190</v>
      </c>
      <c r="M136" s="99"/>
      <c r="N136" s="100"/>
      <c r="O136" s="87" t="s">
        <v>103</v>
      </c>
      <c r="P136" s="89"/>
    </row>
    <row r="137" spans="2:16" ht="21.95" hidden="1" customHeight="1" x14ac:dyDescent="0.25">
      <c r="B137" s="254"/>
      <c r="C137" s="255"/>
      <c r="D137" s="256"/>
      <c r="E137" s="46" t="s">
        <v>102</v>
      </c>
      <c r="F137" s="87" t="s">
        <v>56</v>
      </c>
      <c r="G137" s="88"/>
      <c r="H137" s="89"/>
      <c r="I137" s="184" t="s">
        <v>100</v>
      </c>
      <c r="J137" s="185"/>
      <c r="K137" s="186"/>
      <c r="L137" s="98">
        <v>193</v>
      </c>
      <c r="M137" s="99"/>
      <c r="N137" s="100"/>
      <c r="O137" s="87" t="s">
        <v>103</v>
      </c>
      <c r="P137" s="89"/>
    </row>
    <row r="138" spans="2:16" ht="18.75" hidden="1" customHeight="1" x14ac:dyDescent="0.25">
      <c r="B138" s="257"/>
      <c r="C138" s="258"/>
      <c r="D138" s="259"/>
      <c r="E138" s="46" t="s">
        <v>99</v>
      </c>
      <c r="F138" s="87" t="s">
        <v>56</v>
      </c>
      <c r="G138" s="88"/>
      <c r="H138" s="89"/>
      <c r="I138" s="184" t="s">
        <v>100</v>
      </c>
      <c r="J138" s="185"/>
      <c r="K138" s="186"/>
      <c r="L138" s="98">
        <v>162</v>
      </c>
      <c r="M138" s="99"/>
      <c r="N138" s="100"/>
      <c r="O138" s="87" t="s">
        <v>101</v>
      </c>
      <c r="P138" s="89"/>
    </row>
    <row r="139" spans="2:16" ht="21.95" hidden="1" customHeight="1" x14ac:dyDescent="0.25">
      <c r="B139" s="251" t="s">
        <v>123</v>
      </c>
      <c r="C139" s="252"/>
      <c r="D139" s="253"/>
      <c r="E139" s="46" t="s">
        <v>99</v>
      </c>
      <c r="F139" s="87" t="s">
        <v>56</v>
      </c>
      <c r="G139" s="88"/>
      <c r="H139" s="89"/>
      <c r="I139" s="184" t="s">
        <v>100</v>
      </c>
      <c r="J139" s="185"/>
      <c r="K139" s="186"/>
      <c r="L139" s="98">
        <v>168</v>
      </c>
      <c r="M139" s="99"/>
      <c r="N139" s="100"/>
      <c r="O139" s="87" t="s">
        <v>101</v>
      </c>
      <c r="P139" s="89"/>
    </row>
    <row r="140" spans="2:16" ht="21.95" hidden="1" customHeight="1" x14ac:dyDescent="0.25">
      <c r="B140" s="254"/>
      <c r="C140" s="255"/>
      <c r="D140" s="256"/>
      <c r="E140" s="46" t="s">
        <v>102</v>
      </c>
      <c r="F140" s="87" t="s">
        <v>56</v>
      </c>
      <c r="G140" s="88"/>
      <c r="H140" s="89"/>
      <c r="I140" s="184" t="s">
        <v>100</v>
      </c>
      <c r="J140" s="185"/>
      <c r="K140" s="186"/>
      <c r="L140" s="98">
        <v>188</v>
      </c>
      <c r="M140" s="99"/>
      <c r="N140" s="100"/>
      <c r="O140" s="87" t="s">
        <v>103</v>
      </c>
      <c r="P140" s="89"/>
    </row>
    <row r="141" spans="2:16" ht="21.95" hidden="1" customHeight="1" x14ac:dyDescent="0.25">
      <c r="B141" s="254"/>
      <c r="C141" s="255"/>
      <c r="D141" s="256"/>
      <c r="E141" s="46" t="s">
        <v>104</v>
      </c>
      <c r="F141" s="87" t="s">
        <v>3</v>
      </c>
      <c r="G141" s="88"/>
      <c r="H141" s="89"/>
      <c r="I141" s="184" t="s">
        <v>3</v>
      </c>
      <c r="J141" s="185"/>
      <c r="K141" s="186"/>
      <c r="L141" s="98">
        <v>190</v>
      </c>
      <c r="M141" s="99"/>
      <c r="N141" s="100"/>
      <c r="O141" s="87" t="s">
        <v>103</v>
      </c>
      <c r="P141" s="89"/>
    </row>
    <row r="142" spans="2:16" ht="21.95" hidden="1" customHeight="1" x14ac:dyDescent="0.25">
      <c r="B142" s="254"/>
      <c r="C142" s="255"/>
      <c r="D142" s="256"/>
      <c r="E142" s="46" t="s">
        <v>102</v>
      </c>
      <c r="F142" s="87" t="s">
        <v>56</v>
      </c>
      <c r="G142" s="88"/>
      <c r="H142" s="89"/>
      <c r="I142" s="184" t="s">
        <v>100</v>
      </c>
      <c r="J142" s="185"/>
      <c r="K142" s="186"/>
      <c r="L142" s="98">
        <v>193</v>
      </c>
      <c r="M142" s="99"/>
      <c r="N142" s="100"/>
      <c r="O142" s="87" t="s">
        <v>103</v>
      </c>
      <c r="P142" s="89"/>
    </row>
    <row r="143" spans="2:16" ht="21.95" hidden="1" customHeight="1" x14ac:dyDescent="0.25">
      <c r="B143" s="257"/>
      <c r="C143" s="258"/>
      <c r="D143" s="259"/>
      <c r="E143" s="46" t="s">
        <v>99</v>
      </c>
      <c r="F143" s="87" t="s">
        <v>56</v>
      </c>
      <c r="G143" s="88"/>
      <c r="H143" s="89"/>
      <c r="I143" s="184" t="s">
        <v>100</v>
      </c>
      <c r="J143" s="185"/>
      <c r="K143" s="186"/>
      <c r="L143" s="98">
        <v>162</v>
      </c>
      <c r="M143" s="99"/>
      <c r="N143" s="100"/>
      <c r="O143" s="87" t="s">
        <v>101</v>
      </c>
      <c r="P143" s="89"/>
    </row>
    <row r="144" spans="2:16" ht="21.95" hidden="1" customHeight="1" x14ac:dyDescent="0.25">
      <c r="B144" s="251" t="s">
        <v>124</v>
      </c>
      <c r="C144" s="252"/>
      <c r="D144" s="253"/>
      <c r="E144" s="46" t="s">
        <v>99</v>
      </c>
      <c r="F144" s="87" t="s">
        <v>56</v>
      </c>
      <c r="G144" s="88"/>
      <c r="H144" s="89"/>
      <c r="I144" s="184" t="s">
        <v>100</v>
      </c>
      <c r="J144" s="185"/>
      <c r="K144" s="186"/>
      <c r="L144" s="98">
        <v>167</v>
      </c>
      <c r="M144" s="99"/>
      <c r="N144" s="100"/>
      <c r="O144" s="87" t="s">
        <v>101</v>
      </c>
      <c r="P144" s="89"/>
    </row>
    <row r="145" spans="2:16" ht="21.95" hidden="1" customHeight="1" x14ac:dyDescent="0.25">
      <c r="B145" s="254"/>
      <c r="C145" s="255"/>
      <c r="D145" s="256"/>
      <c r="E145" s="46" t="s">
        <v>102</v>
      </c>
      <c r="F145" s="87" t="s">
        <v>56</v>
      </c>
      <c r="G145" s="88"/>
      <c r="H145" s="89"/>
      <c r="I145" s="184" t="s">
        <v>100</v>
      </c>
      <c r="J145" s="185"/>
      <c r="K145" s="186"/>
      <c r="L145" s="98">
        <v>185</v>
      </c>
      <c r="M145" s="99"/>
      <c r="N145" s="100"/>
      <c r="O145" s="87" t="s">
        <v>103</v>
      </c>
      <c r="P145" s="89"/>
    </row>
    <row r="146" spans="2:16" ht="21.95" hidden="1" customHeight="1" x14ac:dyDescent="0.25">
      <c r="B146" s="254"/>
      <c r="C146" s="255"/>
      <c r="D146" s="256"/>
      <c r="E146" s="46" t="s">
        <v>104</v>
      </c>
      <c r="F146" s="87" t="s">
        <v>3</v>
      </c>
      <c r="G146" s="88"/>
      <c r="H146" s="89"/>
      <c r="I146" s="184" t="s">
        <v>3</v>
      </c>
      <c r="J146" s="185"/>
      <c r="K146" s="186"/>
      <c r="L146" s="98">
        <v>192</v>
      </c>
      <c r="M146" s="99"/>
      <c r="N146" s="100"/>
      <c r="O146" s="87" t="s">
        <v>103</v>
      </c>
      <c r="P146" s="89"/>
    </row>
    <row r="147" spans="2:16" ht="21.95" hidden="1" customHeight="1" x14ac:dyDescent="0.25">
      <c r="B147" s="254"/>
      <c r="C147" s="255"/>
      <c r="D147" s="256"/>
      <c r="E147" s="46" t="s">
        <v>102</v>
      </c>
      <c r="F147" s="87" t="s">
        <v>56</v>
      </c>
      <c r="G147" s="88"/>
      <c r="H147" s="89"/>
      <c r="I147" s="184" t="s">
        <v>100</v>
      </c>
      <c r="J147" s="185"/>
      <c r="K147" s="186"/>
      <c r="L147" s="98">
        <v>193</v>
      </c>
      <c r="M147" s="99"/>
      <c r="N147" s="100"/>
      <c r="O147" s="87" t="s">
        <v>103</v>
      </c>
      <c r="P147" s="89"/>
    </row>
    <row r="148" spans="2:16" ht="21.95" hidden="1" customHeight="1" x14ac:dyDescent="0.25">
      <c r="B148" s="257"/>
      <c r="C148" s="258"/>
      <c r="D148" s="259"/>
      <c r="E148" s="46" t="s">
        <v>99</v>
      </c>
      <c r="F148" s="87" t="s">
        <v>56</v>
      </c>
      <c r="G148" s="88"/>
      <c r="H148" s="89"/>
      <c r="I148" s="184" t="s">
        <v>100</v>
      </c>
      <c r="J148" s="185"/>
      <c r="K148" s="186"/>
      <c r="L148" s="98">
        <v>162</v>
      </c>
      <c r="M148" s="99"/>
      <c r="N148" s="100"/>
      <c r="O148" s="87" t="s">
        <v>101</v>
      </c>
      <c r="P148" s="89"/>
    </row>
    <row r="149" spans="2:16" ht="21.95" hidden="1" customHeight="1" x14ac:dyDescent="0.25">
      <c r="B149" s="251" t="s">
        <v>125</v>
      </c>
      <c r="C149" s="252"/>
      <c r="D149" s="253"/>
      <c r="E149" s="46" t="s">
        <v>99</v>
      </c>
      <c r="F149" s="87" t="s">
        <v>56</v>
      </c>
      <c r="G149" s="88"/>
      <c r="H149" s="89"/>
      <c r="I149" s="184" t="s">
        <v>100</v>
      </c>
      <c r="J149" s="185"/>
      <c r="K149" s="186"/>
      <c r="L149" s="98">
        <v>167</v>
      </c>
      <c r="M149" s="99"/>
      <c r="N149" s="100"/>
      <c r="O149" s="87" t="s">
        <v>101</v>
      </c>
      <c r="P149" s="89"/>
    </row>
    <row r="150" spans="2:16" ht="21.95" hidden="1" customHeight="1" x14ac:dyDescent="0.25">
      <c r="B150" s="254"/>
      <c r="C150" s="255"/>
      <c r="D150" s="256"/>
      <c r="E150" s="46" t="s">
        <v>102</v>
      </c>
      <c r="F150" s="87" t="s">
        <v>56</v>
      </c>
      <c r="G150" s="88"/>
      <c r="H150" s="89"/>
      <c r="I150" s="184" t="s">
        <v>100</v>
      </c>
      <c r="J150" s="185"/>
      <c r="K150" s="186"/>
      <c r="L150" s="98">
        <v>184</v>
      </c>
      <c r="M150" s="99"/>
      <c r="N150" s="100"/>
      <c r="O150" s="87" t="s">
        <v>103</v>
      </c>
      <c r="P150" s="89"/>
    </row>
    <row r="151" spans="2:16" ht="21.95" hidden="1" customHeight="1" x14ac:dyDescent="0.25">
      <c r="B151" s="254"/>
      <c r="C151" s="255"/>
      <c r="D151" s="256"/>
      <c r="E151" s="46" t="s">
        <v>104</v>
      </c>
      <c r="F151" s="87" t="s">
        <v>3</v>
      </c>
      <c r="G151" s="88"/>
      <c r="H151" s="89"/>
      <c r="I151" s="184" t="s">
        <v>3</v>
      </c>
      <c r="J151" s="185"/>
      <c r="K151" s="186"/>
      <c r="L151" s="98">
        <v>189</v>
      </c>
      <c r="M151" s="99"/>
      <c r="N151" s="100"/>
      <c r="O151" s="87" t="s">
        <v>103</v>
      </c>
      <c r="P151" s="89"/>
    </row>
    <row r="152" spans="2:16" ht="21.95" hidden="1" customHeight="1" x14ac:dyDescent="0.25">
      <c r="B152" s="254"/>
      <c r="C152" s="255"/>
      <c r="D152" s="256"/>
      <c r="E152" s="46" t="s">
        <v>102</v>
      </c>
      <c r="F152" s="87" t="s">
        <v>56</v>
      </c>
      <c r="G152" s="88"/>
      <c r="H152" s="89"/>
      <c r="I152" s="184" t="s">
        <v>100</v>
      </c>
      <c r="J152" s="185"/>
      <c r="K152" s="186"/>
      <c r="L152" s="98">
        <v>193</v>
      </c>
      <c r="M152" s="99"/>
      <c r="N152" s="100"/>
      <c r="O152" s="87" t="s">
        <v>103</v>
      </c>
      <c r="P152" s="89"/>
    </row>
    <row r="153" spans="2:16" ht="21.95" hidden="1" customHeight="1" x14ac:dyDescent="0.25">
      <c r="B153" s="257"/>
      <c r="C153" s="258"/>
      <c r="D153" s="259"/>
      <c r="E153" s="46" t="s">
        <v>99</v>
      </c>
      <c r="F153" s="87" t="s">
        <v>56</v>
      </c>
      <c r="G153" s="88"/>
      <c r="H153" s="89"/>
      <c r="I153" s="184" t="s">
        <v>100</v>
      </c>
      <c r="J153" s="185"/>
      <c r="K153" s="186"/>
      <c r="L153" s="98">
        <v>162</v>
      </c>
      <c r="M153" s="99"/>
      <c r="N153" s="100"/>
      <c r="O153" s="87" t="s">
        <v>101</v>
      </c>
      <c r="P153" s="89"/>
    </row>
    <row r="154" spans="2:16" ht="21.95" hidden="1" customHeight="1" x14ac:dyDescent="0.25">
      <c r="B154" s="251" t="s">
        <v>126</v>
      </c>
      <c r="C154" s="252"/>
      <c r="D154" s="253"/>
      <c r="E154" s="46" t="s">
        <v>99</v>
      </c>
      <c r="F154" s="87" t="s">
        <v>56</v>
      </c>
      <c r="G154" s="88"/>
      <c r="H154" s="89"/>
      <c r="I154" s="184" t="s">
        <v>100</v>
      </c>
      <c r="J154" s="185"/>
      <c r="K154" s="186"/>
      <c r="L154" s="98">
        <v>165</v>
      </c>
      <c r="M154" s="99"/>
      <c r="N154" s="100"/>
      <c r="O154" s="87" t="s">
        <v>101</v>
      </c>
      <c r="P154" s="89"/>
    </row>
    <row r="155" spans="2:16" ht="21.95" hidden="1" customHeight="1" x14ac:dyDescent="0.25">
      <c r="B155" s="254"/>
      <c r="C155" s="255"/>
      <c r="D155" s="256"/>
      <c r="E155" s="46" t="s">
        <v>102</v>
      </c>
      <c r="F155" s="87" t="s">
        <v>56</v>
      </c>
      <c r="G155" s="88"/>
      <c r="H155" s="89"/>
      <c r="I155" s="184" t="s">
        <v>100</v>
      </c>
      <c r="J155" s="185"/>
      <c r="K155" s="186"/>
      <c r="L155" s="98">
        <v>191</v>
      </c>
      <c r="M155" s="99"/>
      <c r="N155" s="100"/>
      <c r="O155" s="87" t="s">
        <v>103</v>
      </c>
      <c r="P155" s="89"/>
    </row>
    <row r="156" spans="2:16" ht="24.75" hidden="1" customHeight="1" x14ac:dyDescent="0.25">
      <c r="B156" s="254"/>
      <c r="C156" s="255"/>
      <c r="D156" s="256"/>
      <c r="E156" s="46" t="s">
        <v>104</v>
      </c>
      <c r="F156" s="87" t="s">
        <v>3</v>
      </c>
      <c r="G156" s="88"/>
      <c r="H156" s="89"/>
      <c r="I156" s="184" t="s">
        <v>3</v>
      </c>
      <c r="J156" s="185"/>
      <c r="K156" s="186"/>
      <c r="L156" s="98">
        <v>193</v>
      </c>
      <c r="M156" s="99"/>
      <c r="N156" s="100"/>
      <c r="O156" s="87" t="s">
        <v>103</v>
      </c>
      <c r="P156" s="89"/>
    </row>
    <row r="157" spans="2:16" ht="21.95" hidden="1" customHeight="1" x14ac:dyDescent="0.25">
      <c r="B157" s="254"/>
      <c r="C157" s="255"/>
      <c r="D157" s="256"/>
      <c r="E157" s="46" t="s">
        <v>102</v>
      </c>
      <c r="F157" s="87" t="s">
        <v>56</v>
      </c>
      <c r="G157" s="88"/>
      <c r="H157" s="89"/>
      <c r="I157" s="184" t="s">
        <v>100</v>
      </c>
      <c r="J157" s="185"/>
      <c r="K157" s="186"/>
      <c r="L157" s="98">
        <v>193</v>
      </c>
      <c r="M157" s="99"/>
      <c r="N157" s="100"/>
      <c r="O157" s="87" t="s">
        <v>103</v>
      </c>
      <c r="P157" s="89"/>
    </row>
    <row r="158" spans="2:16" ht="21.95" hidden="1" customHeight="1" x14ac:dyDescent="0.25">
      <c r="B158" s="257"/>
      <c r="C158" s="258"/>
      <c r="D158" s="259"/>
      <c r="E158" s="46" t="s">
        <v>99</v>
      </c>
      <c r="F158" s="87" t="s">
        <v>56</v>
      </c>
      <c r="G158" s="88"/>
      <c r="H158" s="89"/>
      <c r="I158" s="184" t="s">
        <v>100</v>
      </c>
      <c r="J158" s="185"/>
      <c r="K158" s="186"/>
      <c r="L158" s="98">
        <v>162</v>
      </c>
      <c r="M158" s="99"/>
      <c r="N158" s="100"/>
      <c r="O158" s="87" t="s">
        <v>101</v>
      </c>
      <c r="P158" s="89"/>
    </row>
    <row r="159" spans="2:16" ht="21.95" hidden="1" customHeight="1" x14ac:dyDescent="0.25">
      <c r="B159" s="251"/>
      <c r="C159" s="252"/>
      <c r="D159" s="253"/>
      <c r="E159" s="46"/>
      <c r="F159" s="87"/>
      <c r="G159" s="88"/>
      <c r="H159" s="89"/>
      <c r="I159" s="184"/>
      <c r="J159" s="185"/>
      <c r="K159" s="186"/>
      <c r="L159" s="240"/>
      <c r="M159" s="241"/>
      <c r="N159" s="242"/>
      <c r="O159" s="87"/>
      <c r="P159" s="89"/>
    </row>
    <row r="160" spans="2:16" ht="21.95" hidden="1" customHeight="1" x14ac:dyDescent="0.25">
      <c r="B160" s="254"/>
      <c r="C160" s="255"/>
      <c r="D160" s="256"/>
      <c r="E160" s="46"/>
      <c r="F160" s="87"/>
      <c r="G160" s="88"/>
      <c r="H160" s="89"/>
      <c r="I160" s="184"/>
      <c r="J160" s="185"/>
      <c r="K160" s="186"/>
      <c r="L160" s="240"/>
      <c r="M160" s="241"/>
      <c r="N160" s="242"/>
      <c r="O160" s="87"/>
      <c r="P160" s="89"/>
    </row>
    <row r="161" spans="2:16" ht="21.95" hidden="1" customHeight="1" x14ac:dyDescent="0.25">
      <c r="B161" s="254"/>
      <c r="C161" s="255"/>
      <c r="D161" s="256"/>
      <c r="E161" s="46"/>
      <c r="F161" s="87"/>
      <c r="G161" s="88"/>
      <c r="H161" s="89"/>
      <c r="I161" s="184"/>
      <c r="J161" s="185"/>
      <c r="K161" s="186"/>
      <c r="L161" s="240"/>
      <c r="M161" s="241"/>
      <c r="N161" s="242"/>
      <c r="O161" s="87"/>
      <c r="P161" s="89"/>
    </row>
    <row r="162" spans="2:16" ht="21.95" hidden="1" customHeight="1" x14ac:dyDescent="0.25">
      <c r="B162" s="254"/>
      <c r="C162" s="255"/>
      <c r="D162" s="256"/>
      <c r="E162" s="46"/>
      <c r="F162" s="87"/>
      <c r="G162" s="88"/>
      <c r="H162" s="89"/>
      <c r="I162" s="184"/>
      <c r="J162" s="185"/>
      <c r="K162" s="186"/>
      <c r="L162" s="240"/>
      <c r="M162" s="241"/>
      <c r="N162" s="242"/>
      <c r="O162" s="87"/>
      <c r="P162" s="89"/>
    </row>
    <row r="163" spans="2:16" ht="21.95" hidden="1" customHeight="1" x14ac:dyDescent="0.25">
      <c r="B163" s="257"/>
      <c r="C163" s="258"/>
      <c r="D163" s="259"/>
      <c r="E163" s="46"/>
      <c r="F163" s="87"/>
      <c r="G163" s="88"/>
      <c r="H163" s="89"/>
      <c r="I163" s="184"/>
      <c r="J163" s="185"/>
      <c r="K163" s="186"/>
      <c r="L163" s="98"/>
      <c r="M163" s="99"/>
      <c r="N163" s="100"/>
      <c r="O163" s="87"/>
      <c r="P163" s="89"/>
    </row>
    <row r="164" spans="2:16" ht="21.95" hidden="1" customHeight="1" x14ac:dyDescent="0.25">
      <c r="B164" s="251"/>
      <c r="C164" s="252"/>
      <c r="D164" s="253"/>
      <c r="E164" s="46"/>
      <c r="F164" s="87"/>
      <c r="G164" s="88"/>
      <c r="H164" s="89"/>
      <c r="I164" s="184"/>
      <c r="J164" s="185"/>
      <c r="K164" s="186"/>
      <c r="L164" s="240"/>
      <c r="M164" s="241"/>
      <c r="N164" s="242"/>
      <c r="O164" s="87"/>
      <c r="P164" s="89"/>
    </row>
    <row r="165" spans="2:16" ht="21.95" hidden="1" customHeight="1" x14ac:dyDescent="0.25">
      <c r="B165" s="254"/>
      <c r="C165" s="255"/>
      <c r="D165" s="256"/>
      <c r="E165" s="46"/>
      <c r="F165" s="87"/>
      <c r="G165" s="88"/>
      <c r="H165" s="89"/>
      <c r="I165" s="184"/>
      <c r="J165" s="185"/>
      <c r="K165" s="186"/>
      <c r="L165" s="240"/>
      <c r="M165" s="241"/>
      <c r="N165" s="242"/>
      <c r="O165" s="87"/>
      <c r="P165" s="89"/>
    </row>
    <row r="166" spans="2:16" ht="21.95" hidden="1" customHeight="1" x14ac:dyDescent="0.25">
      <c r="B166" s="254"/>
      <c r="C166" s="255"/>
      <c r="D166" s="256"/>
      <c r="E166" s="46"/>
      <c r="F166" s="87"/>
      <c r="G166" s="88"/>
      <c r="H166" s="89"/>
      <c r="I166" s="184"/>
      <c r="J166" s="185"/>
      <c r="K166" s="186"/>
      <c r="L166" s="240"/>
      <c r="M166" s="241"/>
      <c r="N166" s="242"/>
      <c r="O166" s="87"/>
      <c r="P166" s="89"/>
    </row>
    <row r="167" spans="2:16" ht="21.95" hidden="1" customHeight="1" x14ac:dyDescent="0.25">
      <c r="B167" s="254"/>
      <c r="C167" s="255"/>
      <c r="D167" s="256"/>
      <c r="E167" s="46"/>
      <c r="F167" s="87"/>
      <c r="G167" s="88"/>
      <c r="H167" s="89"/>
      <c r="I167" s="184"/>
      <c r="J167" s="185"/>
      <c r="K167" s="186"/>
      <c r="L167" s="240"/>
      <c r="M167" s="241"/>
      <c r="N167" s="242"/>
      <c r="O167" s="87"/>
      <c r="P167" s="89"/>
    </row>
    <row r="168" spans="2:16" ht="21.95" hidden="1" customHeight="1" x14ac:dyDescent="0.25">
      <c r="B168" s="257"/>
      <c r="C168" s="258"/>
      <c r="D168" s="259"/>
      <c r="E168" s="46"/>
      <c r="F168" s="87"/>
      <c r="G168" s="88"/>
      <c r="H168" s="89"/>
      <c r="I168" s="184"/>
      <c r="J168" s="185"/>
      <c r="K168" s="186"/>
      <c r="L168" s="98"/>
      <c r="M168" s="99"/>
      <c r="N168" s="100"/>
      <c r="O168" s="87"/>
      <c r="P168" s="89"/>
    </row>
    <row r="169" spans="2:16" ht="21.95" hidden="1" customHeight="1" x14ac:dyDescent="0.25">
      <c r="B169" s="251"/>
      <c r="C169" s="252"/>
      <c r="D169" s="253"/>
      <c r="E169" s="46"/>
      <c r="F169" s="87"/>
      <c r="G169" s="88"/>
      <c r="H169" s="89"/>
      <c r="I169" s="184"/>
      <c r="J169" s="185"/>
      <c r="K169" s="186"/>
      <c r="L169" s="240"/>
      <c r="M169" s="241"/>
      <c r="N169" s="242"/>
      <c r="O169" s="87"/>
      <c r="P169" s="89"/>
    </row>
    <row r="170" spans="2:16" ht="21.95" hidden="1" customHeight="1" x14ac:dyDescent="0.25">
      <c r="B170" s="254"/>
      <c r="C170" s="255"/>
      <c r="D170" s="256"/>
      <c r="E170" s="46"/>
      <c r="F170" s="87"/>
      <c r="G170" s="88"/>
      <c r="H170" s="89"/>
      <c r="I170" s="184"/>
      <c r="J170" s="185"/>
      <c r="K170" s="186"/>
      <c r="L170" s="240"/>
      <c r="M170" s="241"/>
      <c r="N170" s="242"/>
      <c r="O170" s="87"/>
      <c r="P170" s="89"/>
    </row>
    <row r="171" spans="2:16" ht="21.95" hidden="1" customHeight="1" x14ac:dyDescent="0.25">
      <c r="B171" s="254"/>
      <c r="C171" s="255"/>
      <c r="D171" s="256"/>
      <c r="E171" s="46"/>
      <c r="F171" s="87"/>
      <c r="G171" s="88"/>
      <c r="H171" s="89"/>
      <c r="I171" s="184"/>
      <c r="J171" s="185"/>
      <c r="K171" s="186"/>
      <c r="L171" s="240"/>
      <c r="M171" s="241"/>
      <c r="N171" s="242"/>
      <c r="O171" s="87"/>
      <c r="P171" s="89"/>
    </row>
    <row r="172" spans="2:16" ht="21.95" hidden="1" customHeight="1" x14ac:dyDescent="0.25">
      <c r="B172" s="254"/>
      <c r="C172" s="255"/>
      <c r="D172" s="256"/>
      <c r="E172" s="46"/>
      <c r="F172" s="87"/>
      <c r="G172" s="88"/>
      <c r="H172" s="89"/>
      <c r="I172" s="184"/>
      <c r="J172" s="185"/>
      <c r="K172" s="186"/>
      <c r="L172" s="240"/>
      <c r="M172" s="241"/>
      <c r="N172" s="242"/>
      <c r="O172" s="87"/>
      <c r="P172" s="89"/>
    </row>
    <row r="173" spans="2:16" ht="21.95" hidden="1" customHeight="1" x14ac:dyDescent="0.25">
      <c r="B173" s="257"/>
      <c r="C173" s="258"/>
      <c r="D173" s="259"/>
      <c r="E173" s="46"/>
      <c r="F173" s="87"/>
      <c r="G173" s="88"/>
      <c r="H173" s="89"/>
      <c r="I173" s="184"/>
      <c r="J173" s="185"/>
      <c r="K173" s="186"/>
      <c r="L173" s="98"/>
      <c r="M173" s="99"/>
      <c r="N173" s="100"/>
      <c r="O173" s="87"/>
      <c r="P173" s="89"/>
    </row>
    <row r="174" spans="2:16" ht="21.95" hidden="1" customHeight="1" x14ac:dyDescent="0.25">
      <c r="B174" s="251"/>
      <c r="C174" s="252"/>
      <c r="D174" s="253"/>
      <c r="E174" s="46"/>
      <c r="F174" s="87"/>
      <c r="G174" s="88"/>
      <c r="H174" s="89"/>
      <c r="I174" s="184"/>
      <c r="J174" s="185"/>
      <c r="K174" s="186"/>
      <c r="L174" s="240"/>
      <c r="M174" s="241"/>
      <c r="N174" s="242"/>
      <c r="O174" s="87"/>
      <c r="P174" s="89"/>
    </row>
    <row r="175" spans="2:16" ht="21.95" hidden="1" customHeight="1" x14ac:dyDescent="0.25">
      <c r="B175" s="254"/>
      <c r="C175" s="255"/>
      <c r="D175" s="256"/>
      <c r="E175" s="46"/>
      <c r="F175" s="87"/>
      <c r="G175" s="88"/>
      <c r="H175" s="89"/>
      <c r="I175" s="184"/>
      <c r="J175" s="185"/>
      <c r="K175" s="186"/>
      <c r="L175" s="240"/>
      <c r="M175" s="241"/>
      <c r="N175" s="242"/>
      <c r="O175" s="87"/>
      <c r="P175" s="89"/>
    </row>
    <row r="176" spans="2:16" ht="21.95" hidden="1" customHeight="1" x14ac:dyDescent="0.25">
      <c r="B176" s="254"/>
      <c r="C176" s="255"/>
      <c r="D176" s="256"/>
      <c r="E176" s="46"/>
      <c r="F176" s="87"/>
      <c r="G176" s="88"/>
      <c r="H176" s="89"/>
      <c r="I176" s="184"/>
      <c r="J176" s="185"/>
      <c r="K176" s="186"/>
      <c r="L176" s="240"/>
      <c r="M176" s="241"/>
      <c r="N176" s="242"/>
      <c r="O176" s="87"/>
      <c r="P176" s="89"/>
    </row>
    <row r="177" spans="2:16" ht="21.95" hidden="1" customHeight="1" x14ac:dyDescent="0.25">
      <c r="B177" s="254"/>
      <c r="C177" s="255"/>
      <c r="D177" s="256"/>
      <c r="E177" s="46"/>
      <c r="F177" s="87"/>
      <c r="G177" s="88"/>
      <c r="H177" s="89"/>
      <c r="I177" s="184"/>
      <c r="J177" s="185"/>
      <c r="K177" s="186"/>
      <c r="L177" s="240"/>
      <c r="M177" s="241"/>
      <c r="N177" s="242"/>
      <c r="O177" s="87"/>
      <c r="P177" s="89"/>
    </row>
    <row r="178" spans="2:16" ht="21.95" hidden="1" customHeight="1" x14ac:dyDescent="0.25">
      <c r="B178" s="257"/>
      <c r="C178" s="258"/>
      <c r="D178" s="259"/>
      <c r="E178" s="46"/>
      <c r="F178" s="87"/>
      <c r="G178" s="88"/>
      <c r="H178" s="89"/>
      <c r="I178" s="184"/>
      <c r="J178" s="185"/>
      <c r="K178" s="186"/>
      <c r="L178" s="98"/>
      <c r="M178" s="99"/>
      <c r="N178" s="100"/>
      <c r="O178" s="87"/>
      <c r="P178" s="89"/>
    </row>
    <row r="179" spans="2:16" ht="21.95" hidden="1" customHeight="1" x14ac:dyDescent="0.25">
      <c r="B179" s="251"/>
      <c r="C179" s="252"/>
      <c r="D179" s="253"/>
      <c r="E179" s="46"/>
      <c r="F179" s="87"/>
      <c r="G179" s="88"/>
      <c r="H179" s="89"/>
      <c r="I179" s="184"/>
      <c r="J179" s="185"/>
      <c r="K179" s="186"/>
      <c r="L179" s="240"/>
      <c r="M179" s="241"/>
      <c r="N179" s="242"/>
      <c r="O179" s="87"/>
      <c r="P179" s="89"/>
    </row>
    <row r="180" spans="2:16" ht="21.95" hidden="1" customHeight="1" x14ac:dyDescent="0.25">
      <c r="B180" s="254"/>
      <c r="C180" s="255"/>
      <c r="D180" s="256"/>
      <c r="E180" s="46"/>
      <c r="F180" s="87"/>
      <c r="G180" s="88"/>
      <c r="H180" s="89"/>
      <c r="I180" s="184"/>
      <c r="J180" s="185"/>
      <c r="K180" s="186"/>
      <c r="L180" s="240"/>
      <c r="M180" s="241"/>
      <c r="N180" s="242"/>
      <c r="O180" s="87"/>
      <c r="P180" s="89"/>
    </row>
    <row r="181" spans="2:16" ht="21.95" hidden="1" customHeight="1" x14ac:dyDescent="0.25">
      <c r="B181" s="254"/>
      <c r="C181" s="255"/>
      <c r="D181" s="256"/>
      <c r="E181" s="46"/>
      <c r="F181" s="87"/>
      <c r="G181" s="88"/>
      <c r="H181" s="89"/>
      <c r="I181" s="184"/>
      <c r="J181" s="185"/>
      <c r="K181" s="186"/>
      <c r="L181" s="240"/>
      <c r="M181" s="241"/>
      <c r="N181" s="242"/>
      <c r="O181" s="87"/>
      <c r="P181" s="89"/>
    </row>
    <row r="182" spans="2:16" ht="21.95" hidden="1" customHeight="1" x14ac:dyDescent="0.25">
      <c r="B182" s="254"/>
      <c r="C182" s="255"/>
      <c r="D182" s="256"/>
      <c r="E182" s="46"/>
      <c r="F182" s="87"/>
      <c r="G182" s="88"/>
      <c r="H182" s="89"/>
      <c r="I182" s="184"/>
      <c r="J182" s="185"/>
      <c r="K182" s="186"/>
      <c r="L182" s="240"/>
      <c r="M182" s="241"/>
      <c r="N182" s="242"/>
      <c r="O182" s="87"/>
      <c r="P182" s="89"/>
    </row>
    <row r="183" spans="2:16" ht="21.95" hidden="1" customHeight="1" x14ac:dyDescent="0.25">
      <c r="B183" s="257"/>
      <c r="C183" s="258"/>
      <c r="D183" s="259"/>
      <c r="E183" s="46"/>
      <c r="F183" s="87"/>
      <c r="G183" s="88"/>
      <c r="H183" s="89"/>
      <c r="I183" s="184"/>
      <c r="J183" s="185"/>
      <c r="K183" s="186"/>
      <c r="L183" s="98"/>
      <c r="M183" s="99"/>
      <c r="N183" s="100"/>
      <c r="O183" s="87"/>
      <c r="P183" s="89"/>
    </row>
    <row r="184" spans="2:16" ht="21.95" hidden="1" customHeight="1" x14ac:dyDescent="0.25">
      <c r="B184" s="251"/>
      <c r="C184" s="252"/>
      <c r="D184" s="253"/>
      <c r="E184" s="46"/>
      <c r="F184" s="87"/>
      <c r="G184" s="88"/>
      <c r="H184" s="89"/>
      <c r="I184" s="184"/>
      <c r="J184" s="185"/>
      <c r="K184" s="186"/>
      <c r="L184" s="240"/>
      <c r="M184" s="241"/>
      <c r="N184" s="242"/>
      <c r="O184" s="87"/>
      <c r="P184" s="89"/>
    </row>
    <row r="185" spans="2:16" ht="21.95" hidden="1" customHeight="1" x14ac:dyDescent="0.25">
      <c r="B185" s="254"/>
      <c r="C185" s="255"/>
      <c r="D185" s="256"/>
      <c r="E185" s="46"/>
      <c r="F185" s="87"/>
      <c r="G185" s="88"/>
      <c r="H185" s="89"/>
      <c r="I185" s="184"/>
      <c r="J185" s="185"/>
      <c r="K185" s="186"/>
      <c r="L185" s="240"/>
      <c r="M185" s="241"/>
      <c r="N185" s="242"/>
      <c r="O185" s="87"/>
      <c r="P185" s="89"/>
    </row>
    <row r="186" spans="2:16" ht="21.95" hidden="1" customHeight="1" x14ac:dyDescent="0.25">
      <c r="B186" s="254"/>
      <c r="C186" s="255"/>
      <c r="D186" s="256"/>
      <c r="E186" s="46"/>
      <c r="F186" s="87"/>
      <c r="G186" s="88"/>
      <c r="H186" s="89"/>
      <c r="I186" s="184"/>
      <c r="J186" s="185"/>
      <c r="K186" s="186"/>
      <c r="L186" s="240"/>
      <c r="M186" s="241"/>
      <c r="N186" s="242"/>
      <c r="O186" s="87"/>
      <c r="P186" s="89"/>
    </row>
    <row r="187" spans="2:16" ht="21.95" hidden="1" customHeight="1" x14ac:dyDescent="0.25">
      <c r="B187" s="254"/>
      <c r="C187" s="255"/>
      <c r="D187" s="256"/>
      <c r="E187" s="46"/>
      <c r="F187" s="87"/>
      <c r="G187" s="88"/>
      <c r="H187" s="89"/>
      <c r="I187" s="184"/>
      <c r="J187" s="185"/>
      <c r="K187" s="186"/>
      <c r="L187" s="240"/>
      <c r="M187" s="241"/>
      <c r="N187" s="242"/>
      <c r="O187" s="87"/>
      <c r="P187" s="89"/>
    </row>
    <row r="188" spans="2:16" ht="18.75" hidden="1" customHeight="1" x14ac:dyDescent="0.25">
      <c r="B188" s="257"/>
      <c r="C188" s="258"/>
      <c r="D188" s="259"/>
      <c r="E188" s="46"/>
      <c r="F188" s="87"/>
      <c r="G188" s="88"/>
      <c r="H188" s="89"/>
      <c r="I188" s="184"/>
      <c r="J188" s="185"/>
      <c r="K188" s="186"/>
      <c r="L188" s="98"/>
      <c r="M188" s="99"/>
      <c r="N188" s="100"/>
      <c r="O188" s="87"/>
      <c r="P188" s="89"/>
    </row>
    <row r="189" spans="2:16" ht="16.5" hidden="1" customHeight="1" x14ac:dyDescent="0.25">
      <c r="B189" s="251"/>
      <c r="C189" s="252"/>
      <c r="D189" s="253"/>
      <c r="E189" s="46"/>
      <c r="F189" s="87"/>
      <c r="G189" s="88"/>
      <c r="H189" s="89"/>
      <c r="I189" s="184"/>
      <c r="J189" s="185"/>
      <c r="K189" s="186"/>
      <c r="L189" s="240"/>
      <c r="M189" s="241"/>
      <c r="N189" s="242"/>
      <c r="O189" s="87"/>
      <c r="P189" s="89"/>
    </row>
    <row r="190" spans="2:16" ht="18.75" hidden="1" customHeight="1" x14ac:dyDescent="0.25">
      <c r="B190" s="254"/>
      <c r="C190" s="255"/>
      <c r="D190" s="256"/>
      <c r="E190" s="46"/>
      <c r="F190" s="87"/>
      <c r="G190" s="88"/>
      <c r="H190" s="89"/>
      <c r="I190" s="184"/>
      <c r="J190" s="185"/>
      <c r="K190" s="186"/>
      <c r="L190" s="240"/>
      <c r="M190" s="241"/>
      <c r="N190" s="242"/>
      <c r="O190" s="87"/>
      <c r="P190" s="89"/>
    </row>
    <row r="191" spans="2:16" ht="16.5" hidden="1" customHeight="1" x14ac:dyDescent="0.25">
      <c r="B191" s="254"/>
      <c r="C191" s="255"/>
      <c r="D191" s="256"/>
      <c r="E191" s="46"/>
      <c r="F191" s="87"/>
      <c r="G191" s="88"/>
      <c r="H191" s="89"/>
      <c r="I191" s="184"/>
      <c r="J191" s="185"/>
      <c r="K191" s="186"/>
      <c r="L191" s="240"/>
      <c r="M191" s="241"/>
      <c r="N191" s="242"/>
      <c r="O191" s="87"/>
      <c r="P191" s="89"/>
    </row>
    <row r="192" spans="2:16" ht="15" hidden="1" customHeight="1" x14ac:dyDescent="0.25">
      <c r="B192" s="254"/>
      <c r="C192" s="255"/>
      <c r="D192" s="256"/>
      <c r="E192" s="46"/>
      <c r="F192" s="87"/>
      <c r="G192" s="88"/>
      <c r="H192" s="89"/>
      <c r="I192" s="184"/>
      <c r="J192" s="185"/>
      <c r="K192" s="186"/>
      <c r="L192" s="240"/>
      <c r="M192" s="241"/>
      <c r="N192" s="242"/>
      <c r="O192" s="87"/>
      <c r="P192" s="89"/>
    </row>
    <row r="193" spans="2:16" ht="18.75" hidden="1" customHeight="1" x14ac:dyDescent="0.25">
      <c r="B193" s="257"/>
      <c r="C193" s="258"/>
      <c r="D193" s="259"/>
      <c r="E193" s="46"/>
      <c r="F193" s="87"/>
      <c r="G193" s="88"/>
      <c r="H193" s="89"/>
      <c r="I193" s="184"/>
      <c r="J193" s="185"/>
      <c r="K193" s="186"/>
      <c r="L193" s="98"/>
      <c r="M193" s="99"/>
      <c r="N193" s="100"/>
      <c r="O193" s="87"/>
      <c r="P193" s="89"/>
    </row>
    <row r="194" spans="2:16" ht="19.5" hidden="1" customHeight="1" x14ac:dyDescent="0.25">
      <c r="B194" s="251"/>
      <c r="C194" s="252"/>
      <c r="D194" s="253"/>
      <c r="E194" s="46"/>
      <c r="F194" s="87"/>
      <c r="G194" s="88"/>
      <c r="H194" s="89"/>
      <c r="I194" s="184"/>
      <c r="J194" s="185"/>
      <c r="K194" s="186"/>
      <c r="L194" s="240"/>
      <c r="M194" s="241"/>
      <c r="N194" s="242"/>
      <c r="O194" s="87"/>
      <c r="P194" s="89"/>
    </row>
    <row r="195" spans="2:16" ht="16.5" hidden="1" customHeight="1" x14ac:dyDescent="0.25">
      <c r="B195" s="254"/>
      <c r="C195" s="255"/>
      <c r="D195" s="256"/>
      <c r="E195" s="46"/>
      <c r="F195" s="87"/>
      <c r="G195" s="88"/>
      <c r="H195" s="89"/>
      <c r="I195" s="184"/>
      <c r="J195" s="185"/>
      <c r="K195" s="186"/>
      <c r="L195" s="240"/>
      <c r="M195" s="241"/>
      <c r="N195" s="242"/>
      <c r="O195" s="87"/>
      <c r="P195" s="89"/>
    </row>
    <row r="196" spans="2:16" ht="12.75" hidden="1" customHeight="1" x14ac:dyDescent="0.25">
      <c r="B196" s="254"/>
      <c r="C196" s="255"/>
      <c r="D196" s="256"/>
      <c r="E196" s="46"/>
      <c r="F196" s="87"/>
      <c r="G196" s="88"/>
      <c r="H196" s="89"/>
      <c r="I196" s="184"/>
      <c r="J196" s="185"/>
      <c r="K196" s="186"/>
      <c r="L196" s="240"/>
      <c r="M196" s="241"/>
      <c r="N196" s="242"/>
      <c r="O196" s="87"/>
      <c r="P196" s="89"/>
    </row>
    <row r="197" spans="2:16" ht="21" hidden="1" customHeight="1" x14ac:dyDescent="0.25">
      <c r="B197" s="254"/>
      <c r="C197" s="255"/>
      <c r="D197" s="256"/>
      <c r="E197" s="46"/>
      <c r="F197" s="87"/>
      <c r="G197" s="88"/>
      <c r="H197" s="89"/>
      <c r="I197" s="184"/>
      <c r="J197" s="185"/>
      <c r="K197" s="186"/>
      <c r="L197" s="240"/>
      <c r="M197" s="241"/>
      <c r="N197" s="242"/>
      <c r="O197" s="87"/>
      <c r="P197" s="89"/>
    </row>
    <row r="198" spans="2:16" ht="17.25" hidden="1" customHeight="1" x14ac:dyDescent="0.25">
      <c r="B198" s="257"/>
      <c r="C198" s="258"/>
      <c r="D198" s="259"/>
      <c r="E198" s="46"/>
      <c r="F198" s="87"/>
      <c r="G198" s="88"/>
      <c r="H198" s="89"/>
      <c r="I198" s="184"/>
      <c r="J198" s="185"/>
      <c r="K198" s="186"/>
      <c r="L198" s="98"/>
      <c r="M198" s="99"/>
      <c r="N198" s="100"/>
      <c r="O198" s="87"/>
      <c r="P198" s="89"/>
    </row>
    <row r="199" spans="2:16" ht="20.25" hidden="1" customHeight="1" x14ac:dyDescent="0.25">
      <c r="B199" s="251"/>
      <c r="C199" s="252"/>
      <c r="D199" s="253"/>
      <c r="E199" s="46"/>
      <c r="F199" s="87"/>
      <c r="G199" s="88"/>
      <c r="H199" s="89"/>
      <c r="I199" s="184"/>
      <c r="J199" s="185"/>
      <c r="K199" s="186"/>
      <c r="L199" s="240"/>
      <c r="M199" s="241"/>
      <c r="N199" s="242"/>
      <c r="O199" s="87"/>
      <c r="P199" s="89"/>
    </row>
    <row r="200" spans="2:16" ht="16.5" hidden="1" customHeight="1" x14ac:dyDescent="0.25">
      <c r="B200" s="254"/>
      <c r="C200" s="255"/>
      <c r="D200" s="256"/>
      <c r="E200" s="46"/>
      <c r="F200" s="87"/>
      <c r="G200" s="88"/>
      <c r="H200" s="89"/>
      <c r="I200" s="184"/>
      <c r="J200" s="185"/>
      <c r="K200" s="186"/>
      <c r="L200" s="240"/>
      <c r="M200" s="241"/>
      <c r="N200" s="242"/>
      <c r="O200" s="87"/>
      <c r="P200" s="89"/>
    </row>
    <row r="201" spans="2:16" ht="12.75" hidden="1" customHeight="1" x14ac:dyDescent="0.25">
      <c r="B201" s="254"/>
      <c r="C201" s="255"/>
      <c r="D201" s="256"/>
      <c r="E201" s="46"/>
      <c r="F201" s="87"/>
      <c r="G201" s="88"/>
      <c r="H201" s="89"/>
      <c r="I201" s="184"/>
      <c r="J201" s="185"/>
      <c r="K201" s="186"/>
      <c r="L201" s="240"/>
      <c r="M201" s="241"/>
      <c r="N201" s="242"/>
      <c r="O201" s="87"/>
      <c r="P201" s="89"/>
    </row>
    <row r="202" spans="2:16" ht="25.5" hidden="1" customHeight="1" x14ac:dyDescent="0.25">
      <c r="B202" s="254"/>
      <c r="C202" s="255"/>
      <c r="D202" s="256"/>
      <c r="E202" s="46"/>
      <c r="F202" s="87"/>
      <c r="G202" s="88"/>
      <c r="H202" s="89"/>
      <c r="I202" s="184"/>
      <c r="J202" s="185"/>
      <c r="K202" s="186"/>
      <c r="L202" s="240"/>
      <c r="M202" s="241"/>
      <c r="N202" s="242"/>
      <c r="O202" s="87"/>
      <c r="P202" s="89"/>
    </row>
    <row r="203" spans="2:16" ht="20.25" hidden="1" customHeight="1" x14ac:dyDescent="0.25">
      <c r="B203" s="257"/>
      <c r="C203" s="258"/>
      <c r="D203" s="259"/>
      <c r="E203" s="46"/>
      <c r="F203" s="87"/>
      <c r="G203" s="88"/>
      <c r="H203" s="89"/>
      <c r="I203" s="184"/>
      <c r="J203" s="185"/>
      <c r="K203" s="186"/>
      <c r="L203" s="98"/>
      <c r="M203" s="99"/>
      <c r="N203" s="100"/>
      <c r="O203" s="87"/>
      <c r="P203" s="89"/>
    </row>
    <row r="204" spans="2:16" ht="21.95" hidden="1" customHeight="1" x14ac:dyDescent="0.25">
      <c r="B204" s="251"/>
      <c r="C204" s="252"/>
      <c r="D204" s="253"/>
      <c r="E204" s="46"/>
      <c r="F204" s="87"/>
      <c r="G204" s="88"/>
      <c r="H204" s="89"/>
      <c r="I204" s="184"/>
      <c r="J204" s="185"/>
      <c r="K204" s="186"/>
      <c r="L204" s="240"/>
      <c r="M204" s="241"/>
      <c r="N204" s="242"/>
      <c r="O204" s="87"/>
      <c r="P204" s="89"/>
    </row>
    <row r="205" spans="2:16" ht="21.95" hidden="1" customHeight="1" x14ac:dyDescent="0.25">
      <c r="B205" s="254"/>
      <c r="C205" s="255"/>
      <c r="D205" s="256"/>
      <c r="E205" s="46"/>
      <c r="F205" s="87"/>
      <c r="G205" s="88"/>
      <c r="H205" s="89"/>
      <c r="I205" s="184"/>
      <c r="J205" s="185"/>
      <c r="K205" s="186"/>
      <c r="L205" s="240"/>
      <c r="M205" s="241"/>
      <c r="N205" s="242"/>
      <c r="O205" s="87"/>
      <c r="P205" s="89"/>
    </row>
    <row r="206" spans="2:16" ht="21.95" hidden="1" customHeight="1" x14ac:dyDescent="0.25">
      <c r="B206" s="254"/>
      <c r="C206" s="255"/>
      <c r="D206" s="256"/>
      <c r="E206" s="46"/>
      <c r="F206" s="87"/>
      <c r="G206" s="88"/>
      <c r="H206" s="89"/>
      <c r="I206" s="184"/>
      <c r="J206" s="185"/>
      <c r="K206" s="186"/>
      <c r="L206" s="240"/>
      <c r="M206" s="241"/>
      <c r="N206" s="242"/>
      <c r="O206" s="87"/>
      <c r="P206" s="89"/>
    </row>
    <row r="207" spans="2:16" ht="21.95" hidden="1" customHeight="1" x14ac:dyDescent="0.25">
      <c r="B207" s="254"/>
      <c r="C207" s="255"/>
      <c r="D207" s="256"/>
      <c r="E207" s="46"/>
      <c r="F207" s="87"/>
      <c r="G207" s="88"/>
      <c r="H207" s="89"/>
      <c r="I207" s="184"/>
      <c r="J207" s="185"/>
      <c r="K207" s="186"/>
      <c r="L207" s="240"/>
      <c r="M207" s="241"/>
      <c r="N207" s="242"/>
      <c r="O207" s="87"/>
      <c r="P207" s="89"/>
    </row>
    <row r="208" spans="2:16" ht="21.95" hidden="1" customHeight="1" x14ac:dyDescent="0.25">
      <c r="B208" s="257"/>
      <c r="C208" s="258"/>
      <c r="D208" s="259"/>
      <c r="E208" s="46"/>
      <c r="F208" s="87"/>
      <c r="G208" s="88"/>
      <c r="H208" s="89"/>
      <c r="I208" s="184"/>
      <c r="J208" s="185"/>
      <c r="K208" s="186"/>
      <c r="L208" s="98"/>
      <c r="M208" s="99"/>
      <c r="N208" s="100"/>
      <c r="O208" s="87"/>
      <c r="P208" s="89"/>
    </row>
    <row r="209" spans="2:16" ht="21.95" hidden="1" customHeight="1" x14ac:dyDescent="0.25">
      <c r="B209" s="251"/>
      <c r="C209" s="252"/>
      <c r="D209" s="253"/>
      <c r="E209" s="46"/>
      <c r="F209" s="87"/>
      <c r="G209" s="88"/>
      <c r="H209" s="89"/>
      <c r="I209" s="184"/>
      <c r="J209" s="185"/>
      <c r="K209" s="186"/>
      <c r="L209" s="240"/>
      <c r="M209" s="241"/>
      <c r="N209" s="242"/>
      <c r="O209" s="87"/>
      <c r="P209" s="89"/>
    </row>
    <row r="210" spans="2:16" ht="21.95" hidden="1" customHeight="1" x14ac:dyDescent="0.25">
      <c r="B210" s="254"/>
      <c r="C210" s="255"/>
      <c r="D210" s="256"/>
      <c r="E210" s="46"/>
      <c r="F210" s="87"/>
      <c r="G210" s="88"/>
      <c r="H210" s="89"/>
      <c r="I210" s="184"/>
      <c r="J210" s="185"/>
      <c r="K210" s="186"/>
      <c r="L210" s="240"/>
      <c r="M210" s="241"/>
      <c r="N210" s="242"/>
      <c r="O210" s="87"/>
      <c r="P210" s="89"/>
    </row>
    <row r="211" spans="2:16" ht="21.95" hidden="1" customHeight="1" x14ac:dyDescent="0.25">
      <c r="B211" s="254"/>
      <c r="C211" s="255"/>
      <c r="D211" s="256"/>
      <c r="E211" s="46"/>
      <c r="F211" s="87"/>
      <c r="G211" s="88"/>
      <c r="H211" s="89"/>
      <c r="I211" s="184"/>
      <c r="J211" s="185"/>
      <c r="K211" s="186"/>
      <c r="L211" s="240"/>
      <c r="M211" s="241"/>
      <c r="N211" s="242"/>
      <c r="O211" s="87"/>
      <c r="P211" s="89"/>
    </row>
    <row r="212" spans="2:16" ht="21.95" hidden="1" customHeight="1" x14ac:dyDescent="0.25">
      <c r="B212" s="254"/>
      <c r="C212" s="255"/>
      <c r="D212" s="256"/>
      <c r="E212" s="46"/>
      <c r="F212" s="87"/>
      <c r="G212" s="88"/>
      <c r="H212" s="89"/>
      <c r="I212" s="184"/>
      <c r="J212" s="185"/>
      <c r="K212" s="186"/>
      <c r="L212" s="240"/>
      <c r="M212" s="241"/>
      <c r="N212" s="242"/>
      <c r="O212" s="87"/>
      <c r="P212" s="89"/>
    </row>
    <row r="213" spans="2:16" ht="21.95" hidden="1" customHeight="1" x14ac:dyDescent="0.25">
      <c r="B213" s="257"/>
      <c r="C213" s="258"/>
      <c r="D213" s="259"/>
      <c r="E213" s="46"/>
      <c r="F213" s="87"/>
      <c r="G213" s="88"/>
      <c r="H213" s="89"/>
      <c r="I213" s="184"/>
      <c r="J213" s="185"/>
      <c r="K213" s="186"/>
      <c r="L213" s="98"/>
      <c r="M213" s="99"/>
      <c r="N213" s="100"/>
      <c r="O213" s="87"/>
      <c r="P213" s="89"/>
    </row>
    <row r="214" spans="2:16" ht="21.95" hidden="1" customHeight="1" x14ac:dyDescent="0.25">
      <c r="B214" s="251"/>
      <c r="C214" s="252"/>
      <c r="D214" s="253"/>
      <c r="E214" s="46"/>
      <c r="F214" s="87"/>
      <c r="G214" s="88"/>
      <c r="H214" s="89"/>
      <c r="I214" s="184"/>
      <c r="J214" s="185"/>
      <c r="K214" s="186"/>
      <c r="L214" s="240"/>
      <c r="M214" s="241"/>
      <c r="N214" s="242"/>
      <c r="O214" s="87"/>
      <c r="P214" s="89"/>
    </row>
    <row r="215" spans="2:16" ht="21.95" hidden="1" customHeight="1" x14ac:dyDescent="0.25">
      <c r="B215" s="254"/>
      <c r="C215" s="255"/>
      <c r="D215" s="256"/>
      <c r="E215" s="46"/>
      <c r="F215" s="87"/>
      <c r="G215" s="88"/>
      <c r="H215" s="89"/>
      <c r="I215" s="184"/>
      <c r="J215" s="185"/>
      <c r="K215" s="186"/>
      <c r="L215" s="240"/>
      <c r="M215" s="241"/>
      <c r="N215" s="242"/>
      <c r="O215" s="87"/>
      <c r="P215" s="89"/>
    </row>
    <row r="216" spans="2:16" ht="21.95" hidden="1" customHeight="1" x14ac:dyDescent="0.25">
      <c r="B216" s="254"/>
      <c r="C216" s="255"/>
      <c r="D216" s="256"/>
      <c r="E216" s="46"/>
      <c r="F216" s="87"/>
      <c r="G216" s="88"/>
      <c r="H216" s="89"/>
      <c r="I216" s="184"/>
      <c r="J216" s="185"/>
      <c r="K216" s="186"/>
      <c r="L216" s="240"/>
      <c r="M216" s="241"/>
      <c r="N216" s="242"/>
      <c r="O216" s="87"/>
      <c r="P216" s="89"/>
    </row>
    <row r="217" spans="2:16" ht="21.95" hidden="1" customHeight="1" x14ac:dyDescent="0.25">
      <c r="B217" s="254"/>
      <c r="C217" s="255"/>
      <c r="D217" s="256"/>
      <c r="E217" s="46"/>
      <c r="F217" s="87"/>
      <c r="G217" s="88"/>
      <c r="H217" s="89"/>
      <c r="I217" s="184"/>
      <c r="J217" s="185"/>
      <c r="K217" s="186"/>
      <c r="L217" s="240"/>
      <c r="M217" s="241"/>
      <c r="N217" s="242"/>
      <c r="O217" s="87"/>
      <c r="P217" s="89"/>
    </row>
    <row r="218" spans="2:16" ht="18.75" hidden="1" customHeight="1" x14ac:dyDescent="0.25">
      <c r="B218" s="257"/>
      <c r="C218" s="258"/>
      <c r="D218" s="259"/>
      <c r="E218" s="46"/>
      <c r="F218" s="87"/>
      <c r="G218" s="88"/>
      <c r="H218" s="89"/>
      <c r="I218" s="184"/>
      <c r="J218" s="185"/>
      <c r="K218" s="186"/>
      <c r="L218" s="98"/>
      <c r="M218" s="99"/>
      <c r="N218" s="100"/>
      <c r="O218" s="87"/>
      <c r="P218" s="89"/>
    </row>
    <row r="219" spans="2:16" ht="16.5" hidden="1" customHeight="1" x14ac:dyDescent="0.25">
      <c r="B219" s="251"/>
      <c r="C219" s="252"/>
      <c r="D219" s="253"/>
      <c r="E219" s="46"/>
      <c r="F219" s="87"/>
      <c r="G219" s="88"/>
      <c r="H219" s="89"/>
      <c r="I219" s="184"/>
      <c r="J219" s="185"/>
      <c r="K219" s="186"/>
      <c r="L219" s="240"/>
      <c r="M219" s="241"/>
      <c r="N219" s="242"/>
      <c r="O219" s="87"/>
      <c r="P219" s="89"/>
    </row>
    <row r="220" spans="2:16" ht="18.75" hidden="1" customHeight="1" x14ac:dyDescent="0.25">
      <c r="B220" s="254"/>
      <c r="C220" s="255"/>
      <c r="D220" s="256"/>
      <c r="E220" s="46"/>
      <c r="F220" s="87"/>
      <c r="G220" s="88"/>
      <c r="H220" s="89"/>
      <c r="I220" s="184"/>
      <c r="J220" s="185"/>
      <c r="K220" s="186"/>
      <c r="L220" s="240"/>
      <c r="M220" s="241"/>
      <c r="N220" s="242"/>
      <c r="O220" s="87"/>
      <c r="P220" s="89"/>
    </row>
    <row r="221" spans="2:16" ht="16.5" hidden="1" customHeight="1" x14ac:dyDescent="0.25">
      <c r="B221" s="254"/>
      <c r="C221" s="255"/>
      <c r="D221" s="256"/>
      <c r="E221" s="46"/>
      <c r="F221" s="87"/>
      <c r="G221" s="88"/>
      <c r="H221" s="89"/>
      <c r="I221" s="184"/>
      <c r="J221" s="185"/>
      <c r="K221" s="186"/>
      <c r="L221" s="240"/>
      <c r="M221" s="241"/>
      <c r="N221" s="242"/>
      <c r="O221" s="87"/>
      <c r="P221" s="89"/>
    </row>
    <row r="222" spans="2:16" ht="15" hidden="1" customHeight="1" x14ac:dyDescent="0.25">
      <c r="B222" s="254"/>
      <c r="C222" s="255"/>
      <c r="D222" s="256"/>
      <c r="E222" s="46"/>
      <c r="F222" s="87"/>
      <c r="G222" s="88"/>
      <c r="H222" s="89"/>
      <c r="I222" s="184"/>
      <c r="J222" s="185"/>
      <c r="K222" s="186"/>
      <c r="L222" s="240"/>
      <c r="M222" s="241"/>
      <c r="N222" s="242"/>
      <c r="O222" s="87"/>
      <c r="P222" s="89"/>
    </row>
    <row r="223" spans="2:16" ht="18.75" hidden="1" customHeight="1" x14ac:dyDescent="0.25">
      <c r="B223" s="257"/>
      <c r="C223" s="258"/>
      <c r="D223" s="259"/>
      <c r="E223" s="46"/>
      <c r="F223" s="87"/>
      <c r="G223" s="88"/>
      <c r="H223" s="89"/>
      <c r="I223" s="184"/>
      <c r="J223" s="185"/>
      <c r="K223" s="186"/>
      <c r="L223" s="98"/>
      <c r="M223" s="99"/>
      <c r="N223" s="100"/>
      <c r="O223" s="87"/>
      <c r="P223" s="89"/>
    </row>
    <row r="224" spans="2:16" ht="19.5" hidden="1" customHeight="1" x14ac:dyDescent="0.25">
      <c r="B224" s="251"/>
      <c r="C224" s="252"/>
      <c r="D224" s="253"/>
      <c r="E224" s="46"/>
      <c r="F224" s="87"/>
      <c r="G224" s="88"/>
      <c r="H224" s="89"/>
      <c r="I224" s="184"/>
      <c r="J224" s="185"/>
      <c r="K224" s="186"/>
      <c r="L224" s="240"/>
      <c r="M224" s="241"/>
      <c r="N224" s="242"/>
      <c r="O224" s="87"/>
      <c r="P224" s="89"/>
    </row>
    <row r="225" spans="2:16" ht="16.5" hidden="1" customHeight="1" x14ac:dyDescent="0.25">
      <c r="B225" s="254"/>
      <c r="C225" s="255"/>
      <c r="D225" s="256"/>
      <c r="E225" s="46"/>
      <c r="F225" s="87"/>
      <c r="G225" s="88"/>
      <c r="H225" s="89"/>
      <c r="I225" s="184"/>
      <c r="J225" s="185"/>
      <c r="K225" s="186"/>
      <c r="L225" s="240"/>
      <c r="M225" s="241"/>
      <c r="N225" s="242"/>
      <c r="O225" s="87"/>
      <c r="P225" s="89"/>
    </row>
    <row r="226" spans="2:16" ht="12.75" hidden="1" customHeight="1" x14ac:dyDescent="0.25">
      <c r="B226" s="254"/>
      <c r="C226" s="255"/>
      <c r="D226" s="256"/>
      <c r="E226" s="46"/>
      <c r="F226" s="87"/>
      <c r="G226" s="88"/>
      <c r="H226" s="89"/>
      <c r="I226" s="184"/>
      <c r="J226" s="185"/>
      <c r="K226" s="186"/>
      <c r="L226" s="240"/>
      <c r="M226" s="241"/>
      <c r="N226" s="242"/>
      <c r="O226" s="87"/>
      <c r="P226" s="89"/>
    </row>
    <row r="227" spans="2:16" ht="21" hidden="1" customHeight="1" x14ac:dyDescent="0.25">
      <c r="B227" s="254"/>
      <c r="C227" s="255"/>
      <c r="D227" s="256"/>
      <c r="E227" s="46"/>
      <c r="F227" s="87"/>
      <c r="G227" s="88"/>
      <c r="H227" s="89"/>
      <c r="I227" s="184"/>
      <c r="J227" s="185"/>
      <c r="K227" s="186"/>
      <c r="L227" s="240"/>
      <c r="M227" s="241"/>
      <c r="N227" s="242"/>
      <c r="O227" s="87"/>
      <c r="P227" s="89"/>
    </row>
    <row r="228" spans="2:16" ht="17.25" hidden="1" customHeight="1" x14ac:dyDescent="0.25">
      <c r="B228" s="257"/>
      <c r="C228" s="258"/>
      <c r="D228" s="259"/>
      <c r="E228" s="46"/>
      <c r="F228" s="87"/>
      <c r="G228" s="88"/>
      <c r="H228" s="89"/>
      <c r="I228" s="184"/>
      <c r="J228" s="185"/>
      <c r="K228" s="186"/>
      <c r="L228" s="98"/>
      <c r="M228" s="99"/>
      <c r="N228" s="100"/>
      <c r="O228" s="87"/>
      <c r="P228" s="89"/>
    </row>
    <row r="229" spans="2:16" ht="20.25" hidden="1" customHeight="1" x14ac:dyDescent="0.25">
      <c r="B229" s="251"/>
      <c r="C229" s="252"/>
      <c r="D229" s="253"/>
      <c r="E229" s="46"/>
      <c r="F229" s="87"/>
      <c r="G229" s="88"/>
      <c r="H229" s="89"/>
      <c r="I229" s="184"/>
      <c r="J229" s="185"/>
      <c r="K229" s="186"/>
      <c r="L229" s="240"/>
      <c r="M229" s="241"/>
      <c r="N229" s="242"/>
      <c r="O229" s="87"/>
      <c r="P229" s="89"/>
    </row>
    <row r="230" spans="2:16" ht="16.5" hidden="1" customHeight="1" x14ac:dyDescent="0.25">
      <c r="B230" s="254"/>
      <c r="C230" s="255"/>
      <c r="D230" s="256"/>
      <c r="E230" s="46"/>
      <c r="F230" s="87"/>
      <c r="G230" s="88"/>
      <c r="H230" s="89"/>
      <c r="I230" s="184"/>
      <c r="J230" s="185"/>
      <c r="K230" s="186"/>
      <c r="L230" s="240"/>
      <c r="M230" s="241"/>
      <c r="N230" s="242"/>
      <c r="O230" s="87"/>
      <c r="P230" s="89"/>
    </row>
    <row r="231" spans="2:16" ht="13.5" hidden="1" customHeight="1" x14ac:dyDescent="0.25">
      <c r="B231" s="254"/>
      <c r="C231" s="255"/>
      <c r="D231" s="256"/>
      <c r="E231" s="46"/>
      <c r="F231" s="87"/>
      <c r="G231" s="88"/>
      <c r="H231" s="89"/>
      <c r="I231" s="184"/>
      <c r="J231" s="185"/>
      <c r="K231" s="186"/>
      <c r="L231" s="240"/>
      <c r="M231" s="241"/>
      <c r="N231" s="242"/>
      <c r="O231" s="87"/>
      <c r="P231" s="89"/>
    </row>
    <row r="232" spans="2:16" ht="22.5" hidden="1" customHeight="1" x14ac:dyDescent="0.25">
      <c r="B232" s="254"/>
      <c r="C232" s="255"/>
      <c r="D232" s="256"/>
      <c r="E232" s="46"/>
      <c r="F232" s="87"/>
      <c r="G232" s="88"/>
      <c r="H232" s="89"/>
      <c r="I232" s="184"/>
      <c r="J232" s="185"/>
      <c r="K232" s="186"/>
      <c r="L232" s="240"/>
      <c r="M232" s="241"/>
      <c r="N232" s="242"/>
      <c r="O232" s="87"/>
      <c r="P232" s="89"/>
    </row>
    <row r="233" spans="2:16" ht="20.25" hidden="1" customHeight="1" x14ac:dyDescent="0.25">
      <c r="B233" s="257"/>
      <c r="C233" s="258"/>
      <c r="D233" s="259"/>
      <c r="E233" s="46"/>
      <c r="F233" s="87"/>
      <c r="G233" s="88"/>
      <c r="H233" s="89"/>
      <c r="I233" s="184"/>
      <c r="J233" s="185"/>
      <c r="K233" s="186"/>
      <c r="L233" s="98"/>
      <c r="M233" s="99"/>
      <c r="N233" s="100"/>
      <c r="O233" s="87"/>
      <c r="P233" s="89"/>
    </row>
    <row r="234" spans="2:16" ht="21.95" hidden="1" customHeight="1" x14ac:dyDescent="0.25">
      <c r="B234" s="251"/>
      <c r="C234" s="252"/>
      <c r="D234" s="253"/>
      <c r="E234" s="46"/>
      <c r="F234" s="87"/>
      <c r="G234" s="88"/>
      <c r="H234" s="89"/>
      <c r="I234" s="184"/>
      <c r="J234" s="185"/>
      <c r="K234" s="186"/>
      <c r="L234" s="240"/>
      <c r="M234" s="241"/>
      <c r="N234" s="242"/>
      <c r="O234" s="87"/>
      <c r="P234" s="89"/>
    </row>
    <row r="235" spans="2:16" ht="21.95" hidden="1" customHeight="1" x14ac:dyDescent="0.25">
      <c r="B235" s="254"/>
      <c r="C235" s="255"/>
      <c r="D235" s="256"/>
      <c r="E235" s="46"/>
      <c r="F235" s="87"/>
      <c r="G235" s="88"/>
      <c r="H235" s="89"/>
      <c r="I235" s="184"/>
      <c r="J235" s="185"/>
      <c r="K235" s="186"/>
      <c r="L235" s="240"/>
      <c r="M235" s="241"/>
      <c r="N235" s="242"/>
      <c r="O235" s="87"/>
      <c r="P235" s="89"/>
    </row>
    <row r="236" spans="2:16" ht="21.95" hidden="1" customHeight="1" x14ac:dyDescent="0.25">
      <c r="B236" s="254"/>
      <c r="C236" s="255"/>
      <c r="D236" s="256"/>
      <c r="E236" s="46"/>
      <c r="F236" s="87"/>
      <c r="G236" s="88"/>
      <c r="H236" s="89"/>
      <c r="I236" s="184"/>
      <c r="J236" s="185"/>
      <c r="K236" s="186"/>
      <c r="L236" s="240"/>
      <c r="M236" s="241"/>
      <c r="N236" s="242"/>
      <c r="O236" s="87"/>
      <c r="P236" s="89"/>
    </row>
    <row r="237" spans="2:16" ht="21.95" hidden="1" customHeight="1" x14ac:dyDescent="0.25">
      <c r="B237" s="254"/>
      <c r="C237" s="255"/>
      <c r="D237" s="256"/>
      <c r="E237" s="46"/>
      <c r="F237" s="87"/>
      <c r="G237" s="88"/>
      <c r="H237" s="89"/>
      <c r="I237" s="184"/>
      <c r="J237" s="185"/>
      <c r="K237" s="186"/>
      <c r="L237" s="240"/>
      <c r="M237" s="241"/>
      <c r="N237" s="242"/>
      <c r="O237" s="87"/>
      <c r="P237" s="89"/>
    </row>
    <row r="238" spans="2:16" ht="18.75" hidden="1" customHeight="1" x14ac:dyDescent="0.25">
      <c r="B238" s="257"/>
      <c r="C238" s="258"/>
      <c r="D238" s="259"/>
      <c r="E238" s="46"/>
      <c r="F238" s="87"/>
      <c r="G238" s="88"/>
      <c r="H238" s="89"/>
      <c r="I238" s="184"/>
      <c r="J238" s="185"/>
      <c r="K238" s="186"/>
      <c r="L238" s="98"/>
      <c r="M238" s="99"/>
      <c r="N238" s="100"/>
      <c r="O238" s="87"/>
      <c r="P238" s="89"/>
    </row>
    <row r="239" spans="2:16" ht="16.5" hidden="1" customHeight="1" x14ac:dyDescent="0.25">
      <c r="B239" s="251"/>
      <c r="C239" s="252"/>
      <c r="D239" s="253"/>
      <c r="E239" s="46"/>
      <c r="F239" s="87"/>
      <c r="G239" s="88"/>
      <c r="H239" s="89"/>
      <c r="I239" s="184"/>
      <c r="J239" s="185"/>
      <c r="K239" s="186"/>
      <c r="L239" s="240"/>
      <c r="M239" s="241"/>
      <c r="N239" s="242"/>
      <c r="O239" s="87"/>
      <c r="P239" s="89"/>
    </row>
    <row r="240" spans="2:16" ht="18.75" hidden="1" customHeight="1" x14ac:dyDescent="0.25">
      <c r="B240" s="254"/>
      <c r="C240" s="255"/>
      <c r="D240" s="256"/>
      <c r="E240" s="46"/>
      <c r="F240" s="87"/>
      <c r="G240" s="88"/>
      <c r="H240" s="89"/>
      <c r="I240" s="184"/>
      <c r="J240" s="185"/>
      <c r="K240" s="186"/>
      <c r="L240" s="240"/>
      <c r="M240" s="241"/>
      <c r="N240" s="242"/>
      <c r="O240" s="87"/>
      <c r="P240" s="89"/>
    </row>
    <row r="241" spans="2:16" ht="16.5" hidden="1" customHeight="1" x14ac:dyDescent="0.25">
      <c r="B241" s="254"/>
      <c r="C241" s="255"/>
      <c r="D241" s="256"/>
      <c r="E241" s="46"/>
      <c r="F241" s="87"/>
      <c r="G241" s="88"/>
      <c r="H241" s="89"/>
      <c r="I241" s="184"/>
      <c r="J241" s="185"/>
      <c r="K241" s="186"/>
      <c r="L241" s="240"/>
      <c r="M241" s="241"/>
      <c r="N241" s="242"/>
      <c r="O241" s="87"/>
      <c r="P241" s="89"/>
    </row>
    <row r="242" spans="2:16" ht="15" hidden="1" customHeight="1" x14ac:dyDescent="0.25">
      <c r="B242" s="254"/>
      <c r="C242" s="255"/>
      <c r="D242" s="256"/>
      <c r="E242" s="46"/>
      <c r="F242" s="87"/>
      <c r="G242" s="88"/>
      <c r="H242" s="89"/>
      <c r="I242" s="184"/>
      <c r="J242" s="185"/>
      <c r="K242" s="186"/>
      <c r="L242" s="240"/>
      <c r="M242" s="241"/>
      <c r="N242" s="242"/>
      <c r="O242" s="87"/>
      <c r="P242" s="89"/>
    </row>
    <row r="243" spans="2:16" ht="18.75" hidden="1" customHeight="1" x14ac:dyDescent="0.25">
      <c r="B243" s="257"/>
      <c r="C243" s="258"/>
      <c r="D243" s="259"/>
      <c r="E243" s="46"/>
      <c r="F243" s="87"/>
      <c r="G243" s="88"/>
      <c r="H243" s="89"/>
      <c r="I243" s="184"/>
      <c r="J243" s="185"/>
      <c r="K243" s="186"/>
      <c r="L243" s="98"/>
      <c r="M243" s="99"/>
      <c r="N243" s="100"/>
      <c r="O243" s="87"/>
      <c r="P243" s="89"/>
    </row>
    <row r="244" spans="2:16" ht="19.5" hidden="1" customHeight="1" x14ac:dyDescent="0.25">
      <c r="B244" s="251"/>
      <c r="C244" s="252"/>
      <c r="D244" s="253"/>
      <c r="E244" s="46"/>
      <c r="F244" s="87"/>
      <c r="G244" s="88"/>
      <c r="H244" s="89"/>
      <c r="I244" s="184"/>
      <c r="J244" s="185"/>
      <c r="K244" s="186"/>
      <c r="L244" s="240"/>
      <c r="M244" s="241"/>
      <c r="N244" s="242"/>
      <c r="O244" s="87"/>
      <c r="P244" s="89"/>
    </row>
    <row r="245" spans="2:16" ht="16.5" hidden="1" customHeight="1" x14ac:dyDescent="0.25">
      <c r="B245" s="254"/>
      <c r="C245" s="255"/>
      <c r="D245" s="256"/>
      <c r="E245" s="46"/>
      <c r="F245" s="87"/>
      <c r="G245" s="88"/>
      <c r="H245" s="89"/>
      <c r="I245" s="184"/>
      <c r="J245" s="185"/>
      <c r="K245" s="186"/>
      <c r="L245" s="240"/>
      <c r="M245" s="241"/>
      <c r="N245" s="242"/>
      <c r="O245" s="87"/>
      <c r="P245" s="89"/>
    </row>
    <row r="246" spans="2:16" ht="12.75" hidden="1" customHeight="1" x14ac:dyDescent="0.25">
      <c r="B246" s="254"/>
      <c r="C246" s="255"/>
      <c r="D246" s="256"/>
      <c r="E246" s="46"/>
      <c r="F246" s="87"/>
      <c r="G246" s="88"/>
      <c r="H246" s="89"/>
      <c r="I246" s="184"/>
      <c r="J246" s="185"/>
      <c r="K246" s="186"/>
      <c r="L246" s="240"/>
      <c r="M246" s="241"/>
      <c r="N246" s="242"/>
      <c r="O246" s="87"/>
      <c r="P246" s="89"/>
    </row>
    <row r="247" spans="2:16" ht="21" hidden="1" customHeight="1" x14ac:dyDescent="0.25">
      <c r="B247" s="254"/>
      <c r="C247" s="255"/>
      <c r="D247" s="256"/>
      <c r="E247" s="46"/>
      <c r="F247" s="87"/>
      <c r="G247" s="88"/>
      <c r="H247" s="89"/>
      <c r="I247" s="184"/>
      <c r="J247" s="185"/>
      <c r="K247" s="186"/>
      <c r="L247" s="240"/>
      <c r="M247" s="241"/>
      <c r="N247" s="242"/>
      <c r="O247" s="87"/>
      <c r="P247" s="89"/>
    </row>
    <row r="248" spans="2:16" ht="17.25" hidden="1" customHeight="1" x14ac:dyDescent="0.25">
      <c r="B248" s="257"/>
      <c r="C248" s="258"/>
      <c r="D248" s="259"/>
      <c r="E248" s="46"/>
      <c r="F248" s="87"/>
      <c r="G248" s="88"/>
      <c r="H248" s="89"/>
      <c r="I248" s="184"/>
      <c r="J248" s="185"/>
      <c r="K248" s="186"/>
      <c r="L248" s="98"/>
      <c r="M248" s="99"/>
      <c r="N248" s="100"/>
      <c r="O248" s="87"/>
      <c r="P248" s="89"/>
    </row>
    <row r="249" spans="2:16" ht="20.25" hidden="1" customHeight="1" x14ac:dyDescent="0.25">
      <c r="B249" s="251"/>
      <c r="C249" s="252"/>
      <c r="D249" s="253"/>
      <c r="E249" s="46"/>
      <c r="F249" s="87"/>
      <c r="G249" s="88"/>
      <c r="H249" s="89"/>
      <c r="I249" s="184"/>
      <c r="J249" s="185"/>
      <c r="K249" s="186"/>
      <c r="L249" s="240"/>
      <c r="M249" s="241"/>
      <c r="N249" s="242"/>
      <c r="O249" s="87"/>
      <c r="P249" s="89"/>
    </row>
    <row r="250" spans="2:16" ht="16.5" hidden="1" customHeight="1" x14ac:dyDescent="0.25">
      <c r="B250" s="254"/>
      <c r="C250" s="255"/>
      <c r="D250" s="256"/>
      <c r="E250" s="46"/>
      <c r="F250" s="87"/>
      <c r="G250" s="88"/>
      <c r="H250" s="89"/>
      <c r="I250" s="184"/>
      <c r="J250" s="185"/>
      <c r="K250" s="186"/>
      <c r="L250" s="240"/>
      <c r="M250" s="241"/>
      <c r="N250" s="242"/>
      <c r="O250" s="87"/>
      <c r="P250" s="89"/>
    </row>
    <row r="251" spans="2:16" ht="12.75" hidden="1" customHeight="1" x14ac:dyDescent="0.25">
      <c r="B251" s="254"/>
      <c r="C251" s="255"/>
      <c r="D251" s="256"/>
      <c r="E251" s="46"/>
      <c r="F251" s="87"/>
      <c r="G251" s="88"/>
      <c r="H251" s="89"/>
      <c r="I251" s="184"/>
      <c r="J251" s="185"/>
      <c r="K251" s="186"/>
      <c r="L251" s="240"/>
      <c r="M251" s="241"/>
      <c r="N251" s="242"/>
      <c r="O251" s="87"/>
      <c r="P251" s="89"/>
    </row>
    <row r="252" spans="2:16" ht="25.5" hidden="1" customHeight="1" x14ac:dyDescent="0.25">
      <c r="B252" s="254"/>
      <c r="C252" s="255"/>
      <c r="D252" s="256"/>
      <c r="E252" s="46"/>
      <c r="F252" s="87"/>
      <c r="G252" s="88"/>
      <c r="H252" s="89"/>
      <c r="I252" s="184"/>
      <c r="J252" s="185"/>
      <c r="K252" s="186"/>
      <c r="L252" s="240"/>
      <c r="M252" s="241"/>
      <c r="N252" s="242"/>
      <c r="O252" s="87"/>
      <c r="P252" s="89"/>
    </row>
    <row r="253" spans="2:16" ht="20.25" hidden="1" customHeight="1" x14ac:dyDescent="0.25">
      <c r="B253" s="257"/>
      <c r="C253" s="258"/>
      <c r="D253" s="259"/>
      <c r="E253" s="46"/>
      <c r="F253" s="87"/>
      <c r="G253" s="88"/>
      <c r="H253" s="89"/>
      <c r="I253" s="184"/>
      <c r="J253" s="185"/>
      <c r="K253" s="186"/>
      <c r="L253" s="98"/>
      <c r="M253" s="99"/>
      <c r="N253" s="100"/>
      <c r="O253" s="87"/>
      <c r="P253" s="89"/>
    </row>
    <row r="254" spans="2:16" ht="21.95" hidden="1" customHeight="1" x14ac:dyDescent="0.25">
      <c r="B254" s="251"/>
      <c r="C254" s="252"/>
      <c r="D254" s="253"/>
      <c r="E254" s="46"/>
      <c r="F254" s="87"/>
      <c r="G254" s="88"/>
      <c r="H254" s="89"/>
      <c r="I254" s="184"/>
      <c r="J254" s="185"/>
      <c r="K254" s="186"/>
      <c r="L254" s="240"/>
      <c r="M254" s="241"/>
      <c r="N254" s="242"/>
      <c r="O254" s="87"/>
      <c r="P254" s="89"/>
    </row>
    <row r="255" spans="2:16" ht="21.95" hidden="1" customHeight="1" x14ac:dyDescent="0.25">
      <c r="B255" s="254"/>
      <c r="C255" s="255"/>
      <c r="D255" s="256"/>
      <c r="E255" s="46"/>
      <c r="F255" s="87"/>
      <c r="G255" s="88"/>
      <c r="H255" s="89"/>
      <c r="I255" s="184"/>
      <c r="J255" s="185"/>
      <c r="K255" s="186"/>
      <c r="L255" s="240"/>
      <c r="M255" s="241"/>
      <c r="N255" s="242"/>
      <c r="O255" s="87"/>
      <c r="P255" s="89"/>
    </row>
    <row r="256" spans="2:16" ht="21.95" hidden="1" customHeight="1" x14ac:dyDescent="0.25">
      <c r="B256" s="254"/>
      <c r="C256" s="255"/>
      <c r="D256" s="256"/>
      <c r="E256" s="46"/>
      <c r="F256" s="87"/>
      <c r="G256" s="88"/>
      <c r="H256" s="89"/>
      <c r="I256" s="184"/>
      <c r="J256" s="185"/>
      <c r="K256" s="186"/>
      <c r="L256" s="240"/>
      <c r="M256" s="241"/>
      <c r="N256" s="242"/>
      <c r="O256" s="87"/>
      <c r="P256" s="89"/>
    </row>
    <row r="257" spans="2:16" ht="21.95" hidden="1" customHeight="1" x14ac:dyDescent="0.25">
      <c r="B257" s="254"/>
      <c r="C257" s="255"/>
      <c r="D257" s="256"/>
      <c r="E257" s="46"/>
      <c r="F257" s="87"/>
      <c r="G257" s="88"/>
      <c r="H257" s="89"/>
      <c r="I257" s="184"/>
      <c r="J257" s="185"/>
      <c r="K257" s="186"/>
      <c r="L257" s="240"/>
      <c r="M257" s="241"/>
      <c r="N257" s="242"/>
      <c r="O257" s="87"/>
      <c r="P257" s="89"/>
    </row>
    <row r="258" spans="2:16" ht="21.95" hidden="1" customHeight="1" x14ac:dyDescent="0.25">
      <c r="B258" s="257"/>
      <c r="C258" s="258"/>
      <c r="D258" s="259"/>
      <c r="E258" s="46"/>
      <c r="F258" s="87"/>
      <c r="G258" s="88"/>
      <c r="H258" s="89"/>
      <c r="I258" s="184"/>
      <c r="J258" s="185"/>
      <c r="K258" s="186"/>
      <c r="L258" s="98"/>
      <c r="M258" s="99"/>
      <c r="N258" s="100"/>
      <c r="O258" s="87"/>
      <c r="P258" s="89"/>
    </row>
    <row r="259" spans="2:16" ht="21.95" hidden="1" customHeight="1" x14ac:dyDescent="0.25">
      <c r="B259" s="251"/>
      <c r="C259" s="252"/>
      <c r="D259" s="253"/>
      <c r="E259" s="46"/>
      <c r="F259" s="87"/>
      <c r="G259" s="88"/>
      <c r="H259" s="89"/>
      <c r="I259" s="184"/>
      <c r="J259" s="185"/>
      <c r="K259" s="186"/>
      <c r="L259" s="240"/>
      <c r="M259" s="241"/>
      <c r="N259" s="242"/>
      <c r="O259" s="87"/>
      <c r="P259" s="89"/>
    </row>
    <row r="260" spans="2:16" ht="21.95" hidden="1" customHeight="1" x14ac:dyDescent="0.25">
      <c r="B260" s="254"/>
      <c r="C260" s="255"/>
      <c r="D260" s="256"/>
      <c r="E260" s="46"/>
      <c r="F260" s="87"/>
      <c r="G260" s="88"/>
      <c r="H260" s="89"/>
      <c r="I260" s="184"/>
      <c r="J260" s="185"/>
      <c r="K260" s="186"/>
      <c r="L260" s="240"/>
      <c r="M260" s="241"/>
      <c r="N260" s="242"/>
      <c r="O260" s="87"/>
      <c r="P260" s="89"/>
    </row>
    <row r="261" spans="2:16" ht="21.95" hidden="1" customHeight="1" x14ac:dyDescent="0.25">
      <c r="B261" s="254"/>
      <c r="C261" s="255"/>
      <c r="D261" s="256"/>
      <c r="E261" s="46"/>
      <c r="F261" s="87"/>
      <c r="G261" s="88"/>
      <c r="H261" s="89"/>
      <c r="I261" s="184"/>
      <c r="J261" s="185"/>
      <c r="K261" s="186"/>
      <c r="L261" s="240"/>
      <c r="M261" s="241"/>
      <c r="N261" s="242"/>
      <c r="O261" s="87"/>
      <c r="P261" s="89"/>
    </row>
    <row r="262" spans="2:16" ht="21.95" hidden="1" customHeight="1" x14ac:dyDescent="0.25">
      <c r="B262" s="254"/>
      <c r="C262" s="255"/>
      <c r="D262" s="256"/>
      <c r="E262" s="46"/>
      <c r="F262" s="87"/>
      <c r="G262" s="88"/>
      <c r="H262" s="89"/>
      <c r="I262" s="184"/>
      <c r="J262" s="185"/>
      <c r="K262" s="186"/>
      <c r="L262" s="240"/>
      <c r="M262" s="241"/>
      <c r="N262" s="242"/>
      <c r="O262" s="87"/>
      <c r="P262" s="89"/>
    </row>
    <row r="263" spans="2:16" ht="21.95" hidden="1" customHeight="1" x14ac:dyDescent="0.25">
      <c r="B263" s="257"/>
      <c r="C263" s="258"/>
      <c r="D263" s="259"/>
      <c r="E263" s="46"/>
      <c r="F263" s="87"/>
      <c r="G263" s="88"/>
      <c r="H263" s="89"/>
      <c r="I263" s="184"/>
      <c r="J263" s="185"/>
      <c r="K263" s="186"/>
      <c r="L263" s="98"/>
      <c r="M263" s="99"/>
      <c r="N263" s="100"/>
      <c r="O263" s="87"/>
      <c r="P263" s="89"/>
    </row>
    <row r="264" spans="2:16" ht="21.95" hidden="1" customHeight="1" x14ac:dyDescent="0.25">
      <c r="B264" s="251"/>
      <c r="C264" s="252"/>
      <c r="D264" s="253"/>
      <c r="E264" s="46"/>
      <c r="F264" s="87"/>
      <c r="G264" s="88"/>
      <c r="H264" s="89"/>
      <c r="I264" s="184"/>
      <c r="J264" s="185"/>
      <c r="K264" s="186"/>
      <c r="L264" s="240"/>
      <c r="M264" s="241"/>
      <c r="N264" s="242"/>
      <c r="O264" s="87"/>
      <c r="P264" s="89"/>
    </row>
    <row r="265" spans="2:16" ht="21.95" hidden="1" customHeight="1" x14ac:dyDescent="0.25">
      <c r="B265" s="254"/>
      <c r="C265" s="255"/>
      <c r="D265" s="256"/>
      <c r="E265" s="46"/>
      <c r="F265" s="87"/>
      <c r="G265" s="88"/>
      <c r="H265" s="89"/>
      <c r="I265" s="184"/>
      <c r="J265" s="185"/>
      <c r="K265" s="186"/>
      <c r="L265" s="240"/>
      <c r="M265" s="241"/>
      <c r="N265" s="242"/>
      <c r="O265" s="87"/>
      <c r="P265" s="89"/>
    </row>
    <row r="266" spans="2:16" ht="21.95" hidden="1" customHeight="1" x14ac:dyDescent="0.25">
      <c r="B266" s="254"/>
      <c r="C266" s="255"/>
      <c r="D266" s="256"/>
      <c r="E266" s="46"/>
      <c r="F266" s="87"/>
      <c r="G266" s="88"/>
      <c r="H266" s="89"/>
      <c r="I266" s="184"/>
      <c r="J266" s="185"/>
      <c r="K266" s="186"/>
      <c r="L266" s="240"/>
      <c r="M266" s="241"/>
      <c r="N266" s="242"/>
      <c r="O266" s="87"/>
      <c r="P266" s="89"/>
    </row>
    <row r="267" spans="2:16" ht="21.95" hidden="1" customHeight="1" x14ac:dyDescent="0.25">
      <c r="B267" s="254"/>
      <c r="C267" s="255"/>
      <c r="D267" s="256"/>
      <c r="E267" s="46"/>
      <c r="F267" s="87"/>
      <c r="G267" s="88"/>
      <c r="H267" s="89"/>
      <c r="I267" s="184"/>
      <c r="J267" s="185"/>
      <c r="K267" s="186"/>
      <c r="L267" s="240"/>
      <c r="M267" s="241"/>
      <c r="N267" s="242"/>
      <c r="O267" s="87"/>
      <c r="P267" s="89"/>
    </row>
    <row r="268" spans="2:16" ht="18.75" hidden="1" customHeight="1" x14ac:dyDescent="0.25">
      <c r="B268" s="257"/>
      <c r="C268" s="258"/>
      <c r="D268" s="259"/>
      <c r="E268" s="46"/>
      <c r="F268" s="87"/>
      <c r="G268" s="88"/>
      <c r="H268" s="89"/>
      <c r="I268" s="184"/>
      <c r="J268" s="185"/>
      <c r="K268" s="186"/>
      <c r="L268" s="98"/>
      <c r="M268" s="99"/>
      <c r="N268" s="100"/>
      <c r="O268" s="87"/>
      <c r="P268" s="89"/>
    </row>
    <row r="269" spans="2:16" ht="16.5" hidden="1" customHeight="1" x14ac:dyDescent="0.25">
      <c r="B269" s="251"/>
      <c r="C269" s="252"/>
      <c r="D269" s="253"/>
      <c r="E269" s="46"/>
      <c r="F269" s="87"/>
      <c r="G269" s="88"/>
      <c r="H269" s="89"/>
      <c r="I269" s="184"/>
      <c r="J269" s="185"/>
      <c r="K269" s="186"/>
      <c r="L269" s="240"/>
      <c r="M269" s="241"/>
      <c r="N269" s="242"/>
      <c r="O269" s="87"/>
      <c r="P269" s="89"/>
    </row>
    <row r="270" spans="2:16" ht="18.75" hidden="1" customHeight="1" x14ac:dyDescent="0.25">
      <c r="B270" s="254"/>
      <c r="C270" s="255"/>
      <c r="D270" s="256"/>
      <c r="E270" s="46"/>
      <c r="F270" s="87"/>
      <c r="G270" s="88"/>
      <c r="H270" s="89"/>
      <c r="I270" s="184"/>
      <c r="J270" s="185"/>
      <c r="K270" s="186"/>
      <c r="L270" s="240"/>
      <c r="M270" s="241"/>
      <c r="N270" s="242"/>
      <c r="O270" s="87"/>
      <c r="P270" s="89"/>
    </row>
    <row r="271" spans="2:16" ht="16.5" hidden="1" customHeight="1" x14ac:dyDescent="0.25">
      <c r="B271" s="254"/>
      <c r="C271" s="255"/>
      <c r="D271" s="256"/>
      <c r="E271" s="46"/>
      <c r="F271" s="87"/>
      <c r="G271" s="88"/>
      <c r="H271" s="89"/>
      <c r="I271" s="184"/>
      <c r="J271" s="185"/>
      <c r="K271" s="186"/>
      <c r="L271" s="240"/>
      <c r="M271" s="241"/>
      <c r="N271" s="242"/>
      <c r="O271" s="87"/>
      <c r="P271" s="89"/>
    </row>
    <row r="272" spans="2:16" ht="15" hidden="1" customHeight="1" x14ac:dyDescent="0.25">
      <c r="B272" s="254"/>
      <c r="C272" s="255"/>
      <c r="D272" s="256"/>
      <c r="E272" s="46"/>
      <c r="F272" s="87"/>
      <c r="G272" s="88"/>
      <c r="H272" s="89"/>
      <c r="I272" s="184"/>
      <c r="J272" s="185"/>
      <c r="K272" s="186"/>
      <c r="L272" s="240"/>
      <c r="M272" s="241"/>
      <c r="N272" s="242"/>
      <c r="O272" s="87"/>
      <c r="P272" s="89"/>
    </row>
    <row r="273" spans="1:24" ht="18.75" hidden="1" customHeight="1" x14ac:dyDescent="0.25">
      <c r="B273" s="257"/>
      <c r="C273" s="258"/>
      <c r="D273" s="259"/>
      <c r="E273" s="46"/>
      <c r="F273" s="87"/>
      <c r="G273" s="88"/>
      <c r="H273" s="89"/>
      <c r="I273" s="184"/>
      <c r="J273" s="185"/>
      <c r="K273" s="186"/>
      <c r="L273" s="98"/>
      <c r="M273" s="99"/>
      <c r="N273" s="100"/>
      <c r="O273" s="87"/>
      <c r="P273" s="89"/>
    </row>
    <row r="274" spans="1:24" ht="19.5" hidden="1" customHeight="1" x14ac:dyDescent="0.25">
      <c r="B274" s="251"/>
      <c r="C274" s="252"/>
      <c r="D274" s="253"/>
      <c r="E274" s="46"/>
      <c r="F274" s="87"/>
      <c r="G274" s="88"/>
      <c r="H274" s="89"/>
      <c r="I274" s="184"/>
      <c r="J274" s="185"/>
      <c r="K274" s="186"/>
      <c r="L274" s="240"/>
      <c r="M274" s="241"/>
      <c r="N274" s="242"/>
      <c r="O274" s="87"/>
      <c r="P274" s="89"/>
    </row>
    <row r="275" spans="1:24" ht="16.5" hidden="1" customHeight="1" x14ac:dyDescent="0.25">
      <c r="B275" s="254"/>
      <c r="C275" s="255"/>
      <c r="D275" s="256"/>
      <c r="E275" s="46"/>
      <c r="F275" s="87"/>
      <c r="G275" s="88"/>
      <c r="H275" s="89"/>
      <c r="I275" s="184"/>
      <c r="J275" s="185"/>
      <c r="K275" s="186"/>
      <c r="L275" s="240"/>
      <c r="M275" s="241"/>
      <c r="N275" s="242"/>
      <c r="O275" s="87"/>
      <c r="P275" s="89"/>
    </row>
    <row r="276" spans="1:24" ht="12.75" hidden="1" customHeight="1" x14ac:dyDescent="0.25">
      <c r="B276" s="254"/>
      <c r="C276" s="255"/>
      <c r="D276" s="256"/>
      <c r="E276" s="46"/>
      <c r="F276" s="87"/>
      <c r="G276" s="88"/>
      <c r="H276" s="89"/>
      <c r="I276" s="184"/>
      <c r="J276" s="185"/>
      <c r="K276" s="186"/>
      <c r="L276" s="240"/>
      <c r="M276" s="241"/>
      <c r="N276" s="242"/>
      <c r="O276" s="87"/>
      <c r="P276" s="89"/>
    </row>
    <row r="277" spans="1:24" ht="21" hidden="1" customHeight="1" x14ac:dyDescent="0.25">
      <c r="B277" s="254"/>
      <c r="C277" s="255"/>
      <c r="D277" s="256"/>
      <c r="E277" s="46"/>
      <c r="F277" s="87"/>
      <c r="G277" s="88"/>
      <c r="H277" s="89"/>
      <c r="I277" s="184"/>
      <c r="J277" s="185"/>
      <c r="K277" s="186"/>
      <c r="L277" s="240"/>
      <c r="M277" s="241"/>
      <c r="N277" s="242"/>
      <c r="O277" s="87"/>
      <c r="P277" s="89"/>
    </row>
    <row r="278" spans="1:24" ht="17.25" hidden="1" customHeight="1" x14ac:dyDescent="0.25">
      <c r="B278" s="257"/>
      <c r="C278" s="258"/>
      <c r="D278" s="259"/>
      <c r="E278" s="46"/>
      <c r="F278" s="87"/>
      <c r="G278" s="88"/>
      <c r="H278" s="89"/>
      <c r="I278" s="184"/>
      <c r="J278" s="185"/>
      <c r="K278" s="186"/>
      <c r="L278" s="98"/>
      <c r="M278" s="99"/>
      <c r="N278" s="100"/>
      <c r="O278" s="87"/>
      <c r="P278" s="89"/>
    </row>
    <row r="279" spans="1:24" ht="31.5" customHeight="1" x14ac:dyDescent="0.25">
      <c r="B279" s="250" t="s">
        <v>127</v>
      </c>
      <c r="C279" s="250"/>
      <c r="D279" s="250"/>
      <c r="E279" s="250"/>
      <c r="F279" s="250"/>
      <c r="G279" s="250"/>
      <c r="H279" s="250"/>
      <c r="I279" s="250"/>
      <c r="J279" s="250"/>
      <c r="K279" s="250"/>
      <c r="L279" s="250"/>
      <c r="M279" s="250"/>
      <c r="N279" s="250"/>
      <c r="O279" s="250"/>
      <c r="P279" s="250"/>
    </row>
    <row r="280" spans="1:24" ht="16.5" customHeight="1" x14ac:dyDescent="0.25">
      <c r="A280" s="4"/>
      <c r="B280" s="4"/>
      <c r="C280" s="47"/>
      <c r="D280" s="47"/>
      <c r="E280" s="47"/>
      <c r="F280" s="47"/>
      <c r="G280" s="47"/>
      <c r="H280" s="47"/>
      <c r="I280" s="47"/>
      <c r="J280" s="48"/>
      <c r="K280" s="48"/>
      <c r="L280" s="48"/>
      <c r="M280" s="48"/>
      <c r="N280" s="3"/>
      <c r="O280" s="16"/>
      <c r="P280" s="47"/>
    </row>
    <row r="281" spans="1:24" ht="15.75" customHeight="1" x14ac:dyDescent="0.25">
      <c r="B281" s="130" t="s">
        <v>128</v>
      </c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V281" s="246"/>
      <c r="W281" s="246"/>
      <c r="X281" s="246"/>
    </row>
    <row r="282" spans="1:24" ht="35.25" customHeight="1" x14ac:dyDescent="0.25">
      <c r="B282" s="247" t="s">
        <v>129</v>
      </c>
      <c r="C282" s="248"/>
      <c r="D282" s="248"/>
      <c r="E282" s="248"/>
      <c r="F282" s="248"/>
      <c r="G282" s="248"/>
      <c r="H282" s="248"/>
      <c r="I282" s="248"/>
      <c r="J282" s="248"/>
      <c r="K282" s="248"/>
      <c r="L282" s="248"/>
      <c r="M282" s="248"/>
      <c r="N282" s="248"/>
      <c r="O282" s="248"/>
      <c r="P282" s="249"/>
    </row>
    <row r="283" spans="1:24" ht="14.1" customHeight="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1:24" ht="14.1" customHeight="1" x14ac:dyDescent="0.25">
      <c r="B284" s="82" t="s">
        <v>27</v>
      </c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</row>
    <row r="285" spans="1:24" ht="24.75" customHeight="1" x14ac:dyDescent="0.25">
      <c r="B285" s="83" t="s">
        <v>28</v>
      </c>
      <c r="C285" s="84"/>
      <c r="D285" s="85"/>
      <c r="E285" s="83" t="s">
        <v>130</v>
      </c>
      <c r="F285" s="84"/>
      <c r="G285" s="84"/>
      <c r="H285" s="84"/>
      <c r="I285" s="84"/>
      <c r="J285" s="84"/>
      <c r="K285" s="84"/>
      <c r="L285" s="85"/>
      <c r="M285" s="83" t="s">
        <v>30</v>
      </c>
      <c r="N285" s="84"/>
      <c r="O285" s="84"/>
      <c r="P285" s="85"/>
    </row>
    <row r="286" spans="1:24" ht="32.25" customHeight="1" x14ac:dyDescent="0.25">
      <c r="B286" s="87" t="s">
        <v>136</v>
      </c>
      <c r="C286" s="88"/>
      <c r="D286" s="89"/>
      <c r="E286" s="87" t="s">
        <v>137</v>
      </c>
      <c r="F286" s="88"/>
      <c r="G286" s="88"/>
      <c r="H286" s="88"/>
      <c r="I286" s="88"/>
      <c r="J286" s="88"/>
      <c r="K286" s="88"/>
      <c r="L286" s="89"/>
      <c r="M286" s="87" t="e">
        <f>VLOOKUP(E286,'Приборы ЛНК'!K4:L16,2,FALSE)</f>
        <v>#N/A</v>
      </c>
      <c r="N286" s="88"/>
      <c r="O286" s="88"/>
      <c r="P286" s="89"/>
    </row>
    <row r="287" spans="1:24" ht="11.25" customHeight="1" x14ac:dyDescent="0.25">
      <c r="A287" s="15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5"/>
      <c r="O287" s="15"/>
      <c r="P287" s="15"/>
    </row>
    <row r="288" spans="1:24" ht="14.1" customHeight="1" x14ac:dyDescent="0.25">
      <c r="B288" s="82" t="s">
        <v>32</v>
      </c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</row>
    <row r="289" spans="1:30" ht="26.25" customHeight="1" x14ac:dyDescent="0.25">
      <c r="B289" s="83" t="s">
        <v>33</v>
      </c>
      <c r="C289" s="84"/>
      <c r="D289" s="85"/>
      <c r="E289" s="83" t="s">
        <v>34</v>
      </c>
      <c r="F289" s="84"/>
      <c r="G289" s="84"/>
      <c r="H289" s="84"/>
      <c r="I289" s="84"/>
      <c r="J289" s="85"/>
      <c r="K289" s="83" t="s">
        <v>35</v>
      </c>
      <c r="L289" s="85"/>
      <c r="M289" s="83" t="s">
        <v>36</v>
      </c>
      <c r="N289" s="84"/>
      <c r="O289" s="84"/>
      <c r="P289" s="85"/>
      <c r="AD289" s="1">
        <v>1</v>
      </c>
    </row>
    <row r="290" spans="1:30" ht="22.5" customHeight="1" x14ac:dyDescent="0.25">
      <c r="B290" s="87" t="s">
        <v>131</v>
      </c>
      <c r="C290" s="88"/>
      <c r="D290" s="89"/>
      <c r="E290" s="87" t="e">
        <f>VLOOKUP(M290,Специалисты!E4:F15,2,FALSE)</f>
        <v>#N/A</v>
      </c>
      <c r="F290" s="88"/>
      <c r="G290" s="88"/>
      <c r="H290" s="88"/>
      <c r="I290" s="88"/>
      <c r="J290" s="89"/>
      <c r="K290" s="87"/>
      <c r="L290" s="89"/>
      <c r="M290" s="87" t="s">
        <v>145</v>
      </c>
      <c r="N290" s="88"/>
      <c r="O290" s="88"/>
      <c r="P290" s="89"/>
    </row>
    <row r="292" spans="1:30" s="3" customFormat="1" ht="15.75" customHeight="1" x14ac:dyDescent="0.25">
      <c r="A292" s="49"/>
      <c r="B292" s="243" t="str">
        <f>ВИК!$A$38</f>
        <v>Генеральный директор</v>
      </c>
      <c r="C292" s="244"/>
      <c r="D292" s="244"/>
      <c r="E292" s="244"/>
      <c r="F292" s="244"/>
      <c r="G292" s="244"/>
      <c r="H292" s="244"/>
      <c r="I292" s="244"/>
      <c r="J292" s="245"/>
      <c r="K292" s="98"/>
      <c r="L292" s="100"/>
      <c r="M292" s="98" t="s">
        <v>147</v>
      </c>
      <c r="N292" s="99"/>
      <c r="O292" s="99"/>
      <c r="P292" s="100"/>
      <c r="Q292" s="49"/>
      <c r="R292" s="49"/>
      <c r="S292" s="49"/>
    </row>
  </sheetData>
  <mergeCells count="1156">
    <mergeCell ref="B2:P2"/>
    <mergeCell ref="B3:P3"/>
    <mergeCell ref="B5:D5"/>
    <mergeCell ref="E5:H5"/>
    <mergeCell ref="J5:L5"/>
    <mergeCell ref="M5:P5"/>
    <mergeCell ref="B10:D10"/>
    <mergeCell ref="E10:H10"/>
    <mergeCell ref="B11:P11"/>
    <mergeCell ref="B12:P12"/>
    <mergeCell ref="B13:P13"/>
    <mergeCell ref="B15:P15"/>
    <mergeCell ref="B8:D8"/>
    <mergeCell ref="E8:H8"/>
    <mergeCell ref="J8:L8"/>
    <mergeCell ref="M8:P8"/>
    <mergeCell ref="B9:D9"/>
    <mergeCell ref="F9:H9"/>
    <mergeCell ref="J9:L9"/>
    <mergeCell ref="M9:P9"/>
    <mergeCell ref="B6:D7"/>
    <mergeCell ref="E6:H7"/>
    <mergeCell ref="J6:L6"/>
    <mergeCell ref="M6:P6"/>
    <mergeCell ref="J7:L7"/>
    <mergeCell ref="M7:P7"/>
    <mergeCell ref="F18:H18"/>
    <mergeCell ref="I18:K18"/>
    <mergeCell ref="L18:N18"/>
    <mergeCell ref="O18:P18"/>
    <mergeCell ref="F19:H19"/>
    <mergeCell ref="I19:K19"/>
    <mergeCell ref="L19:N19"/>
    <mergeCell ref="O19:P19"/>
    <mergeCell ref="B16:D16"/>
    <mergeCell ref="F16:H16"/>
    <mergeCell ref="I16:K16"/>
    <mergeCell ref="L16:N16"/>
    <mergeCell ref="O16:P16"/>
    <mergeCell ref="B17:D19"/>
    <mergeCell ref="F17:H17"/>
    <mergeCell ref="I17:K17"/>
    <mergeCell ref="L17:N17"/>
    <mergeCell ref="O17:P17"/>
    <mergeCell ref="I22:K22"/>
    <mergeCell ref="L22:N22"/>
    <mergeCell ref="O22:P22"/>
    <mergeCell ref="F23:H23"/>
    <mergeCell ref="I23:K23"/>
    <mergeCell ref="L23:N23"/>
    <mergeCell ref="O23:P23"/>
    <mergeCell ref="B20:D24"/>
    <mergeCell ref="F20:H20"/>
    <mergeCell ref="I20:K20"/>
    <mergeCell ref="L20:N20"/>
    <mergeCell ref="O20:P20"/>
    <mergeCell ref="F21:H21"/>
    <mergeCell ref="I21:K21"/>
    <mergeCell ref="L21:N21"/>
    <mergeCell ref="O21:P21"/>
    <mergeCell ref="F22:H22"/>
    <mergeCell ref="I26:K26"/>
    <mergeCell ref="L26:N26"/>
    <mergeCell ref="O26:P26"/>
    <mergeCell ref="F27:H27"/>
    <mergeCell ref="I27:K27"/>
    <mergeCell ref="L27:N27"/>
    <mergeCell ref="O27:P27"/>
    <mergeCell ref="F24:H24"/>
    <mergeCell ref="I24:K24"/>
    <mergeCell ref="L24:N24"/>
    <mergeCell ref="O24:P24"/>
    <mergeCell ref="B25:D27"/>
    <mergeCell ref="F25:H25"/>
    <mergeCell ref="I25:K25"/>
    <mergeCell ref="L25:N25"/>
    <mergeCell ref="O25:P25"/>
    <mergeCell ref="F26:H26"/>
    <mergeCell ref="B33:D37"/>
    <mergeCell ref="F33:H33"/>
    <mergeCell ref="I33:K33"/>
    <mergeCell ref="L33:N33"/>
    <mergeCell ref="O33:P33"/>
    <mergeCell ref="F34:H34"/>
    <mergeCell ref="I30:K30"/>
    <mergeCell ref="L30:N30"/>
    <mergeCell ref="O30:P30"/>
    <mergeCell ref="F31:H31"/>
    <mergeCell ref="I31:K31"/>
    <mergeCell ref="L31:N31"/>
    <mergeCell ref="O31:P31"/>
    <mergeCell ref="B28:D32"/>
    <mergeCell ref="F28:H28"/>
    <mergeCell ref="I28:K28"/>
    <mergeCell ref="L28:N28"/>
    <mergeCell ref="O28:P28"/>
    <mergeCell ref="F29:H29"/>
    <mergeCell ref="I29:K29"/>
    <mergeCell ref="L29:N29"/>
    <mergeCell ref="O29:P29"/>
    <mergeCell ref="F30:H30"/>
    <mergeCell ref="F36:H36"/>
    <mergeCell ref="I36:K36"/>
    <mergeCell ref="L36:N36"/>
    <mergeCell ref="O36:P36"/>
    <mergeCell ref="F37:H37"/>
    <mergeCell ref="I37:K37"/>
    <mergeCell ref="L37:N37"/>
    <mergeCell ref="O37:P37"/>
    <mergeCell ref="I34:K34"/>
    <mergeCell ref="L34:N34"/>
    <mergeCell ref="O34:P34"/>
    <mergeCell ref="F35:H35"/>
    <mergeCell ref="I35:K35"/>
    <mergeCell ref="L35:N35"/>
    <mergeCell ref="O35:P35"/>
    <mergeCell ref="F32:H32"/>
    <mergeCell ref="I32:K32"/>
    <mergeCell ref="L32:N32"/>
    <mergeCell ref="O32:P32"/>
    <mergeCell ref="B43:D47"/>
    <mergeCell ref="F43:H43"/>
    <mergeCell ref="I43:K43"/>
    <mergeCell ref="L43:N43"/>
    <mergeCell ref="O43:P43"/>
    <mergeCell ref="F44:H44"/>
    <mergeCell ref="I40:K40"/>
    <mergeCell ref="L40:N40"/>
    <mergeCell ref="O40:P40"/>
    <mergeCell ref="F41:H41"/>
    <mergeCell ref="I41:K41"/>
    <mergeCell ref="L41:N41"/>
    <mergeCell ref="O41:P41"/>
    <mergeCell ref="B38:D42"/>
    <mergeCell ref="F38:H38"/>
    <mergeCell ref="I38:K38"/>
    <mergeCell ref="L38:N38"/>
    <mergeCell ref="O38:P38"/>
    <mergeCell ref="F39:H39"/>
    <mergeCell ref="I39:K39"/>
    <mergeCell ref="L39:N39"/>
    <mergeCell ref="O39:P39"/>
    <mergeCell ref="F40:H40"/>
    <mergeCell ref="F46:H46"/>
    <mergeCell ref="I46:K46"/>
    <mergeCell ref="L46:N46"/>
    <mergeCell ref="O46:P46"/>
    <mergeCell ref="F47:H47"/>
    <mergeCell ref="I47:K47"/>
    <mergeCell ref="L47:N47"/>
    <mergeCell ref="O47:P47"/>
    <mergeCell ref="I44:K44"/>
    <mergeCell ref="L44:N44"/>
    <mergeCell ref="O44:P44"/>
    <mergeCell ref="F45:H45"/>
    <mergeCell ref="I45:K45"/>
    <mergeCell ref="L45:N45"/>
    <mergeCell ref="O45:P45"/>
    <mergeCell ref="F42:H42"/>
    <mergeCell ref="I42:K42"/>
    <mergeCell ref="L42:N42"/>
    <mergeCell ref="O42:P42"/>
    <mergeCell ref="I50:K50"/>
    <mergeCell ref="L50:N50"/>
    <mergeCell ref="O50:P50"/>
    <mergeCell ref="F51:H51"/>
    <mergeCell ref="I51:K51"/>
    <mergeCell ref="L51:N51"/>
    <mergeCell ref="O51:P51"/>
    <mergeCell ref="B48:D52"/>
    <mergeCell ref="F48:H48"/>
    <mergeCell ref="I48:K48"/>
    <mergeCell ref="L48:N48"/>
    <mergeCell ref="O48:P48"/>
    <mergeCell ref="F49:H49"/>
    <mergeCell ref="I49:K49"/>
    <mergeCell ref="L49:N49"/>
    <mergeCell ref="O49:P49"/>
    <mergeCell ref="F50:H50"/>
    <mergeCell ref="I54:K54"/>
    <mergeCell ref="L54:N54"/>
    <mergeCell ref="O54:P54"/>
    <mergeCell ref="F55:H55"/>
    <mergeCell ref="I55:K55"/>
    <mergeCell ref="L55:N55"/>
    <mergeCell ref="O55:P55"/>
    <mergeCell ref="F52:H52"/>
    <mergeCell ref="I52:K52"/>
    <mergeCell ref="L52:N52"/>
    <mergeCell ref="O52:P52"/>
    <mergeCell ref="B53:D55"/>
    <mergeCell ref="F53:H53"/>
    <mergeCell ref="I53:K53"/>
    <mergeCell ref="L53:N53"/>
    <mergeCell ref="O53:P53"/>
    <mergeCell ref="F54:H54"/>
    <mergeCell ref="B61:D65"/>
    <mergeCell ref="F61:H61"/>
    <mergeCell ref="I61:K61"/>
    <mergeCell ref="L61:N61"/>
    <mergeCell ref="O61:P61"/>
    <mergeCell ref="F62:H62"/>
    <mergeCell ref="I58:K58"/>
    <mergeCell ref="L58:N58"/>
    <mergeCell ref="O58:P58"/>
    <mergeCell ref="F59:H59"/>
    <mergeCell ref="I59:K59"/>
    <mergeCell ref="L59:N59"/>
    <mergeCell ref="O59:P59"/>
    <mergeCell ref="B56:D60"/>
    <mergeCell ref="F56:H56"/>
    <mergeCell ref="I56:K56"/>
    <mergeCell ref="L56:N56"/>
    <mergeCell ref="O56:P56"/>
    <mergeCell ref="F57:H57"/>
    <mergeCell ref="I57:K57"/>
    <mergeCell ref="L57:N57"/>
    <mergeCell ref="O57:P57"/>
    <mergeCell ref="F58:H58"/>
    <mergeCell ref="F64:H64"/>
    <mergeCell ref="I64:K64"/>
    <mergeCell ref="L64:N64"/>
    <mergeCell ref="O64:P64"/>
    <mergeCell ref="F65:H65"/>
    <mergeCell ref="I65:K65"/>
    <mergeCell ref="L65:N65"/>
    <mergeCell ref="O65:P65"/>
    <mergeCell ref="I62:K62"/>
    <mergeCell ref="L62:N62"/>
    <mergeCell ref="O62:P62"/>
    <mergeCell ref="F63:H63"/>
    <mergeCell ref="I63:K63"/>
    <mergeCell ref="L63:N63"/>
    <mergeCell ref="O63:P63"/>
    <mergeCell ref="F60:H60"/>
    <mergeCell ref="I60:K60"/>
    <mergeCell ref="L60:N60"/>
    <mergeCell ref="O60:P60"/>
    <mergeCell ref="B69:D73"/>
    <mergeCell ref="F69:H69"/>
    <mergeCell ref="I69:K69"/>
    <mergeCell ref="L69:N69"/>
    <mergeCell ref="O69:P69"/>
    <mergeCell ref="F70:H70"/>
    <mergeCell ref="I70:K70"/>
    <mergeCell ref="B66:D68"/>
    <mergeCell ref="F66:H66"/>
    <mergeCell ref="I66:K66"/>
    <mergeCell ref="L66:N66"/>
    <mergeCell ref="O66:P66"/>
    <mergeCell ref="F67:H67"/>
    <mergeCell ref="I67:K67"/>
    <mergeCell ref="L67:N67"/>
    <mergeCell ref="O67:P67"/>
    <mergeCell ref="F68:H68"/>
    <mergeCell ref="F72:H72"/>
    <mergeCell ref="I72:K72"/>
    <mergeCell ref="L72:N72"/>
    <mergeCell ref="O72:P72"/>
    <mergeCell ref="F73:H73"/>
    <mergeCell ref="I73:K73"/>
    <mergeCell ref="L73:N73"/>
    <mergeCell ref="O73:P73"/>
    <mergeCell ref="L70:N70"/>
    <mergeCell ref="O70:P70"/>
    <mergeCell ref="F71:H71"/>
    <mergeCell ref="I71:K71"/>
    <mergeCell ref="L71:N71"/>
    <mergeCell ref="O71:P71"/>
    <mergeCell ref="I68:K68"/>
    <mergeCell ref="L68:N68"/>
    <mergeCell ref="O68:P68"/>
    <mergeCell ref="B79:D83"/>
    <mergeCell ref="F79:H79"/>
    <mergeCell ref="I79:K79"/>
    <mergeCell ref="L79:N79"/>
    <mergeCell ref="O79:P79"/>
    <mergeCell ref="F80:H80"/>
    <mergeCell ref="I76:K76"/>
    <mergeCell ref="L76:N76"/>
    <mergeCell ref="O76:P76"/>
    <mergeCell ref="F77:H77"/>
    <mergeCell ref="I77:K77"/>
    <mergeCell ref="L77:N77"/>
    <mergeCell ref="O77:P77"/>
    <mergeCell ref="B74:D78"/>
    <mergeCell ref="F74:H74"/>
    <mergeCell ref="I74:K74"/>
    <mergeCell ref="L74:N74"/>
    <mergeCell ref="O74:P74"/>
    <mergeCell ref="F75:H75"/>
    <mergeCell ref="I75:K75"/>
    <mergeCell ref="L75:N75"/>
    <mergeCell ref="O75:P75"/>
    <mergeCell ref="F76:H76"/>
    <mergeCell ref="F82:H82"/>
    <mergeCell ref="I82:K82"/>
    <mergeCell ref="L82:N82"/>
    <mergeCell ref="O82:P82"/>
    <mergeCell ref="F83:H83"/>
    <mergeCell ref="I83:K83"/>
    <mergeCell ref="L83:N83"/>
    <mergeCell ref="O83:P83"/>
    <mergeCell ref="I80:K80"/>
    <mergeCell ref="L80:N80"/>
    <mergeCell ref="O80:P80"/>
    <mergeCell ref="F81:H81"/>
    <mergeCell ref="I81:K81"/>
    <mergeCell ref="L81:N81"/>
    <mergeCell ref="O81:P81"/>
    <mergeCell ref="F78:H78"/>
    <mergeCell ref="I78:K78"/>
    <mergeCell ref="L78:N78"/>
    <mergeCell ref="O78:P78"/>
    <mergeCell ref="B89:D93"/>
    <mergeCell ref="F89:H89"/>
    <mergeCell ref="I89:K89"/>
    <mergeCell ref="L89:N89"/>
    <mergeCell ref="O89:P89"/>
    <mergeCell ref="F90:H90"/>
    <mergeCell ref="I86:K86"/>
    <mergeCell ref="L86:N86"/>
    <mergeCell ref="O86:P86"/>
    <mergeCell ref="F87:H87"/>
    <mergeCell ref="I87:K87"/>
    <mergeCell ref="L87:N87"/>
    <mergeCell ref="O87:P87"/>
    <mergeCell ref="B84:D88"/>
    <mergeCell ref="F84:H84"/>
    <mergeCell ref="I84:K84"/>
    <mergeCell ref="L84:N84"/>
    <mergeCell ref="O84:P84"/>
    <mergeCell ref="F85:H85"/>
    <mergeCell ref="I85:K85"/>
    <mergeCell ref="L85:N85"/>
    <mergeCell ref="O85:P85"/>
    <mergeCell ref="F86:H86"/>
    <mergeCell ref="F92:H92"/>
    <mergeCell ref="I92:K92"/>
    <mergeCell ref="L92:N92"/>
    <mergeCell ref="O92:P92"/>
    <mergeCell ref="F93:H93"/>
    <mergeCell ref="I93:K93"/>
    <mergeCell ref="L93:N93"/>
    <mergeCell ref="O93:P93"/>
    <mergeCell ref="I90:K90"/>
    <mergeCell ref="L90:N90"/>
    <mergeCell ref="O90:P90"/>
    <mergeCell ref="F91:H91"/>
    <mergeCell ref="I91:K91"/>
    <mergeCell ref="L91:N91"/>
    <mergeCell ref="O91:P91"/>
    <mergeCell ref="F88:H88"/>
    <mergeCell ref="I88:K88"/>
    <mergeCell ref="L88:N88"/>
    <mergeCell ref="O88:P88"/>
    <mergeCell ref="B99:D103"/>
    <mergeCell ref="F99:H99"/>
    <mergeCell ref="I99:K99"/>
    <mergeCell ref="L99:N99"/>
    <mergeCell ref="O99:P99"/>
    <mergeCell ref="F100:H100"/>
    <mergeCell ref="I96:K96"/>
    <mergeCell ref="L96:N96"/>
    <mergeCell ref="O96:P96"/>
    <mergeCell ref="F97:H97"/>
    <mergeCell ref="I97:K97"/>
    <mergeCell ref="L97:N97"/>
    <mergeCell ref="O97:P97"/>
    <mergeCell ref="B94:D98"/>
    <mergeCell ref="F94:H94"/>
    <mergeCell ref="I94:K94"/>
    <mergeCell ref="L94:N94"/>
    <mergeCell ref="O94:P94"/>
    <mergeCell ref="F95:H95"/>
    <mergeCell ref="I95:K95"/>
    <mergeCell ref="L95:N95"/>
    <mergeCell ref="O95:P95"/>
    <mergeCell ref="F96:H96"/>
    <mergeCell ref="F102:H102"/>
    <mergeCell ref="I102:K102"/>
    <mergeCell ref="L102:N102"/>
    <mergeCell ref="O102:P102"/>
    <mergeCell ref="F103:H103"/>
    <mergeCell ref="I103:K103"/>
    <mergeCell ref="L103:N103"/>
    <mergeCell ref="O103:P103"/>
    <mergeCell ref="I100:K100"/>
    <mergeCell ref="L100:N100"/>
    <mergeCell ref="O100:P100"/>
    <mergeCell ref="F101:H101"/>
    <mergeCell ref="I101:K101"/>
    <mergeCell ref="L101:N101"/>
    <mergeCell ref="O101:P101"/>
    <mergeCell ref="F98:H98"/>
    <mergeCell ref="I98:K98"/>
    <mergeCell ref="L98:N98"/>
    <mergeCell ref="O98:P98"/>
    <mergeCell ref="B109:D113"/>
    <mergeCell ref="F109:H109"/>
    <mergeCell ref="I109:K109"/>
    <mergeCell ref="L109:N109"/>
    <mergeCell ref="O109:P109"/>
    <mergeCell ref="F110:H110"/>
    <mergeCell ref="I106:K106"/>
    <mergeCell ref="L106:N106"/>
    <mergeCell ref="O106:P106"/>
    <mergeCell ref="F107:H107"/>
    <mergeCell ref="I107:K107"/>
    <mergeCell ref="L107:N107"/>
    <mergeCell ref="O107:P107"/>
    <mergeCell ref="B104:D108"/>
    <mergeCell ref="F104:H104"/>
    <mergeCell ref="I104:K104"/>
    <mergeCell ref="L104:N104"/>
    <mergeCell ref="O104:P104"/>
    <mergeCell ref="F105:H105"/>
    <mergeCell ref="I105:K105"/>
    <mergeCell ref="L105:N105"/>
    <mergeCell ref="O105:P105"/>
    <mergeCell ref="F106:H106"/>
    <mergeCell ref="F112:H112"/>
    <mergeCell ref="I112:K112"/>
    <mergeCell ref="L112:N112"/>
    <mergeCell ref="O112:P112"/>
    <mergeCell ref="F113:H113"/>
    <mergeCell ref="I113:K113"/>
    <mergeCell ref="L113:N113"/>
    <mergeCell ref="O113:P113"/>
    <mergeCell ref="I110:K110"/>
    <mergeCell ref="L110:N110"/>
    <mergeCell ref="O110:P110"/>
    <mergeCell ref="F111:H111"/>
    <mergeCell ref="I111:K111"/>
    <mergeCell ref="L111:N111"/>
    <mergeCell ref="O111:P111"/>
    <mergeCell ref="F108:H108"/>
    <mergeCell ref="I108:K108"/>
    <mergeCell ref="L108:N108"/>
    <mergeCell ref="O108:P108"/>
    <mergeCell ref="B119:D123"/>
    <mergeCell ref="F119:H119"/>
    <mergeCell ref="I119:K119"/>
    <mergeCell ref="L119:N119"/>
    <mergeCell ref="O119:P119"/>
    <mergeCell ref="F120:H120"/>
    <mergeCell ref="I116:K116"/>
    <mergeCell ref="L116:N116"/>
    <mergeCell ref="O116:P116"/>
    <mergeCell ref="F117:H117"/>
    <mergeCell ref="I117:K117"/>
    <mergeCell ref="L117:N117"/>
    <mergeCell ref="O117:P117"/>
    <mergeCell ref="B114:D118"/>
    <mergeCell ref="F114:H114"/>
    <mergeCell ref="I114:K114"/>
    <mergeCell ref="L114:N114"/>
    <mergeCell ref="O114:P114"/>
    <mergeCell ref="F115:H115"/>
    <mergeCell ref="I115:K115"/>
    <mergeCell ref="L115:N115"/>
    <mergeCell ref="O115:P115"/>
    <mergeCell ref="F116:H116"/>
    <mergeCell ref="F122:H122"/>
    <mergeCell ref="I122:K122"/>
    <mergeCell ref="L122:N122"/>
    <mergeCell ref="O122:P122"/>
    <mergeCell ref="F123:H123"/>
    <mergeCell ref="I123:K123"/>
    <mergeCell ref="L123:N123"/>
    <mergeCell ref="O123:P123"/>
    <mergeCell ref="I120:K120"/>
    <mergeCell ref="L120:N120"/>
    <mergeCell ref="O120:P120"/>
    <mergeCell ref="F121:H121"/>
    <mergeCell ref="I121:K121"/>
    <mergeCell ref="L121:N121"/>
    <mergeCell ref="O121:P121"/>
    <mergeCell ref="F118:H118"/>
    <mergeCell ref="I118:K118"/>
    <mergeCell ref="L118:N118"/>
    <mergeCell ref="O118:P118"/>
    <mergeCell ref="B129:D133"/>
    <mergeCell ref="F129:H129"/>
    <mergeCell ref="I129:K129"/>
    <mergeCell ref="L129:N129"/>
    <mergeCell ref="O129:P129"/>
    <mergeCell ref="F130:H130"/>
    <mergeCell ref="I126:K126"/>
    <mergeCell ref="L126:N126"/>
    <mergeCell ref="O126:P126"/>
    <mergeCell ref="F127:H127"/>
    <mergeCell ref="I127:K127"/>
    <mergeCell ref="L127:N127"/>
    <mergeCell ref="O127:P127"/>
    <mergeCell ref="B124:D128"/>
    <mergeCell ref="F124:H124"/>
    <mergeCell ref="I124:K124"/>
    <mergeCell ref="L124:N124"/>
    <mergeCell ref="O124:P124"/>
    <mergeCell ref="F125:H125"/>
    <mergeCell ref="I125:K125"/>
    <mergeCell ref="L125:N125"/>
    <mergeCell ref="O125:P125"/>
    <mergeCell ref="F126:H126"/>
    <mergeCell ref="F132:H132"/>
    <mergeCell ref="I132:K132"/>
    <mergeCell ref="L132:N132"/>
    <mergeCell ref="O132:P132"/>
    <mergeCell ref="F133:H133"/>
    <mergeCell ref="I133:K133"/>
    <mergeCell ref="L133:N133"/>
    <mergeCell ref="O133:P133"/>
    <mergeCell ref="I130:K130"/>
    <mergeCell ref="L130:N130"/>
    <mergeCell ref="O130:P130"/>
    <mergeCell ref="F131:H131"/>
    <mergeCell ref="I131:K131"/>
    <mergeCell ref="L131:N131"/>
    <mergeCell ref="O131:P131"/>
    <mergeCell ref="F128:H128"/>
    <mergeCell ref="I128:K128"/>
    <mergeCell ref="L128:N128"/>
    <mergeCell ref="O128:P128"/>
    <mergeCell ref="B139:D143"/>
    <mergeCell ref="F139:H139"/>
    <mergeCell ref="I139:K139"/>
    <mergeCell ref="L139:N139"/>
    <mergeCell ref="O139:P139"/>
    <mergeCell ref="F140:H140"/>
    <mergeCell ref="I136:K136"/>
    <mergeCell ref="L136:N136"/>
    <mergeCell ref="O136:P136"/>
    <mergeCell ref="F137:H137"/>
    <mergeCell ref="I137:K137"/>
    <mergeCell ref="L137:N137"/>
    <mergeCell ref="O137:P137"/>
    <mergeCell ref="B134:D138"/>
    <mergeCell ref="F134:H134"/>
    <mergeCell ref="I134:K134"/>
    <mergeCell ref="L134:N134"/>
    <mergeCell ref="O134:P134"/>
    <mergeCell ref="F135:H135"/>
    <mergeCell ref="I135:K135"/>
    <mergeCell ref="L135:N135"/>
    <mergeCell ref="O135:P135"/>
    <mergeCell ref="F136:H136"/>
    <mergeCell ref="F142:H142"/>
    <mergeCell ref="I142:K142"/>
    <mergeCell ref="L142:N142"/>
    <mergeCell ref="O142:P142"/>
    <mergeCell ref="F143:H143"/>
    <mergeCell ref="I143:K143"/>
    <mergeCell ref="L143:N143"/>
    <mergeCell ref="O143:P143"/>
    <mergeCell ref="I140:K140"/>
    <mergeCell ref="L140:N140"/>
    <mergeCell ref="O140:P140"/>
    <mergeCell ref="F141:H141"/>
    <mergeCell ref="I141:K141"/>
    <mergeCell ref="L141:N141"/>
    <mergeCell ref="O141:P141"/>
    <mergeCell ref="F138:H138"/>
    <mergeCell ref="I138:K138"/>
    <mergeCell ref="L138:N138"/>
    <mergeCell ref="O138:P138"/>
    <mergeCell ref="B149:D153"/>
    <mergeCell ref="F149:H149"/>
    <mergeCell ref="I149:K149"/>
    <mergeCell ref="L149:N149"/>
    <mergeCell ref="O149:P149"/>
    <mergeCell ref="F150:H150"/>
    <mergeCell ref="I146:K146"/>
    <mergeCell ref="L146:N146"/>
    <mergeCell ref="O146:P146"/>
    <mergeCell ref="F147:H147"/>
    <mergeCell ref="I147:K147"/>
    <mergeCell ref="L147:N147"/>
    <mergeCell ref="O147:P147"/>
    <mergeCell ref="B144:D148"/>
    <mergeCell ref="F144:H144"/>
    <mergeCell ref="I144:K144"/>
    <mergeCell ref="L144:N144"/>
    <mergeCell ref="O144:P144"/>
    <mergeCell ref="F145:H145"/>
    <mergeCell ref="I145:K145"/>
    <mergeCell ref="L145:N145"/>
    <mergeCell ref="O145:P145"/>
    <mergeCell ref="F146:H146"/>
    <mergeCell ref="F152:H152"/>
    <mergeCell ref="I152:K152"/>
    <mergeCell ref="L152:N152"/>
    <mergeCell ref="O152:P152"/>
    <mergeCell ref="F153:H153"/>
    <mergeCell ref="I153:K153"/>
    <mergeCell ref="L153:N153"/>
    <mergeCell ref="O153:P153"/>
    <mergeCell ref="I150:K150"/>
    <mergeCell ref="L150:N150"/>
    <mergeCell ref="O150:P150"/>
    <mergeCell ref="F151:H151"/>
    <mergeCell ref="I151:K151"/>
    <mergeCell ref="L151:N151"/>
    <mergeCell ref="O151:P151"/>
    <mergeCell ref="F148:H148"/>
    <mergeCell ref="I148:K148"/>
    <mergeCell ref="L148:N148"/>
    <mergeCell ref="O148:P148"/>
    <mergeCell ref="B159:D163"/>
    <mergeCell ref="F159:H159"/>
    <mergeCell ref="I159:K159"/>
    <mergeCell ref="L159:N159"/>
    <mergeCell ref="O159:P159"/>
    <mergeCell ref="F160:H160"/>
    <mergeCell ref="I156:K156"/>
    <mergeCell ref="L156:N156"/>
    <mergeCell ref="O156:P156"/>
    <mergeCell ref="F157:H157"/>
    <mergeCell ref="I157:K157"/>
    <mergeCell ref="L157:N157"/>
    <mergeCell ref="O157:P157"/>
    <mergeCell ref="B154:D158"/>
    <mergeCell ref="F154:H154"/>
    <mergeCell ref="I154:K154"/>
    <mergeCell ref="L154:N154"/>
    <mergeCell ref="O154:P154"/>
    <mergeCell ref="F155:H155"/>
    <mergeCell ref="I155:K155"/>
    <mergeCell ref="L155:N155"/>
    <mergeCell ref="O155:P155"/>
    <mergeCell ref="F156:H156"/>
    <mergeCell ref="F162:H162"/>
    <mergeCell ref="I162:K162"/>
    <mergeCell ref="L162:N162"/>
    <mergeCell ref="O162:P162"/>
    <mergeCell ref="F163:H163"/>
    <mergeCell ref="I163:K163"/>
    <mergeCell ref="L163:N163"/>
    <mergeCell ref="O163:P163"/>
    <mergeCell ref="I160:K160"/>
    <mergeCell ref="L160:N160"/>
    <mergeCell ref="O160:P160"/>
    <mergeCell ref="F161:H161"/>
    <mergeCell ref="I161:K161"/>
    <mergeCell ref="L161:N161"/>
    <mergeCell ref="O161:P161"/>
    <mergeCell ref="F158:H158"/>
    <mergeCell ref="I158:K158"/>
    <mergeCell ref="L158:N158"/>
    <mergeCell ref="O158:P158"/>
    <mergeCell ref="B169:D173"/>
    <mergeCell ref="F169:H169"/>
    <mergeCell ref="I169:K169"/>
    <mergeCell ref="L169:N169"/>
    <mergeCell ref="O169:P169"/>
    <mergeCell ref="F170:H170"/>
    <mergeCell ref="I166:K166"/>
    <mergeCell ref="L166:N166"/>
    <mergeCell ref="O166:P166"/>
    <mergeCell ref="F167:H167"/>
    <mergeCell ref="I167:K167"/>
    <mergeCell ref="L167:N167"/>
    <mergeCell ref="O167:P167"/>
    <mergeCell ref="B164:D168"/>
    <mergeCell ref="F164:H164"/>
    <mergeCell ref="I164:K164"/>
    <mergeCell ref="L164:N164"/>
    <mergeCell ref="O164:P164"/>
    <mergeCell ref="F165:H165"/>
    <mergeCell ref="I165:K165"/>
    <mergeCell ref="L165:N165"/>
    <mergeCell ref="O165:P165"/>
    <mergeCell ref="F166:H166"/>
    <mergeCell ref="F172:H172"/>
    <mergeCell ref="I172:K172"/>
    <mergeCell ref="L172:N172"/>
    <mergeCell ref="O172:P172"/>
    <mergeCell ref="F173:H173"/>
    <mergeCell ref="I173:K173"/>
    <mergeCell ref="L173:N173"/>
    <mergeCell ref="O173:P173"/>
    <mergeCell ref="I170:K170"/>
    <mergeCell ref="L170:N170"/>
    <mergeCell ref="O170:P170"/>
    <mergeCell ref="F171:H171"/>
    <mergeCell ref="I171:K171"/>
    <mergeCell ref="L171:N171"/>
    <mergeCell ref="O171:P171"/>
    <mergeCell ref="F168:H168"/>
    <mergeCell ref="I168:K168"/>
    <mergeCell ref="L168:N168"/>
    <mergeCell ref="O168:P168"/>
    <mergeCell ref="B179:D183"/>
    <mergeCell ref="F179:H179"/>
    <mergeCell ref="I179:K179"/>
    <mergeCell ref="L179:N179"/>
    <mergeCell ref="O179:P179"/>
    <mergeCell ref="F180:H180"/>
    <mergeCell ref="I176:K176"/>
    <mergeCell ref="L176:N176"/>
    <mergeCell ref="O176:P176"/>
    <mergeCell ref="F177:H177"/>
    <mergeCell ref="I177:K177"/>
    <mergeCell ref="L177:N177"/>
    <mergeCell ref="O177:P177"/>
    <mergeCell ref="B174:D178"/>
    <mergeCell ref="F174:H174"/>
    <mergeCell ref="I174:K174"/>
    <mergeCell ref="L174:N174"/>
    <mergeCell ref="O174:P174"/>
    <mergeCell ref="F175:H175"/>
    <mergeCell ref="I175:K175"/>
    <mergeCell ref="L175:N175"/>
    <mergeCell ref="O175:P175"/>
    <mergeCell ref="F176:H176"/>
    <mergeCell ref="F182:H182"/>
    <mergeCell ref="I182:K182"/>
    <mergeCell ref="L182:N182"/>
    <mergeCell ref="O182:P182"/>
    <mergeCell ref="F183:H183"/>
    <mergeCell ref="I183:K183"/>
    <mergeCell ref="L183:N183"/>
    <mergeCell ref="O183:P183"/>
    <mergeCell ref="I180:K180"/>
    <mergeCell ref="L180:N180"/>
    <mergeCell ref="O180:P180"/>
    <mergeCell ref="F181:H181"/>
    <mergeCell ref="I181:K181"/>
    <mergeCell ref="L181:N181"/>
    <mergeCell ref="O181:P181"/>
    <mergeCell ref="F178:H178"/>
    <mergeCell ref="I178:K178"/>
    <mergeCell ref="L178:N178"/>
    <mergeCell ref="O178:P178"/>
    <mergeCell ref="B189:D193"/>
    <mergeCell ref="F189:H189"/>
    <mergeCell ref="I189:K189"/>
    <mergeCell ref="L189:N189"/>
    <mergeCell ref="O189:P189"/>
    <mergeCell ref="F190:H190"/>
    <mergeCell ref="I186:K186"/>
    <mergeCell ref="L186:N186"/>
    <mergeCell ref="O186:P186"/>
    <mergeCell ref="F187:H187"/>
    <mergeCell ref="I187:K187"/>
    <mergeCell ref="L187:N187"/>
    <mergeCell ref="O187:P187"/>
    <mergeCell ref="B184:D188"/>
    <mergeCell ref="F184:H184"/>
    <mergeCell ref="I184:K184"/>
    <mergeCell ref="L184:N184"/>
    <mergeCell ref="O184:P184"/>
    <mergeCell ref="F185:H185"/>
    <mergeCell ref="I185:K185"/>
    <mergeCell ref="L185:N185"/>
    <mergeCell ref="O185:P185"/>
    <mergeCell ref="F186:H186"/>
    <mergeCell ref="F192:H192"/>
    <mergeCell ref="I192:K192"/>
    <mergeCell ref="L192:N192"/>
    <mergeCell ref="O192:P192"/>
    <mergeCell ref="F193:H193"/>
    <mergeCell ref="I193:K193"/>
    <mergeCell ref="L193:N193"/>
    <mergeCell ref="O193:P193"/>
    <mergeCell ref="I190:K190"/>
    <mergeCell ref="L190:N190"/>
    <mergeCell ref="O190:P190"/>
    <mergeCell ref="F191:H191"/>
    <mergeCell ref="I191:K191"/>
    <mergeCell ref="L191:N191"/>
    <mergeCell ref="O191:P191"/>
    <mergeCell ref="F188:H188"/>
    <mergeCell ref="I188:K188"/>
    <mergeCell ref="L188:N188"/>
    <mergeCell ref="O188:P188"/>
    <mergeCell ref="B199:D203"/>
    <mergeCell ref="F199:H199"/>
    <mergeCell ref="I199:K199"/>
    <mergeCell ref="L199:N199"/>
    <mergeCell ref="O199:P199"/>
    <mergeCell ref="F200:H200"/>
    <mergeCell ref="I196:K196"/>
    <mergeCell ref="L196:N196"/>
    <mergeCell ref="O196:P196"/>
    <mergeCell ref="F197:H197"/>
    <mergeCell ref="I197:K197"/>
    <mergeCell ref="L197:N197"/>
    <mergeCell ref="O197:P197"/>
    <mergeCell ref="B194:D198"/>
    <mergeCell ref="F194:H194"/>
    <mergeCell ref="I194:K194"/>
    <mergeCell ref="L194:N194"/>
    <mergeCell ref="O194:P194"/>
    <mergeCell ref="F195:H195"/>
    <mergeCell ref="I195:K195"/>
    <mergeCell ref="L195:N195"/>
    <mergeCell ref="O195:P195"/>
    <mergeCell ref="F196:H196"/>
    <mergeCell ref="F202:H202"/>
    <mergeCell ref="I202:K202"/>
    <mergeCell ref="L202:N202"/>
    <mergeCell ref="O202:P202"/>
    <mergeCell ref="F203:H203"/>
    <mergeCell ref="I203:K203"/>
    <mergeCell ref="L203:N203"/>
    <mergeCell ref="O203:P203"/>
    <mergeCell ref="I200:K200"/>
    <mergeCell ref="L200:N200"/>
    <mergeCell ref="O200:P200"/>
    <mergeCell ref="F201:H201"/>
    <mergeCell ref="I201:K201"/>
    <mergeCell ref="L201:N201"/>
    <mergeCell ref="O201:P201"/>
    <mergeCell ref="F198:H198"/>
    <mergeCell ref="I198:K198"/>
    <mergeCell ref="L198:N198"/>
    <mergeCell ref="O198:P198"/>
    <mergeCell ref="B209:D213"/>
    <mergeCell ref="F209:H209"/>
    <mergeCell ref="I209:K209"/>
    <mergeCell ref="L209:N209"/>
    <mergeCell ref="O209:P209"/>
    <mergeCell ref="F210:H210"/>
    <mergeCell ref="I206:K206"/>
    <mergeCell ref="L206:N206"/>
    <mergeCell ref="O206:P206"/>
    <mergeCell ref="F207:H207"/>
    <mergeCell ref="I207:K207"/>
    <mergeCell ref="L207:N207"/>
    <mergeCell ref="O207:P207"/>
    <mergeCell ref="B204:D208"/>
    <mergeCell ref="F204:H204"/>
    <mergeCell ref="I204:K204"/>
    <mergeCell ref="L204:N204"/>
    <mergeCell ref="O204:P204"/>
    <mergeCell ref="F205:H205"/>
    <mergeCell ref="I205:K205"/>
    <mergeCell ref="L205:N205"/>
    <mergeCell ref="O205:P205"/>
    <mergeCell ref="F206:H206"/>
    <mergeCell ref="F212:H212"/>
    <mergeCell ref="I212:K212"/>
    <mergeCell ref="L212:N212"/>
    <mergeCell ref="O212:P212"/>
    <mergeCell ref="F213:H213"/>
    <mergeCell ref="I213:K213"/>
    <mergeCell ref="L213:N213"/>
    <mergeCell ref="O213:P213"/>
    <mergeCell ref="I210:K210"/>
    <mergeCell ref="L210:N210"/>
    <mergeCell ref="O210:P210"/>
    <mergeCell ref="F211:H211"/>
    <mergeCell ref="I211:K211"/>
    <mergeCell ref="L211:N211"/>
    <mergeCell ref="O211:P211"/>
    <mergeCell ref="F208:H208"/>
    <mergeCell ref="I208:K208"/>
    <mergeCell ref="L208:N208"/>
    <mergeCell ref="O208:P208"/>
    <mergeCell ref="B219:D223"/>
    <mergeCell ref="F219:H219"/>
    <mergeCell ref="I219:K219"/>
    <mergeCell ref="L219:N219"/>
    <mergeCell ref="O219:P219"/>
    <mergeCell ref="F220:H220"/>
    <mergeCell ref="I216:K216"/>
    <mergeCell ref="L216:N216"/>
    <mergeCell ref="O216:P216"/>
    <mergeCell ref="F217:H217"/>
    <mergeCell ref="I217:K217"/>
    <mergeCell ref="L217:N217"/>
    <mergeCell ref="O217:P217"/>
    <mergeCell ref="B214:D218"/>
    <mergeCell ref="F214:H214"/>
    <mergeCell ref="I214:K214"/>
    <mergeCell ref="L214:N214"/>
    <mergeCell ref="O214:P214"/>
    <mergeCell ref="F215:H215"/>
    <mergeCell ref="I215:K215"/>
    <mergeCell ref="L215:N215"/>
    <mergeCell ref="O215:P215"/>
    <mergeCell ref="F216:H216"/>
    <mergeCell ref="F222:H222"/>
    <mergeCell ref="I222:K222"/>
    <mergeCell ref="L222:N222"/>
    <mergeCell ref="O222:P222"/>
    <mergeCell ref="F223:H223"/>
    <mergeCell ref="I223:K223"/>
    <mergeCell ref="L223:N223"/>
    <mergeCell ref="O223:P223"/>
    <mergeCell ref="I220:K220"/>
    <mergeCell ref="L220:N220"/>
    <mergeCell ref="O220:P220"/>
    <mergeCell ref="F221:H221"/>
    <mergeCell ref="I221:K221"/>
    <mergeCell ref="L221:N221"/>
    <mergeCell ref="O221:P221"/>
    <mergeCell ref="F218:H218"/>
    <mergeCell ref="I218:K218"/>
    <mergeCell ref="L218:N218"/>
    <mergeCell ref="O218:P218"/>
    <mergeCell ref="B229:D233"/>
    <mergeCell ref="F229:H229"/>
    <mergeCell ref="I229:K229"/>
    <mergeCell ref="L229:N229"/>
    <mergeCell ref="O229:P229"/>
    <mergeCell ref="F230:H230"/>
    <mergeCell ref="I226:K226"/>
    <mergeCell ref="L226:N226"/>
    <mergeCell ref="O226:P226"/>
    <mergeCell ref="F227:H227"/>
    <mergeCell ref="I227:K227"/>
    <mergeCell ref="L227:N227"/>
    <mergeCell ref="O227:P227"/>
    <mergeCell ref="B224:D228"/>
    <mergeCell ref="F224:H224"/>
    <mergeCell ref="I224:K224"/>
    <mergeCell ref="L224:N224"/>
    <mergeCell ref="O224:P224"/>
    <mergeCell ref="F225:H225"/>
    <mergeCell ref="I225:K225"/>
    <mergeCell ref="L225:N225"/>
    <mergeCell ref="O225:P225"/>
    <mergeCell ref="F226:H226"/>
    <mergeCell ref="F232:H232"/>
    <mergeCell ref="I232:K232"/>
    <mergeCell ref="L232:N232"/>
    <mergeCell ref="O232:P232"/>
    <mergeCell ref="F233:H233"/>
    <mergeCell ref="I233:K233"/>
    <mergeCell ref="L233:N233"/>
    <mergeCell ref="O233:P233"/>
    <mergeCell ref="I230:K230"/>
    <mergeCell ref="L230:N230"/>
    <mergeCell ref="O230:P230"/>
    <mergeCell ref="F231:H231"/>
    <mergeCell ref="I231:K231"/>
    <mergeCell ref="L231:N231"/>
    <mergeCell ref="O231:P231"/>
    <mergeCell ref="F228:H228"/>
    <mergeCell ref="I228:K228"/>
    <mergeCell ref="L228:N228"/>
    <mergeCell ref="O228:P228"/>
    <mergeCell ref="B239:D243"/>
    <mergeCell ref="F239:H239"/>
    <mergeCell ref="I239:K239"/>
    <mergeCell ref="L239:N239"/>
    <mergeCell ref="O239:P239"/>
    <mergeCell ref="F240:H240"/>
    <mergeCell ref="I236:K236"/>
    <mergeCell ref="L236:N236"/>
    <mergeCell ref="O236:P236"/>
    <mergeCell ref="F237:H237"/>
    <mergeCell ref="I237:K237"/>
    <mergeCell ref="L237:N237"/>
    <mergeCell ref="O237:P237"/>
    <mergeCell ref="B234:D238"/>
    <mergeCell ref="F234:H234"/>
    <mergeCell ref="I234:K234"/>
    <mergeCell ref="L234:N234"/>
    <mergeCell ref="O234:P234"/>
    <mergeCell ref="F235:H235"/>
    <mergeCell ref="I235:K235"/>
    <mergeCell ref="L235:N235"/>
    <mergeCell ref="O235:P235"/>
    <mergeCell ref="F236:H236"/>
    <mergeCell ref="F242:H242"/>
    <mergeCell ref="I242:K242"/>
    <mergeCell ref="L242:N242"/>
    <mergeCell ref="O242:P242"/>
    <mergeCell ref="F243:H243"/>
    <mergeCell ref="I243:K243"/>
    <mergeCell ref="L243:N243"/>
    <mergeCell ref="O243:P243"/>
    <mergeCell ref="I240:K240"/>
    <mergeCell ref="L240:N240"/>
    <mergeCell ref="O240:P240"/>
    <mergeCell ref="F241:H241"/>
    <mergeCell ref="I241:K241"/>
    <mergeCell ref="L241:N241"/>
    <mergeCell ref="O241:P241"/>
    <mergeCell ref="F238:H238"/>
    <mergeCell ref="I238:K238"/>
    <mergeCell ref="L238:N238"/>
    <mergeCell ref="O238:P238"/>
    <mergeCell ref="B249:D253"/>
    <mergeCell ref="F249:H249"/>
    <mergeCell ref="I249:K249"/>
    <mergeCell ref="L249:N249"/>
    <mergeCell ref="O249:P249"/>
    <mergeCell ref="F250:H250"/>
    <mergeCell ref="I246:K246"/>
    <mergeCell ref="L246:N246"/>
    <mergeCell ref="O246:P246"/>
    <mergeCell ref="F247:H247"/>
    <mergeCell ref="I247:K247"/>
    <mergeCell ref="L247:N247"/>
    <mergeCell ref="O247:P247"/>
    <mergeCell ref="B244:D248"/>
    <mergeCell ref="F244:H244"/>
    <mergeCell ref="I244:K244"/>
    <mergeCell ref="L244:N244"/>
    <mergeCell ref="O244:P244"/>
    <mergeCell ref="F245:H245"/>
    <mergeCell ref="I245:K245"/>
    <mergeCell ref="L245:N245"/>
    <mergeCell ref="O245:P245"/>
    <mergeCell ref="F246:H246"/>
    <mergeCell ref="F252:H252"/>
    <mergeCell ref="I252:K252"/>
    <mergeCell ref="L252:N252"/>
    <mergeCell ref="O252:P252"/>
    <mergeCell ref="F253:H253"/>
    <mergeCell ref="I253:K253"/>
    <mergeCell ref="L253:N253"/>
    <mergeCell ref="O253:P253"/>
    <mergeCell ref="I250:K250"/>
    <mergeCell ref="L250:N250"/>
    <mergeCell ref="O250:P250"/>
    <mergeCell ref="F251:H251"/>
    <mergeCell ref="I251:K251"/>
    <mergeCell ref="L251:N251"/>
    <mergeCell ref="O251:P251"/>
    <mergeCell ref="F248:H248"/>
    <mergeCell ref="I248:K248"/>
    <mergeCell ref="L248:N248"/>
    <mergeCell ref="O248:P248"/>
    <mergeCell ref="B259:D263"/>
    <mergeCell ref="F259:H259"/>
    <mergeCell ref="I259:K259"/>
    <mergeCell ref="L259:N259"/>
    <mergeCell ref="O259:P259"/>
    <mergeCell ref="F260:H260"/>
    <mergeCell ref="I256:K256"/>
    <mergeCell ref="L256:N256"/>
    <mergeCell ref="O256:P256"/>
    <mergeCell ref="F257:H257"/>
    <mergeCell ref="I257:K257"/>
    <mergeCell ref="L257:N257"/>
    <mergeCell ref="O257:P257"/>
    <mergeCell ref="B254:D258"/>
    <mergeCell ref="F254:H254"/>
    <mergeCell ref="I254:K254"/>
    <mergeCell ref="L254:N254"/>
    <mergeCell ref="O254:P254"/>
    <mergeCell ref="F255:H255"/>
    <mergeCell ref="I255:K255"/>
    <mergeCell ref="L255:N255"/>
    <mergeCell ref="O255:P255"/>
    <mergeCell ref="F256:H256"/>
    <mergeCell ref="F262:H262"/>
    <mergeCell ref="I262:K262"/>
    <mergeCell ref="L262:N262"/>
    <mergeCell ref="O262:P262"/>
    <mergeCell ref="F263:H263"/>
    <mergeCell ref="I263:K263"/>
    <mergeCell ref="L263:N263"/>
    <mergeCell ref="O263:P263"/>
    <mergeCell ref="I260:K260"/>
    <mergeCell ref="L260:N260"/>
    <mergeCell ref="O260:P260"/>
    <mergeCell ref="F261:H261"/>
    <mergeCell ref="I261:K261"/>
    <mergeCell ref="L261:N261"/>
    <mergeCell ref="O261:P261"/>
    <mergeCell ref="F258:H258"/>
    <mergeCell ref="I258:K258"/>
    <mergeCell ref="L258:N258"/>
    <mergeCell ref="O258:P258"/>
    <mergeCell ref="B269:D273"/>
    <mergeCell ref="F269:H269"/>
    <mergeCell ref="I269:K269"/>
    <mergeCell ref="L269:N269"/>
    <mergeCell ref="O269:P269"/>
    <mergeCell ref="F270:H270"/>
    <mergeCell ref="I266:K266"/>
    <mergeCell ref="L266:N266"/>
    <mergeCell ref="O266:P266"/>
    <mergeCell ref="F267:H267"/>
    <mergeCell ref="I267:K267"/>
    <mergeCell ref="L267:N267"/>
    <mergeCell ref="O267:P267"/>
    <mergeCell ref="B264:D268"/>
    <mergeCell ref="F264:H264"/>
    <mergeCell ref="I264:K264"/>
    <mergeCell ref="L264:N264"/>
    <mergeCell ref="O264:P264"/>
    <mergeCell ref="F265:H265"/>
    <mergeCell ref="I265:K265"/>
    <mergeCell ref="L265:N265"/>
    <mergeCell ref="O265:P265"/>
    <mergeCell ref="F266:H266"/>
    <mergeCell ref="F272:H272"/>
    <mergeCell ref="I272:K272"/>
    <mergeCell ref="L272:N272"/>
    <mergeCell ref="O272:P272"/>
    <mergeCell ref="F273:H273"/>
    <mergeCell ref="I273:K273"/>
    <mergeCell ref="L273:N273"/>
    <mergeCell ref="O273:P273"/>
    <mergeCell ref="I270:K270"/>
    <mergeCell ref="L270:N270"/>
    <mergeCell ref="O270:P270"/>
    <mergeCell ref="F271:H271"/>
    <mergeCell ref="I271:K271"/>
    <mergeCell ref="L271:N271"/>
    <mergeCell ref="O271:P271"/>
    <mergeCell ref="F268:H268"/>
    <mergeCell ref="I268:K268"/>
    <mergeCell ref="L268:N268"/>
    <mergeCell ref="O268:P268"/>
    <mergeCell ref="V281:X281"/>
    <mergeCell ref="B282:P282"/>
    <mergeCell ref="B284:P284"/>
    <mergeCell ref="B285:D285"/>
    <mergeCell ref="E285:L285"/>
    <mergeCell ref="M285:P285"/>
    <mergeCell ref="F278:H278"/>
    <mergeCell ref="I278:K278"/>
    <mergeCell ref="L278:N278"/>
    <mergeCell ref="O278:P278"/>
    <mergeCell ref="B279:P279"/>
    <mergeCell ref="B281:P281"/>
    <mergeCell ref="I276:K276"/>
    <mergeCell ref="L276:N276"/>
    <mergeCell ref="O276:P276"/>
    <mergeCell ref="F277:H277"/>
    <mergeCell ref="I277:K277"/>
    <mergeCell ref="L277:N277"/>
    <mergeCell ref="O277:P277"/>
    <mergeCell ref="B274:D278"/>
    <mergeCell ref="F274:H274"/>
    <mergeCell ref="I274:K274"/>
    <mergeCell ref="L274:N274"/>
    <mergeCell ref="O274:P274"/>
    <mergeCell ref="F275:H275"/>
    <mergeCell ref="I275:K275"/>
    <mergeCell ref="L275:N275"/>
    <mergeCell ref="O275:P275"/>
    <mergeCell ref="F276:H276"/>
    <mergeCell ref="B290:D290"/>
    <mergeCell ref="K290:L290"/>
    <mergeCell ref="M290:P290"/>
    <mergeCell ref="B292:J292"/>
    <mergeCell ref="K292:L292"/>
    <mergeCell ref="M292:P292"/>
    <mergeCell ref="B286:D286"/>
    <mergeCell ref="E286:L286"/>
    <mergeCell ref="M286:P286"/>
    <mergeCell ref="B288:P288"/>
    <mergeCell ref="B289:D289"/>
    <mergeCell ref="K289:L289"/>
    <mergeCell ref="M289:P289"/>
    <mergeCell ref="E289:J289"/>
    <mergeCell ref="E290:J29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firstPageNumber="44" orientation="landscape" useFirstPageNumber="1" r:id="rId1"/>
  <headerFooter>
    <oddFooter>&amp;C&amp;"Times New Roman,обычный"&amp;P
ООО "Оргэнергонефть"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474792A-016C-4082-AC74-D4C5788DC8BA}">
          <x14:formula1>
            <xm:f>OFFSET('Приборы ЛНК'!J4,,,COUNTIF('Приборы ЛНК'!J4:J16,"?*"),1)</xm:f>
          </x14:formula1>
          <xm:sqref>B286:D286</xm:sqref>
        </x14:dataValidation>
        <x14:dataValidation type="list" allowBlank="1" showInputMessage="1" showErrorMessage="1" xr:uid="{6C1A6CED-6A4E-4A39-B3DF-88D01CA30AFD}">
          <x14:formula1>
            <xm:f>OFFSET('Приборы ЛНК'!U4,MATCH(E286,'Приборы ЛНК'!U4:U16,0)-1,1,COUNTIF('Приборы ЛНК'!U4:U16,E286),1)</xm:f>
          </x14:formula1>
          <xm:sqref>H286:L286</xm:sqref>
        </x14:dataValidation>
        <x14:dataValidation type="list" allowBlank="1" showInputMessage="1" showErrorMessage="1" xr:uid="{7052262A-0AB9-47F2-A5DB-8C39569911DB}">
          <x14:formula1>
            <xm:f>OFFSET('Приборы ЛНК'!J4,MATCH(B286,'Приборы ЛНК'!J4:J16,0)-1,1,COUNTIF('Приборы ЛНК'!J4:J16,B286),1)</xm:f>
          </x14:formula1>
          <xm:sqref>E286:G286</xm:sqref>
        </x14:dataValidation>
        <x14:dataValidation type="list" allowBlank="1" showInputMessage="1" showErrorMessage="1" xr:uid="{35BD4904-F56C-41B6-A2A3-77BD93B5AC0E}">
          <x14:formula1>
            <xm:f>OFFSET(Специалисты!E4,,,COUNTIF(Специалисты!E4:E15,"?*"),1)</xm:f>
          </x14:formula1>
          <xm:sqref>M290:P290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61BC-3650-4AFB-864B-17D51D641D0B}">
  <sheetPr>
    <pageSetUpPr fitToPage="1"/>
  </sheetPr>
  <dimension ref="A1:Z63"/>
  <sheetViews>
    <sheetView view="pageLayout" zoomScaleNormal="100" zoomScaleSheetLayoutView="100" workbookViewId="0">
      <selection activeCell="A3" sqref="A3:Z3"/>
    </sheetView>
  </sheetViews>
  <sheetFormatPr defaultRowHeight="15" x14ac:dyDescent="0.25"/>
  <cols>
    <col min="1" max="17" width="5" customWidth="1"/>
    <col min="18" max="18" width="8.140625" customWidth="1"/>
    <col min="19" max="26" width="5" customWidth="1"/>
    <col min="257" max="273" width="5" customWidth="1"/>
    <col min="274" max="274" width="8.140625" customWidth="1"/>
    <col min="275" max="282" width="5" customWidth="1"/>
    <col min="513" max="529" width="5" customWidth="1"/>
    <col min="530" max="530" width="8.140625" customWidth="1"/>
    <col min="531" max="538" width="5" customWidth="1"/>
    <col min="769" max="785" width="5" customWidth="1"/>
    <col min="786" max="786" width="8.140625" customWidth="1"/>
    <col min="787" max="794" width="5" customWidth="1"/>
    <col min="1025" max="1041" width="5" customWidth="1"/>
    <col min="1042" max="1042" width="8.140625" customWidth="1"/>
    <col min="1043" max="1050" width="5" customWidth="1"/>
    <col min="1281" max="1297" width="5" customWidth="1"/>
    <col min="1298" max="1298" width="8.140625" customWidth="1"/>
    <col min="1299" max="1306" width="5" customWidth="1"/>
    <col min="1537" max="1553" width="5" customWidth="1"/>
    <col min="1554" max="1554" width="8.140625" customWidth="1"/>
    <col min="1555" max="1562" width="5" customWidth="1"/>
    <col min="1793" max="1809" width="5" customWidth="1"/>
    <col min="1810" max="1810" width="8.140625" customWidth="1"/>
    <col min="1811" max="1818" width="5" customWidth="1"/>
    <col min="2049" max="2065" width="5" customWidth="1"/>
    <col min="2066" max="2066" width="8.140625" customWidth="1"/>
    <col min="2067" max="2074" width="5" customWidth="1"/>
    <col min="2305" max="2321" width="5" customWidth="1"/>
    <col min="2322" max="2322" width="8.140625" customWidth="1"/>
    <col min="2323" max="2330" width="5" customWidth="1"/>
    <col min="2561" max="2577" width="5" customWidth="1"/>
    <col min="2578" max="2578" width="8.140625" customWidth="1"/>
    <col min="2579" max="2586" width="5" customWidth="1"/>
    <col min="2817" max="2833" width="5" customWidth="1"/>
    <col min="2834" max="2834" width="8.140625" customWidth="1"/>
    <col min="2835" max="2842" width="5" customWidth="1"/>
    <col min="3073" max="3089" width="5" customWidth="1"/>
    <col min="3090" max="3090" width="8.140625" customWidth="1"/>
    <col min="3091" max="3098" width="5" customWidth="1"/>
    <col min="3329" max="3345" width="5" customWidth="1"/>
    <col min="3346" max="3346" width="8.140625" customWidth="1"/>
    <col min="3347" max="3354" width="5" customWidth="1"/>
    <col min="3585" max="3601" width="5" customWidth="1"/>
    <col min="3602" max="3602" width="8.140625" customWidth="1"/>
    <col min="3603" max="3610" width="5" customWidth="1"/>
    <col min="3841" max="3857" width="5" customWidth="1"/>
    <col min="3858" max="3858" width="8.140625" customWidth="1"/>
    <col min="3859" max="3866" width="5" customWidth="1"/>
    <col min="4097" max="4113" width="5" customWidth="1"/>
    <col min="4114" max="4114" width="8.140625" customWidth="1"/>
    <col min="4115" max="4122" width="5" customWidth="1"/>
    <col min="4353" max="4369" width="5" customWidth="1"/>
    <col min="4370" max="4370" width="8.140625" customWidth="1"/>
    <col min="4371" max="4378" width="5" customWidth="1"/>
    <col min="4609" max="4625" width="5" customWidth="1"/>
    <col min="4626" max="4626" width="8.140625" customWidth="1"/>
    <col min="4627" max="4634" width="5" customWidth="1"/>
    <col min="4865" max="4881" width="5" customWidth="1"/>
    <col min="4882" max="4882" width="8.140625" customWidth="1"/>
    <col min="4883" max="4890" width="5" customWidth="1"/>
    <col min="5121" max="5137" width="5" customWidth="1"/>
    <col min="5138" max="5138" width="8.140625" customWidth="1"/>
    <col min="5139" max="5146" width="5" customWidth="1"/>
    <col min="5377" max="5393" width="5" customWidth="1"/>
    <col min="5394" max="5394" width="8.140625" customWidth="1"/>
    <col min="5395" max="5402" width="5" customWidth="1"/>
    <col min="5633" max="5649" width="5" customWidth="1"/>
    <col min="5650" max="5650" width="8.140625" customWidth="1"/>
    <col min="5651" max="5658" width="5" customWidth="1"/>
    <col min="5889" max="5905" width="5" customWidth="1"/>
    <col min="5906" max="5906" width="8.140625" customWidth="1"/>
    <col min="5907" max="5914" width="5" customWidth="1"/>
    <col min="6145" max="6161" width="5" customWidth="1"/>
    <col min="6162" max="6162" width="8.140625" customWidth="1"/>
    <col min="6163" max="6170" width="5" customWidth="1"/>
    <col min="6401" max="6417" width="5" customWidth="1"/>
    <col min="6418" max="6418" width="8.140625" customWidth="1"/>
    <col min="6419" max="6426" width="5" customWidth="1"/>
    <col min="6657" max="6673" width="5" customWidth="1"/>
    <col min="6674" max="6674" width="8.140625" customWidth="1"/>
    <col min="6675" max="6682" width="5" customWidth="1"/>
    <col min="6913" max="6929" width="5" customWidth="1"/>
    <col min="6930" max="6930" width="8.140625" customWidth="1"/>
    <col min="6931" max="6938" width="5" customWidth="1"/>
    <col min="7169" max="7185" width="5" customWidth="1"/>
    <col min="7186" max="7186" width="8.140625" customWidth="1"/>
    <col min="7187" max="7194" width="5" customWidth="1"/>
    <col min="7425" max="7441" width="5" customWidth="1"/>
    <col min="7442" max="7442" width="8.140625" customWidth="1"/>
    <col min="7443" max="7450" width="5" customWidth="1"/>
    <col min="7681" max="7697" width="5" customWidth="1"/>
    <col min="7698" max="7698" width="8.140625" customWidth="1"/>
    <col min="7699" max="7706" width="5" customWidth="1"/>
    <col min="7937" max="7953" width="5" customWidth="1"/>
    <col min="7954" max="7954" width="8.140625" customWidth="1"/>
    <col min="7955" max="7962" width="5" customWidth="1"/>
    <col min="8193" max="8209" width="5" customWidth="1"/>
    <col min="8210" max="8210" width="8.140625" customWidth="1"/>
    <col min="8211" max="8218" width="5" customWidth="1"/>
    <col min="8449" max="8465" width="5" customWidth="1"/>
    <col min="8466" max="8466" width="8.140625" customWidth="1"/>
    <col min="8467" max="8474" width="5" customWidth="1"/>
    <col min="8705" max="8721" width="5" customWidth="1"/>
    <col min="8722" max="8722" width="8.140625" customWidth="1"/>
    <col min="8723" max="8730" width="5" customWidth="1"/>
    <col min="8961" max="8977" width="5" customWidth="1"/>
    <col min="8978" max="8978" width="8.140625" customWidth="1"/>
    <col min="8979" max="8986" width="5" customWidth="1"/>
    <col min="9217" max="9233" width="5" customWidth="1"/>
    <col min="9234" max="9234" width="8.140625" customWidth="1"/>
    <col min="9235" max="9242" width="5" customWidth="1"/>
    <col min="9473" max="9489" width="5" customWidth="1"/>
    <col min="9490" max="9490" width="8.140625" customWidth="1"/>
    <col min="9491" max="9498" width="5" customWidth="1"/>
    <col min="9729" max="9745" width="5" customWidth="1"/>
    <col min="9746" max="9746" width="8.140625" customWidth="1"/>
    <col min="9747" max="9754" width="5" customWidth="1"/>
    <col min="9985" max="10001" width="5" customWidth="1"/>
    <col min="10002" max="10002" width="8.140625" customWidth="1"/>
    <col min="10003" max="10010" width="5" customWidth="1"/>
    <col min="10241" max="10257" width="5" customWidth="1"/>
    <col min="10258" max="10258" width="8.140625" customWidth="1"/>
    <col min="10259" max="10266" width="5" customWidth="1"/>
    <col min="10497" max="10513" width="5" customWidth="1"/>
    <col min="10514" max="10514" width="8.140625" customWidth="1"/>
    <col min="10515" max="10522" width="5" customWidth="1"/>
    <col min="10753" max="10769" width="5" customWidth="1"/>
    <col min="10770" max="10770" width="8.140625" customWidth="1"/>
    <col min="10771" max="10778" width="5" customWidth="1"/>
    <col min="11009" max="11025" width="5" customWidth="1"/>
    <col min="11026" max="11026" width="8.140625" customWidth="1"/>
    <col min="11027" max="11034" width="5" customWidth="1"/>
    <col min="11265" max="11281" width="5" customWidth="1"/>
    <col min="11282" max="11282" width="8.140625" customWidth="1"/>
    <col min="11283" max="11290" width="5" customWidth="1"/>
    <col min="11521" max="11537" width="5" customWidth="1"/>
    <col min="11538" max="11538" width="8.140625" customWidth="1"/>
    <col min="11539" max="11546" width="5" customWidth="1"/>
    <col min="11777" max="11793" width="5" customWidth="1"/>
    <col min="11794" max="11794" width="8.140625" customWidth="1"/>
    <col min="11795" max="11802" width="5" customWidth="1"/>
    <col min="12033" max="12049" width="5" customWidth="1"/>
    <col min="12050" max="12050" width="8.140625" customWidth="1"/>
    <col min="12051" max="12058" width="5" customWidth="1"/>
    <col min="12289" max="12305" width="5" customWidth="1"/>
    <col min="12306" max="12306" width="8.140625" customWidth="1"/>
    <col min="12307" max="12314" width="5" customWidth="1"/>
    <col min="12545" max="12561" width="5" customWidth="1"/>
    <col min="12562" max="12562" width="8.140625" customWidth="1"/>
    <col min="12563" max="12570" width="5" customWidth="1"/>
    <col min="12801" max="12817" width="5" customWidth="1"/>
    <col min="12818" max="12818" width="8.140625" customWidth="1"/>
    <col min="12819" max="12826" width="5" customWidth="1"/>
    <col min="13057" max="13073" width="5" customWidth="1"/>
    <col min="13074" max="13074" width="8.140625" customWidth="1"/>
    <col min="13075" max="13082" width="5" customWidth="1"/>
    <col min="13313" max="13329" width="5" customWidth="1"/>
    <col min="13330" max="13330" width="8.140625" customWidth="1"/>
    <col min="13331" max="13338" width="5" customWidth="1"/>
    <col min="13569" max="13585" width="5" customWidth="1"/>
    <col min="13586" max="13586" width="8.140625" customWidth="1"/>
    <col min="13587" max="13594" width="5" customWidth="1"/>
    <col min="13825" max="13841" width="5" customWidth="1"/>
    <col min="13842" max="13842" width="8.140625" customWidth="1"/>
    <col min="13843" max="13850" width="5" customWidth="1"/>
    <col min="14081" max="14097" width="5" customWidth="1"/>
    <col min="14098" max="14098" width="8.140625" customWidth="1"/>
    <col min="14099" max="14106" width="5" customWidth="1"/>
    <col min="14337" max="14353" width="5" customWidth="1"/>
    <col min="14354" max="14354" width="8.140625" customWidth="1"/>
    <col min="14355" max="14362" width="5" customWidth="1"/>
    <col min="14593" max="14609" width="5" customWidth="1"/>
    <col min="14610" max="14610" width="8.140625" customWidth="1"/>
    <col min="14611" max="14618" width="5" customWidth="1"/>
    <col min="14849" max="14865" width="5" customWidth="1"/>
    <col min="14866" max="14866" width="8.140625" customWidth="1"/>
    <col min="14867" max="14874" width="5" customWidth="1"/>
    <col min="15105" max="15121" width="5" customWidth="1"/>
    <col min="15122" max="15122" width="8.140625" customWidth="1"/>
    <col min="15123" max="15130" width="5" customWidth="1"/>
    <col min="15361" max="15377" width="5" customWidth="1"/>
    <col min="15378" max="15378" width="8.140625" customWidth="1"/>
    <col min="15379" max="15386" width="5" customWidth="1"/>
    <col min="15617" max="15633" width="5" customWidth="1"/>
    <col min="15634" max="15634" width="8.140625" customWidth="1"/>
    <col min="15635" max="15642" width="5" customWidth="1"/>
    <col min="15873" max="15889" width="5" customWidth="1"/>
    <col min="15890" max="15890" width="8.140625" customWidth="1"/>
    <col min="15891" max="15898" width="5" customWidth="1"/>
    <col min="16129" max="16145" width="5" customWidth="1"/>
    <col min="16146" max="16146" width="8.140625" customWidth="1"/>
    <col min="16147" max="16154" width="5" customWidth="1"/>
  </cols>
  <sheetData>
    <row r="1" spans="1:26" ht="15.75" x14ac:dyDescent="0.25">
      <c r="A1" s="18"/>
      <c r="B1" s="18"/>
      <c r="C1" s="18"/>
      <c r="D1" s="18"/>
      <c r="E1" s="18"/>
      <c r="F1" s="18"/>
      <c r="G1" s="18"/>
      <c r="H1" s="18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18"/>
      <c r="U1" s="18"/>
      <c r="V1" s="18"/>
      <c r="W1" s="18"/>
      <c r="X1" s="18"/>
      <c r="Y1" s="18"/>
      <c r="Z1" s="18"/>
    </row>
    <row r="2" spans="1:26" ht="15.75" customHeight="1" x14ac:dyDescent="0.25">
      <c r="A2" s="162" t="str">
        <f>CONCATENATE("Акт №","340/",Форма!$C$2,"/КНПЗ/23","-ММПМ")</f>
        <v>Акт №340/1873/КНПЗ/23-ММПМ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 ht="15.75" x14ac:dyDescent="0.25">
      <c r="A3" s="206" t="s">
        <v>236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</row>
    <row r="4" spans="1:26" ht="15.75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47.25" customHeight="1" x14ac:dyDescent="0.25">
      <c r="A5" s="202" t="s">
        <v>7</v>
      </c>
      <c r="B5" s="202"/>
      <c r="C5" s="202"/>
      <c r="D5" s="202"/>
      <c r="E5" s="202"/>
      <c r="F5" s="124" t="str">
        <f>Форма!$C$3</f>
        <v>ООО «ОРГЭНЕРГОНЕФТЬ»</v>
      </c>
      <c r="G5" s="124"/>
      <c r="H5" s="124"/>
      <c r="I5" s="124"/>
      <c r="J5" s="124"/>
      <c r="K5" s="124"/>
      <c r="L5" s="124"/>
      <c r="M5" s="124"/>
      <c r="N5" s="26"/>
      <c r="O5" s="202" t="s">
        <v>38</v>
      </c>
      <c r="P5" s="202"/>
      <c r="Q5" s="202"/>
      <c r="R5" s="202"/>
      <c r="S5" s="202"/>
      <c r="T5" s="110" t="str">
        <f>Форма!$C$8</f>
        <v>АО «КНПЗ»</v>
      </c>
      <c r="U5" s="110"/>
      <c r="V5" s="110"/>
      <c r="W5" s="110"/>
      <c r="X5" s="110"/>
      <c r="Y5" s="110"/>
      <c r="Z5" s="110"/>
    </row>
    <row r="6" spans="1:26" ht="46.5" customHeight="1" x14ac:dyDescent="0.25">
      <c r="A6" s="202" t="s">
        <v>8</v>
      </c>
      <c r="B6" s="202"/>
      <c r="C6" s="202"/>
      <c r="D6" s="202"/>
      <c r="E6" s="202"/>
      <c r="F6" s="114">
        <f>Форма!$C$4</f>
        <v>45026</v>
      </c>
      <c r="G6" s="110"/>
      <c r="H6" s="110"/>
      <c r="I6" s="110"/>
      <c r="J6" s="110"/>
      <c r="K6" s="110"/>
      <c r="L6" s="110"/>
      <c r="M6" s="110"/>
      <c r="N6" s="26"/>
      <c r="O6" s="202" t="s">
        <v>4</v>
      </c>
      <c r="P6" s="202"/>
      <c r="Q6" s="202"/>
      <c r="R6" s="202"/>
      <c r="S6" s="202"/>
      <c r="T6" s="110" t="str">
        <f>Форма!$C$7</f>
        <v>Цех №3, установка каталитического крекинга FCC</v>
      </c>
      <c r="U6" s="110"/>
      <c r="V6" s="110"/>
      <c r="W6" s="110"/>
      <c r="X6" s="110"/>
      <c r="Y6" s="110"/>
      <c r="Z6" s="110"/>
    </row>
    <row r="7" spans="1:26" ht="31.5" customHeight="1" x14ac:dyDescent="0.25">
      <c r="A7" s="202" t="s">
        <v>149</v>
      </c>
      <c r="B7" s="202"/>
      <c r="C7" s="202"/>
      <c r="D7" s="202"/>
      <c r="E7" s="202"/>
      <c r="F7" s="90">
        <f>Форма!$C$5</f>
        <v>19</v>
      </c>
      <c r="G7" s="91"/>
      <c r="H7" s="91"/>
      <c r="I7" s="91"/>
      <c r="J7" s="91"/>
      <c r="K7" s="91"/>
      <c r="L7" s="91"/>
      <c r="M7" s="92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42.75" customHeight="1" x14ac:dyDescent="0.25">
      <c r="A8" s="202" t="s">
        <v>9</v>
      </c>
      <c r="B8" s="202"/>
      <c r="C8" s="202"/>
      <c r="D8" s="202"/>
      <c r="E8" s="202"/>
      <c r="F8" s="110" t="str">
        <f>Форма!$C$6</f>
        <v>Нестабильный бензин от насосов 401-N11/A,B до 401-K01 линии 2307, 2308</v>
      </c>
      <c r="G8" s="110"/>
      <c r="H8" s="110"/>
      <c r="I8" s="110"/>
      <c r="J8" s="110"/>
      <c r="K8" s="110"/>
      <c r="L8" s="110"/>
      <c r="M8" s="110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x14ac:dyDescent="0.25">
      <c r="A10" s="203" t="s">
        <v>39</v>
      </c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</row>
    <row r="11" spans="1:26" ht="20.45" customHeight="1" x14ac:dyDescent="0.25">
      <c r="A11" s="204" t="s">
        <v>237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5.75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x14ac:dyDescent="0.25">
      <c r="A13" s="205" t="s">
        <v>77</v>
      </c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</row>
    <row r="14" spans="1:26" ht="26.45" customHeight="1" x14ac:dyDescent="0.25">
      <c r="A14" s="296" t="s">
        <v>42</v>
      </c>
      <c r="B14" s="298"/>
      <c r="C14" s="302" t="s">
        <v>238</v>
      </c>
      <c r="D14" s="303"/>
      <c r="E14" s="303"/>
      <c r="F14" s="304"/>
      <c r="G14" s="308" t="s">
        <v>239</v>
      </c>
      <c r="H14" s="309"/>
      <c r="I14" s="309"/>
      <c r="J14" s="310"/>
      <c r="K14" s="200" t="s">
        <v>242</v>
      </c>
      <c r="L14" s="200"/>
      <c r="M14" s="200"/>
      <c r="N14" s="200"/>
      <c r="O14" s="200"/>
      <c r="P14" s="200"/>
      <c r="Q14" s="200"/>
      <c r="R14" s="200"/>
      <c r="S14" s="296" t="s">
        <v>241</v>
      </c>
      <c r="T14" s="297"/>
      <c r="U14" s="297"/>
      <c r="V14" s="298"/>
      <c r="W14" s="296" t="s">
        <v>240</v>
      </c>
      <c r="X14" s="297"/>
      <c r="Y14" s="297"/>
      <c r="Z14" s="298"/>
    </row>
    <row r="15" spans="1:26" ht="26.45" customHeight="1" x14ac:dyDescent="0.25">
      <c r="A15" s="299"/>
      <c r="B15" s="301"/>
      <c r="C15" s="305"/>
      <c r="D15" s="306"/>
      <c r="E15" s="306"/>
      <c r="F15" s="307"/>
      <c r="G15" s="311"/>
      <c r="H15" s="312"/>
      <c r="I15" s="312"/>
      <c r="J15" s="313"/>
      <c r="K15" s="200" t="s">
        <v>243</v>
      </c>
      <c r="L15" s="200"/>
      <c r="M15" s="200"/>
      <c r="N15" s="200"/>
      <c r="O15" s="201" t="s">
        <v>244</v>
      </c>
      <c r="P15" s="201"/>
      <c r="Q15" s="201"/>
      <c r="R15" s="201"/>
      <c r="S15" s="299"/>
      <c r="T15" s="300"/>
      <c r="U15" s="300"/>
      <c r="V15" s="301"/>
      <c r="W15" s="299"/>
      <c r="X15" s="300"/>
      <c r="Y15" s="300"/>
      <c r="Z15" s="301"/>
    </row>
    <row r="16" spans="1:26" s="38" customFormat="1" ht="15.75" x14ac:dyDescent="0.25">
      <c r="A16" s="294" t="s">
        <v>245</v>
      </c>
      <c r="B16" s="294"/>
      <c r="C16" s="294">
        <v>159</v>
      </c>
      <c r="D16" s="294"/>
      <c r="E16" s="294"/>
      <c r="F16" s="294"/>
      <c r="G16" s="295">
        <v>6</v>
      </c>
      <c r="H16" s="295"/>
      <c r="I16" s="295"/>
      <c r="J16" s="295"/>
      <c r="K16" s="294">
        <v>-83</v>
      </c>
      <c r="L16" s="294"/>
      <c r="M16" s="294"/>
      <c r="N16" s="294"/>
      <c r="O16" s="294">
        <v>50</v>
      </c>
      <c r="P16" s="294"/>
      <c r="Q16" s="294"/>
      <c r="R16" s="294"/>
      <c r="S16" s="295">
        <v>6.65</v>
      </c>
      <c r="T16" s="295"/>
      <c r="U16" s="295"/>
      <c r="V16" s="295"/>
      <c r="W16" s="294">
        <v>10</v>
      </c>
      <c r="X16" s="294"/>
      <c r="Y16" s="294"/>
      <c r="Z16" s="294"/>
    </row>
    <row r="17" spans="1:26" s="38" customFormat="1" ht="15.75" x14ac:dyDescent="0.25">
      <c r="A17" s="294" t="s">
        <v>246</v>
      </c>
      <c r="B17" s="294"/>
      <c r="C17" s="294">
        <v>159</v>
      </c>
      <c r="D17" s="294"/>
      <c r="E17" s="294"/>
      <c r="F17" s="294"/>
      <c r="G17" s="295">
        <v>5</v>
      </c>
      <c r="H17" s="295"/>
      <c r="I17" s="295"/>
      <c r="J17" s="295"/>
      <c r="K17" s="294">
        <v>-34</v>
      </c>
      <c r="L17" s="294"/>
      <c r="M17" s="294"/>
      <c r="N17" s="294"/>
      <c r="O17" s="294">
        <v>46</v>
      </c>
      <c r="P17" s="294"/>
      <c r="Q17" s="294"/>
      <c r="R17" s="294"/>
      <c r="S17" s="295">
        <v>4</v>
      </c>
      <c r="T17" s="295"/>
      <c r="U17" s="295"/>
      <c r="V17" s="295"/>
      <c r="W17" s="294">
        <v>10</v>
      </c>
      <c r="X17" s="294"/>
      <c r="Y17" s="294"/>
      <c r="Z17" s="294"/>
    </row>
    <row r="18" spans="1:26" s="38" customFormat="1" ht="15.75" x14ac:dyDescent="0.25">
      <c r="A18" s="294" t="s">
        <v>247</v>
      </c>
      <c r="B18" s="294"/>
      <c r="C18" s="294">
        <v>18</v>
      </c>
      <c r="D18" s="294"/>
      <c r="E18" s="294"/>
      <c r="F18" s="294"/>
      <c r="G18" s="295">
        <v>4</v>
      </c>
      <c r="H18" s="295"/>
      <c r="I18" s="295"/>
      <c r="J18" s="295"/>
      <c r="K18" s="294">
        <v>-41</v>
      </c>
      <c r="L18" s="294"/>
      <c r="M18" s="294"/>
      <c r="N18" s="294"/>
      <c r="O18" s="294">
        <v>61</v>
      </c>
      <c r="P18" s="294"/>
      <c r="Q18" s="294"/>
      <c r="R18" s="294"/>
      <c r="S18" s="295">
        <v>5.0999999999999996</v>
      </c>
      <c r="T18" s="295"/>
      <c r="U18" s="295"/>
      <c r="V18" s="295"/>
      <c r="W18" s="294">
        <v>10</v>
      </c>
      <c r="X18" s="294"/>
      <c r="Y18" s="294"/>
      <c r="Z18" s="294"/>
    </row>
    <row r="19" spans="1:26" s="38" customFormat="1" ht="15.75" x14ac:dyDescent="0.25">
      <c r="A19" s="294" t="s">
        <v>248</v>
      </c>
      <c r="B19" s="294"/>
      <c r="C19" s="294">
        <v>159</v>
      </c>
      <c r="D19" s="294"/>
      <c r="E19" s="294"/>
      <c r="F19" s="294"/>
      <c r="G19" s="295">
        <v>5</v>
      </c>
      <c r="H19" s="295"/>
      <c r="I19" s="295"/>
      <c r="J19" s="295"/>
      <c r="K19" s="294">
        <v>-60</v>
      </c>
      <c r="L19" s="294"/>
      <c r="M19" s="294"/>
      <c r="N19" s="294"/>
      <c r="O19" s="294">
        <v>56</v>
      </c>
      <c r="P19" s="294"/>
      <c r="Q19" s="294"/>
      <c r="R19" s="294"/>
      <c r="S19" s="295">
        <v>5.8</v>
      </c>
      <c r="T19" s="295"/>
      <c r="U19" s="295"/>
      <c r="V19" s="295"/>
      <c r="W19" s="294">
        <v>10</v>
      </c>
      <c r="X19" s="294"/>
      <c r="Y19" s="294"/>
      <c r="Z19" s="294"/>
    </row>
    <row r="20" spans="1:26" s="38" customFormat="1" ht="15.75" x14ac:dyDescent="0.25">
      <c r="A20" s="294" t="s">
        <v>249</v>
      </c>
      <c r="B20" s="294"/>
      <c r="C20" s="294">
        <v>159</v>
      </c>
      <c r="D20" s="294"/>
      <c r="E20" s="294"/>
      <c r="F20" s="294"/>
      <c r="G20" s="295">
        <v>5</v>
      </c>
      <c r="H20" s="295"/>
      <c r="I20" s="295"/>
      <c r="J20" s="295"/>
      <c r="K20" s="294">
        <v>-59</v>
      </c>
      <c r="L20" s="294"/>
      <c r="M20" s="294"/>
      <c r="N20" s="294"/>
      <c r="O20" s="294">
        <v>80</v>
      </c>
      <c r="P20" s="294"/>
      <c r="Q20" s="294"/>
      <c r="R20" s="294"/>
      <c r="S20" s="295">
        <v>6.95</v>
      </c>
      <c r="T20" s="295"/>
      <c r="U20" s="295"/>
      <c r="V20" s="295"/>
      <c r="W20" s="294">
        <v>10</v>
      </c>
      <c r="X20" s="294"/>
      <c r="Y20" s="294"/>
      <c r="Z20" s="294"/>
    </row>
    <row r="21" spans="1:26" s="38" customFormat="1" ht="15.75" x14ac:dyDescent="0.25">
      <c r="A21" s="294" t="s">
        <v>250</v>
      </c>
      <c r="B21" s="294"/>
      <c r="C21" s="294">
        <v>159</v>
      </c>
      <c r="D21" s="294"/>
      <c r="E21" s="294"/>
      <c r="F21" s="294"/>
      <c r="G21" s="295">
        <v>5</v>
      </c>
      <c r="H21" s="295"/>
      <c r="I21" s="295"/>
      <c r="J21" s="295"/>
      <c r="K21" s="294">
        <v>-33</v>
      </c>
      <c r="L21" s="294"/>
      <c r="M21" s="294"/>
      <c r="N21" s="294"/>
      <c r="O21" s="294">
        <v>57</v>
      </c>
      <c r="P21" s="294"/>
      <c r="Q21" s="294"/>
      <c r="R21" s="294"/>
      <c r="S21" s="295">
        <v>4.5</v>
      </c>
      <c r="T21" s="295"/>
      <c r="U21" s="295"/>
      <c r="V21" s="295"/>
      <c r="W21" s="294">
        <v>10</v>
      </c>
      <c r="X21" s="294"/>
      <c r="Y21" s="294"/>
      <c r="Z21" s="294"/>
    </row>
    <row r="22" spans="1:26" s="38" customFormat="1" ht="15.75" x14ac:dyDescent="0.25">
      <c r="A22" s="294" t="s">
        <v>251</v>
      </c>
      <c r="B22" s="294"/>
      <c r="C22" s="294">
        <v>159</v>
      </c>
      <c r="D22" s="294"/>
      <c r="E22" s="294"/>
      <c r="F22" s="294"/>
      <c r="G22" s="295">
        <v>5</v>
      </c>
      <c r="H22" s="295"/>
      <c r="I22" s="295"/>
      <c r="J22" s="295"/>
      <c r="K22" s="294">
        <v>-62</v>
      </c>
      <c r="L22" s="294"/>
      <c r="M22" s="294"/>
      <c r="N22" s="294"/>
      <c r="O22" s="294">
        <v>44</v>
      </c>
      <c r="P22" s="294"/>
      <c r="Q22" s="294"/>
      <c r="R22" s="294"/>
      <c r="S22" s="295">
        <v>5.3</v>
      </c>
      <c r="T22" s="295"/>
      <c r="U22" s="295"/>
      <c r="V22" s="295"/>
      <c r="W22" s="294">
        <v>10</v>
      </c>
      <c r="X22" s="294"/>
      <c r="Y22" s="294"/>
      <c r="Z22" s="294"/>
    </row>
    <row r="23" spans="1:26" s="38" customFormat="1" ht="15.75" x14ac:dyDescent="0.25">
      <c r="A23" s="294" t="s">
        <v>252</v>
      </c>
      <c r="B23" s="294"/>
      <c r="C23" s="294">
        <v>159</v>
      </c>
      <c r="D23" s="294"/>
      <c r="E23" s="294"/>
      <c r="F23" s="294"/>
      <c r="G23" s="295">
        <v>5</v>
      </c>
      <c r="H23" s="295"/>
      <c r="I23" s="295"/>
      <c r="J23" s="295"/>
      <c r="K23" s="294">
        <v>-73</v>
      </c>
      <c r="L23" s="294"/>
      <c r="M23" s="294"/>
      <c r="N23" s="294"/>
      <c r="O23" s="294">
        <v>74</v>
      </c>
      <c r="P23" s="294"/>
      <c r="Q23" s="294"/>
      <c r="R23" s="294"/>
      <c r="S23" s="295">
        <v>7.35</v>
      </c>
      <c r="T23" s="295"/>
      <c r="U23" s="295"/>
      <c r="V23" s="295"/>
      <c r="W23" s="294">
        <v>10</v>
      </c>
      <c r="X23" s="294"/>
      <c r="Y23" s="294"/>
      <c r="Z23" s="294"/>
    </row>
    <row r="24" spans="1:26" s="38" customFormat="1" ht="15.75" x14ac:dyDescent="0.25">
      <c r="A24" s="294" t="s">
        <v>253</v>
      </c>
      <c r="B24" s="294"/>
      <c r="C24" s="294">
        <v>159</v>
      </c>
      <c r="D24" s="294"/>
      <c r="E24" s="294"/>
      <c r="F24" s="294"/>
      <c r="G24" s="295">
        <v>5</v>
      </c>
      <c r="H24" s="295"/>
      <c r="I24" s="295"/>
      <c r="J24" s="295"/>
      <c r="K24" s="294">
        <v>-53</v>
      </c>
      <c r="L24" s="294"/>
      <c r="M24" s="294"/>
      <c r="N24" s="294"/>
      <c r="O24" s="294">
        <v>79</v>
      </c>
      <c r="P24" s="294"/>
      <c r="Q24" s="294"/>
      <c r="R24" s="294"/>
      <c r="S24" s="295">
        <v>6.6</v>
      </c>
      <c r="T24" s="295"/>
      <c r="U24" s="295"/>
      <c r="V24" s="295"/>
      <c r="W24" s="294">
        <v>10</v>
      </c>
      <c r="X24" s="294"/>
      <c r="Y24" s="294"/>
      <c r="Z24" s="294"/>
    </row>
    <row r="25" spans="1:26" s="38" customFormat="1" ht="15.75" x14ac:dyDescent="0.25">
      <c r="A25" s="294" t="s">
        <v>254</v>
      </c>
      <c r="B25" s="294"/>
      <c r="C25" s="294">
        <v>159</v>
      </c>
      <c r="D25" s="294"/>
      <c r="E25" s="294"/>
      <c r="F25" s="294"/>
      <c r="G25" s="295">
        <v>5</v>
      </c>
      <c r="H25" s="295"/>
      <c r="I25" s="295"/>
      <c r="J25" s="295"/>
      <c r="K25" s="294">
        <v>-48</v>
      </c>
      <c r="L25" s="294"/>
      <c r="M25" s="294"/>
      <c r="N25" s="294"/>
      <c r="O25" s="294">
        <v>65</v>
      </c>
      <c r="P25" s="294"/>
      <c r="Q25" s="294"/>
      <c r="R25" s="294"/>
      <c r="S25" s="295">
        <v>5.65</v>
      </c>
      <c r="T25" s="295"/>
      <c r="U25" s="295"/>
      <c r="V25" s="295"/>
      <c r="W25" s="294">
        <v>10</v>
      </c>
      <c r="X25" s="294"/>
      <c r="Y25" s="294"/>
      <c r="Z25" s="294"/>
    </row>
    <row r="26" spans="1:26" s="38" customFormat="1" ht="15.75" x14ac:dyDescent="0.25">
      <c r="A26" s="294" t="s">
        <v>255</v>
      </c>
      <c r="B26" s="294"/>
      <c r="C26" s="294">
        <v>159</v>
      </c>
      <c r="D26" s="294"/>
      <c r="E26" s="294"/>
      <c r="F26" s="294"/>
      <c r="G26" s="295">
        <v>5</v>
      </c>
      <c r="H26" s="295"/>
      <c r="I26" s="295"/>
      <c r="J26" s="295"/>
      <c r="K26" s="294">
        <v>-32</v>
      </c>
      <c r="L26" s="294"/>
      <c r="M26" s="294"/>
      <c r="N26" s="294"/>
      <c r="O26" s="294">
        <v>56</v>
      </c>
      <c r="P26" s="294"/>
      <c r="Q26" s="294"/>
      <c r="R26" s="294"/>
      <c r="S26" s="295">
        <v>4.4000000000000004</v>
      </c>
      <c r="T26" s="295"/>
      <c r="U26" s="295"/>
      <c r="V26" s="295"/>
      <c r="W26" s="294">
        <v>10</v>
      </c>
      <c r="X26" s="294"/>
      <c r="Y26" s="294"/>
      <c r="Z26" s="294"/>
    </row>
    <row r="27" spans="1:26" ht="15.75" x14ac:dyDescent="0.25">
      <c r="A27" s="294" t="s">
        <v>257</v>
      </c>
      <c r="B27" s="294"/>
      <c r="C27" s="294">
        <v>159</v>
      </c>
      <c r="D27" s="294"/>
      <c r="E27" s="294"/>
      <c r="F27" s="294"/>
      <c r="G27" s="295">
        <v>5</v>
      </c>
      <c r="H27" s="295"/>
      <c r="I27" s="295"/>
      <c r="J27" s="295"/>
      <c r="K27" s="294">
        <v>-75</v>
      </c>
      <c r="L27" s="294"/>
      <c r="M27" s="294"/>
      <c r="N27" s="294"/>
      <c r="O27" s="294">
        <v>68</v>
      </c>
      <c r="P27" s="294"/>
      <c r="Q27" s="294"/>
      <c r="R27" s="294"/>
      <c r="S27" s="295">
        <v>7.15</v>
      </c>
      <c r="T27" s="295"/>
      <c r="U27" s="295"/>
      <c r="V27" s="295"/>
      <c r="W27" s="294">
        <v>10</v>
      </c>
      <c r="X27" s="294"/>
      <c r="Y27" s="294"/>
      <c r="Z27" s="294"/>
    </row>
    <row r="28" spans="1:26" ht="15.75" x14ac:dyDescent="0.25">
      <c r="A28" s="294" t="s">
        <v>258</v>
      </c>
      <c r="B28" s="294"/>
      <c r="C28" s="294">
        <v>159</v>
      </c>
      <c r="D28" s="294"/>
      <c r="E28" s="294"/>
      <c r="F28" s="294"/>
      <c r="G28" s="295">
        <v>5</v>
      </c>
      <c r="H28" s="295"/>
      <c r="I28" s="295"/>
      <c r="J28" s="295"/>
      <c r="K28" s="294">
        <v>-42</v>
      </c>
      <c r="L28" s="294"/>
      <c r="M28" s="294"/>
      <c r="N28" s="294"/>
      <c r="O28" s="294">
        <v>76</v>
      </c>
      <c r="P28" s="294"/>
      <c r="Q28" s="294"/>
      <c r="R28" s="294"/>
      <c r="S28" s="295">
        <v>5.9</v>
      </c>
      <c r="T28" s="295"/>
      <c r="U28" s="295"/>
      <c r="V28" s="295"/>
      <c r="W28" s="294">
        <v>10</v>
      </c>
      <c r="X28" s="294"/>
      <c r="Y28" s="294"/>
      <c r="Z28" s="294"/>
    </row>
    <row r="29" spans="1:26" ht="15.75" x14ac:dyDescent="0.25">
      <c r="A29" s="294" t="s">
        <v>259</v>
      </c>
      <c r="B29" s="294"/>
      <c r="C29" s="294">
        <v>159</v>
      </c>
      <c r="D29" s="294"/>
      <c r="E29" s="294"/>
      <c r="F29" s="294"/>
      <c r="G29" s="295">
        <v>5</v>
      </c>
      <c r="H29" s="295"/>
      <c r="I29" s="295"/>
      <c r="J29" s="295"/>
      <c r="K29" s="294">
        <v>-53</v>
      </c>
      <c r="L29" s="294"/>
      <c r="M29" s="294"/>
      <c r="N29" s="294"/>
      <c r="O29" s="294">
        <v>79</v>
      </c>
      <c r="P29" s="294"/>
      <c r="Q29" s="294"/>
      <c r="R29" s="294"/>
      <c r="S29" s="295">
        <v>6.6</v>
      </c>
      <c r="T29" s="295"/>
      <c r="U29" s="295"/>
      <c r="V29" s="295"/>
      <c r="W29" s="294">
        <v>10</v>
      </c>
      <c r="X29" s="294"/>
      <c r="Y29" s="294"/>
      <c r="Z29" s="294"/>
    </row>
    <row r="30" spans="1:26" ht="15.75" x14ac:dyDescent="0.25">
      <c r="A30" s="294" t="s">
        <v>260</v>
      </c>
      <c r="B30" s="294"/>
      <c r="C30" s="294">
        <v>159</v>
      </c>
      <c r="D30" s="294"/>
      <c r="E30" s="294"/>
      <c r="F30" s="294"/>
      <c r="G30" s="295">
        <v>5</v>
      </c>
      <c r="H30" s="295"/>
      <c r="I30" s="295"/>
      <c r="J30" s="295"/>
      <c r="K30" s="294">
        <v>-36</v>
      </c>
      <c r="L30" s="294"/>
      <c r="M30" s="294"/>
      <c r="N30" s="294"/>
      <c r="O30" s="294">
        <v>48</v>
      </c>
      <c r="P30" s="294"/>
      <c r="Q30" s="294"/>
      <c r="R30" s="294"/>
      <c r="S30" s="295">
        <v>4.2</v>
      </c>
      <c r="T30" s="295"/>
      <c r="U30" s="295"/>
      <c r="V30" s="295"/>
      <c r="W30" s="294">
        <v>10</v>
      </c>
      <c r="X30" s="294"/>
      <c r="Y30" s="294"/>
      <c r="Z30" s="294"/>
    </row>
    <row r="31" spans="1:26" ht="15.75" x14ac:dyDescent="0.25">
      <c r="A31" s="294" t="s">
        <v>261</v>
      </c>
      <c r="B31" s="294"/>
      <c r="C31" s="294">
        <v>159</v>
      </c>
      <c r="D31" s="294"/>
      <c r="E31" s="294"/>
      <c r="F31" s="294"/>
      <c r="G31" s="295">
        <v>5</v>
      </c>
      <c r="H31" s="295"/>
      <c r="I31" s="295"/>
      <c r="J31" s="295"/>
      <c r="K31" s="294">
        <v>-89</v>
      </c>
      <c r="L31" s="294"/>
      <c r="M31" s="294"/>
      <c r="N31" s="294"/>
      <c r="O31" s="294">
        <v>59</v>
      </c>
      <c r="P31" s="294"/>
      <c r="Q31" s="294"/>
      <c r="R31" s="294"/>
      <c r="S31" s="295">
        <v>7.4</v>
      </c>
      <c r="T31" s="295"/>
      <c r="U31" s="295"/>
      <c r="V31" s="295"/>
      <c r="W31" s="294">
        <v>10</v>
      </c>
      <c r="X31" s="294"/>
      <c r="Y31" s="294"/>
      <c r="Z31" s="294"/>
    </row>
    <row r="32" spans="1:26" ht="15.75" x14ac:dyDescent="0.25">
      <c r="A32" s="294" t="s">
        <v>262</v>
      </c>
      <c r="B32" s="294"/>
      <c r="C32" s="294">
        <v>159</v>
      </c>
      <c r="D32" s="294"/>
      <c r="E32" s="294"/>
      <c r="F32" s="294"/>
      <c r="G32" s="295">
        <v>5</v>
      </c>
      <c r="H32" s="295"/>
      <c r="I32" s="295"/>
      <c r="J32" s="295"/>
      <c r="K32" s="294">
        <v>-33</v>
      </c>
      <c r="L32" s="294"/>
      <c r="M32" s="294"/>
      <c r="N32" s="294"/>
      <c r="O32" s="294">
        <v>42</v>
      </c>
      <c r="P32" s="294"/>
      <c r="Q32" s="294"/>
      <c r="R32" s="294"/>
      <c r="S32" s="295">
        <v>3.75</v>
      </c>
      <c r="T32" s="295"/>
      <c r="U32" s="295"/>
      <c r="V32" s="295"/>
      <c r="W32" s="294">
        <v>10</v>
      </c>
      <c r="X32" s="294"/>
      <c r="Y32" s="294"/>
      <c r="Z32" s="294"/>
    </row>
    <row r="33" spans="1:26" ht="15.75" x14ac:dyDescent="0.25">
      <c r="A33" s="294" t="s">
        <v>263</v>
      </c>
      <c r="B33" s="294"/>
      <c r="C33" s="294">
        <v>159</v>
      </c>
      <c r="D33" s="294"/>
      <c r="E33" s="294"/>
      <c r="F33" s="294"/>
      <c r="G33" s="295">
        <v>5</v>
      </c>
      <c r="H33" s="295"/>
      <c r="I33" s="295"/>
      <c r="J33" s="295"/>
      <c r="K33" s="294">
        <v>-50</v>
      </c>
      <c r="L33" s="294"/>
      <c r="M33" s="294"/>
      <c r="N33" s="294"/>
      <c r="O33" s="294">
        <v>59</v>
      </c>
      <c r="P33" s="294"/>
      <c r="Q33" s="294"/>
      <c r="R33" s="294"/>
      <c r="S33" s="295">
        <v>5.45</v>
      </c>
      <c r="T33" s="295"/>
      <c r="U33" s="295"/>
      <c r="V33" s="295"/>
      <c r="W33" s="294">
        <v>10</v>
      </c>
      <c r="X33" s="294"/>
      <c r="Y33" s="294"/>
      <c r="Z33" s="294"/>
    </row>
    <row r="34" spans="1:26" ht="15.75" x14ac:dyDescent="0.25">
      <c r="A34" s="294" t="s">
        <v>264</v>
      </c>
      <c r="B34" s="294"/>
      <c r="C34" s="294">
        <v>159</v>
      </c>
      <c r="D34" s="294"/>
      <c r="E34" s="294"/>
      <c r="F34" s="294"/>
      <c r="G34" s="295">
        <v>5</v>
      </c>
      <c r="H34" s="295"/>
      <c r="I34" s="295"/>
      <c r="J34" s="295"/>
      <c r="K34" s="294">
        <v>-71</v>
      </c>
      <c r="L34" s="294"/>
      <c r="M34" s="294"/>
      <c r="N34" s="294"/>
      <c r="O34" s="294">
        <v>49</v>
      </c>
      <c r="P34" s="294"/>
      <c r="Q34" s="294"/>
      <c r="R34" s="294"/>
      <c r="S34" s="295">
        <v>6</v>
      </c>
      <c r="T34" s="295"/>
      <c r="U34" s="295"/>
      <c r="V34" s="295"/>
      <c r="W34" s="294">
        <v>10</v>
      </c>
      <c r="X34" s="294"/>
      <c r="Y34" s="294"/>
      <c r="Z34" s="294"/>
    </row>
    <row r="35" spans="1:26" ht="15.75" x14ac:dyDescent="0.25">
      <c r="A35" s="294" t="s">
        <v>265</v>
      </c>
      <c r="B35" s="294"/>
      <c r="C35" s="294">
        <v>159</v>
      </c>
      <c r="D35" s="294"/>
      <c r="E35" s="294"/>
      <c r="F35" s="294"/>
      <c r="G35" s="295">
        <v>5</v>
      </c>
      <c r="H35" s="295"/>
      <c r="I35" s="295"/>
      <c r="J35" s="295"/>
      <c r="K35" s="294">
        <v>-37</v>
      </c>
      <c r="L35" s="294"/>
      <c r="M35" s="294"/>
      <c r="N35" s="294"/>
      <c r="O35" s="294">
        <v>63</v>
      </c>
      <c r="P35" s="294"/>
      <c r="Q35" s="294"/>
      <c r="R35" s="294"/>
      <c r="S35" s="295">
        <v>5</v>
      </c>
      <c r="T35" s="295"/>
      <c r="U35" s="295"/>
      <c r="V35" s="295"/>
      <c r="W35" s="294">
        <v>10</v>
      </c>
      <c r="X35" s="294"/>
      <c r="Y35" s="294"/>
      <c r="Z35" s="294"/>
    </row>
    <row r="36" spans="1:26" ht="15.75" x14ac:dyDescent="0.25">
      <c r="A36" s="294" t="s">
        <v>266</v>
      </c>
      <c r="B36" s="294"/>
      <c r="C36" s="294">
        <v>159</v>
      </c>
      <c r="D36" s="294"/>
      <c r="E36" s="294"/>
      <c r="F36" s="294"/>
      <c r="G36" s="295">
        <v>5</v>
      </c>
      <c r="H36" s="295"/>
      <c r="I36" s="295"/>
      <c r="J36" s="295"/>
      <c r="K36" s="294">
        <v>-51</v>
      </c>
      <c r="L36" s="294"/>
      <c r="M36" s="294"/>
      <c r="N36" s="294"/>
      <c r="O36" s="294">
        <v>57</v>
      </c>
      <c r="P36" s="294"/>
      <c r="Q36" s="294"/>
      <c r="R36" s="294"/>
      <c r="S36" s="295">
        <v>5.4</v>
      </c>
      <c r="T36" s="295"/>
      <c r="U36" s="295"/>
      <c r="V36" s="295"/>
      <c r="W36" s="294">
        <v>10</v>
      </c>
      <c r="X36" s="294"/>
      <c r="Y36" s="294"/>
      <c r="Z36" s="294"/>
    </row>
    <row r="37" spans="1:26" ht="15.75" x14ac:dyDescent="0.25">
      <c r="A37" s="294" t="s">
        <v>267</v>
      </c>
      <c r="B37" s="294"/>
      <c r="C37" s="294">
        <v>159</v>
      </c>
      <c r="D37" s="294"/>
      <c r="E37" s="294"/>
      <c r="F37" s="294"/>
      <c r="G37" s="295">
        <v>5</v>
      </c>
      <c r="H37" s="295"/>
      <c r="I37" s="295"/>
      <c r="J37" s="295"/>
      <c r="K37" s="294">
        <v>-79</v>
      </c>
      <c r="L37" s="294"/>
      <c r="M37" s="294"/>
      <c r="N37" s="294"/>
      <c r="O37" s="294">
        <v>56</v>
      </c>
      <c r="P37" s="294"/>
      <c r="Q37" s="294"/>
      <c r="R37" s="294"/>
      <c r="S37" s="295">
        <v>6.75</v>
      </c>
      <c r="T37" s="295"/>
      <c r="U37" s="295"/>
      <c r="V37" s="295"/>
      <c r="W37" s="294">
        <v>10</v>
      </c>
      <c r="X37" s="294"/>
      <c r="Y37" s="294"/>
      <c r="Z37" s="294"/>
    </row>
    <row r="38" spans="1:26" ht="15.75" x14ac:dyDescent="0.25">
      <c r="A38" s="294" t="s">
        <v>268</v>
      </c>
      <c r="B38" s="294"/>
      <c r="C38" s="294">
        <v>159</v>
      </c>
      <c r="D38" s="294"/>
      <c r="E38" s="294"/>
      <c r="F38" s="294"/>
      <c r="G38" s="295">
        <v>5</v>
      </c>
      <c r="H38" s="295"/>
      <c r="I38" s="295"/>
      <c r="J38" s="295"/>
      <c r="K38" s="294">
        <v>-77</v>
      </c>
      <c r="L38" s="294"/>
      <c r="M38" s="294"/>
      <c r="N38" s="294"/>
      <c r="O38" s="294">
        <v>60</v>
      </c>
      <c r="P38" s="294"/>
      <c r="Q38" s="294"/>
      <c r="R38" s="294"/>
      <c r="S38" s="295">
        <v>6.85</v>
      </c>
      <c r="T38" s="295"/>
      <c r="U38" s="295"/>
      <c r="V38" s="295"/>
      <c r="W38" s="294">
        <v>10</v>
      </c>
      <c r="X38" s="294"/>
      <c r="Y38" s="294"/>
      <c r="Z38" s="294"/>
    </row>
    <row r="39" spans="1:26" ht="15.75" x14ac:dyDescent="0.25">
      <c r="A39" s="294" t="s">
        <v>269</v>
      </c>
      <c r="B39" s="294"/>
      <c r="C39" s="294">
        <v>159</v>
      </c>
      <c r="D39" s="294"/>
      <c r="E39" s="294"/>
      <c r="F39" s="294"/>
      <c r="G39" s="295">
        <v>5</v>
      </c>
      <c r="H39" s="295"/>
      <c r="I39" s="295"/>
      <c r="J39" s="295"/>
      <c r="K39" s="294">
        <v>-66</v>
      </c>
      <c r="L39" s="294"/>
      <c r="M39" s="294"/>
      <c r="N39" s="294"/>
      <c r="O39" s="294">
        <v>68</v>
      </c>
      <c r="P39" s="294"/>
      <c r="Q39" s="294"/>
      <c r="R39" s="294"/>
      <c r="S39" s="295">
        <v>6.7</v>
      </c>
      <c r="T39" s="295"/>
      <c r="U39" s="295"/>
      <c r="V39" s="295"/>
      <c r="W39" s="294">
        <v>10</v>
      </c>
      <c r="X39" s="294"/>
      <c r="Y39" s="294"/>
      <c r="Z39" s="294"/>
    </row>
    <row r="40" spans="1:26" ht="15.75" x14ac:dyDescent="0.25">
      <c r="A40" s="294" t="s">
        <v>270</v>
      </c>
      <c r="B40" s="294"/>
      <c r="C40" s="294">
        <v>159</v>
      </c>
      <c r="D40" s="294"/>
      <c r="E40" s="294"/>
      <c r="F40" s="294"/>
      <c r="G40" s="295">
        <v>5</v>
      </c>
      <c r="H40" s="295"/>
      <c r="I40" s="295"/>
      <c r="J40" s="295"/>
      <c r="K40" s="294">
        <v>-34</v>
      </c>
      <c r="L40" s="294"/>
      <c r="M40" s="294"/>
      <c r="N40" s="294"/>
      <c r="O40" s="294">
        <v>51</v>
      </c>
      <c r="P40" s="294"/>
      <c r="Q40" s="294"/>
      <c r="R40" s="294"/>
      <c r="S40" s="295">
        <v>4.25</v>
      </c>
      <c r="T40" s="295"/>
      <c r="U40" s="295"/>
      <c r="V40" s="295"/>
      <c r="W40" s="294">
        <v>10</v>
      </c>
      <c r="X40" s="294"/>
      <c r="Y40" s="294"/>
      <c r="Z40" s="294"/>
    </row>
    <row r="41" spans="1:26" ht="15.75" x14ac:dyDescent="0.25">
      <c r="A41" s="294" t="s">
        <v>271</v>
      </c>
      <c r="B41" s="294"/>
      <c r="C41" s="294">
        <v>159</v>
      </c>
      <c r="D41" s="294"/>
      <c r="E41" s="294"/>
      <c r="F41" s="294"/>
      <c r="G41" s="295">
        <v>5</v>
      </c>
      <c r="H41" s="295"/>
      <c r="I41" s="295"/>
      <c r="J41" s="295"/>
      <c r="K41" s="294">
        <v>-82</v>
      </c>
      <c r="L41" s="294"/>
      <c r="M41" s="294"/>
      <c r="N41" s="294"/>
      <c r="O41" s="294">
        <v>45</v>
      </c>
      <c r="P41" s="294"/>
      <c r="Q41" s="294"/>
      <c r="R41" s="294"/>
      <c r="S41" s="295">
        <v>6.35</v>
      </c>
      <c r="T41" s="295"/>
      <c r="U41" s="295"/>
      <c r="V41" s="295"/>
      <c r="W41" s="294">
        <v>10</v>
      </c>
      <c r="X41" s="294"/>
      <c r="Y41" s="294"/>
      <c r="Z41" s="294"/>
    </row>
    <row r="42" spans="1:26" ht="15.75" x14ac:dyDescent="0.25">
      <c r="A42" s="294" t="s">
        <v>272</v>
      </c>
      <c r="B42" s="294"/>
      <c r="C42" s="294">
        <v>159</v>
      </c>
      <c r="D42" s="294"/>
      <c r="E42" s="294"/>
      <c r="F42" s="294"/>
      <c r="G42" s="295">
        <v>5</v>
      </c>
      <c r="H42" s="295"/>
      <c r="I42" s="295"/>
      <c r="J42" s="295"/>
      <c r="K42" s="294">
        <v>-76</v>
      </c>
      <c r="L42" s="294"/>
      <c r="M42" s="294"/>
      <c r="N42" s="294"/>
      <c r="O42" s="294">
        <v>46</v>
      </c>
      <c r="P42" s="294"/>
      <c r="Q42" s="294"/>
      <c r="R42" s="294"/>
      <c r="S42" s="295">
        <v>6.1</v>
      </c>
      <c r="T42" s="295"/>
      <c r="U42" s="295"/>
      <c r="V42" s="295"/>
      <c r="W42" s="294">
        <v>10</v>
      </c>
      <c r="X42" s="294"/>
      <c r="Y42" s="294"/>
      <c r="Z42" s="294"/>
    </row>
    <row r="43" spans="1:26" ht="15.75" x14ac:dyDescent="0.25">
      <c r="A43" s="294" t="s">
        <v>273</v>
      </c>
      <c r="B43" s="294"/>
      <c r="C43" s="294">
        <v>159</v>
      </c>
      <c r="D43" s="294"/>
      <c r="E43" s="294"/>
      <c r="F43" s="294"/>
      <c r="G43" s="295">
        <v>5</v>
      </c>
      <c r="H43" s="295"/>
      <c r="I43" s="295"/>
      <c r="J43" s="295"/>
      <c r="K43" s="294">
        <v>-75</v>
      </c>
      <c r="L43" s="294"/>
      <c r="M43" s="294"/>
      <c r="N43" s="294"/>
      <c r="O43" s="294">
        <v>77</v>
      </c>
      <c r="P43" s="294"/>
      <c r="Q43" s="294"/>
      <c r="R43" s="294"/>
      <c r="S43" s="295">
        <v>7.6</v>
      </c>
      <c r="T43" s="295"/>
      <c r="U43" s="295"/>
      <c r="V43" s="295"/>
      <c r="W43" s="294">
        <v>10</v>
      </c>
      <c r="X43" s="294"/>
      <c r="Y43" s="294"/>
      <c r="Z43" s="294"/>
    </row>
    <row r="44" spans="1:26" ht="15.75" x14ac:dyDescent="0.25">
      <c r="A44" s="294" t="s">
        <v>274</v>
      </c>
      <c r="B44" s="294"/>
      <c r="C44" s="294">
        <v>159</v>
      </c>
      <c r="D44" s="294"/>
      <c r="E44" s="294"/>
      <c r="F44" s="294"/>
      <c r="G44" s="295">
        <v>5</v>
      </c>
      <c r="H44" s="295"/>
      <c r="I44" s="295"/>
      <c r="J44" s="295"/>
      <c r="K44" s="294">
        <v>-36</v>
      </c>
      <c r="L44" s="294"/>
      <c r="M44" s="294"/>
      <c r="N44" s="294"/>
      <c r="O44" s="294">
        <v>67</v>
      </c>
      <c r="P44" s="294"/>
      <c r="Q44" s="294"/>
      <c r="R44" s="294"/>
      <c r="S44" s="295">
        <v>5.15</v>
      </c>
      <c r="T44" s="295"/>
      <c r="U44" s="295"/>
      <c r="V44" s="295"/>
      <c r="W44" s="294">
        <v>10</v>
      </c>
      <c r="X44" s="294"/>
      <c r="Y44" s="294"/>
      <c r="Z44" s="294"/>
    </row>
    <row r="45" spans="1:26" ht="15.75" x14ac:dyDescent="0.25">
      <c r="A45" s="294" t="s">
        <v>275</v>
      </c>
      <c r="B45" s="294"/>
      <c r="C45" s="294">
        <v>159</v>
      </c>
      <c r="D45" s="294"/>
      <c r="E45" s="294"/>
      <c r="F45" s="294"/>
      <c r="G45" s="295">
        <v>5</v>
      </c>
      <c r="H45" s="295"/>
      <c r="I45" s="295"/>
      <c r="J45" s="295"/>
      <c r="K45" s="294">
        <v>-73</v>
      </c>
      <c r="L45" s="294"/>
      <c r="M45" s="294"/>
      <c r="N45" s="294"/>
      <c r="O45" s="294">
        <v>53</v>
      </c>
      <c r="P45" s="294"/>
      <c r="Q45" s="294"/>
      <c r="R45" s="294"/>
      <c r="S45" s="295">
        <v>6.3</v>
      </c>
      <c r="T45" s="295"/>
      <c r="U45" s="295"/>
      <c r="V45" s="295"/>
      <c r="W45" s="294">
        <v>10</v>
      </c>
      <c r="X45" s="294"/>
      <c r="Y45" s="294"/>
      <c r="Z45" s="294"/>
    </row>
    <row r="46" spans="1:26" ht="15.75" x14ac:dyDescent="0.25">
      <c r="A46" s="294" t="s">
        <v>276</v>
      </c>
      <c r="B46" s="294"/>
      <c r="C46" s="294">
        <v>159</v>
      </c>
      <c r="D46" s="294"/>
      <c r="E46" s="294"/>
      <c r="F46" s="294"/>
      <c r="G46" s="295">
        <v>5</v>
      </c>
      <c r="H46" s="295"/>
      <c r="I46" s="295"/>
      <c r="J46" s="295"/>
      <c r="K46" s="294">
        <v>-80</v>
      </c>
      <c r="L46" s="294"/>
      <c r="M46" s="294"/>
      <c r="N46" s="294"/>
      <c r="O46" s="294">
        <v>40</v>
      </c>
      <c r="P46" s="294"/>
      <c r="Q46" s="294"/>
      <c r="R46" s="294"/>
      <c r="S46" s="295">
        <v>6</v>
      </c>
      <c r="T46" s="295"/>
      <c r="U46" s="295"/>
      <c r="V46" s="295"/>
      <c r="W46" s="294">
        <v>10</v>
      </c>
      <c r="X46" s="294"/>
      <c r="Y46" s="294"/>
      <c r="Z46" s="294"/>
    </row>
    <row r="47" spans="1:26" ht="15.75" x14ac:dyDescent="0.25">
      <c r="A47" s="294" t="s">
        <v>277</v>
      </c>
      <c r="B47" s="294"/>
      <c r="C47" s="294">
        <v>159</v>
      </c>
      <c r="D47" s="294"/>
      <c r="E47" s="294"/>
      <c r="F47" s="294"/>
      <c r="G47" s="295">
        <v>5</v>
      </c>
      <c r="H47" s="295"/>
      <c r="I47" s="295"/>
      <c r="J47" s="295"/>
      <c r="K47" s="294">
        <v>-53</v>
      </c>
      <c r="L47" s="294"/>
      <c r="M47" s="294"/>
      <c r="N47" s="294"/>
      <c r="O47" s="294">
        <v>48</v>
      </c>
      <c r="P47" s="294"/>
      <c r="Q47" s="294"/>
      <c r="R47" s="294"/>
      <c r="S47" s="295">
        <v>5.05</v>
      </c>
      <c r="T47" s="295"/>
      <c r="U47" s="295"/>
      <c r="V47" s="295"/>
      <c r="W47" s="294">
        <v>10</v>
      </c>
      <c r="X47" s="294"/>
      <c r="Y47" s="294"/>
      <c r="Z47" s="294"/>
    </row>
    <row r="48" spans="1:26" ht="15.75" x14ac:dyDescent="0.25">
      <c r="A48" s="294" t="s">
        <v>278</v>
      </c>
      <c r="B48" s="294"/>
      <c r="C48" s="294">
        <v>159</v>
      </c>
      <c r="D48" s="294"/>
      <c r="E48" s="294"/>
      <c r="F48" s="294"/>
      <c r="G48" s="295">
        <v>5</v>
      </c>
      <c r="H48" s="295"/>
      <c r="I48" s="295"/>
      <c r="J48" s="295"/>
      <c r="K48" s="294">
        <v>-75</v>
      </c>
      <c r="L48" s="294"/>
      <c r="M48" s="294"/>
      <c r="N48" s="294"/>
      <c r="O48" s="294">
        <v>80</v>
      </c>
      <c r="P48" s="294"/>
      <c r="Q48" s="294"/>
      <c r="R48" s="294"/>
      <c r="S48" s="295">
        <v>7.75</v>
      </c>
      <c r="T48" s="295"/>
      <c r="U48" s="295"/>
      <c r="V48" s="295"/>
      <c r="W48" s="294">
        <v>10</v>
      </c>
      <c r="X48" s="294"/>
      <c r="Y48" s="294"/>
      <c r="Z48" s="294"/>
    </row>
    <row r="50" spans="1:26" ht="15.75" x14ac:dyDescent="0.25">
      <c r="A50" s="102" t="s">
        <v>85</v>
      </c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4"/>
    </row>
    <row r="51" spans="1:26" ht="15.75" x14ac:dyDescent="0.25">
      <c r="A51" s="102" t="s">
        <v>86</v>
      </c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4"/>
    </row>
    <row r="52" spans="1:26" ht="15.75" x14ac:dyDescent="0.25">
      <c r="A52" s="105" t="s">
        <v>80</v>
      </c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7"/>
    </row>
    <row r="53" spans="1:26" ht="15.75" x14ac:dyDescent="0.25">
      <c r="A53" s="196" t="s">
        <v>87</v>
      </c>
      <c r="B53" s="197"/>
      <c r="C53" s="197"/>
      <c r="D53" s="197"/>
      <c r="E53" s="197"/>
      <c r="F53" s="197"/>
      <c r="G53" s="197"/>
      <c r="H53" s="197"/>
      <c r="I53" s="197"/>
      <c r="J53" s="197"/>
      <c r="K53" s="197"/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8"/>
    </row>
    <row r="54" spans="1:26" ht="15.75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5.75" x14ac:dyDescent="0.25">
      <c r="A55" s="109" t="s">
        <v>27</v>
      </c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</row>
    <row r="56" spans="1:26" x14ac:dyDescent="0.25">
      <c r="A56" s="95" t="s">
        <v>28</v>
      </c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7"/>
      <c r="O56" s="95" t="s">
        <v>74</v>
      </c>
      <c r="P56" s="96"/>
      <c r="Q56" s="96"/>
      <c r="R56" s="96"/>
      <c r="S56" s="96"/>
      <c r="T56" s="96"/>
      <c r="U56" s="96"/>
      <c r="V56" s="97"/>
      <c r="W56" s="95" t="s">
        <v>30</v>
      </c>
      <c r="X56" s="96"/>
      <c r="Y56" s="96"/>
      <c r="Z56" s="97"/>
    </row>
    <row r="57" spans="1:26" ht="15.75" x14ac:dyDescent="0.25">
      <c r="A57" s="111" t="s">
        <v>167</v>
      </c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3"/>
      <c r="O57" s="111" t="s">
        <v>169</v>
      </c>
      <c r="P57" s="112"/>
      <c r="Q57" s="112"/>
      <c r="R57" s="112"/>
      <c r="S57" s="112"/>
      <c r="T57" s="112"/>
      <c r="U57" s="112"/>
      <c r="V57" s="113"/>
      <c r="W57" s="291" t="s">
        <v>170</v>
      </c>
      <c r="X57" s="292"/>
      <c r="Y57" s="292"/>
      <c r="Z57" s="293"/>
    </row>
    <row r="58" spans="1:26" ht="15.75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x14ac:dyDescent="0.25">
      <c r="A59" s="109" t="s">
        <v>32</v>
      </c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</row>
    <row r="60" spans="1:26" x14ac:dyDescent="0.25">
      <c r="A60" s="95" t="s">
        <v>75</v>
      </c>
      <c r="B60" s="96"/>
      <c r="C60" s="96"/>
      <c r="D60" s="96"/>
      <c r="E60" s="96"/>
      <c r="F60" s="96"/>
      <c r="G60" s="96"/>
      <c r="H60" s="96"/>
      <c r="I60" s="96"/>
      <c r="J60" s="97"/>
      <c r="K60" s="95" t="s">
        <v>34</v>
      </c>
      <c r="L60" s="96"/>
      <c r="M60" s="96"/>
      <c r="N60" s="96"/>
      <c r="O60" s="96"/>
      <c r="P60" s="96"/>
      <c r="Q60" s="96"/>
      <c r="R60" s="97"/>
      <c r="S60" s="95" t="s">
        <v>76</v>
      </c>
      <c r="T60" s="96"/>
      <c r="U60" s="96"/>
      <c r="V60" s="97"/>
      <c r="W60" s="95" t="s">
        <v>36</v>
      </c>
      <c r="X60" s="96"/>
      <c r="Y60" s="96"/>
      <c r="Z60" s="97"/>
    </row>
    <row r="61" spans="1:26" ht="15.75" x14ac:dyDescent="0.25">
      <c r="A61" s="184" t="s">
        <v>37</v>
      </c>
      <c r="B61" s="185"/>
      <c r="C61" s="185"/>
      <c r="D61" s="185"/>
      <c r="E61" s="185"/>
      <c r="F61" s="185"/>
      <c r="G61" s="185"/>
      <c r="H61" s="185"/>
      <c r="I61" s="185"/>
      <c r="J61" s="186"/>
      <c r="K61" s="116" t="s">
        <v>187</v>
      </c>
      <c r="L61" s="117"/>
      <c r="M61" s="117"/>
      <c r="N61" s="117"/>
      <c r="O61" s="117"/>
      <c r="P61" s="117"/>
      <c r="Q61" s="117"/>
      <c r="R61" s="118"/>
      <c r="S61" s="116"/>
      <c r="T61" s="117"/>
      <c r="U61" s="117"/>
      <c r="V61" s="118"/>
      <c r="W61" s="87" t="s">
        <v>188</v>
      </c>
      <c r="X61" s="88"/>
      <c r="Y61" s="88"/>
      <c r="Z61" s="89"/>
    </row>
    <row r="62" spans="1:26" ht="15.75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x14ac:dyDescent="0.25">
      <c r="A63" s="181" t="str">
        <f>ВИК!$A$38</f>
        <v>Генеральный директор</v>
      </c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3"/>
      <c r="S63" s="288"/>
      <c r="T63" s="289"/>
      <c r="U63" s="289"/>
      <c r="V63" s="290"/>
      <c r="W63" s="288" t="str">
        <f>ВИК!$N$38</f>
        <v>Волгин Д.С.</v>
      </c>
      <c r="X63" s="289"/>
      <c r="Y63" s="289"/>
      <c r="Z63" s="290"/>
    </row>
  </sheetData>
  <mergeCells count="279">
    <mergeCell ref="O25:R25"/>
    <mergeCell ref="O26:R26"/>
    <mergeCell ref="O21:R21"/>
    <mergeCell ref="W24:Z24"/>
    <mergeCell ref="W25:Z25"/>
    <mergeCell ref="W26:Z26"/>
    <mergeCell ref="W18:Z18"/>
    <mergeCell ref="W19:Z19"/>
    <mergeCell ref="W20:Z20"/>
    <mergeCell ref="W21:Z21"/>
    <mergeCell ref="W22:Z22"/>
    <mergeCell ref="W23:Z23"/>
    <mergeCell ref="G23:J23"/>
    <mergeCell ref="G24:J24"/>
    <mergeCell ref="G25:J25"/>
    <mergeCell ref="G26:J26"/>
    <mergeCell ref="G21:J21"/>
    <mergeCell ref="S16:V16"/>
    <mergeCell ref="S17:V17"/>
    <mergeCell ref="S18:V18"/>
    <mergeCell ref="S19:V19"/>
    <mergeCell ref="S20:V20"/>
    <mergeCell ref="O16:R16"/>
    <mergeCell ref="O17:R17"/>
    <mergeCell ref="O18:R18"/>
    <mergeCell ref="O19:R19"/>
    <mergeCell ref="O20:R20"/>
    <mergeCell ref="S21:V21"/>
    <mergeCell ref="S22:V22"/>
    <mergeCell ref="S23:V23"/>
    <mergeCell ref="S24:V24"/>
    <mergeCell ref="S25:V25"/>
    <mergeCell ref="S26:V26"/>
    <mergeCell ref="O22:R22"/>
    <mergeCell ref="O23:R23"/>
    <mergeCell ref="O24:R24"/>
    <mergeCell ref="C26:F26"/>
    <mergeCell ref="A22:B22"/>
    <mergeCell ref="A23:B23"/>
    <mergeCell ref="A24:B24"/>
    <mergeCell ref="A25:B25"/>
    <mergeCell ref="A26:B26"/>
    <mergeCell ref="A21:B21"/>
    <mergeCell ref="K16:N16"/>
    <mergeCell ref="K17:N17"/>
    <mergeCell ref="K18:N18"/>
    <mergeCell ref="K19:N19"/>
    <mergeCell ref="K20:N20"/>
    <mergeCell ref="G16:J16"/>
    <mergeCell ref="G17:J17"/>
    <mergeCell ref="G18:J18"/>
    <mergeCell ref="G19:J19"/>
    <mergeCell ref="G20:J20"/>
    <mergeCell ref="K21:N21"/>
    <mergeCell ref="K22:N22"/>
    <mergeCell ref="K23:N23"/>
    <mergeCell ref="K24:N24"/>
    <mergeCell ref="K25:N25"/>
    <mergeCell ref="K26:N26"/>
    <mergeCell ref="G22:J22"/>
    <mergeCell ref="K14:R14"/>
    <mergeCell ref="K15:N15"/>
    <mergeCell ref="O15:R15"/>
    <mergeCell ref="S14:V15"/>
    <mergeCell ref="W14:Z15"/>
    <mergeCell ref="A14:B15"/>
    <mergeCell ref="C14:F15"/>
    <mergeCell ref="G14:J15"/>
    <mergeCell ref="S41:V41"/>
    <mergeCell ref="W41:Z41"/>
    <mergeCell ref="S38:V38"/>
    <mergeCell ref="W38:Z38"/>
    <mergeCell ref="S39:V39"/>
    <mergeCell ref="W39:Z39"/>
    <mergeCell ref="C16:F16"/>
    <mergeCell ref="C17:F17"/>
    <mergeCell ref="C18:F18"/>
    <mergeCell ref="C19:F19"/>
    <mergeCell ref="C20:F20"/>
    <mergeCell ref="A16:B16"/>
    <mergeCell ref="A17:B17"/>
    <mergeCell ref="A18:B18"/>
    <mergeCell ref="A19:B19"/>
    <mergeCell ref="A20:B20"/>
    <mergeCell ref="W35:Z35"/>
    <mergeCell ref="W34:Z34"/>
    <mergeCell ref="W16:Z16"/>
    <mergeCell ref="W17:Z17"/>
    <mergeCell ref="A28:B28"/>
    <mergeCell ref="C28:F28"/>
    <mergeCell ref="G28:J28"/>
    <mergeCell ref="K28:N28"/>
    <mergeCell ref="O28:R28"/>
    <mergeCell ref="S28:V28"/>
    <mergeCell ref="W28:Z28"/>
    <mergeCell ref="A29:B29"/>
    <mergeCell ref="C29:F29"/>
    <mergeCell ref="G29:J29"/>
    <mergeCell ref="K29:N29"/>
    <mergeCell ref="O29:R29"/>
    <mergeCell ref="S29:V29"/>
    <mergeCell ref="W29:Z29"/>
    <mergeCell ref="A30:B30"/>
    <mergeCell ref="C21:F21"/>
    <mergeCell ref="C22:F22"/>
    <mergeCell ref="C23:F23"/>
    <mergeCell ref="C24:F24"/>
    <mergeCell ref="C25:F25"/>
    <mergeCell ref="A2:Z2"/>
    <mergeCell ref="A3:Z3"/>
    <mergeCell ref="A5:E5"/>
    <mergeCell ref="F5:M5"/>
    <mergeCell ref="O5:S5"/>
    <mergeCell ref="T5:Z5"/>
    <mergeCell ref="A27:B27"/>
    <mergeCell ref="C27:F27"/>
    <mergeCell ref="G27:J27"/>
    <mergeCell ref="K27:N27"/>
    <mergeCell ref="O27:R27"/>
    <mergeCell ref="S27:V27"/>
    <mergeCell ref="W27:Z27"/>
    <mergeCell ref="A8:E8"/>
    <mergeCell ref="F8:M8"/>
    <mergeCell ref="A10:Z10"/>
    <mergeCell ref="A11:Z11"/>
    <mergeCell ref="A13:Z13"/>
    <mergeCell ref="A6:E6"/>
    <mergeCell ref="F6:M6"/>
    <mergeCell ref="O6:S6"/>
    <mergeCell ref="T6:Z6"/>
    <mergeCell ref="A7:E7"/>
    <mergeCell ref="F7:M7"/>
    <mergeCell ref="C30:F30"/>
    <mergeCell ref="G30:J30"/>
    <mergeCell ref="K30:N30"/>
    <mergeCell ref="O30:R30"/>
    <mergeCell ref="S30:V30"/>
    <mergeCell ref="W30:Z30"/>
    <mergeCell ref="A31:B31"/>
    <mergeCell ref="C31:F31"/>
    <mergeCell ref="G31:J31"/>
    <mergeCell ref="K31:N31"/>
    <mergeCell ref="O31:R31"/>
    <mergeCell ref="S31:V31"/>
    <mergeCell ref="W31:Z31"/>
    <mergeCell ref="A32:B32"/>
    <mergeCell ref="C32:F32"/>
    <mergeCell ref="G32:J32"/>
    <mergeCell ref="K32:N32"/>
    <mergeCell ref="O32:R32"/>
    <mergeCell ref="S32:V32"/>
    <mergeCell ref="W32:Z32"/>
    <mergeCell ref="A33:B33"/>
    <mergeCell ref="C33:F33"/>
    <mergeCell ref="G33:J33"/>
    <mergeCell ref="K33:N33"/>
    <mergeCell ref="O33:R33"/>
    <mergeCell ref="S33:V33"/>
    <mergeCell ref="W33:Z33"/>
    <mergeCell ref="A34:B34"/>
    <mergeCell ref="C34:F34"/>
    <mergeCell ref="G34:J34"/>
    <mergeCell ref="K34:N34"/>
    <mergeCell ref="O34:R34"/>
    <mergeCell ref="S34:V34"/>
    <mergeCell ref="A35:B35"/>
    <mergeCell ref="C35:F35"/>
    <mergeCell ref="G35:J35"/>
    <mergeCell ref="K35:N35"/>
    <mergeCell ref="O35:R35"/>
    <mergeCell ref="S35:V35"/>
    <mergeCell ref="A36:B36"/>
    <mergeCell ref="C36:F36"/>
    <mergeCell ref="G36:J36"/>
    <mergeCell ref="K36:N36"/>
    <mergeCell ref="O36:R36"/>
    <mergeCell ref="S36:V36"/>
    <mergeCell ref="W36:Z36"/>
    <mergeCell ref="A37:B37"/>
    <mergeCell ref="C37:F37"/>
    <mergeCell ref="G37:J37"/>
    <mergeCell ref="K37:N37"/>
    <mergeCell ref="O37:R37"/>
    <mergeCell ref="S37:V37"/>
    <mergeCell ref="W37:Z37"/>
    <mergeCell ref="A38:B38"/>
    <mergeCell ref="C38:F38"/>
    <mergeCell ref="G38:J38"/>
    <mergeCell ref="K38:N38"/>
    <mergeCell ref="O38:R38"/>
    <mergeCell ref="A39:B39"/>
    <mergeCell ref="C39:F39"/>
    <mergeCell ref="G39:J39"/>
    <mergeCell ref="K39:N39"/>
    <mergeCell ref="O39:R39"/>
    <mergeCell ref="A40:B40"/>
    <mergeCell ref="C40:F40"/>
    <mergeCell ref="G40:J40"/>
    <mergeCell ref="K40:N40"/>
    <mergeCell ref="O40:R40"/>
    <mergeCell ref="S40:V40"/>
    <mergeCell ref="W40:Z40"/>
    <mergeCell ref="A41:B41"/>
    <mergeCell ref="C41:F41"/>
    <mergeCell ref="G41:J41"/>
    <mergeCell ref="K41:N41"/>
    <mergeCell ref="O41:R41"/>
    <mergeCell ref="A42:B42"/>
    <mergeCell ref="C42:F42"/>
    <mergeCell ref="G42:J42"/>
    <mergeCell ref="K42:N42"/>
    <mergeCell ref="O42:R42"/>
    <mergeCell ref="S42:V42"/>
    <mergeCell ref="W42:Z42"/>
    <mergeCell ref="A43:B43"/>
    <mergeCell ref="C43:F43"/>
    <mergeCell ref="G43:J43"/>
    <mergeCell ref="K43:N43"/>
    <mergeCell ref="O43:R43"/>
    <mergeCell ref="S43:V43"/>
    <mergeCell ref="W43:Z43"/>
    <mergeCell ref="A44:B44"/>
    <mergeCell ref="C44:F44"/>
    <mergeCell ref="G44:J44"/>
    <mergeCell ref="K44:N44"/>
    <mergeCell ref="O44:R44"/>
    <mergeCell ref="S44:V44"/>
    <mergeCell ref="W44:Z44"/>
    <mergeCell ref="A45:B45"/>
    <mergeCell ref="C45:F45"/>
    <mergeCell ref="G45:J45"/>
    <mergeCell ref="K45:N45"/>
    <mergeCell ref="O45:R45"/>
    <mergeCell ref="S45:V45"/>
    <mergeCell ref="W45:Z45"/>
    <mergeCell ref="A46:B46"/>
    <mergeCell ref="C46:F46"/>
    <mergeCell ref="G46:J46"/>
    <mergeCell ref="K46:N46"/>
    <mergeCell ref="O46:R46"/>
    <mergeCell ref="S46:V46"/>
    <mergeCell ref="W46:Z46"/>
    <mergeCell ref="A47:B47"/>
    <mergeCell ref="C47:F47"/>
    <mergeCell ref="G47:J47"/>
    <mergeCell ref="K47:N47"/>
    <mergeCell ref="O47:R47"/>
    <mergeCell ref="S47:V47"/>
    <mergeCell ref="W47:Z47"/>
    <mergeCell ref="A48:B48"/>
    <mergeCell ref="C48:F48"/>
    <mergeCell ref="G48:J48"/>
    <mergeCell ref="K48:N48"/>
    <mergeCell ref="O48:R48"/>
    <mergeCell ref="S48:V48"/>
    <mergeCell ref="W48:Z48"/>
    <mergeCell ref="A50:Z50"/>
    <mergeCell ref="A51:Z51"/>
    <mergeCell ref="A52:Z52"/>
    <mergeCell ref="A53:Z53"/>
    <mergeCell ref="A55:Z55"/>
    <mergeCell ref="A56:N56"/>
    <mergeCell ref="O56:V56"/>
    <mergeCell ref="W56:Z56"/>
    <mergeCell ref="A57:N57"/>
    <mergeCell ref="O57:V57"/>
    <mergeCell ref="W57:Z57"/>
    <mergeCell ref="A63:R63"/>
    <mergeCell ref="S63:V63"/>
    <mergeCell ref="W63:Z63"/>
    <mergeCell ref="A59:Z59"/>
    <mergeCell ref="A60:J60"/>
    <mergeCell ref="K60:R60"/>
    <mergeCell ref="S60:V60"/>
    <mergeCell ref="W60:Z60"/>
    <mergeCell ref="A61:J61"/>
    <mergeCell ref="K61:R61"/>
    <mergeCell ref="S61:V61"/>
    <mergeCell ref="W61:Z61"/>
  </mergeCells>
  <dataValidations count="1">
    <dataValidation type="list" allowBlank="1" showInputMessage="1" showErrorMessage="1" sqref="WVR983076:WVT983076 JF36:JH36 TB36:TD36 ACX36:ACZ36 AMT36:AMV36 AWP36:AWR36 BGL36:BGN36 BQH36:BQJ36 CAD36:CAF36 CJZ36:CKB36 CTV36:CTX36 DDR36:DDT36 DNN36:DNP36 DXJ36:DXL36 EHF36:EHH36 ERB36:ERD36 FAX36:FAZ36 FKT36:FKV36 FUP36:FUR36 GEL36:GEN36 GOH36:GOJ36 GYD36:GYF36 HHZ36:HIB36 HRV36:HRX36 IBR36:IBT36 ILN36:ILP36 IVJ36:IVL36 JFF36:JFH36 JPB36:JPD36 JYX36:JYZ36 KIT36:KIV36 KSP36:KSR36 LCL36:LCN36 LMH36:LMJ36 LWD36:LWF36 MFZ36:MGB36 MPV36:MPX36 MZR36:MZT36 NJN36:NJP36 NTJ36:NTL36 ODF36:ODH36 ONB36:OND36 OWX36:OWZ36 PGT36:PGV36 PQP36:PQR36 QAL36:QAN36 QKH36:QKJ36 QUD36:QUF36 RDZ36:REB36 RNV36:RNX36 RXR36:RXT36 SHN36:SHP36 SRJ36:SRL36 TBF36:TBH36 TLB36:TLD36 TUX36:TUZ36 UET36:UEV36 UOP36:UOR36 UYL36:UYN36 VIH36:VIJ36 VSD36:VSF36 WBZ36:WCB36 WLV36:WLX36 WVR36:WVT36 J65572:L65572 JF65572:JH65572 TB65572:TD65572 ACX65572:ACZ65572 AMT65572:AMV65572 AWP65572:AWR65572 BGL65572:BGN65572 BQH65572:BQJ65572 CAD65572:CAF65572 CJZ65572:CKB65572 CTV65572:CTX65572 DDR65572:DDT65572 DNN65572:DNP65572 DXJ65572:DXL65572 EHF65572:EHH65572 ERB65572:ERD65572 FAX65572:FAZ65572 FKT65572:FKV65572 FUP65572:FUR65572 GEL65572:GEN65572 GOH65572:GOJ65572 GYD65572:GYF65572 HHZ65572:HIB65572 HRV65572:HRX65572 IBR65572:IBT65572 ILN65572:ILP65572 IVJ65572:IVL65572 JFF65572:JFH65572 JPB65572:JPD65572 JYX65572:JYZ65572 KIT65572:KIV65572 KSP65572:KSR65572 LCL65572:LCN65572 LMH65572:LMJ65572 LWD65572:LWF65572 MFZ65572:MGB65572 MPV65572:MPX65572 MZR65572:MZT65572 NJN65572:NJP65572 NTJ65572:NTL65572 ODF65572:ODH65572 ONB65572:OND65572 OWX65572:OWZ65572 PGT65572:PGV65572 PQP65572:PQR65572 QAL65572:QAN65572 QKH65572:QKJ65572 QUD65572:QUF65572 RDZ65572:REB65572 RNV65572:RNX65572 RXR65572:RXT65572 SHN65572:SHP65572 SRJ65572:SRL65572 TBF65572:TBH65572 TLB65572:TLD65572 TUX65572:TUZ65572 UET65572:UEV65572 UOP65572:UOR65572 UYL65572:UYN65572 VIH65572:VIJ65572 VSD65572:VSF65572 WBZ65572:WCB65572 WLV65572:WLX65572 WVR65572:WVT65572 J131108:L131108 JF131108:JH131108 TB131108:TD131108 ACX131108:ACZ131108 AMT131108:AMV131108 AWP131108:AWR131108 BGL131108:BGN131108 BQH131108:BQJ131108 CAD131108:CAF131108 CJZ131108:CKB131108 CTV131108:CTX131108 DDR131108:DDT131108 DNN131108:DNP131108 DXJ131108:DXL131108 EHF131108:EHH131108 ERB131108:ERD131108 FAX131108:FAZ131108 FKT131108:FKV131108 FUP131108:FUR131108 GEL131108:GEN131108 GOH131108:GOJ131108 GYD131108:GYF131108 HHZ131108:HIB131108 HRV131108:HRX131108 IBR131108:IBT131108 ILN131108:ILP131108 IVJ131108:IVL131108 JFF131108:JFH131108 JPB131108:JPD131108 JYX131108:JYZ131108 KIT131108:KIV131108 KSP131108:KSR131108 LCL131108:LCN131108 LMH131108:LMJ131108 LWD131108:LWF131108 MFZ131108:MGB131108 MPV131108:MPX131108 MZR131108:MZT131108 NJN131108:NJP131108 NTJ131108:NTL131108 ODF131108:ODH131108 ONB131108:OND131108 OWX131108:OWZ131108 PGT131108:PGV131108 PQP131108:PQR131108 QAL131108:QAN131108 QKH131108:QKJ131108 QUD131108:QUF131108 RDZ131108:REB131108 RNV131108:RNX131108 RXR131108:RXT131108 SHN131108:SHP131108 SRJ131108:SRL131108 TBF131108:TBH131108 TLB131108:TLD131108 TUX131108:TUZ131108 UET131108:UEV131108 UOP131108:UOR131108 UYL131108:UYN131108 VIH131108:VIJ131108 VSD131108:VSF131108 WBZ131108:WCB131108 WLV131108:WLX131108 WVR131108:WVT131108 J196644:L196644 JF196644:JH196644 TB196644:TD196644 ACX196644:ACZ196644 AMT196644:AMV196644 AWP196644:AWR196644 BGL196644:BGN196644 BQH196644:BQJ196644 CAD196644:CAF196644 CJZ196644:CKB196644 CTV196644:CTX196644 DDR196644:DDT196644 DNN196644:DNP196644 DXJ196644:DXL196644 EHF196644:EHH196644 ERB196644:ERD196644 FAX196644:FAZ196644 FKT196644:FKV196644 FUP196644:FUR196644 GEL196644:GEN196644 GOH196644:GOJ196644 GYD196644:GYF196644 HHZ196644:HIB196644 HRV196644:HRX196644 IBR196644:IBT196644 ILN196644:ILP196644 IVJ196644:IVL196644 JFF196644:JFH196644 JPB196644:JPD196644 JYX196644:JYZ196644 KIT196644:KIV196644 KSP196644:KSR196644 LCL196644:LCN196644 LMH196644:LMJ196644 LWD196644:LWF196644 MFZ196644:MGB196644 MPV196644:MPX196644 MZR196644:MZT196644 NJN196644:NJP196644 NTJ196644:NTL196644 ODF196644:ODH196644 ONB196644:OND196644 OWX196644:OWZ196644 PGT196644:PGV196644 PQP196644:PQR196644 QAL196644:QAN196644 QKH196644:QKJ196644 QUD196644:QUF196644 RDZ196644:REB196644 RNV196644:RNX196644 RXR196644:RXT196644 SHN196644:SHP196644 SRJ196644:SRL196644 TBF196644:TBH196644 TLB196644:TLD196644 TUX196644:TUZ196644 UET196644:UEV196644 UOP196644:UOR196644 UYL196644:UYN196644 VIH196644:VIJ196644 VSD196644:VSF196644 WBZ196644:WCB196644 WLV196644:WLX196644 WVR196644:WVT196644 J262180:L262180 JF262180:JH262180 TB262180:TD262180 ACX262180:ACZ262180 AMT262180:AMV262180 AWP262180:AWR262180 BGL262180:BGN262180 BQH262180:BQJ262180 CAD262180:CAF262180 CJZ262180:CKB262180 CTV262180:CTX262180 DDR262180:DDT262180 DNN262180:DNP262180 DXJ262180:DXL262180 EHF262180:EHH262180 ERB262180:ERD262180 FAX262180:FAZ262180 FKT262180:FKV262180 FUP262180:FUR262180 GEL262180:GEN262180 GOH262180:GOJ262180 GYD262180:GYF262180 HHZ262180:HIB262180 HRV262180:HRX262180 IBR262180:IBT262180 ILN262180:ILP262180 IVJ262180:IVL262180 JFF262180:JFH262180 JPB262180:JPD262180 JYX262180:JYZ262180 KIT262180:KIV262180 KSP262180:KSR262180 LCL262180:LCN262180 LMH262180:LMJ262180 LWD262180:LWF262180 MFZ262180:MGB262180 MPV262180:MPX262180 MZR262180:MZT262180 NJN262180:NJP262180 NTJ262180:NTL262180 ODF262180:ODH262180 ONB262180:OND262180 OWX262180:OWZ262180 PGT262180:PGV262180 PQP262180:PQR262180 QAL262180:QAN262180 QKH262180:QKJ262180 QUD262180:QUF262180 RDZ262180:REB262180 RNV262180:RNX262180 RXR262180:RXT262180 SHN262180:SHP262180 SRJ262180:SRL262180 TBF262180:TBH262180 TLB262180:TLD262180 TUX262180:TUZ262180 UET262180:UEV262180 UOP262180:UOR262180 UYL262180:UYN262180 VIH262180:VIJ262180 VSD262180:VSF262180 WBZ262180:WCB262180 WLV262180:WLX262180 WVR262180:WVT262180 J327716:L327716 JF327716:JH327716 TB327716:TD327716 ACX327716:ACZ327716 AMT327716:AMV327716 AWP327716:AWR327716 BGL327716:BGN327716 BQH327716:BQJ327716 CAD327716:CAF327716 CJZ327716:CKB327716 CTV327716:CTX327716 DDR327716:DDT327716 DNN327716:DNP327716 DXJ327716:DXL327716 EHF327716:EHH327716 ERB327716:ERD327716 FAX327716:FAZ327716 FKT327716:FKV327716 FUP327716:FUR327716 GEL327716:GEN327716 GOH327716:GOJ327716 GYD327716:GYF327716 HHZ327716:HIB327716 HRV327716:HRX327716 IBR327716:IBT327716 ILN327716:ILP327716 IVJ327716:IVL327716 JFF327716:JFH327716 JPB327716:JPD327716 JYX327716:JYZ327716 KIT327716:KIV327716 KSP327716:KSR327716 LCL327716:LCN327716 LMH327716:LMJ327716 LWD327716:LWF327716 MFZ327716:MGB327716 MPV327716:MPX327716 MZR327716:MZT327716 NJN327716:NJP327716 NTJ327716:NTL327716 ODF327716:ODH327716 ONB327716:OND327716 OWX327716:OWZ327716 PGT327716:PGV327716 PQP327716:PQR327716 QAL327716:QAN327716 QKH327716:QKJ327716 QUD327716:QUF327716 RDZ327716:REB327716 RNV327716:RNX327716 RXR327716:RXT327716 SHN327716:SHP327716 SRJ327716:SRL327716 TBF327716:TBH327716 TLB327716:TLD327716 TUX327716:TUZ327716 UET327716:UEV327716 UOP327716:UOR327716 UYL327716:UYN327716 VIH327716:VIJ327716 VSD327716:VSF327716 WBZ327716:WCB327716 WLV327716:WLX327716 WVR327716:WVT327716 J393252:L393252 JF393252:JH393252 TB393252:TD393252 ACX393252:ACZ393252 AMT393252:AMV393252 AWP393252:AWR393252 BGL393252:BGN393252 BQH393252:BQJ393252 CAD393252:CAF393252 CJZ393252:CKB393252 CTV393252:CTX393252 DDR393252:DDT393252 DNN393252:DNP393252 DXJ393252:DXL393252 EHF393252:EHH393252 ERB393252:ERD393252 FAX393252:FAZ393252 FKT393252:FKV393252 FUP393252:FUR393252 GEL393252:GEN393252 GOH393252:GOJ393252 GYD393252:GYF393252 HHZ393252:HIB393252 HRV393252:HRX393252 IBR393252:IBT393252 ILN393252:ILP393252 IVJ393252:IVL393252 JFF393252:JFH393252 JPB393252:JPD393252 JYX393252:JYZ393252 KIT393252:KIV393252 KSP393252:KSR393252 LCL393252:LCN393252 LMH393252:LMJ393252 LWD393252:LWF393252 MFZ393252:MGB393252 MPV393252:MPX393252 MZR393252:MZT393252 NJN393252:NJP393252 NTJ393252:NTL393252 ODF393252:ODH393252 ONB393252:OND393252 OWX393252:OWZ393252 PGT393252:PGV393252 PQP393252:PQR393252 QAL393252:QAN393252 QKH393252:QKJ393252 QUD393252:QUF393252 RDZ393252:REB393252 RNV393252:RNX393252 RXR393252:RXT393252 SHN393252:SHP393252 SRJ393252:SRL393252 TBF393252:TBH393252 TLB393252:TLD393252 TUX393252:TUZ393252 UET393252:UEV393252 UOP393252:UOR393252 UYL393252:UYN393252 VIH393252:VIJ393252 VSD393252:VSF393252 WBZ393252:WCB393252 WLV393252:WLX393252 WVR393252:WVT393252 J458788:L458788 JF458788:JH458788 TB458788:TD458788 ACX458788:ACZ458788 AMT458788:AMV458788 AWP458788:AWR458788 BGL458788:BGN458788 BQH458788:BQJ458788 CAD458788:CAF458788 CJZ458788:CKB458788 CTV458788:CTX458788 DDR458788:DDT458788 DNN458788:DNP458788 DXJ458788:DXL458788 EHF458788:EHH458788 ERB458788:ERD458788 FAX458788:FAZ458788 FKT458788:FKV458788 FUP458788:FUR458788 GEL458788:GEN458788 GOH458788:GOJ458788 GYD458788:GYF458788 HHZ458788:HIB458788 HRV458788:HRX458788 IBR458788:IBT458788 ILN458788:ILP458788 IVJ458788:IVL458788 JFF458788:JFH458788 JPB458788:JPD458788 JYX458788:JYZ458788 KIT458788:KIV458788 KSP458788:KSR458788 LCL458788:LCN458788 LMH458788:LMJ458788 LWD458788:LWF458788 MFZ458788:MGB458788 MPV458788:MPX458788 MZR458788:MZT458788 NJN458788:NJP458788 NTJ458788:NTL458788 ODF458788:ODH458788 ONB458788:OND458788 OWX458788:OWZ458788 PGT458788:PGV458788 PQP458788:PQR458788 QAL458788:QAN458788 QKH458788:QKJ458788 QUD458788:QUF458788 RDZ458788:REB458788 RNV458788:RNX458788 RXR458788:RXT458788 SHN458788:SHP458788 SRJ458788:SRL458788 TBF458788:TBH458788 TLB458788:TLD458788 TUX458788:TUZ458788 UET458788:UEV458788 UOP458788:UOR458788 UYL458788:UYN458788 VIH458788:VIJ458788 VSD458788:VSF458788 WBZ458788:WCB458788 WLV458788:WLX458788 WVR458788:WVT458788 J524324:L524324 JF524324:JH524324 TB524324:TD524324 ACX524324:ACZ524324 AMT524324:AMV524324 AWP524324:AWR524324 BGL524324:BGN524324 BQH524324:BQJ524324 CAD524324:CAF524324 CJZ524324:CKB524324 CTV524324:CTX524324 DDR524324:DDT524324 DNN524324:DNP524324 DXJ524324:DXL524324 EHF524324:EHH524324 ERB524324:ERD524324 FAX524324:FAZ524324 FKT524324:FKV524324 FUP524324:FUR524324 GEL524324:GEN524324 GOH524324:GOJ524324 GYD524324:GYF524324 HHZ524324:HIB524324 HRV524324:HRX524324 IBR524324:IBT524324 ILN524324:ILP524324 IVJ524324:IVL524324 JFF524324:JFH524324 JPB524324:JPD524324 JYX524324:JYZ524324 KIT524324:KIV524324 KSP524324:KSR524324 LCL524324:LCN524324 LMH524324:LMJ524324 LWD524324:LWF524324 MFZ524324:MGB524324 MPV524324:MPX524324 MZR524324:MZT524324 NJN524324:NJP524324 NTJ524324:NTL524324 ODF524324:ODH524324 ONB524324:OND524324 OWX524324:OWZ524324 PGT524324:PGV524324 PQP524324:PQR524324 QAL524324:QAN524324 QKH524324:QKJ524324 QUD524324:QUF524324 RDZ524324:REB524324 RNV524324:RNX524324 RXR524324:RXT524324 SHN524324:SHP524324 SRJ524324:SRL524324 TBF524324:TBH524324 TLB524324:TLD524324 TUX524324:TUZ524324 UET524324:UEV524324 UOP524324:UOR524324 UYL524324:UYN524324 VIH524324:VIJ524324 VSD524324:VSF524324 WBZ524324:WCB524324 WLV524324:WLX524324 WVR524324:WVT524324 J589860:L589860 JF589860:JH589860 TB589860:TD589860 ACX589860:ACZ589860 AMT589860:AMV589860 AWP589860:AWR589860 BGL589860:BGN589860 BQH589860:BQJ589860 CAD589860:CAF589860 CJZ589860:CKB589860 CTV589860:CTX589860 DDR589860:DDT589860 DNN589860:DNP589860 DXJ589860:DXL589860 EHF589860:EHH589860 ERB589860:ERD589860 FAX589860:FAZ589860 FKT589860:FKV589860 FUP589860:FUR589860 GEL589860:GEN589860 GOH589860:GOJ589860 GYD589860:GYF589860 HHZ589860:HIB589860 HRV589860:HRX589860 IBR589860:IBT589860 ILN589860:ILP589860 IVJ589860:IVL589860 JFF589860:JFH589860 JPB589860:JPD589860 JYX589860:JYZ589860 KIT589860:KIV589860 KSP589860:KSR589860 LCL589860:LCN589860 LMH589860:LMJ589860 LWD589860:LWF589860 MFZ589860:MGB589860 MPV589860:MPX589860 MZR589860:MZT589860 NJN589860:NJP589860 NTJ589860:NTL589860 ODF589860:ODH589860 ONB589860:OND589860 OWX589860:OWZ589860 PGT589860:PGV589860 PQP589860:PQR589860 QAL589860:QAN589860 QKH589860:QKJ589860 QUD589860:QUF589860 RDZ589860:REB589860 RNV589860:RNX589860 RXR589860:RXT589860 SHN589860:SHP589860 SRJ589860:SRL589860 TBF589860:TBH589860 TLB589860:TLD589860 TUX589860:TUZ589860 UET589860:UEV589860 UOP589860:UOR589860 UYL589860:UYN589860 VIH589860:VIJ589860 VSD589860:VSF589860 WBZ589860:WCB589860 WLV589860:WLX589860 WVR589860:WVT589860 J655396:L655396 JF655396:JH655396 TB655396:TD655396 ACX655396:ACZ655396 AMT655396:AMV655396 AWP655396:AWR655396 BGL655396:BGN655396 BQH655396:BQJ655396 CAD655396:CAF655396 CJZ655396:CKB655396 CTV655396:CTX655396 DDR655396:DDT655396 DNN655396:DNP655396 DXJ655396:DXL655396 EHF655396:EHH655396 ERB655396:ERD655396 FAX655396:FAZ655396 FKT655396:FKV655396 FUP655396:FUR655396 GEL655396:GEN655396 GOH655396:GOJ655396 GYD655396:GYF655396 HHZ655396:HIB655396 HRV655396:HRX655396 IBR655396:IBT655396 ILN655396:ILP655396 IVJ655396:IVL655396 JFF655396:JFH655396 JPB655396:JPD655396 JYX655396:JYZ655396 KIT655396:KIV655396 KSP655396:KSR655396 LCL655396:LCN655396 LMH655396:LMJ655396 LWD655396:LWF655396 MFZ655396:MGB655396 MPV655396:MPX655396 MZR655396:MZT655396 NJN655396:NJP655396 NTJ655396:NTL655396 ODF655396:ODH655396 ONB655396:OND655396 OWX655396:OWZ655396 PGT655396:PGV655396 PQP655396:PQR655396 QAL655396:QAN655396 QKH655396:QKJ655396 QUD655396:QUF655396 RDZ655396:REB655396 RNV655396:RNX655396 RXR655396:RXT655396 SHN655396:SHP655396 SRJ655396:SRL655396 TBF655396:TBH655396 TLB655396:TLD655396 TUX655396:TUZ655396 UET655396:UEV655396 UOP655396:UOR655396 UYL655396:UYN655396 VIH655396:VIJ655396 VSD655396:VSF655396 WBZ655396:WCB655396 WLV655396:WLX655396 WVR655396:WVT655396 J720932:L720932 JF720932:JH720932 TB720932:TD720932 ACX720932:ACZ720932 AMT720932:AMV720932 AWP720932:AWR720932 BGL720932:BGN720932 BQH720932:BQJ720932 CAD720932:CAF720932 CJZ720932:CKB720932 CTV720932:CTX720932 DDR720932:DDT720932 DNN720932:DNP720932 DXJ720932:DXL720932 EHF720932:EHH720932 ERB720932:ERD720932 FAX720932:FAZ720932 FKT720932:FKV720932 FUP720932:FUR720932 GEL720932:GEN720932 GOH720932:GOJ720932 GYD720932:GYF720932 HHZ720932:HIB720932 HRV720932:HRX720932 IBR720932:IBT720932 ILN720932:ILP720932 IVJ720932:IVL720932 JFF720932:JFH720932 JPB720932:JPD720932 JYX720932:JYZ720932 KIT720932:KIV720932 KSP720932:KSR720932 LCL720932:LCN720932 LMH720932:LMJ720932 LWD720932:LWF720932 MFZ720932:MGB720932 MPV720932:MPX720932 MZR720932:MZT720932 NJN720932:NJP720932 NTJ720932:NTL720932 ODF720932:ODH720932 ONB720932:OND720932 OWX720932:OWZ720932 PGT720932:PGV720932 PQP720932:PQR720932 QAL720932:QAN720932 QKH720932:QKJ720932 QUD720932:QUF720932 RDZ720932:REB720932 RNV720932:RNX720932 RXR720932:RXT720932 SHN720932:SHP720932 SRJ720932:SRL720932 TBF720932:TBH720932 TLB720932:TLD720932 TUX720932:TUZ720932 UET720932:UEV720932 UOP720932:UOR720932 UYL720932:UYN720932 VIH720932:VIJ720932 VSD720932:VSF720932 WBZ720932:WCB720932 WLV720932:WLX720932 WVR720932:WVT720932 J786468:L786468 JF786468:JH786468 TB786468:TD786468 ACX786468:ACZ786468 AMT786468:AMV786468 AWP786468:AWR786468 BGL786468:BGN786468 BQH786468:BQJ786468 CAD786468:CAF786468 CJZ786468:CKB786468 CTV786468:CTX786468 DDR786468:DDT786468 DNN786468:DNP786468 DXJ786468:DXL786468 EHF786468:EHH786468 ERB786468:ERD786468 FAX786468:FAZ786468 FKT786468:FKV786468 FUP786468:FUR786468 GEL786468:GEN786468 GOH786468:GOJ786468 GYD786468:GYF786468 HHZ786468:HIB786468 HRV786468:HRX786468 IBR786468:IBT786468 ILN786468:ILP786468 IVJ786468:IVL786468 JFF786468:JFH786468 JPB786468:JPD786468 JYX786468:JYZ786468 KIT786468:KIV786468 KSP786468:KSR786468 LCL786468:LCN786468 LMH786468:LMJ786468 LWD786468:LWF786468 MFZ786468:MGB786468 MPV786468:MPX786468 MZR786468:MZT786468 NJN786468:NJP786468 NTJ786468:NTL786468 ODF786468:ODH786468 ONB786468:OND786468 OWX786468:OWZ786468 PGT786468:PGV786468 PQP786468:PQR786468 QAL786468:QAN786468 QKH786468:QKJ786468 QUD786468:QUF786468 RDZ786468:REB786468 RNV786468:RNX786468 RXR786468:RXT786468 SHN786468:SHP786468 SRJ786468:SRL786468 TBF786468:TBH786468 TLB786468:TLD786468 TUX786468:TUZ786468 UET786468:UEV786468 UOP786468:UOR786468 UYL786468:UYN786468 VIH786468:VIJ786468 VSD786468:VSF786468 WBZ786468:WCB786468 WLV786468:WLX786468 WVR786468:WVT786468 J852004:L852004 JF852004:JH852004 TB852004:TD852004 ACX852004:ACZ852004 AMT852004:AMV852004 AWP852004:AWR852004 BGL852004:BGN852004 BQH852004:BQJ852004 CAD852004:CAF852004 CJZ852004:CKB852004 CTV852004:CTX852004 DDR852004:DDT852004 DNN852004:DNP852004 DXJ852004:DXL852004 EHF852004:EHH852004 ERB852004:ERD852004 FAX852004:FAZ852004 FKT852004:FKV852004 FUP852004:FUR852004 GEL852004:GEN852004 GOH852004:GOJ852004 GYD852004:GYF852004 HHZ852004:HIB852004 HRV852004:HRX852004 IBR852004:IBT852004 ILN852004:ILP852004 IVJ852004:IVL852004 JFF852004:JFH852004 JPB852004:JPD852004 JYX852004:JYZ852004 KIT852004:KIV852004 KSP852004:KSR852004 LCL852004:LCN852004 LMH852004:LMJ852004 LWD852004:LWF852004 MFZ852004:MGB852004 MPV852004:MPX852004 MZR852004:MZT852004 NJN852004:NJP852004 NTJ852004:NTL852004 ODF852004:ODH852004 ONB852004:OND852004 OWX852004:OWZ852004 PGT852004:PGV852004 PQP852004:PQR852004 QAL852004:QAN852004 QKH852004:QKJ852004 QUD852004:QUF852004 RDZ852004:REB852004 RNV852004:RNX852004 RXR852004:RXT852004 SHN852004:SHP852004 SRJ852004:SRL852004 TBF852004:TBH852004 TLB852004:TLD852004 TUX852004:TUZ852004 UET852004:UEV852004 UOP852004:UOR852004 UYL852004:UYN852004 VIH852004:VIJ852004 VSD852004:VSF852004 WBZ852004:WCB852004 WLV852004:WLX852004 WVR852004:WVT852004 J917540:L917540 JF917540:JH917540 TB917540:TD917540 ACX917540:ACZ917540 AMT917540:AMV917540 AWP917540:AWR917540 BGL917540:BGN917540 BQH917540:BQJ917540 CAD917540:CAF917540 CJZ917540:CKB917540 CTV917540:CTX917540 DDR917540:DDT917540 DNN917540:DNP917540 DXJ917540:DXL917540 EHF917540:EHH917540 ERB917540:ERD917540 FAX917540:FAZ917540 FKT917540:FKV917540 FUP917540:FUR917540 GEL917540:GEN917540 GOH917540:GOJ917540 GYD917540:GYF917540 HHZ917540:HIB917540 HRV917540:HRX917540 IBR917540:IBT917540 ILN917540:ILP917540 IVJ917540:IVL917540 JFF917540:JFH917540 JPB917540:JPD917540 JYX917540:JYZ917540 KIT917540:KIV917540 KSP917540:KSR917540 LCL917540:LCN917540 LMH917540:LMJ917540 LWD917540:LWF917540 MFZ917540:MGB917540 MPV917540:MPX917540 MZR917540:MZT917540 NJN917540:NJP917540 NTJ917540:NTL917540 ODF917540:ODH917540 ONB917540:OND917540 OWX917540:OWZ917540 PGT917540:PGV917540 PQP917540:PQR917540 QAL917540:QAN917540 QKH917540:QKJ917540 QUD917540:QUF917540 RDZ917540:REB917540 RNV917540:RNX917540 RXR917540:RXT917540 SHN917540:SHP917540 SRJ917540:SRL917540 TBF917540:TBH917540 TLB917540:TLD917540 TUX917540:TUZ917540 UET917540:UEV917540 UOP917540:UOR917540 UYL917540:UYN917540 VIH917540:VIJ917540 VSD917540:VSF917540 WBZ917540:WCB917540 WLV917540:WLX917540 WVR917540:WVT917540 J983076:L983076 JF983076:JH983076 TB983076:TD983076 ACX983076:ACZ983076 AMT983076:AMV983076 AWP983076:AWR983076 BGL983076:BGN983076 BQH983076:BQJ983076 CAD983076:CAF983076 CJZ983076:CKB983076 CTV983076:CTX983076 DDR983076:DDT983076 DNN983076:DNP983076 DXJ983076:DXL983076 EHF983076:EHH983076 ERB983076:ERD983076 FAX983076:FAZ983076 FKT983076:FKV983076 FUP983076:FUR983076 GEL983076:GEN983076 GOH983076:GOJ983076 GYD983076:GYF983076 HHZ983076:HIB983076 HRV983076:HRX983076 IBR983076:IBT983076 ILN983076:ILP983076 IVJ983076:IVL983076 JFF983076:JFH983076 JPB983076:JPD983076 JYX983076:JYZ983076 KIT983076:KIV983076 KSP983076:KSR983076 LCL983076:LCN983076 LMH983076:LMJ983076 LWD983076:LWF983076 MFZ983076:MGB983076 MPV983076:MPX983076 MZR983076:MZT983076 NJN983076:NJP983076 NTJ983076:NTL983076 ODF983076:ODH983076 ONB983076:OND983076 OWX983076:OWZ983076 PGT983076:PGV983076 PQP983076:PQR983076 QAL983076:QAN983076 QKH983076:QKJ983076 QUD983076:QUF983076 RDZ983076:REB983076 RNV983076:RNX983076 RXR983076:RXT983076 SHN983076:SHP983076 SRJ983076:SRL983076 TBF983076:TBH983076 TLB983076:TLD983076 TUX983076:TUZ983076 UET983076:UEV983076 UOP983076:UOR983076 UYL983076:UYN983076 VIH983076:VIJ983076 VSD983076:VSF983076 WBZ983076:WCB983076 WLV983076:WLX983076 J36:L36 J58:L58" xr:uid="{E17C3870-413F-45F1-8212-F9A2FCB115AB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firstPageNumber="43" orientation="portrait" useFirstPageNumber="1" r:id="rId1"/>
  <headerFooter>
    <oddFooter>&amp;C&amp;"Times New Roman,обычный"&amp;P
ООО "Оргэнергонефть"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X32"/>
  <sheetViews>
    <sheetView zoomScale="85" zoomScaleNormal="85" workbookViewId="0">
      <selection activeCell="G8" sqref="G8"/>
    </sheetView>
  </sheetViews>
  <sheetFormatPr defaultRowHeight="15" x14ac:dyDescent="0.25"/>
  <cols>
    <col min="1" max="1" width="1.7109375" style="50" customWidth="1"/>
    <col min="2" max="2" width="48.28515625" style="50" bestFit="1" customWidth="1"/>
    <col min="3" max="3" width="16.7109375" style="50" bestFit="1" customWidth="1"/>
    <col min="4" max="4" width="13" style="50" bestFit="1" customWidth="1"/>
    <col min="5" max="5" width="1.5703125" style="50" customWidth="1"/>
    <col min="6" max="6" width="52.5703125" style="50" bestFit="1" customWidth="1"/>
    <col min="7" max="7" width="16.7109375" style="50" bestFit="1" customWidth="1"/>
    <col min="8" max="8" width="13" style="50" customWidth="1"/>
    <col min="9" max="9" width="1.5703125" style="50" customWidth="1"/>
    <col min="10" max="10" width="93.28515625" style="50" bestFit="1" customWidth="1"/>
    <col min="11" max="11" width="16.7109375" style="50" bestFit="1" customWidth="1"/>
    <col min="12" max="12" width="13" style="50" bestFit="1" customWidth="1"/>
    <col min="13" max="13" width="1.5703125" style="50" customWidth="1"/>
    <col min="14" max="14" width="47.28515625" style="50" bestFit="1" customWidth="1"/>
    <col min="15" max="15" width="16.7109375" style="50" bestFit="1" customWidth="1"/>
    <col min="16" max="16" width="13" style="50" bestFit="1" customWidth="1"/>
    <col min="17" max="17" width="1.5703125" style="50" customWidth="1"/>
    <col min="18" max="18" width="60.42578125" style="50" bestFit="1" customWidth="1"/>
    <col min="19" max="19" width="10.85546875" style="50" customWidth="1"/>
    <col min="20" max="20" width="15.7109375" style="50" bestFit="1" customWidth="1"/>
    <col min="21" max="21" width="1.5703125" style="50" customWidth="1"/>
    <col min="22" max="22" width="47.28515625" style="50" bestFit="1" customWidth="1"/>
    <col min="23" max="23" width="16.7109375" style="50" bestFit="1" customWidth="1"/>
    <col min="24" max="24" width="13" style="50" bestFit="1" customWidth="1"/>
    <col min="25" max="25" width="1.5703125" style="50" customWidth="1"/>
    <col min="26" max="26" width="47.28515625" style="50" bestFit="1" customWidth="1"/>
    <col min="27" max="27" width="15.28515625" style="50" customWidth="1"/>
    <col min="28" max="28" width="13" style="50" bestFit="1" customWidth="1"/>
    <col min="29" max="258" width="8.85546875" style="50"/>
    <col min="259" max="259" width="68.85546875" style="50" bestFit="1" customWidth="1"/>
    <col min="260" max="260" width="17" style="50" bestFit="1" customWidth="1"/>
    <col min="261" max="261" width="14.7109375" style="50" bestFit="1" customWidth="1"/>
    <col min="262" max="514" width="8.85546875" style="50"/>
    <col min="515" max="515" width="68.85546875" style="50" bestFit="1" customWidth="1"/>
    <col min="516" max="516" width="17" style="50" bestFit="1" customWidth="1"/>
    <col min="517" max="517" width="14.7109375" style="50" bestFit="1" customWidth="1"/>
    <col min="518" max="770" width="8.85546875" style="50"/>
    <col min="771" max="771" width="68.85546875" style="50" bestFit="1" customWidth="1"/>
    <col min="772" max="772" width="17" style="50" bestFit="1" customWidth="1"/>
    <col min="773" max="773" width="14.7109375" style="50" bestFit="1" customWidth="1"/>
    <col min="774" max="1026" width="8.85546875" style="50"/>
    <col min="1027" max="1027" width="68.85546875" style="50" bestFit="1" customWidth="1"/>
    <col min="1028" max="1028" width="17" style="50" bestFit="1" customWidth="1"/>
    <col min="1029" max="1029" width="14.7109375" style="50" bestFit="1" customWidth="1"/>
    <col min="1030" max="1282" width="8.85546875" style="50"/>
    <col min="1283" max="1283" width="68.85546875" style="50" bestFit="1" customWidth="1"/>
    <col min="1284" max="1284" width="17" style="50" bestFit="1" customWidth="1"/>
    <col min="1285" max="1285" width="14.7109375" style="50" bestFit="1" customWidth="1"/>
    <col min="1286" max="1538" width="8.85546875" style="50"/>
    <col min="1539" max="1539" width="68.85546875" style="50" bestFit="1" customWidth="1"/>
    <col min="1540" max="1540" width="17" style="50" bestFit="1" customWidth="1"/>
    <col min="1541" max="1541" width="14.7109375" style="50" bestFit="1" customWidth="1"/>
    <col min="1542" max="1794" width="8.85546875" style="50"/>
    <col min="1795" max="1795" width="68.85546875" style="50" bestFit="1" customWidth="1"/>
    <col min="1796" max="1796" width="17" style="50" bestFit="1" customWidth="1"/>
    <col min="1797" max="1797" width="14.7109375" style="50" bestFit="1" customWidth="1"/>
    <col min="1798" max="2050" width="8.85546875" style="50"/>
    <col min="2051" max="2051" width="68.85546875" style="50" bestFit="1" customWidth="1"/>
    <col min="2052" max="2052" width="17" style="50" bestFit="1" customWidth="1"/>
    <col min="2053" max="2053" width="14.7109375" style="50" bestFit="1" customWidth="1"/>
    <col min="2054" max="2306" width="8.85546875" style="50"/>
    <col min="2307" max="2307" width="68.85546875" style="50" bestFit="1" customWidth="1"/>
    <col min="2308" max="2308" width="17" style="50" bestFit="1" customWidth="1"/>
    <col min="2309" max="2309" width="14.7109375" style="50" bestFit="1" customWidth="1"/>
    <col min="2310" max="2562" width="8.85546875" style="50"/>
    <col min="2563" max="2563" width="68.85546875" style="50" bestFit="1" customWidth="1"/>
    <col min="2564" max="2564" width="17" style="50" bestFit="1" customWidth="1"/>
    <col min="2565" max="2565" width="14.7109375" style="50" bestFit="1" customWidth="1"/>
    <col min="2566" max="2818" width="8.85546875" style="50"/>
    <col min="2819" max="2819" width="68.85546875" style="50" bestFit="1" customWidth="1"/>
    <col min="2820" max="2820" width="17" style="50" bestFit="1" customWidth="1"/>
    <col min="2821" max="2821" width="14.7109375" style="50" bestFit="1" customWidth="1"/>
    <col min="2822" max="3074" width="8.85546875" style="50"/>
    <col min="3075" max="3075" width="68.85546875" style="50" bestFit="1" customWidth="1"/>
    <col min="3076" max="3076" width="17" style="50" bestFit="1" customWidth="1"/>
    <col min="3077" max="3077" width="14.7109375" style="50" bestFit="1" customWidth="1"/>
    <col min="3078" max="3330" width="8.85546875" style="50"/>
    <col min="3331" max="3331" width="68.85546875" style="50" bestFit="1" customWidth="1"/>
    <col min="3332" max="3332" width="17" style="50" bestFit="1" customWidth="1"/>
    <col min="3333" max="3333" width="14.7109375" style="50" bestFit="1" customWidth="1"/>
    <col min="3334" max="3586" width="8.85546875" style="50"/>
    <col min="3587" max="3587" width="68.85546875" style="50" bestFit="1" customWidth="1"/>
    <col min="3588" max="3588" width="17" style="50" bestFit="1" customWidth="1"/>
    <col min="3589" max="3589" width="14.7109375" style="50" bestFit="1" customWidth="1"/>
    <col min="3590" max="3842" width="8.85546875" style="50"/>
    <col min="3843" max="3843" width="68.85546875" style="50" bestFit="1" customWidth="1"/>
    <col min="3844" max="3844" width="17" style="50" bestFit="1" customWidth="1"/>
    <col min="3845" max="3845" width="14.7109375" style="50" bestFit="1" customWidth="1"/>
    <col min="3846" max="4098" width="8.85546875" style="50"/>
    <col min="4099" max="4099" width="68.85546875" style="50" bestFit="1" customWidth="1"/>
    <col min="4100" max="4100" width="17" style="50" bestFit="1" customWidth="1"/>
    <col min="4101" max="4101" width="14.7109375" style="50" bestFit="1" customWidth="1"/>
    <col min="4102" max="4354" width="8.85546875" style="50"/>
    <col min="4355" max="4355" width="68.85546875" style="50" bestFit="1" customWidth="1"/>
    <col min="4356" max="4356" width="17" style="50" bestFit="1" customWidth="1"/>
    <col min="4357" max="4357" width="14.7109375" style="50" bestFit="1" customWidth="1"/>
    <col min="4358" max="4610" width="8.85546875" style="50"/>
    <col min="4611" max="4611" width="68.85546875" style="50" bestFit="1" customWidth="1"/>
    <col min="4612" max="4612" width="17" style="50" bestFit="1" customWidth="1"/>
    <col min="4613" max="4613" width="14.7109375" style="50" bestFit="1" customWidth="1"/>
    <col min="4614" max="4866" width="8.85546875" style="50"/>
    <col min="4867" max="4867" width="68.85546875" style="50" bestFit="1" customWidth="1"/>
    <col min="4868" max="4868" width="17" style="50" bestFit="1" customWidth="1"/>
    <col min="4869" max="4869" width="14.7109375" style="50" bestFit="1" customWidth="1"/>
    <col min="4870" max="5122" width="8.85546875" style="50"/>
    <col min="5123" max="5123" width="68.85546875" style="50" bestFit="1" customWidth="1"/>
    <col min="5124" max="5124" width="17" style="50" bestFit="1" customWidth="1"/>
    <col min="5125" max="5125" width="14.7109375" style="50" bestFit="1" customWidth="1"/>
    <col min="5126" max="5378" width="8.85546875" style="50"/>
    <col min="5379" max="5379" width="68.85546875" style="50" bestFit="1" customWidth="1"/>
    <col min="5380" max="5380" width="17" style="50" bestFit="1" customWidth="1"/>
    <col min="5381" max="5381" width="14.7109375" style="50" bestFit="1" customWidth="1"/>
    <col min="5382" max="5634" width="8.85546875" style="50"/>
    <col min="5635" max="5635" width="68.85546875" style="50" bestFit="1" customWidth="1"/>
    <col min="5636" max="5636" width="17" style="50" bestFit="1" customWidth="1"/>
    <col min="5637" max="5637" width="14.7109375" style="50" bestFit="1" customWidth="1"/>
    <col min="5638" max="5890" width="8.85546875" style="50"/>
    <col min="5891" max="5891" width="68.85546875" style="50" bestFit="1" customWidth="1"/>
    <col min="5892" max="5892" width="17" style="50" bestFit="1" customWidth="1"/>
    <col min="5893" max="5893" width="14.7109375" style="50" bestFit="1" customWidth="1"/>
    <col min="5894" max="6146" width="8.85546875" style="50"/>
    <col min="6147" max="6147" width="68.85546875" style="50" bestFit="1" customWidth="1"/>
    <col min="6148" max="6148" width="17" style="50" bestFit="1" customWidth="1"/>
    <col min="6149" max="6149" width="14.7109375" style="50" bestFit="1" customWidth="1"/>
    <col min="6150" max="6402" width="8.85546875" style="50"/>
    <col min="6403" max="6403" width="68.85546875" style="50" bestFit="1" customWidth="1"/>
    <col min="6404" max="6404" width="17" style="50" bestFit="1" customWidth="1"/>
    <col min="6405" max="6405" width="14.7109375" style="50" bestFit="1" customWidth="1"/>
    <col min="6406" max="6658" width="8.85546875" style="50"/>
    <col min="6659" max="6659" width="68.85546875" style="50" bestFit="1" customWidth="1"/>
    <col min="6660" max="6660" width="17" style="50" bestFit="1" customWidth="1"/>
    <col min="6661" max="6661" width="14.7109375" style="50" bestFit="1" customWidth="1"/>
    <col min="6662" max="6914" width="8.85546875" style="50"/>
    <col min="6915" max="6915" width="68.85546875" style="50" bestFit="1" customWidth="1"/>
    <col min="6916" max="6916" width="17" style="50" bestFit="1" customWidth="1"/>
    <col min="6917" max="6917" width="14.7109375" style="50" bestFit="1" customWidth="1"/>
    <col min="6918" max="7170" width="8.85546875" style="50"/>
    <col min="7171" max="7171" width="68.85546875" style="50" bestFit="1" customWidth="1"/>
    <col min="7172" max="7172" width="17" style="50" bestFit="1" customWidth="1"/>
    <col min="7173" max="7173" width="14.7109375" style="50" bestFit="1" customWidth="1"/>
    <col min="7174" max="7426" width="8.85546875" style="50"/>
    <col min="7427" max="7427" width="68.85546875" style="50" bestFit="1" customWidth="1"/>
    <col min="7428" max="7428" width="17" style="50" bestFit="1" customWidth="1"/>
    <col min="7429" max="7429" width="14.7109375" style="50" bestFit="1" customWidth="1"/>
    <col min="7430" max="7682" width="8.85546875" style="50"/>
    <col min="7683" max="7683" width="68.85546875" style="50" bestFit="1" customWidth="1"/>
    <col min="7684" max="7684" width="17" style="50" bestFit="1" customWidth="1"/>
    <col min="7685" max="7685" width="14.7109375" style="50" bestFit="1" customWidth="1"/>
    <col min="7686" max="7938" width="8.85546875" style="50"/>
    <col min="7939" max="7939" width="68.85546875" style="50" bestFit="1" customWidth="1"/>
    <col min="7940" max="7940" width="17" style="50" bestFit="1" customWidth="1"/>
    <col min="7941" max="7941" width="14.7109375" style="50" bestFit="1" customWidth="1"/>
    <col min="7942" max="8194" width="8.85546875" style="50"/>
    <col min="8195" max="8195" width="68.85546875" style="50" bestFit="1" customWidth="1"/>
    <col min="8196" max="8196" width="17" style="50" bestFit="1" customWidth="1"/>
    <col min="8197" max="8197" width="14.7109375" style="50" bestFit="1" customWidth="1"/>
    <col min="8198" max="8450" width="8.85546875" style="50"/>
    <col min="8451" max="8451" width="68.85546875" style="50" bestFit="1" customWidth="1"/>
    <col min="8452" max="8452" width="17" style="50" bestFit="1" customWidth="1"/>
    <col min="8453" max="8453" width="14.7109375" style="50" bestFit="1" customWidth="1"/>
    <col min="8454" max="8706" width="8.85546875" style="50"/>
    <col min="8707" max="8707" width="68.85546875" style="50" bestFit="1" customWidth="1"/>
    <col min="8708" max="8708" width="17" style="50" bestFit="1" customWidth="1"/>
    <col min="8709" max="8709" width="14.7109375" style="50" bestFit="1" customWidth="1"/>
    <col min="8710" max="8962" width="8.85546875" style="50"/>
    <col min="8963" max="8963" width="68.85546875" style="50" bestFit="1" customWidth="1"/>
    <col min="8964" max="8964" width="17" style="50" bestFit="1" customWidth="1"/>
    <col min="8965" max="8965" width="14.7109375" style="50" bestFit="1" customWidth="1"/>
    <col min="8966" max="9218" width="8.85546875" style="50"/>
    <col min="9219" max="9219" width="68.85546875" style="50" bestFit="1" customWidth="1"/>
    <col min="9220" max="9220" width="17" style="50" bestFit="1" customWidth="1"/>
    <col min="9221" max="9221" width="14.7109375" style="50" bestFit="1" customWidth="1"/>
    <col min="9222" max="9474" width="8.85546875" style="50"/>
    <col min="9475" max="9475" width="68.85546875" style="50" bestFit="1" customWidth="1"/>
    <col min="9476" max="9476" width="17" style="50" bestFit="1" customWidth="1"/>
    <col min="9477" max="9477" width="14.7109375" style="50" bestFit="1" customWidth="1"/>
    <col min="9478" max="9730" width="8.85546875" style="50"/>
    <col min="9731" max="9731" width="68.85546875" style="50" bestFit="1" customWidth="1"/>
    <col min="9732" max="9732" width="17" style="50" bestFit="1" customWidth="1"/>
    <col min="9733" max="9733" width="14.7109375" style="50" bestFit="1" customWidth="1"/>
    <col min="9734" max="9986" width="8.85546875" style="50"/>
    <col min="9987" max="9987" width="68.85546875" style="50" bestFit="1" customWidth="1"/>
    <col min="9988" max="9988" width="17" style="50" bestFit="1" customWidth="1"/>
    <col min="9989" max="9989" width="14.7109375" style="50" bestFit="1" customWidth="1"/>
    <col min="9990" max="10242" width="8.85546875" style="50"/>
    <col min="10243" max="10243" width="68.85546875" style="50" bestFit="1" customWidth="1"/>
    <col min="10244" max="10244" width="17" style="50" bestFit="1" customWidth="1"/>
    <col min="10245" max="10245" width="14.7109375" style="50" bestFit="1" customWidth="1"/>
    <col min="10246" max="10498" width="8.85546875" style="50"/>
    <col min="10499" max="10499" width="68.85546875" style="50" bestFit="1" customWidth="1"/>
    <col min="10500" max="10500" width="17" style="50" bestFit="1" customWidth="1"/>
    <col min="10501" max="10501" width="14.7109375" style="50" bestFit="1" customWidth="1"/>
    <col min="10502" max="10754" width="8.85546875" style="50"/>
    <col min="10755" max="10755" width="68.85546875" style="50" bestFit="1" customWidth="1"/>
    <col min="10756" max="10756" width="17" style="50" bestFit="1" customWidth="1"/>
    <col min="10757" max="10757" width="14.7109375" style="50" bestFit="1" customWidth="1"/>
    <col min="10758" max="11010" width="8.85546875" style="50"/>
    <col min="11011" max="11011" width="68.85546875" style="50" bestFit="1" customWidth="1"/>
    <col min="11012" max="11012" width="17" style="50" bestFit="1" customWidth="1"/>
    <col min="11013" max="11013" width="14.7109375" style="50" bestFit="1" customWidth="1"/>
    <col min="11014" max="11266" width="8.85546875" style="50"/>
    <col min="11267" max="11267" width="68.85546875" style="50" bestFit="1" customWidth="1"/>
    <col min="11268" max="11268" width="17" style="50" bestFit="1" customWidth="1"/>
    <col min="11269" max="11269" width="14.7109375" style="50" bestFit="1" customWidth="1"/>
    <col min="11270" max="11522" width="8.85546875" style="50"/>
    <col min="11523" max="11523" width="68.85546875" style="50" bestFit="1" customWidth="1"/>
    <col min="11524" max="11524" width="17" style="50" bestFit="1" customWidth="1"/>
    <col min="11525" max="11525" width="14.7109375" style="50" bestFit="1" customWidth="1"/>
    <col min="11526" max="11778" width="8.85546875" style="50"/>
    <col min="11779" max="11779" width="68.85546875" style="50" bestFit="1" customWidth="1"/>
    <col min="11780" max="11780" width="17" style="50" bestFit="1" customWidth="1"/>
    <col min="11781" max="11781" width="14.7109375" style="50" bestFit="1" customWidth="1"/>
    <col min="11782" max="12034" width="8.85546875" style="50"/>
    <col min="12035" max="12035" width="68.85546875" style="50" bestFit="1" customWidth="1"/>
    <col min="12036" max="12036" width="17" style="50" bestFit="1" customWidth="1"/>
    <col min="12037" max="12037" width="14.7109375" style="50" bestFit="1" customWidth="1"/>
    <col min="12038" max="12290" width="8.85546875" style="50"/>
    <col min="12291" max="12291" width="68.85546875" style="50" bestFit="1" customWidth="1"/>
    <col min="12292" max="12292" width="17" style="50" bestFit="1" customWidth="1"/>
    <col min="12293" max="12293" width="14.7109375" style="50" bestFit="1" customWidth="1"/>
    <col min="12294" max="12546" width="8.85546875" style="50"/>
    <col min="12547" max="12547" width="68.85546875" style="50" bestFit="1" customWidth="1"/>
    <col min="12548" max="12548" width="17" style="50" bestFit="1" customWidth="1"/>
    <col min="12549" max="12549" width="14.7109375" style="50" bestFit="1" customWidth="1"/>
    <col min="12550" max="12802" width="8.85546875" style="50"/>
    <col min="12803" max="12803" width="68.85546875" style="50" bestFit="1" customWidth="1"/>
    <col min="12804" max="12804" width="17" style="50" bestFit="1" customWidth="1"/>
    <col min="12805" max="12805" width="14.7109375" style="50" bestFit="1" customWidth="1"/>
    <col min="12806" max="13058" width="8.85546875" style="50"/>
    <col min="13059" max="13059" width="68.85546875" style="50" bestFit="1" customWidth="1"/>
    <col min="13060" max="13060" width="17" style="50" bestFit="1" customWidth="1"/>
    <col min="13061" max="13061" width="14.7109375" style="50" bestFit="1" customWidth="1"/>
    <col min="13062" max="13314" width="8.85546875" style="50"/>
    <col min="13315" max="13315" width="68.85546875" style="50" bestFit="1" customWidth="1"/>
    <col min="13316" max="13316" width="17" style="50" bestFit="1" customWidth="1"/>
    <col min="13317" max="13317" width="14.7109375" style="50" bestFit="1" customWidth="1"/>
    <col min="13318" max="13570" width="8.85546875" style="50"/>
    <col min="13571" max="13571" width="68.85546875" style="50" bestFit="1" customWidth="1"/>
    <col min="13572" max="13572" width="17" style="50" bestFit="1" customWidth="1"/>
    <col min="13573" max="13573" width="14.7109375" style="50" bestFit="1" customWidth="1"/>
    <col min="13574" max="13826" width="8.85546875" style="50"/>
    <col min="13827" max="13827" width="68.85546875" style="50" bestFit="1" customWidth="1"/>
    <col min="13828" max="13828" width="17" style="50" bestFit="1" customWidth="1"/>
    <col min="13829" max="13829" width="14.7109375" style="50" bestFit="1" customWidth="1"/>
    <col min="13830" max="14082" width="8.85546875" style="50"/>
    <col min="14083" max="14083" width="68.85546875" style="50" bestFit="1" customWidth="1"/>
    <col min="14084" max="14084" width="17" style="50" bestFit="1" customWidth="1"/>
    <col min="14085" max="14085" width="14.7109375" style="50" bestFit="1" customWidth="1"/>
    <col min="14086" max="14338" width="8.85546875" style="50"/>
    <col min="14339" max="14339" width="68.85546875" style="50" bestFit="1" customWidth="1"/>
    <col min="14340" max="14340" width="17" style="50" bestFit="1" customWidth="1"/>
    <col min="14341" max="14341" width="14.7109375" style="50" bestFit="1" customWidth="1"/>
    <col min="14342" max="14594" width="8.85546875" style="50"/>
    <col min="14595" max="14595" width="68.85546875" style="50" bestFit="1" customWidth="1"/>
    <col min="14596" max="14596" width="17" style="50" bestFit="1" customWidth="1"/>
    <col min="14597" max="14597" width="14.7109375" style="50" bestFit="1" customWidth="1"/>
    <col min="14598" max="14850" width="8.85546875" style="50"/>
    <col min="14851" max="14851" width="68.85546875" style="50" bestFit="1" customWidth="1"/>
    <col min="14852" max="14852" width="17" style="50" bestFit="1" customWidth="1"/>
    <col min="14853" max="14853" width="14.7109375" style="50" bestFit="1" customWidth="1"/>
    <col min="14854" max="15106" width="8.85546875" style="50"/>
    <col min="15107" max="15107" width="68.85546875" style="50" bestFit="1" customWidth="1"/>
    <col min="15108" max="15108" width="17" style="50" bestFit="1" customWidth="1"/>
    <col min="15109" max="15109" width="14.7109375" style="50" bestFit="1" customWidth="1"/>
    <col min="15110" max="15362" width="8.85546875" style="50"/>
    <col min="15363" max="15363" width="68.85546875" style="50" bestFit="1" customWidth="1"/>
    <col min="15364" max="15364" width="17" style="50" bestFit="1" customWidth="1"/>
    <col min="15365" max="15365" width="14.7109375" style="50" bestFit="1" customWidth="1"/>
    <col min="15366" max="15618" width="8.85546875" style="50"/>
    <col min="15619" max="15619" width="68.85546875" style="50" bestFit="1" customWidth="1"/>
    <col min="15620" max="15620" width="17" style="50" bestFit="1" customWidth="1"/>
    <col min="15621" max="15621" width="14.7109375" style="50" bestFit="1" customWidth="1"/>
    <col min="15622" max="15874" width="8.85546875" style="50"/>
    <col min="15875" max="15875" width="68.85546875" style="50" bestFit="1" customWidth="1"/>
    <col min="15876" max="15876" width="17" style="50" bestFit="1" customWidth="1"/>
    <col min="15877" max="15877" width="14.7109375" style="50" bestFit="1" customWidth="1"/>
    <col min="15878" max="16130" width="8.85546875" style="50"/>
    <col min="16131" max="16131" width="68.85546875" style="50" bestFit="1" customWidth="1"/>
    <col min="16132" max="16132" width="17" style="50" bestFit="1" customWidth="1"/>
    <col min="16133" max="16133" width="14.7109375" style="50" bestFit="1" customWidth="1"/>
    <col min="16134" max="16384" width="8.85546875" style="50"/>
  </cols>
  <sheetData>
    <row r="2" spans="2:24" x14ac:dyDescent="0.25">
      <c r="B2" s="314" t="s">
        <v>134</v>
      </c>
      <c r="C2" s="314"/>
      <c r="D2" s="314"/>
      <c r="F2" s="314" t="s">
        <v>143</v>
      </c>
      <c r="G2" s="314"/>
      <c r="H2" s="314"/>
      <c r="J2" s="314" t="s">
        <v>144</v>
      </c>
      <c r="K2" s="314"/>
      <c r="L2" s="314"/>
      <c r="N2" s="314" t="s">
        <v>139</v>
      </c>
      <c r="O2" s="314"/>
      <c r="P2" s="314"/>
      <c r="V2" s="314" t="s">
        <v>139</v>
      </c>
      <c r="W2" s="314"/>
      <c r="X2" s="314"/>
    </row>
    <row r="3" spans="2:24" s="68" customFormat="1" ht="27.6" customHeight="1" x14ac:dyDescent="0.25">
      <c r="B3" s="67" t="s">
        <v>28</v>
      </c>
      <c r="C3" s="67" t="s">
        <v>132</v>
      </c>
      <c r="D3" s="67" t="s">
        <v>133</v>
      </c>
      <c r="F3" s="67" t="s">
        <v>28</v>
      </c>
      <c r="G3" s="67" t="s">
        <v>132</v>
      </c>
      <c r="H3" s="67" t="s">
        <v>133</v>
      </c>
      <c r="J3" s="67" t="s">
        <v>28</v>
      </c>
      <c r="K3" s="67" t="s">
        <v>132</v>
      </c>
      <c r="L3" s="67" t="s">
        <v>133</v>
      </c>
      <c r="N3" s="67" t="s">
        <v>28</v>
      </c>
      <c r="O3" s="67" t="s">
        <v>132</v>
      </c>
      <c r="P3" s="67" t="s">
        <v>133</v>
      </c>
      <c r="V3" s="67" t="s">
        <v>28</v>
      </c>
      <c r="W3" s="67" t="s">
        <v>132</v>
      </c>
      <c r="X3" s="67" t="s">
        <v>133</v>
      </c>
    </row>
    <row r="4" spans="2:24" x14ac:dyDescent="0.25">
      <c r="B4" s="66" t="s">
        <v>152</v>
      </c>
      <c r="C4" s="52">
        <v>4162934</v>
      </c>
      <c r="D4" s="66" t="s">
        <v>155</v>
      </c>
      <c r="F4" s="54" t="s">
        <v>153</v>
      </c>
      <c r="G4" s="54">
        <v>205245</v>
      </c>
      <c r="H4" s="65" t="s">
        <v>154</v>
      </c>
      <c r="J4" s="54" t="s">
        <v>164</v>
      </c>
      <c r="K4" s="54">
        <v>400325</v>
      </c>
      <c r="L4" s="54" t="s">
        <v>154</v>
      </c>
      <c r="N4" s="54" t="s">
        <v>165</v>
      </c>
      <c r="O4" s="69" t="s">
        <v>166</v>
      </c>
      <c r="P4" s="54" t="s">
        <v>154</v>
      </c>
      <c r="V4" s="54" t="s">
        <v>165</v>
      </c>
      <c r="W4" s="69" t="s">
        <v>166</v>
      </c>
      <c r="X4" s="54" t="s">
        <v>154</v>
      </c>
    </row>
    <row r="5" spans="2:24" x14ac:dyDescent="0.25">
      <c r="B5" s="50" t="s">
        <v>152</v>
      </c>
      <c r="C5" s="50">
        <v>4162668</v>
      </c>
      <c r="D5" s="50" t="s">
        <v>322</v>
      </c>
    </row>
    <row r="6" spans="2:24" x14ac:dyDescent="0.25">
      <c r="B6" s="52" t="s">
        <v>152</v>
      </c>
      <c r="C6" s="52">
        <v>4162669</v>
      </c>
      <c r="D6" s="66" t="s">
        <v>155</v>
      </c>
      <c r="F6" s="54"/>
      <c r="G6" s="54"/>
      <c r="H6" s="54"/>
      <c r="J6" s="54"/>
      <c r="K6" s="54"/>
      <c r="L6" s="54"/>
      <c r="N6" s="54"/>
      <c r="O6" s="54"/>
      <c r="P6" s="54"/>
      <c r="V6" s="54"/>
      <c r="W6" s="54"/>
      <c r="X6" s="54"/>
    </row>
    <row r="7" spans="2:24" x14ac:dyDescent="0.25">
      <c r="B7" s="50" t="s">
        <v>152</v>
      </c>
      <c r="C7" s="50">
        <v>4162670</v>
      </c>
      <c r="D7" s="50" t="s">
        <v>155</v>
      </c>
    </row>
    <row r="8" spans="2:24" x14ac:dyDescent="0.25">
      <c r="B8" s="54"/>
      <c r="C8" s="54"/>
      <c r="D8" s="54"/>
      <c r="F8" s="54"/>
      <c r="G8" s="54"/>
      <c r="H8" s="54"/>
      <c r="J8" s="54"/>
      <c r="K8" s="54"/>
      <c r="L8" s="54"/>
      <c r="N8" s="54"/>
      <c r="O8" s="54"/>
      <c r="P8" s="54"/>
      <c r="V8" s="54"/>
      <c r="W8" s="54"/>
      <c r="X8" s="54"/>
    </row>
    <row r="10" spans="2:24" x14ac:dyDescent="0.25">
      <c r="B10" s="54"/>
      <c r="C10" s="54"/>
      <c r="D10" s="54"/>
      <c r="F10" s="54"/>
      <c r="G10" s="54"/>
      <c r="H10" s="54"/>
      <c r="J10" s="54"/>
      <c r="K10" s="54"/>
      <c r="L10" s="54"/>
      <c r="N10" s="54"/>
      <c r="O10" s="54"/>
      <c r="P10" s="54"/>
      <c r="V10" s="54"/>
      <c r="W10" s="54"/>
      <c r="X10" s="54"/>
    </row>
    <row r="12" spans="2:24" x14ac:dyDescent="0.25">
      <c r="B12" s="54"/>
      <c r="C12" s="54"/>
      <c r="D12" s="54"/>
      <c r="F12" s="54"/>
      <c r="G12" s="54"/>
      <c r="H12" s="54"/>
      <c r="J12" s="54"/>
      <c r="K12" s="54"/>
      <c r="L12" s="54"/>
      <c r="N12" s="54"/>
      <c r="O12" s="54"/>
      <c r="P12" s="54"/>
      <c r="V12" s="54"/>
      <c r="W12" s="54"/>
      <c r="X12" s="54"/>
    </row>
    <row r="14" spans="2:24" x14ac:dyDescent="0.25">
      <c r="B14" s="54"/>
      <c r="C14" s="54"/>
      <c r="D14" s="54"/>
      <c r="F14" s="54"/>
      <c r="G14" s="54"/>
      <c r="H14" s="54"/>
      <c r="J14" s="54"/>
      <c r="K14" s="54"/>
      <c r="L14" s="54"/>
      <c r="N14" s="54"/>
      <c r="O14" s="54"/>
      <c r="P14" s="54"/>
      <c r="V14" s="54"/>
      <c r="W14" s="54"/>
      <c r="X14" s="54"/>
    </row>
    <row r="16" spans="2:24" x14ac:dyDescent="0.25">
      <c r="B16" s="54"/>
      <c r="C16" s="54"/>
      <c r="D16" s="54"/>
      <c r="F16" s="54"/>
      <c r="G16" s="54"/>
      <c r="H16" s="54"/>
      <c r="J16" s="54"/>
      <c r="K16" s="54"/>
      <c r="L16" s="54"/>
      <c r="N16" s="54"/>
      <c r="O16" s="54"/>
      <c r="P16" s="54"/>
      <c r="V16" s="54"/>
      <c r="W16" s="54"/>
      <c r="X16" s="54"/>
    </row>
    <row r="18" spans="2:12" x14ac:dyDescent="0.25">
      <c r="B18" s="314" t="s">
        <v>135</v>
      </c>
      <c r="C18" s="314"/>
      <c r="D18" s="314"/>
      <c r="F18" s="314" t="s">
        <v>140</v>
      </c>
      <c r="G18" s="314"/>
      <c r="H18" s="314"/>
      <c r="J18" s="314" t="s">
        <v>168</v>
      </c>
      <c r="K18" s="314"/>
      <c r="L18" s="314"/>
    </row>
    <row r="19" spans="2:12" ht="30" x14ac:dyDescent="0.25">
      <c r="B19" s="67" t="s">
        <v>171</v>
      </c>
      <c r="C19" s="67" t="s">
        <v>172</v>
      </c>
      <c r="D19" s="67" t="s">
        <v>173</v>
      </c>
      <c r="F19" s="67" t="s">
        <v>28</v>
      </c>
      <c r="G19" s="67" t="s">
        <v>132</v>
      </c>
      <c r="H19" s="67" t="s">
        <v>133</v>
      </c>
      <c r="J19" s="67" t="s">
        <v>28</v>
      </c>
      <c r="K19" s="67" t="s">
        <v>132</v>
      </c>
      <c r="L19" s="67" t="s">
        <v>133</v>
      </c>
    </row>
    <row r="20" spans="2:12" x14ac:dyDescent="0.25">
      <c r="B20" s="54"/>
      <c r="C20" s="54">
        <v>322</v>
      </c>
      <c r="D20" s="54"/>
      <c r="F20" s="54" t="s">
        <v>157</v>
      </c>
      <c r="G20" s="54"/>
      <c r="H20" s="54" t="s">
        <v>156</v>
      </c>
      <c r="J20" s="54" t="s">
        <v>167</v>
      </c>
      <c r="K20" s="69" t="s">
        <v>169</v>
      </c>
      <c r="L20" s="54" t="s">
        <v>170</v>
      </c>
    </row>
    <row r="21" spans="2:12" x14ac:dyDescent="0.25">
      <c r="C21" s="50">
        <v>398</v>
      </c>
      <c r="F21" s="50" t="s">
        <v>158</v>
      </c>
      <c r="H21" s="50" t="s">
        <v>159</v>
      </c>
    </row>
    <row r="22" spans="2:12" x14ac:dyDescent="0.25">
      <c r="B22" s="54" t="s">
        <v>151</v>
      </c>
      <c r="C22" s="69" t="s">
        <v>174</v>
      </c>
      <c r="D22" s="65" t="s">
        <v>154</v>
      </c>
      <c r="F22" s="54" t="s">
        <v>160</v>
      </c>
      <c r="G22" s="54"/>
      <c r="H22" s="54" t="s">
        <v>161</v>
      </c>
      <c r="J22" s="54"/>
      <c r="K22" s="54"/>
      <c r="L22" s="54"/>
    </row>
    <row r="23" spans="2:12" x14ac:dyDescent="0.25">
      <c r="C23" s="50">
        <v>286</v>
      </c>
      <c r="F23" s="50" t="s">
        <v>162</v>
      </c>
      <c r="G23" s="50">
        <v>6087</v>
      </c>
      <c r="H23" s="50" t="s">
        <v>163</v>
      </c>
    </row>
    <row r="24" spans="2:12" x14ac:dyDescent="0.25">
      <c r="B24" s="54"/>
      <c r="C24" s="54"/>
      <c r="D24" s="54"/>
      <c r="F24" s="54" t="s">
        <v>162</v>
      </c>
      <c r="G24" s="54">
        <v>6093</v>
      </c>
      <c r="H24" s="54" t="s">
        <v>163</v>
      </c>
      <c r="J24" s="54"/>
      <c r="K24" s="54"/>
      <c r="L24" s="54"/>
    </row>
    <row r="26" spans="2:12" x14ac:dyDescent="0.25">
      <c r="B26" s="54"/>
      <c r="C26" s="54"/>
      <c r="D26" s="54"/>
      <c r="F26" s="54"/>
      <c r="G26" s="54"/>
      <c r="H26" s="54"/>
      <c r="J26" s="54"/>
      <c r="K26" s="54"/>
      <c r="L26" s="54"/>
    </row>
    <row r="28" spans="2:12" x14ac:dyDescent="0.25">
      <c r="B28" s="54"/>
      <c r="C28" s="54"/>
      <c r="D28" s="54"/>
      <c r="F28" s="54"/>
      <c r="G28" s="54"/>
      <c r="H28" s="54"/>
      <c r="J28" s="54"/>
      <c r="K28" s="54"/>
      <c r="L28" s="54"/>
    </row>
    <row r="30" spans="2:12" x14ac:dyDescent="0.25">
      <c r="B30" s="54"/>
      <c r="C30" s="54"/>
      <c r="D30" s="54"/>
      <c r="F30" s="54"/>
      <c r="G30" s="54"/>
      <c r="H30" s="54"/>
      <c r="J30" s="54"/>
      <c r="K30" s="54"/>
      <c r="L30" s="54"/>
    </row>
    <row r="32" spans="2:12" x14ac:dyDescent="0.25">
      <c r="B32" s="54"/>
      <c r="C32" s="54"/>
      <c r="D32" s="54"/>
      <c r="F32" s="54"/>
      <c r="G32" s="54"/>
      <c r="H32" s="54"/>
      <c r="J32" s="54"/>
      <c r="K32" s="54"/>
      <c r="L32" s="54"/>
    </row>
  </sheetData>
  <mergeCells count="8">
    <mergeCell ref="V2:X2"/>
    <mergeCell ref="J18:L18"/>
    <mergeCell ref="N2:P2"/>
    <mergeCell ref="J2:L2"/>
    <mergeCell ref="B2:D2"/>
    <mergeCell ref="B18:D18"/>
    <mergeCell ref="F2:H2"/>
    <mergeCell ref="F18:H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51"/>
  <sheetViews>
    <sheetView zoomScale="70" zoomScaleNormal="70" workbookViewId="0">
      <selection activeCell="L19" sqref="L19"/>
    </sheetView>
  </sheetViews>
  <sheetFormatPr defaultRowHeight="15" x14ac:dyDescent="0.25"/>
  <cols>
    <col min="1" max="1" width="2.28515625" customWidth="1"/>
    <col min="2" max="2" width="21.5703125" bestFit="1" customWidth="1"/>
    <col min="3" max="3" width="31.42578125" bestFit="1" customWidth="1"/>
    <col min="4" max="4" width="9.140625" customWidth="1"/>
    <col min="5" max="5" width="21.5703125" bestFit="1" customWidth="1"/>
    <col min="6" max="6" width="31.42578125" bestFit="1" customWidth="1"/>
    <col min="8" max="8" width="21.5703125" bestFit="1" customWidth="1"/>
    <col min="9" max="9" width="31.42578125" bestFit="1" customWidth="1"/>
    <col min="11" max="11" width="16.28515625" bestFit="1" customWidth="1"/>
    <col min="12" max="12" width="32.28515625" bestFit="1" customWidth="1"/>
  </cols>
  <sheetData>
    <row r="2" spans="2:12" x14ac:dyDescent="0.25">
      <c r="B2" s="315" t="s">
        <v>135</v>
      </c>
      <c r="C2" s="315"/>
      <c r="E2" s="315" t="s">
        <v>141</v>
      </c>
      <c r="F2" s="315"/>
      <c r="H2" s="315" t="s">
        <v>140</v>
      </c>
      <c r="I2" s="315"/>
      <c r="K2" s="315" t="s">
        <v>139</v>
      </c>
      <c r="L2" s="315"/>
    </row>
    <row r="3" spans="2:12" x14ac:dyDescent="0.25">
      <c r="B3" s="51" t="s">
        <v>138</v>
      </c>
      <c r="C3" s="51" t="s">
        <v>142</v>
      </c>
      <c r="E3" s="51" t="s">
        <v>138</v>
      </c>
      <c r="F3" s="51" t="s">
        <v>142</v>
      </c>
      <c r="H3" s="51" t="s">
        <v>138</v>
      </c>
      <c r="I3" s="51" t="s">
        <v>142</v>
      </c>
      <c r="K3" s="51" t="s">
        <v>138</v>
      </c>
      <c r="L3" s="51" t="s">
        <v>142</v>
      </c>
    </row>
    <row r="4" spans="2:12" x14ac:dyDescent="0.25">
      <c r="B4" s="53" t="s">
        <v>179</v>
      </c>
      <c r="C4" s="54" t="s">
        <v>180</v>
      </c>
      <c r="E4" s="55" t="s">
        <v>179</v>
      </c>
      <c r="F4" s="54" t="s">
        <v>180</v>
      </c>
      <c r="H4" s="55" t="s">
        <v>190</v>
      </c>
      <c r="I4" s="54" t="s">
        <v>191</v>
      </c>
      <c r="K4" s="55" t="s">
        <v>181</v>
      </c>
      <c r="L4" s="54" t="s">
        <v>182</v>
      </c>
    </row>
    <row r="5" spans="2:12" x14ac:dyDescent="0.25">
      <c r="B5" t="s">
        <v>181</v>
      </c>
      <c r="C5" s="50" t="s">
        <v>183</v>
      </c>
      <c r="E5" s="56" t="s">
        <v>188</v>
      </c>
      <c r="F5" s="50" t="s">
        <v>186</v>
      </c>
      <c r="H5" s="56" t="s">
        <v>198</v>
      </c>
      <c r="I5" s="50" t="s">
        <v>200</v>
      </c>
      <c r="K5" s="56"/>
      <c r="L5" s="50"/>
    </row>
    <row r="6" spans="2:12" x14ac:dyDescent="0.25">
      <c r="B6" s="53" t="s">
        <v>188</v>
      </c>
      <c r="C6" s="54" t="s">
        <v>186</v>
      </c>
      <c r="E6" s="55" t="s">
        <v>190</v>
      </c>
      <c r="F6" s="54" t="s">
        <v>191</v>
      </c>
      <c r="H6" s="55"/>
      <c r="I6" s="54"/>
      <c r="K6" s="55"/>
      <c r="L6" s="54"/>
    </row>
    <row r="7" spans="2:12" x14ac:dyDescent="0.25">
      <c r="B7" t="s">
        <v>190</v>
      </c>
      <c r="C7" s="50" t="s">
        <v>191</v>
      </c>
      <c r="E7" s="56" t="s">
        <v>192</v>
      </c>
      <c r="F7" s="50" t="s">
        <v>193</v>
      </c>
      <c r="H7" s="56"/>
      <c r="I7" s="50"/>
      <c r="K7" s="56"/>
      <c r="L7" s="50"/>
    </row>
    <row r="8" spans="2:12" x14ac:dyDescent="0.25">
      <c r="B8" s="53" t="s">
        <v>192</v>
      </c>
      <c r="C8" s="54" t="s">
        <v>193</v>
      </c>
      <c r="E8" s="55" t="s">
        <v>196</v>
      </c>
      <c r="F8" s="54" t="s">
        <v>197</v>
      </c>
      <c r="H8" s="55"/>
      <c r="I8" s="54"/>
      <c r="K8" s="53"/>
      <c r="L8" s="53"/>
    </row>
    <row r="9" spans="2:12" x14ac:dyDescent="0.25">
      <c r="B9" t="s">
        <v>194</v>
      </c>
      <c r="C9" s="50" t="s">
        <v>195</v>
      </c>
      <c r="E9" s="56" t="s">
        <v>198</v>
      </c>
      <c r="F9" s="50" t="s">
        <v>200</v>
      </c>
      <c r="H9" s="56"/>
      <c r="I9" s="50"/>
    </row>
    <row r="10" spans="2:12" x14ac:dyDescent="0.25">
      <c r="B10" s="53" t="s">
        <v>196</v>
      </c>
      <c r="C10" s="54" t="s">
        <v>197</v>
      </c>
      <c r="E10" s="55"/>
      <c r="F10" s="54"/>
      <c r="H10" s="55"/>
      <c r="I10" s="54"/>
      <c r="K10" s="53"/>
      <c r="L10" s="53"/>
    </row>
    <row r="11" spans="2:12" x14ac:dyDescent="0.25">
      <c r="B11" t="s">
        <v>198</v>
      </c>
      <c r="C11" s="50" t="s">
        <v>199</v>
      </c>
      <c r="E11" s="56"/>
      <c r="F11" s="50"/>
      <c r="H11" s="56"/>
      <c r="I11" s="50"/>
    </row>
    <row r="12" spans="2:12" x14ac:dyDescent="0.25">
      <c r="B12" s="53"/>
      <c r="C12" s="54"/>
      <c r="E12" s="55"/>
      <c r="F12" s="54"/>
      <c r="H12" s="55"/>
      <c r="I12" s="54"/>
      <c r="K12" s="53"/>
      <c r="L12" s="53"/>
    </row>
    <row r="13" spans="2:12" x14ac:dyDescent="0.25">
      <c r="C13" s="50"/>
      <c r="E13" s="56"/>
      <c r="F13" s="50"/>
      <c r="H13" s="56"/>
      <c r="I13" s="50"/>
    </row>
    <row r="14" spans="2:12" x14ac:dyDescent="0.25">
      <c r="B14" s="53"/>
      <c r="C14" s="54"/>
      <c r="E14" s="55"/>
      <c r="F14" s="54"/>
      <c r="H14" s="55"/>
      <c r="I14" s="54"/>
      <c r="K14" s="53"/>
      <c r="L14" s="53"/>
    </row>
    <row r="15" spans="2:12" x14ac:dyDescent="0.25">
      <c r="C15" s="50"/>
      <c r="E15" s="56"/>
      <c r="F15" s="50"/>
      <c r="H15" s="56"/>
      <c r="I15" s="50"/>
    </row>
    <row r="17" spans="11:12" x14ac:dyDescent="0.25">
      <c r="K17" s="315" t="s">
        <v>168</v>
      </c>
      <c r="L17" s="315"/>
    </row>
    <row r="18" spans="11:12" x14ac:dyDescent="0.25">
      <c r="K18" s="51" t="s">
        <v>138</v>
      </c>
      <c r="L18" s="51" t="s">
        <v>142</v>
      </c>
    </row>
    <row r="19" spans="11:12" x14ac:dyDescent="0.25">
      <c r="K19" s="55" t="s">
        <v>188</v>
      </c>
      <c r="L19" s="54" t="s">
        <v>187</v>
      </c>
    </row>
    <row r="20" spans="11:12" x14ac:dyDescent="0.25">
      <c r="K20" s="56"/>
      <c r="L20" s="50"/>
    </row>
    <row r="21" spans="11:12" x14ac:dyDescent="0.25">
      <c r="K21" s="55"/>
      <c r="L21" s="54"/>
    </row>
    <row r="22" spans="11:12" x14ac:dyDescent="0.25">
      <c r="K22" s="56"/>
      <c r="L22" s="50"/>
    </row>
    <row r="23" spans="11:12" x14ac:dyDescent="0.25">
      <c r="K23" s="55"/>
      <c r="L23" s="54"/>
    </row>
    <row r="24" spans="11:12" x14ac:dyDescent="0.25">
      <c r="K24" s="56"/>
      <c r="L24" s="50"/>
    </row>
    <row r="25" spans="11:12" x14ac:dyDescent="0.25">
      <c r="K25" s="55"/>
      <c r="L25" s="54"/>
    </row>
    <row r="26" spans="11:12" x14ac:dyDescent="0.25">
      <c r="K26" s="56"/>
      <c r="L26" s="50"/>
    </row>
    <row r="27" spans="11:12" x14ac:dyDescent="0.25">
      <c r="K27" s="53"/>
      <c r="L27" s="53"/>
    </row>
    <row r="29" spans="11:12" x14ac:dyDescent="0.25">
      <c r="K29" s="53"/>
      <c r="L29" s="53"/>
    </row>
    <row r="31" spans="11:12" x14ac:dyDescent="0.25">
      <c r="K31" s="53"/>
      <c r="L31" s="53"/>
    </row>
    <row r="33" spans="11:12" x14ac:dyDescent="0.25">
      <c r="K33" s="53"/>
      <c r="L33" s="53"/>
    </row>
    <row r="35" spans="11:12" x14ac:dyDescent="0.25">
      <c r="K35" s="315" t="s">
        <v>184</v>
      </c>
      <c r="L35" s="315"/>
    </row>
    <row r="36" spans="11:12" x14ac:dyDescent="0.25">
      <c r="K36" s="51" t="s">
        <v>138</v>
      </c>
      <c r="L36" s="51" t="s">
        <v>142</v>
      </c>
    </row>
    <row r="37" spans="11:12" x14ac:dyDescent="0.25">
      <c r="K37" s="55" t="s">
        <v>181</v>
      </c>
      <c r="L37" s="54" t="s">
        <v>185</v>
      </c>
    </row>
    <row r="38" spans="11:12" x14ac:dyDescent="0.25">
      <c r="K38" s="56" t="s">
        <v>188</v>
      </c>
      <c r="L38" s="50" t="s">
        <v>189</v>
      </c>
    </row>
    <row r="39" spans="11:12" x14ac:dyDescent="0.25">
      <c r="K39" s="55"/>
      <c r="L39" s="54"/>
    </row>
    <row r="40" spans="11:12" x14ac:dyDescent="0.25">
      <c r="K40" s="56"/>
      <c r="L40" s="50"/>
    </row>
    <row r="41" spans="11:12" x14ac:dyDescent="0.25">
      <c r="K41" s="55"/>
      <c r="L41" s="54"/>
    </row>
    <row r="42" spans="11:12" x14ac:dyDescent="0.25">
      <c r="K42" s="56"/>
      <c r="L42" s="50"/>
    </row>
    <row r="43" spans="11:12" x14ac:dyDescent="0.25">
      <c r="K43" s="55"/>
      <c r="L43" s="54"/>
    </row>
    <row r="44" spans="11:12" x14ac:dyDescent="0.25">
      <c r="K44" s="56"/>
      <c r="L44" s="50"/>
    </row>
    <row r="45" spans="11:12" x14ac:dyDescent="0.25">
      <c r="K45" s="53"/>
      <c r="L45" s="53"/>
    </row>
    <row r="47" spans="11:12" x14ac:dyDescent="0.25">
      <c r="K47" s="53"/>
      <c r="L47" s="53"/>
    </row>
    <row r="49" spans="11:12" x14ac:dyDescent="0.25">
      <c r="K49" s="53"/>
      <c r="L49" s="53"/>
    </row>
    <row r="51" spans="11:12" x14ac:dyDescent="0.25">
      <c r="K51" s="53"/>
      <c r="L51" s="53"/>
    </row>
  </sheetData>
  <mergeCells count="6">
    <mergeCell ref="K35:L35"/>
    <mergeCell ref="B2:C2"/>
    <mergeCell ref="E2:F2"/>
    <mergeCell ref="H2:I2"/>
    <mergeCell ref="K2:L2"/>
    <mergeCell ref="K17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Форма</vt:lpstr>
      <vt:lpstr>ВИК</vt:lpstr>
      <vt:lpstr>УЗТ (коркарта)</vt:lpstr>
      <vt:lpstr>ПВК</vt:lpstr>
      <vt:lpstr>УЗК</vt:lpstr>
      <vt:lpstr>НВ</vt:lpstr>
      <vt:lpstr>ММПМ</vt:lpstr>
      <vt:lpstr>Приборы ЛНК</vt:lpstr>
      <vt:lpstr>Специалисты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2024-01-20T07:31:49Z</dcterms:modified>
</cp:coreProperties>
</file>