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62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M12" i="1" s="1"/>
  <c r="L12" i="1" s="1"/>
  <c r="K11" i="1"/>
  <c r="J11" i="1"/>
  <c r="I11" i="1"/>
  <c r="H11" i="1"/>
  <c r="G11" i="1"/>
  <c r="F11" i="1"/>
  <c r="E11" i="1"/>
  <c r="D11" i="1"/>
  <c r="M11" i="1" s="1"/>
  <c r="L11" i="1" s="1"/>
  <c r="C11" i="1"/>
  <c r="B11" i="1"/>
  <c r="K10" i="1"/>
  <c r="J10" i="1"/>
  <c r="I10" i="1"/>
  <c r="H10" i="1"/>
  <c r="G10" i="1"/>
  <c r="F10" i="1"/>
  <c r="E10" i="1"/>
  <c r="D10" i="1"/>
  <c r="M10" i="1" s="1"/>
  <c r="C10" i="1"/>
  <c r="B10" i="1"/>
  <c r="K9" i="1"/>
  <c r="J9" i="1"/>
  <c r="I9" i="1"/>
  <c r="H9" i="1"/>
  <c r="G9" i="1"/>
  <c r="F9" i="1"/>
  <c r="E9" i="1"/>
  <c r="D9" i="1"/>
  <c r="M9" i="1" s="1"/>
  <c r="C9" i="1"/>
  <c r="B9" i="1"/>
  <c r="K8" i="1"/>
  <c r="J8" i="1"/>
  <c r="I8" i="1"/>
  <c r="H8" i="1"/>
  <c r="G8" i="1"/>
  <c r="F8" i="1"/>
  <c r="E8" i="1"/>
  <c r="D8" i="1"/>
  <c r="M8" i="1" s="1"/>
  <c r="C8" i="1"/>
  <c r="B8" i="1"/>
  <c r="K7" i="1"/>
  <c r="J7" i="1"/>
  <c r="I7" i="1"/>
  <c r="H7" i="1"/>
  <c r="G7" i="1"/>
  <c r="F7" i="1"/>
  <c r="E7" i="1"/>
  <c r="D7" i="1"/>
  <c r="M7" i="1" s="1"/>
  <c r="C7" i="1"/>
  <c r="B7" i="1"/>
  <c r="K6" i="1"/>
  <c r="J6" i="1"/>
  <c r="I6" i="1"/>
  <c r="H6" i="1"/>
  <c r="G6" i="1"/>
  <c r="F6" i="1"/>
  <c r="E6" i="1"/>
  <c r="D6" i="1"/>
  <c r="M6" i="1" s="1"/>
  <c r="C6" i="1"/>
  <c r="B6" i="1"/>
  <c r="K5" i="1"/>
  <c r="J5" i="1"/>
  <c r="I5" i="1"/>
  <c r="H5" i="1"/>
  <c r="G5" i="1"/>
  <c r="F5" i="1"/>
  <c r="E5" i="1"/>
  <c r="D5" i="1"/>
  <c r="M5" i="1" s="1"/>
  <c r="C5" i="1"/>
  <c r="B5" i="1"/>
  <c r="K4" i="1"/>
  <c r="J4" i="1"/>
  <c r="I4" i="1"/>
  <c r="H4" i="1"/>
  <c r="G4" i="1"/>
  <c r="F4" i="1"/>
  <c r="E4" i="1"/>
  <c r="D4" i="1"/>
  <c r="M4" i="1" s="1"/>
  <c r="C4" i="1"/>
  <c r="B4" i="1"/>
  <c r="K3" i="1"/>
  <c r="J3" i="1"/>
  <c r="I3" i="1"/>
  <c r="H3" i="1"/>
  <c r="G3" i="1"/>
  <c r="F3" i="1"/>
  <c r="E3" i="1"/>
  <c r="D3" i="1"/>
  <c r="M3" i="1" s="1"/>
  <c r="L3" i="1" s="1"/>
  <c r="C3" i="1"/>
  <c r="B3" i="1"/>
  <c r="M2" i="1"/>
  <c r="L5" i="1" l="1"/>
  <c r="L7" i="1"/>
  <c r="L9" i="1"/>
  <c r="L4" i="1"/>
  <c r="L6" i="1"/>
  <c r="L10" i="1"/>
  <c r="L8" i="1"/>
</calcChain>
</file>

<file path=xl/sharedStrings.xml><?xml version="1.0" encoding="utf-8"?>
<sst xmlns="http://schemas.openxmlformats.org/spreadsheetml/2006/main" count="36" uniqueCount="25">
  <si>
    <t>Final</t>
  </si>
  <si>
    <t>Всеукр</t>
  </si>
  <si>
    <t>Анисимов</t>
  </si>
  <si>
    <t>Сохацкий</t>
  </si>
  <si>
    <t>Кельник</t>
  </si>
  <si>
    <t>Соколов</t>
  </si>
  <si>
    <t>Колебошин</t>
  </si>
  <si>
    <t>Трилис</t>
  </si>
  <si>
    <t>Пасихов</t>
  </si>
  <si>
    <t>Дмитрук</t>
  </si>
  <si>
    <t>Вильчинский</t>
  </si>
  <si>
    <t>Место</t>
  </si>
  <si>
    <t>Сумма</t>
  </si>
  <si>
    <t>Участник</t>
  </si>
  <si>
    <t>Вениамин</t>
  </si>
  <si>
    <t>Шумаев</t>
  </si>
  <si>
    <t>Жиленко</t>
  </si>
  <si>
    <t>Рашковецкий</t>
  </si>
  <si>
    <t>Микуленко</t>
  </si>
  <si>
    <t>Югай</t>
  </si>
  <si>
    <t>Палиничак</t>
  </si>
  <si>
    <t>Непочатый</t>
  </si>
  <si>
    <t>Мазанов</t>
  </si>
  <si>
    <t>Висин</t>
  </si>
  <si>
    <t>Григорьев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</si>
</sst>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i/>
      <sz val="10"/>
      <color rgb="FF00CC00"/>
      <name val="Arial"/>
      <family val="2"/>
      <charset val="204"/>
    </font>
    <font>
      <b/>
      <sz val="10"/>
      <color rgb="FFFF3333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66"/>
      </patternFill>
    </fill>
    <fill>
      <patternFill patternType="solid">
        <fgColor rgb="FFFF0000"/>
        <bgColor rgb="FFFF3333"/>
      </patternFill>
    </fill>
    <fill>
      <patternFill patternType="solid">
        <fgColor rgb="FF99FF99"/>
        <bgColor rgb="FF99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99999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2" fontId="2" fillId="0" borderId="0" xfId="0" applyNumberFormat="1" applyFont="1"/>
    <xf numFmtId="0" fontId="0" fillId="2" borderId="0" xfId="0" applyFon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2" fontId="0" fillId="0" borderId="0" xfId="0" applyNumberFormat="1" applyFont="1"/>
    <xf numFmtId="2" fontId="0" fillId="8" borderId="0" xfId="0" applyNumberFormat="1" applyFill="1"/>
    <xf numFmtId="2" fontId="0" fillId="3" borderId="0" xfId="0" applyNumberFormat="1" applyFont="1" applyFill="1"/>
    <xf numFmtId="2" fontId="0" fillId="9" borderId="0" xfId="0" applyNumberFormat="1" applyFill="1"/>
    <xf numFmtId="2" fontId="0" fillId="10" borderId="0" xfId="0" applyNumberFormat="1" applyFill="1"/>
    <xf numFmtId="0" fontId="0" fillId="7" borderId="0" xfId="0" applyFont="1" applyFill="1"/>
    <xf numFmtId="0" fontId="0" fillId="3" borderId="0" xfId="0" applyFont="1" applyFill="1"/>
    <xf numFmtId="2" fontId="0" fillId="0" borderId="0" xfId="0" applyNumberFormat="1" applyAlignment="1">
      <alignment horizontal="right"/>
    </xf>
    <xf numFmtId="2" fontId="0" fillId="11" borderId="0" xfId="0" applyNumberFormat="1" applyFill="1"/>
    <xf numFmtId="2" fontId="0" fillId="12" borderId="0" xfId="0" applyNumberFormat="1" applyFont="1" applyFill="1"/>
    <xf numFmtId="2" fontId="0" fillId="1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N12"/>
  <sheetViews>
    <sheetView tabSelected="1" zoomScaleNormal="100" workbookViewId="0">
      <selection activeCell="L22" sqref="L22"/>
    </sheetView>
  </sheetViews>
  <sheetFormatPr defaultRowHeight="12.75" x14ac:dyDescent="0.2"/>
  <cols>
    <col min="1" max="1" width="14.5703125"/>
    <col min="2" max="9" width="11.5703125"/>
    <col min="10" max="11" width="11.7109375"/>
    <col min="12" max="12" width="11"/>
    <col min="13" max="13" width="14.28515625"/>
    <col min="14" max="14" width="14.42578125"/>
    <col min="15" max="15" width="8.7109375"/>
    <col min="16" max="1025" width="11.5703125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</row>
    <row r="2" spans="1:14" x14ac:dyDescent="0.2">
      <c r="A2" t="s">
        <v>14</v>
      </c>
      <c r="B2" s="3">
        <v>10</v>
      </c>
      <c r="C2" s="3">
        <v>10</v>
      </c>
      <c r="D2" s="3">
        <v>30</v>
      </c>
      <c r="E2" s="3">
        <v>10</v>
      </c>
      <c r="F2" s="3">
        <v>20</v>
      </c>
      <c r="G2" s="3">
        <v>20</v>
      </c>
      <c r="H2" s="3">
        <v>10</v>
      </c>
      <c r="I2" s="3">
        <v>10</v>
      </c>
      <c r="J2" s="3">
        <v>20</v>
      </c>
      <c r="K2" s="3">
        <v>20</v>
      </c>
      <c r="L2">
        <v>0</v>
      </c>
      <c r="M2" s="3">
        <f t="shared" ref="M2:M12" si="0">SUM(B2:K2)</f>
        <v>160</v>
      </c>
      <c r="N2" t="s">
        <v>14</v>
      </c>
    </row>
    <row r="3" spans="1:14" x14ac:dyDescent="0.2">
      <c r="A3" s="4" t="s">
        <v>15</v>
      </c>
      <c r="B3" s="5">
        <f>38/45*B2</f>
        <v>8.4444444444444446</v>
      </c>
      <c r="C3" s="6">
        <f>26.45/30*C2</f>
        <v>8.8166666666666664</v>
      </c>
      <c r="D3" s="7">
        <f>23/30*D2</f>
        <v>23</v>
      </c>
      <c r="E3" s="7">
        <f>20/25*E2</f>
        <v>8</v>
      </c>
      <c r="F3" s="8">
        <f>20/20*F2</f>
        <v>20</v>
      </c>
      <c r="G3" s="5">
        <f>14/20*G2</f>
        <v>14</v>
      </c>
      <c r="H3" s="9">
        <f>9.8/10*H2</f>
        <v>9.8000000000000007</v>
      </c>
      <c r="I3" s="5">
        <f>8.2/10*I2</f>
        <v>8.1999999999999993</v>
      </c>
      <c r="J3" s="5">
        <f>15.5/20*J2</f>
        <v>15.5</v>
      </c>
      <c r="K3" s="7">
        <f>7.2/20*K2</f>
        <v>7.1999999999999993</v>
      </c>
      <c r="L3">
        <f t="shared" ref="L3:L12" si="1">RANK(M3,M$3:M$12)</f>
        <v>1</v>
      </c>
      <c r="M3" s="8">
        <f t="shared" si="0"/>
        <v>122.96111111111112</v>
      </c>
      <c r="N3" s="4" t="s">
        <v>15</v>
      </c>
    </row>
    <row r="4" spans="1:14" x14ac:dyDescent="0.2">
      <c r="A4" s="4" t="s">
        <v>16</v>
      </c>
      <c r="B4" s="6">
        <f>35.5/45*B2</f>
        <v>7.8888888888888884</v>
      </c>
      <c r="C4" s="10">
        <f>17/30*C2</f>
        <v>5.6666666666666661</v>
      </c>
      <c r="D4" s="5">
        <f>25/30*D2</f>
        <v>25</v>
      </c>
      <c r="E4" s="6">
        <f>21/25*E2</f>
        <v>8.4</v>
      </c>
      <c r="F4" s="9">
        <f>13.4/20*F2</f>
        <v>13.4</v>
      </c>
      <c r="G4" s="7">
        <f>12/20*G2</f>
        <v>12</v>
      </c>
      <c r="H4" s="8">
        <f>10/10*H2</f>
        <v>10</v>
      </c>
      <c r="I4" s="9">
        <f>7.4/10*I2</f>
        <v>7.4</v>
      </c>
      <c r="J4" s="20">
        <f>15/20*J2</f>
        <v>15</v>
      </c>
      <c r="K4" s="20">
        <f>12.3/20*K2</f>
        <v>12.3</v>
      </c>
      <c r="L4">
        <f t="shared" si="1"/>
        <v>2</v>
      </c>
      <c r="M4" s="11">
        <f t="shared" si="0"/>
        <v>117.05555555555556</v>
      </c>
      <c r="N4" s="4" t="s">
        <v>16</v>
      </c>
    </row>
    <row r="5" spans="1:14" x14ac:dyDescent="0.2">
      <c r="A5" s="4" t="s">
        <v>17</v>
      </c>
      <c r="B5" s="9">
        <f>34/45*B2</f>
        <v>7.5555555555555554</v>
      </c>
      <c r="C5" s="7">
        <f>17.8/30*C2</f>
        <v>5.9333333333333336</v>
      </c>
      <c r="D5" s="6">
        <f>24/30*D2</f>
        <v>24</v>
      </c>
      <c r="E5" s="6">
        <f>21/25*E2</f>
        <v>8.4</v>
      </c>
      <c r="F5" s="6">
        <f>15.9/20*F2</f>
        <v>15.9</v>
      </c>
      <c r="G5" s="9">
        <f>12.5/20*G2</f>
        <v>12.5</v>
      </c>
      <c r="H5" s="9">
        <f>9.8/10*H2</f>
        <v>9.8000000000000007</v>
      </c>
      <c r="I5" s="7">
        <f>5.6/10*I2</f>
        <v>5.6</v>
      </c>
      <c r="J5" s="7">
        <f>12.5/20*J2</f>
        <v>12.5</v>
      </c>
      <c r="K5" s="5">
        <f>13.3/20*K2</f>
        <v>13.3</v>
      </c>
      <c r="L5">
        <f t="shared" si="1"/>
        <v>3</v>
      </c>
      <c r="M5" s="11">
        <f t="shared" si="0"/>
        <v>115.48888888888888</v>
      </c>
      <c r="N5" s="4" t="s">
        <v>17</v>
      </c>
    </row>
    <row r="6" spans="1:14" x14ac:dyDescent="0.2">
      <c r="A6" s="4" t="s">
        <v>18</v>
      </c>
      <c r="B6" s="7">
        <f>32.5/45*B2</f>
        <v>7.2222222222222223</v>
      </c>
      <c r="C6" s="12">
        <f>29/30*C2</f>
        <v>9.6666666666666661</v>
      </c>
      <c r="D6" s="7">
        <f>23/30*D2</f>
        <v>23</v>
      </c>
      <c r="E6" s="5">
        <f>22/25*E2</f>
        <v>8.8000000000000007</v>
      </c>
      <c r="F6" s="9">
        <f>13.4/20*F2</f>
        <v>13.4</v>
      </c>
      <c r="G6" s="7">
        <f>9.5/20*G2</f>
        <v>9.5</v>
      </c>
      <c r="H6" s="9">
        <f>9.8/10*H2</f>
        <v>9.8000000000000007</v>
      </c>
      <c r="I6" s="20">
        <f>7.8/10*I2</f>
        <v>7.8000000000000007</v>
      </c>
      <c r="J6" s="13">
        <f>12/20*J2</f>
        <v>12</v>
      </c>
      <c r="K6" s="9">
        <f>11.85/20*K2</f>
        <v>11.850000000000001</v>
      </c>
      <c r="L6">
        <f t="shared" si="1"/>
        <v>4</v>
      </c>
      <c r="M6" s="11">
        <f t="shared" si="0"/>
        <v>113.03888888888886</v>
      </c>
      <c r="N6" s="4" t="s">
        <v>18</v>
      </c>
    </row>
    <row r="7" spans="1:14" x14ac:dyDescent="0.2">
      <c r="A7" s="4" t="s">
        <v>19</v>
      </c>
      <c r="B7" s="7">
        <f>29/45*B2</f>
        <v>6.4444444444444446</v>
      </c>
      <c r="C7" s="7">
        <f>20.4/30*C2</f>
        <v>6.7999999999999989</v>
      </c>
      <c r="D7" s="7">
        <f>23/30*D2</f>
        <v>23</v>
      </c>
      <c r="E7" s="7">
        <f>20/25*E2</f>
        <v>8</v>
      </c>
      <c r="F7" s="7">
        <f>7.95/20*F2</f>
        <v>7.95</v>
      </c>
      <c r="G7" s="6">
        <f>13.5/20*G2</f>
        <v>13.5</v>
      </c>
      <c r="H7" s="13">
        <f>6.4/10*H2</f>
        <v>6.4</v>
      </c>
      <c r="I7" s="7">
        <f>6.3/10*I2</f>
        <v>6.3</v>
      </c>
      <c r="J7" s="7">
        <f>13.5/20*J2</f>
        <v>13.5</v>
      </c>
      <c r="K7">
        <f>10.95/20*K2</f>
        <v>10.95</v>
      </c>
      <c r="L7">
        <f t="shared" si="1"/>
        <v>5</v>
      </c>
      <c r="M7" s="14">
        <f t="shared" si="0"/>
        <v>102.84444444444445</v>
      </c>
      <c r="N7" s="4" t="s">
        <v>19</v>
      </c>
    </row>
    <row r="8" spans="1:14" x14ac:dyDescent="0.2">
      <c r="A8" s="15" t="s">
        <v>20</v>
      </c>
      <c r="B8" s="7">
        <f>32.5/45*B2</f>
        <v>7.2222222222222223</v>
      </c>
      <c r="C8" s="9">
        <f>21.55/3</f>
        <v>7.1833333333333336</v>
      </c>
      <c r="D8" s="6">
        <f>24/30*D2</f>
        <v>24</v>
      </c>
      <c r="E8" s="7">
        <f>15/25*E2</f>
        <v>6</v>
      </c>
      <c r="F8" s="13">
        <f>3/20*F2</f>
        <v>3</v>
      </c>
      <c r="G8" s="7">
        <f>11.5/20*G2</f>
        <v>11.5</v>
      </c>
      <c r="H8" s="20">
        <f>9.9/10*H2</f>
        <v>9.9</v>
      </c>
      <c r="I8" s="7">
        <f>4.9/10*I2</f>
        <v>4.9000000000000004</v>
      </c>
      <c r="J8" s="20">
        <f>15/20*J2</f>
        <v>15</v>
      </c>
      <c r="K8" s="7">
        <f>8.1/20*K2</f>
        <v>8.1</v>
      </c>
      <c r="L8">
        <f t="shared" si="1"/>
        <v>6</v>
      </c>
      <c r="M8" s="9">
        <f t="shared" si="0"/>
        <v>96.805555555555557</v>
      </c>
      <c r="N8" s="15" t="s">
        <v>20</v>
      </c>
    </row>
    <row r="9" spans="1:14" x14ac:dyDescent="0.2">
      <c r="A9" s="15" t="s">
        <v>21</v>
      </c>
      <c r="B9" s="7">
        <f>30.5/45*B2</f>
        <v>6.7777777777777786</v>
      </c>
      <c r="C9" s="7">
        <f>15.5/30*C2</f>
        <v>5.166666666666667</v>
      </c>
      <c r="D9" s="7">
        <f>23/30*D2</f>
        <v>23</v>
      </c>
      <c r="E9" s="13">
        <f>10/25*E2</f>
        <v>4</v>
      </c>
      <c r="F9" s="9">
        <f>13.4/20*F2</f>
        <v>13.4</v>
      </c>
      <c r="G9" s="7">
        <f>8.5/20*G2</f>
        <v>8.5</v>
      </c>
      <c r="H9" s="9">
        <f>9.8/10*H2</f>
        <v>9.8000000000000007</v>
      </c>
      <c r="I9" s="7">
        <f>4.1/10*I2</f>
        <v>4.0999999999999996</v>
      </c>
      <c r="J9" s="7">
        <f>13/20*J2</f>
        <v>13</v>
      </c>
      <c r="K9" s="7">
        <f>8.9/20*K2</f>
        <v>8.9</v>
      </c>
      <c r="L9">
        <f t="shared" si="1"/>
        <v>7</v>
      </c>
      <c r="M9" s="9">
        <f t="shared" si="0"/>
        <v>96.644444444444446</v>
      </c>
      <c r="N9" s="15" t="s">
        <v>21</v>
      </c>
    </row>
    <row r="10" spans="1:14" x14ac:dyDescent="0.2">
      <c r="A10" s="16" t="s">
        <v>22</v>
      </c>
      <c r="B10" s="7">
        <f>33/45*B2</f>
        <v>7.333333333333333</v>
      </c>
      <c r="C10" s="7">
        <f>15.5/30*C2</f>
        <v>5.166666666666667</v>
      </c>
      <c r="D10" s="17">
        <f>22/30*D2</f>
        <v>22</v>
      </c>
      <c r="E10" s="7">
        <f>15/25*E2</f>
        <v>6</v>
      </c>
      <c r="F10" s="7">
        <f>10/20*F2</f>
        <v>10</v>
      </c>
      <c r="G10" s="7">
        <f>10.5/20*G2</f>
        <v>10.5</v>
      </c>
      <c r="H10" s="7">
        <f>8/10*H2</f>
        <v>8</v>
      </c>
      <c r="I10" s="7">
        <f>3.5/10*I2</f>
        <v>3.5</v>
      </c>
      <c r="J10" s="13">
        <f>12/20*J2</f>
        <v>12</v>
      </c>
      <c r="K10" s="7">
        <f>7.15/20*K2</f>
        <v>7.15</v>
      </c>
      <c r="L10">
        <f t="shared" si="1"/>
        <v>8</v>
      </c>
      <c r="M10" s="18">
        <f t="shared" si="0"/>
        <v>91.65</v>
      </c>
      <c r="N10" s="16" t="s">
        <v>22</v>
      </c>
    </row>
    <row r="11" spans="1:14" x14ac:dyDescent="0.2">
      <c r="A11" s="16" t="s">
        <v>23</v>
      </c>
      <c r="B11" s="7">
        <f>31/45*B2</f>
        <v>6.8888888888888893</v>
      </c>
      <c r="C11" s="7">
        <f>18.75/30*C2</f>
        <v>6.25</v>
      </c>
      <c r="D11" s="13">
        <f>20/30*D2</f>
        <v>20</v>
      </c>
      <c r="E11" s="7">
        <f>14/25*E2</f>
        <v>5.6000000000000005</v>
      </c>
      <c r="F11" s="7">
        <f>6.5/20*F2</f>
        <v>6.5</v>
      </c>
      <c r="G11" s="13">
        <f>7/20*G2</f>
        <v>7</v>
      </c>
      <c r="H11" s="7">
        <f>8.5/10*H2</f>
        <v>8.5</v>
      </c>
      <c r="I11" s="7">
        <f>6.5/10*I2</f>
        <v>6.5</v>
      </c>
      <c r="J11" s="7">
        <f>13.5/20*J2</f>
        <v>13.5</v>
      </c>
      <c r="K11" s="7">
        <f>10.75/20*K2</f>
        <v>10.75</v>
      </c>
      <c r="L11">
        <f t="shared" si="1"/>
        <v>9</v>
      </c>
      <c r="M11" s="18">
        <f t="shared" si="0"/>
        <v>91.48888888888888</v>
      </c>
      <c r="N11" s="16" t="s">
        <v>23</v>
      </c>
    </row>
    <row r="12" spans="1:14" x14ac:dyDescent="0.2">
      <c r="A12" s="16" t="s">
        <v>24</v>
      </c>
      <c r="B12" s="13">
        <f>26.5/45*B2</f>
        <v>5.8888888888888893</v>
      </c>
      <c r="C12" s="13">
        <f>11.9/30*C2</f>
        <v>3.9666666666666668</v>
      </c>
      <c r="D12" s="7">
        <f>21/30*D2</f>
        <v>21</v>
      </c>
      <c r="E12" s="7">
        <f>15/25*E2</f>
        <v>6</v>
      </c>
      <c r="F12" s="7">
        <f>6.1/20*F2</f>
        <v>6.1</v>
      </c>
      <c r="G12" s="7">
        <f>9/20*G2</f>
        <v>9</v>
      </c>
      <c r="H12" s="7">
        <f>9.5/10*H2</f>
        <v>9.5</v>
      </c>
      <c r="I12" s="13">
        <f>2.3/10*I2</f>
        <v>2.2999999999999998</v>
      </c>
      <c r="J12" s="13">
        <f>12/20*J2</f>
        <v>12</v>
      </c>
      <c r="K12" s="13">
        <f>6.65/20*K2</f>
        <v>6.65</v>
      </c>
      <c r="L12">
        <f t="shared" si="1"/>
        <v>10</v>
      </c>
      <c r="M12" s="19">
        <f t="shared" si="0"/>
        <v>82.405555555555566</v>
      </c>
      <c r="N12" s="16" t="s">
        <v>24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9669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9</cp:revision>
  <cp:lastPrinted>2015-05-20T22:32:03Z</cp:lastPrinted>
  <dcterms:created xsi:type="dcterms:W3CDTF">2015-05-18T13:25:29Z</dcterms:created>
  <dcterms:modified xsi:type="dcterms:W3CDTF">2016-05-22T21:47:02Z</dcterms:modified>
  <dc:language>ru-RU</dc:language>
</cp:coreProperties>
</file>