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C38474EF-CEFD-4B89-8098-793830C4946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9mm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3" i="1"/>
  <c r="N12" i="1"/>
  <c r="N13" i="1"/>
  <c r="N14" i="1"/>
  <c r="N15" i="1"/>
  <c r="V12" i="1"/>
  <c r="V13" i="1"/>
  <c r="V14" i="1"/>
  <c r="V15" i="1"/>
  <c r="V11" i="1"/>
  <c r="W4" i="1"/>
  <c r="W5" i="1"/>
  <c r="W6" i="1"/>
  <c r="W7" i="1"/>
  <c r="W3" i="1"/>
  <c r="T12" i="1"/>
  <c r="T13" i="1"/>
  <c r="T14" i="1"/>
  <c r="T15" i="1"/>
  <c r="W15" i="1" s="1"/>
  <c r="T11" i="1"/>
  <c r="U11" i="1"/>
  <c r="U12" i="1"/>
  <c r="U13" i="1"/>
  <c r="U14" i="1"/>
  <c r="W14" i="1" s="1"/>
  <c r="U15" i="1"/>
  <c r="W11" i="1" l="1"/>
  <c r="N11" i="1" s="1"/>
  <c r="W12" i="1"/>
  <c r="W13" i="1"/>
</calcChain>
</file>

<file path=xl/sharedStrings.xml><?xml version="1.0" encoding="utf-8"?>
<sst xmlns="http://schemas.openxmlformats.org/spreadsheetml/2006/main" count="72" uniqueCount="41">
  <si>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</si>
  <si>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</si>
  <si>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</si>
  <si>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</si>
  <si>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</si>
  <si>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</si>
  <si>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</si>
  <si>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</si>
  <si>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</si>
  <si>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</si>
  <si>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</si>
  <si>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</si>
  <si>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</si>
  <si>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</si>
  <si>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</si>
  <si>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old</t>
  </si>
  <si>
    <t>type</t>
  </si>
  <si>
    <t>mv</t>
  </si>
  <si>
    <t>energy</t>
  </si>
  <si>
    <t>tracer</t>
  </si>
  <si>
    <t>100st</t>
  </si>
  <si>
    <t>200st</t>
  </si>
  <si>
    <t>0st</t>
  </si>
  <si>
    <t>vel loss</t>
  </si>
  <si>
    <t>irl stats</t>
  </si>
  <si>
    <t>suppression</t>
  </si>
  <si>
    <t>pen</t>
  </si>
  <si>
    <t>damage</t>
  </si>
  <si>
    <t>45acp_blazer_brass_230gr_fmj</t>
  </si>
  <si>
    <t>.45 ACP Blazer Brass 230gr FMJ</t>
  </si>
  <si>
    <t>45acp_pmc_230gr_fmj_45a</t>
  </si>
  <si>
    <t>.45 ACP PMC 230gr FMJ (45A)</t>
  </si>
  <si>
    <t>45acp_stelth_230gr_tmj_tmc_stl</t>
  </si>
  <si>
    <t>.45 ACP Stelth 230gr TMJ (TMC-STL)</t>
  </si>
  <si>
    <t>45acp_tulammo_230gr_fmj</t>
  </si>
  <si>
    <t>.45 ACP Tulammo 230gr FMJ</t>
  </si>
  <si>
    <t>45acp_ammoinc_230gr_red_tracer_jhp</t>
  </si>
  <si>
    <t>.45 ACP Ammo Inc. 230gr Red Tracer JHP</t>
  </si>
  <si>
    <t>fmk</t>
  </si>
  <si>
    <t>tmj</t>
  </si>
  <si>
    <t>fmj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</si>
</sst>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zoomScale="115" zoomScaleNormal="115" workbookViewId="0">
      <selection activeCell="R16" sqref="R16"/>
    </sheetView>
  </sheetViews>
  <sheetFormatPr defaultColWidth="8.7109375" defaultRowHeight="15" x14ac:dyDescent="0.25"/>
  <cols>
    <col min="2" max="2" width="30" customWidth="1"/>
    <col min="3" max="14" width="6.7109375" customWidth="1"/>
    <col min="15" max="15" width="8.7109375" customWidth="1"/>
    <col min="16" max="23" width="6.7109375" customWidth="1"/>
    <col min="24" max="24" width="9.42578125" customWidth="1"/>
    <col min="25" max="35" width="6.7109375" customWidth="1"/>
    <col min="36" max="47" width="8.7109375" customWidth="1"/>
  </cols>
  <sheetData>
    <row r="1" spans="1:27" x14ac:dyDescent="0.25">
      <c r="A1" s="1"/>
      <c r="B1" s="1"/>
      <c r="C1" s="1" t="s">
        <v>15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T1" t="s">
        <v>27</v>
      </c>
      <c r="Y1" t="s">
        <v>24</v>
      </c>
    </row>
    <row r="2" spans="1:27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17</v>
      </c>
      <c r="Q2" t="s">
        <v>23</v>
      </c>
      <c r="R2" t="s">
        <v>25</v>
      </c>
      <c r="S2" t="s">
        <v>26</v>
      </c>
      <c r="T2" t="s">
        <v>22</v>
      </c>
      <c r="U2" t="s">
        <v>20</v>
      </c>
      <c r="V2" t="s">
        <v>21</v>
      </c>
      <c r="Y2" t="s">
        <v>16</v>
      </c>
      <c r="Z2" t="s">
        <v>17</v>
      </c>
      <c r="AA2" t="s">
        <v>18</v>
      </c>
    </row>
    <row r="3" spans="1:27" x14ac:dyDescent="0.25">
      <c r="A3" s="3" t="s">
        <v>34</v>
      </c>
      <c r="B3" s="3" t="s">
        <v>35</v>
      </c>
      <c r="C3" s="3">
        <v>1</v>
      </c>
      <c r="D3" s="3">
        <v>0.1</v>
      </c>
      <c r="E3" s="3">
        <v>-2</v>
      </c>
      <c r="F3" s="3">
        <v>-2</v>
      </c>
      <c r="G3" s="3"/>
      <c r="H3" s="3">
        <v>0.1</v>
      </c>
      <c r="I3" s="3"/>
      <c r="J3" s="3">
        <v>-50</v>
      </c>
      <c r="K3" s="3"/>
      <c r="L3" s="3"/>
      <c r="M3" s="3">
        <v>1200</v>
      </c>
      <c r="N3" s="1">
        <f>C3-D3*20-E3*0.8-F3*0.6-H3*5+(W3-22)*1+P3/300+S3*2</f>
        <v>17.639999999999997</v>
      </c>
      <c r="P3">
        <v>1150</v>
      </c>
      <c r="Q3">
        <v>20</v>
      </c>
      <c r="R3" s="2">
        <v>0.5</v>
      </c>
      <c r="S3">
        <v>-0.08</v>
      </c>
      <c r="T3">
        <v>43</v>
      </c>
      <c r="U3">
        <v>38</v>
      </c>
      <c r="V3">
        <v>23</v>
      </c>
      <c r="W3">
        <f>AVERAGE(T3:V3)</f>
        <v>34.666666666666664</v>
      </c>
      <c r="Y3" t="s">
        <v>38</v>
      </c>
      <c r="Z3">
        <v>850</v>
      </c>
      <c r="AA3">
        <v>369</v>
      </c>
    </row>
    <row r="4" spans="1:27" x14ac:dyDescent="0.25">
      <c r="A4" s="3" t="s">
        <v>32</v>
      </c>
      <c r="B4" s="3" t="s">
        <v>33</v>
      </c>
      <c r="C4" s="3">
        <v>-0.5</v>
      </c>
      <c r="D4" s="3">
        <v>0.1</v>
      </c>
      <c r="E4" s="3"/>
      <c r="F4" s="3">
        <v>1</v>
      </c>
      <c r="G4" s="3"/>
      <c r="H4" s="3">
        <v>0.1</v>
      </c>
      <c r="I4" s="3"/>
      <c r="J4" s="3"/>
      <c r="K4" s="3"/>
      <c r="L4" s="3"/>
      <c r="M4" s="3">
        <v>1200</v>
      </c>
      <c r="N4" s="1">
        <f t="shared" ref="N4:N7" si="0">C4-D4*20-E4*0.8-F4*0.6-H4*5+(W4-22)*1+P4/300+S4*2</f>
        <v>21.5</v>
      </c>
      <c r="P4">
        <v>1200</v>
      </c>
      <c r="Q4">
        <v>30</v>
      </c>
      <c r="R4" s="2">
        <v>0.5</v>
      </c>
      <c r="S4">
        <v>0.55000000000000004</v>
      </c>
      <c r="T4">
        <v>48</v>
      </c>
      <c r="U4">
        <v>43</v>
      </c>
      <c r="V4">
        <v>35</v>
      </c>
      <c r="W4">
        <f t="shared" ref="W4:W15" si="1">AVERAGE(T4:V4)</f>
        <v>42</v>
      </c>
      <c r="Y4" t="s">
        <v>39</v>
      </c>
      <c r="Z4">
        <v>757</v>
      </c>
      <c r="AA4">
        <v>293</v>
      </c>
    </row>
    <row r="5" spans="1:27" x14ac:dyDescent="0.25">
      <c r="A5" s="3" t="s">
        <v>30</v>
      </c>
      <c r="B5" s="3" t="s">
        <v>31</v>
      </c>
      <c r="C5" s="3">
        <v>0</v>
      </c>
      <c r="D5" s="3">
        <v>0.1</v>
      </c>
      <c r="E5" s="3"/>
      <c r="F5" s="3">
        <v>-2</v>
      </c>
      <c r="G5" s="3"/>
      <c r="H5" s="3">
        <v>0.1</v>
      </c>
      <c r="I5" s="3"/>
      <c r="J5" s="3">
        <v>-20</v>
      </c>
      <c r="K5" s="3"/>
      <c r="L5" s="3"/>
      <c r="M5" s="3">
        <v>1500</v>
      </c>
      <c r="N5" s="1">
        <f t="shared" si="0"/>
        <v>18.479999999999997</v>
      </c>
      <c r="P5">
        <v>1180</v>
      </c>
      <c r="Q5">
        <v>50</v>
      </c>
      <c r="R5" s="2">
        <v>0.5</v>
      </c>
      <c r="S5">
        <v>0.09</v>
      </c>
      <c r="T5">
        <v>45</v>
      </c>
      <c r="U5">
        <v>38</v>
      </c>
      <c r="V5">
        <v>30</v>
      </c>
      <c r="W5">
        <f t="shared" si="1"/>
        <v>37.666666666666664</v>
      </c>
      <c r="Y5" t="s">
        <v>40</v>
      </c>
      <c r="Z5">
        <v>830</v>
      </c>
      <c r="AA5">
        <v>352</v>
      </c>
    </row>
    <row r="6" spans="1:27" x14ac:dyDescent="0.25">
      <c r="A6" s="3" t="s">
        <v>28</v>
      </c>
      <c r="B6" s="3" t="s">
        <v>29</v>
      </c>
      <c r="C6" s="3">
        <v>0</v>
      </c>
      <c r="D6" s="3">
        <v>0.1</v>
      </c>
      <c r="E6" s="3"/>
      <c r="F6" s="3"/>
      <c r="G6" s="3"/>
      <c r="H6" s="3"/>
      <c r="I6" s="3"/>
      <c r="J6" s="3"/>
      <c r="K6" s="3"/>
      <c r="L6" s="3"/>
      <c r="M6" s="3">
        <v>0</v>
      </c>
      <c r="N6" s="1">
        <f t="shared" si="0"/>
        <v>17.866666666666664</v>
      </c>
      <c r="P6">
        <v>1200</v>
      </c>
      <c r="Q6">
        <v>50</v>
      </c>
      <c r="R6" s="2">
        <v>0.5</v>
      </c>
      <c r="S6">
        <v>0.1</v>
      </c>
      <c r="T6">
        <v>45</v>
      </c>
      <c r="U6">
        <v>38</v>
      </c>
      <c r="V6">
        <v>30</v>
      </c>
      <c r="W6">
        <f t="shared" si="1"/>
        <v>37.666666666666664</v>
      </c>
      <c r="Y6" t="s">
        <v>40</v>
      </c>
      <c r="Z6">
        <v>830</v>
      </c>
      <c r="AA6">
        <v>356</v>
      </c>
    </row>
    <row r="7" spans="1:27" x14ac:dyDescent="0.25">
      <c r="A7" s="3" t="s">
        <v>36</v>
      </c>
      <c r="B7" s="3" t="s">
        <v>37</v>
      </c>
      <c r="C7" s="3">
        <v>0</v>
      </c>
      <c r="D7" s="3">
        <v>0.1</v>
      </c>
      <c r="E7" s="3"/>
      <c r="F7" s="3"/>
      <c r="G7" s="3"/>
      <c r="H7" s="3">
        <v>0.1</v>
      </c>
      <c r="I7" s="3"/>
      <c r="J7" s="3">
        <v>-50</v>
      </c>
      <c r="K7" s="3"/>
      <c r="L7" s="3"/>
      <c r="M7" s="3">
        <v>1000</v>
      </c>
      <c r="N7" s="1">
        <f t="shared" si="0"/>
        <v>26.079999999999995</v>
      </c>
      <c r="P7">
        <v>1150</v>
      </c>
      <c r="Q7">
        <v>30</v>
      </c>
      <c r="R7" s="2">
        <v>0.6</v>
      </c>
      <c r="S7">
        <v>0.04</v>
      </c>
      <c r="T7">
        <v>52</v>
      </c>
      <c r="U7">
        <v>47</v>
      </c>
      <c r="V7">
        <v>41</v>
      </c>
      <c r="W7">
        <f t="shared" si="1"/>
        <v>46.666666666666664</v>
      </c>
      <c r="Y7" t="s">
        <v>19</v>
      </c>
      <c r="Z7">
        <v>920</v>
      </c>
      <c r="AA7">
        <v>432</v>
      </c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R8" s="2"/>
    </row>
    <row r="9" spans="1:27" x14ac:dyDescent="0.25">
      <c r="C9" t="s">
        <v>0</v>
      </c>
    </row>
    <row r="10" spans="1:27" x14ac:dyDescent="0.25">
      <c r="A10" s="1"/>
      <c r="B10" s="1"/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3</v>
      </c>
      <c r="P10" t="s">
        <v>17</v>
      </c>
      <c r="Q10" t="s">
        <v>23</v>
      </c>
      <c r="R10" t="s">
        <v>25</v>
      </c>
      <c r="S10" t="s">
        <v>26</v>
      </c>
      <c r="T10" t="s">
        <v>22</v>
      </c>
      <c r="U10" t="s">
        <v>20</v>
      </c>
      <c r="V10" t="s">
        <v>21</v>
      </c>
    </row>
    <row r="11" spans="1:27" x14ac:dyDescent="0.25">
      <c r="A11" s="3" t="s">
        <v>34</v>
      </c>
      <c r="B11" s="3" t="s">
        <v>35</v>
      </c>
      <c r="C11" s="3">
        <v>1</v>
      </c>
      <c r="D11" s="3">
        <v>0.1</v>
      </c>
      <c r="E11" s="3">
        <v>0</v>
      </c>
      <c r="F11" s="3">
        <v>0</v>
      </c>
      <c r="G11" s="3"/>
      <c r="H11" s="3">
        <v>0.1</v>
      </c>
      <c r="I11" s="3">
        <v>0.16</v>
      </c>
      <c r="J11" s="3">
        <v>100</v>
      </c>
      <c r="K11" s="3"/>
      <c r="L11" s="3"/>
      <c r="M11" s="3">
        <v>1200</v>
      </c>
      <c r="N11" s="1">
        <f>C11-D11*20-E11*0.8-F11*0.6-H11*5+(W11-22)*1+P11/300+S11*2</f>
        <v>20.246666666666663</v>
      </c>
      <c r="P11">
        <v>1000</v>
      </c>
      <c r="Q11">
        <v>50</v>
      </c>
      <c r="R11" s="2">
        <v>0.4</v>
      </c>
      <c r="S11">
        <v>0.1</v>
      </c>
      <c r="T11">
        <f>T3*(1+I11)</f>
        <v>49.879999999999995</v>
      </c>
      <c r="U11">
        <f t="shared" ref="U11:U14" si="2">U3*(1+I11)</f>
        <v>44.08</v>
      </c>
      <c r="V11">
        <f>V3*(I11+1)</f>
        <v>26.68</v>
      </c>
      <c r="W11">
        <f t="shared" si="1"/>
        <v>40.213333333333331</v>
      </c>
    </row>
    <row r="12" spans="1:27" x14ac:dyDescent="0.25">
      <c r="A12" s="3" t="s">
        <v>32</v>
      </c>
      <c r="B12" s="3" t="s">
        <v>33</v>
      </c>
      <c r="C12" s="3">
        <v>2</v>
      </c>
      <c r="D12" s="3">
        <v>0.1</v>
      </c>
      <c r="E12" s="3">
        <v>-2</v>
      </c>
      <c r="F12" s="3">
        <v>0</v>
      </c>
      <c r="G12" s="3"/>
      <c r="H12" s="3">
        <v>0</v>
      </c>
      <c r="I12" s="3">
        <v>-0.11</v>
      </c>
      <c r="J12" s="3">
        <v>0</v>
      </c>
      <c r="K12" s="3"/>
      <c r="L12" s="3"/>
      <c r="M12" s="3">
        <v>1200</v>
      </c>
      <c r="N12" s="1">
        <f t="shared" ref="N12:N15" si="3">C12-D12*20-E12*0.8-F12*0.6-H12*5+(W12-22)*1+P12/300+S12*2</f>
        <v>20.300000000000004</v>
      </c>
      <c r="P12">
        <v>900</v>
      </c>
      <c r="Q12">
        <v>50</v>
      </c>
      <c r="R12" s="2">
        <v>0.4</v>
      </c>
      <c r="S12">
        <v>0.16</v>
      </c>
      <c r="T12">
        <f t="shared" ref="T12:T15" si="4">T4*(1+I12)</f>
        <v>42.72</v>
      </c>
      <c r="U12">
        <f t="shared" si="2"/>
        <v>38.270000000000003</v>
      </c>
      <c r="V12">
        <f t="shared" ref="V12:V15" si="5">V4*(I12+1)</f>
        <v>31.150000000000002</v>
      </c>
      <c r="W12">
        <f t="shared" si="1"/>
        <v>37.380000000000003</v>
      </c>
    </row>
    <row r="13" spans="1:27" x14ac:dyDescent="0.25">
      <c r="A13" s="3" t="s">
        <v>30</v>
      </c>
      <c r="B13" s="3" t="s">
        <v>31</v>
      </c>
      <c r="C13" s="3">
        <v>0</v>
      </c>
      <c r="D13" s="3">
        <v>0.1</v>
      </c>
      <c r="E13" s="3">
        <v>0</v>
      </c>
      <c r="F13" s="3">
        <v>-1</v>
      </c>
      <c r="G13" s="3"/>
      <c r="H13" s="3">
        <v>0.1</v>
      </c>
      <c r="I13" s="3">
        <v>0.08</v>
      </c>
      <c r="J13" s="3">
        <v>80</v>
      </c>
      <c r="K13" s="3"/>
      <c r="L13" s="3"/>
      <c r="M13" s="3">
        <v>1500</v>
      </c>
      <c r="N13" s="1">
        <f t="shared" si="3"/>
        <v>20.326666666666675</v>
      </c>
      <c r="P13">
        <v>980</v>
      </c>
      <c r="Q13">
        <v>50</v>
      </c>
      <c r="R13" s="2">
        <v>0.4</v>
      </c>
      <c r="S13">
        <v>0.14000000000000001</v>
      </c>
      <c r="T13">
        <f t="shared" si="4"/>
        <v>48.6</v>
      </c>
      <c r="U13">
        <f t="shared" si="2"/>
        <v>41.040000000000006</v>
      </c>
      <c r="V13">
        <f t="shared" si="5"/>
        <v>32.400000000000006</v>
      </c>
      <c r="W13">
        <f t="shared" si="1"/>
        <v>40.680000000000007</v>
      </c>
    </row>
    <row r="14" spans="1:27" x14ac:dyDescent="0.25">
      <c r="A14" s="3" t="s">
        <v>28</v>
      </c>
      <c r="B14" s="3" t="s">
        <v>29</v>
      </c>
      <c r="C14" s="3">
        <v>0</v>
      </c>
      <c r="D14" s="3">
        <v>0.1</v>
      </c>
      <c r="E14" s="3">
        <v>0</v>
      </c>
      <c r="F14" s="3">
        <v>0</v>
      </c>
      <c r="G14" s="3"/>
      <c r="H14" s="3">
        <v>0</v>
      </c>
      <c r="I14" s="3">
        <v>0.05</v>
      </c>
      <c r="J14" s="3">
        <v>80</v>
      </c>
      <c r="K14" s="3"/>
      <c r="L14" s="3"/>
      <c r="M14" s="3">
        <v>0</v>
      </c>
      <c r="N14" s="1">
        <f t="shared" si="3"/>
        <v>19.056666666666668</v>
      </c>
      <c r="P14">
        <v>980</v>
      </c>
      <c r="Q14">
        <v>50</v>
      </c>
      <c r="R14" s="2">
        <v>0.4</v>
      </c>
      <c r="S14">
        <v>0.12</v>
      </c>
      <c r="T14">
        <f t="shared" si="4"/>
        <v>47.25</v>
      </c>
      <c r="U14">
        <f t="shared" si="2"/>
        <v>39.9</v>
      </c>
      <c r="V14">
        <f t="shared" si="5"/>
        <v>31.5</v>
      </c>
      <c r="W14">
        <f t="shared" si="1"/>
        <v>39.550000000000004</v>
      </c>
    </row>
    <row r="15" spans="1:27" x14ac:dyDescent="0.25">
      <c r="A15" s="3" t="s">
        <v>36</v>
      </c>
      <c r="B15" s="3" t="s">
        <v>37</v>
      </c>
      <c r="C15" s="3">
        <v>-1</v>
      </c>
      <c r="D15" s="3">
        <v>0.1</v>
      </c>
      <c r="E15" s="3">
        <v>0</v>
      </c>
      <c r="F15" s="3">
        <v>-1</v>
      </c>
      <c r="G15" s="3"/>
      <c r="H15" s="3">
        <v>0.1</v>
      </c>
      <c r="I15" s="3">
        <v>-0.1</v>
      </c>
      <c r="J15" s="3">
        <v>170</v>
      </c>
      <c r="K15" s="3"/>
      <c r="L15" s="3"/>
      <c r="M15" s="3">
        <v>1000</v>
      </c>
      <c r="N15" s="1">
        <f t="shared" si="3"/>
        <v>20.746666666666666</v>
      </c>
      <c r="P15">
        <v>1070</v>
      </c>
      <c r="Q15">
        <v>60</v>
      </c>
      <c r="R15" s="2">
        <v>0.5</v>
      </c>
      <c r="S15">
        <v>0.04</v>
      </c>
      <c r="T15">
        <f t="shared" si="4"/>
        <v>46.800000000000004</v>
      </c>
      <c r="U15">
        <f>U7*(1+I15)</f>
        <v>42.300000000000004</v>
      </c>
      <c r="V15">
        <f t="shared" si="5"/>
        <v>36.9</v>
      </c>
      <c r="W15">
        <f t="shared" si="1"/>
        <v>42</v>
      </c>
    </row>
    <row r="16" spans="1:27" x14ac:dyDescent="0.25">
      <c r="A16" s="1"/>
      <c r="B16" s="1"/>
      <c r="C16" s="1"/>
      <c r="D16" s="1"/>
      <c r="G16" s="1"/>
      <c r="H16" s="1"/>
      <c r="I16" s="1"/>
      <c r="J16" s="1"/>
      <c r="K16" s="1"/>
      <c r="L16" s="1"/>
      <c r="M16" s="1"/>
      <c r="N16" s="1"/>
      <c r="R16" s="2"/>
    </row>
  </sheetData>
  <conditionalFormatting sqref="C16:D16 G16:U16 O15:P15 R15:S15">
    <cfRule type="expression" dxfId="4" priority="1">
      <formula>C15&lt;&gt;C7</formula>
    </cfRule>
  </conditionalFormatting>
  <conditionalFormatting sqref="O13:P13 R13:S13">
    <cfRule type="expression" dxfId="3" priority="2">
      <formula>O13&lt;&gt;O4</formula>
    </cfRule>
  </conditionalFormatting>
  <conditionalFormatting sqref="O11:P11 R11:T11 T12:T15 N11:N15">
    <cfRule type="expression" dxfId="2" priority="4">
      <formula>N11&lt;&gt;N6</formula>
    </cfRule>
  </conditionalFormatting>
  <conditionalFormatting sqref="O12:P12 R12:S12">
    <cfRule type="expression" dxfId="1" priority="6">
      <formula>O12&lt;&gt;O5</formula>
    </cfRule>
  </conditionalFormatting>
  <conditionalFormatting sqref="O14:P14 R14:S14">
    <cfRule type="expression" dxfId="0" priority="8">
      <formula>O14&lt;&gt;O3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2024-09-11T05:24:58Z</dcterms:modified>
</cp:coreProperties>
</file>