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77DA0FB5-9C0A-482C-933F-63AFEF6C558A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4-stoc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9" i="1"/>
  <c r="N8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62" i="1"/>
  <c r="N63" i="1"/>
  <c r="N65" i="1"/>
  <c r="Q81" i="1"/>
  <c r="Q80" i="1"/>
  <c r="Q79" i="1"/>
  <c r="Q78" i="1"/>
  <c r="Q77" i="1"/>
  <c r="Q76" i="1"/>
  <c r="Q75" i="1"/>
  <c r="Q74" i="1"/>
  <c r="Q73" i="1"/>
  <c r="Q60" i="1"/>
  <c r="Q59" i="1"/>
  <c r="Q58" i="1"/>
  <c r="D60" i="1"/>
  <c r="Q57" i="1"/>
  <c r="Q4" i="1"/>
  <c r="Q5" i="1"/>
  <c r="Q6" i="1"/>
  <c r="Q7" i="1"/>
  <c r="Q9" i="1"/>
  <c r="Q8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3" i="1"/>
  <c r="D59" i="1"/>
  <c r="E59" i="1"/>
  <c r="F59" i="1"/>
  <c r="G59" i="1"/>
  <c r="H59" i="1"/>
  <c r="I59" i="1"/>
  <c r="J59" i="1"/>
  <c r="K59" i="1"/>
  <c r="L59" i="1"/>
  <c r="M59" i="1"/>
  <c r="D58" i="1"/>
  <c r="N58" i="1" s="1"/>
  <c r="E58" i="1"/>
  <c r="F58" i="1"/>
  <c r="G58" i="1"/>
  <c r="H58" i="1"/>
  <c r="I58" i="1"/>
  <c r="J58" i="1"/>
  <c r="K58" i="1"/>
  <c r="L58" i="1"/>
  <c r="M58" i="1"/>
  <c r="D57" i="1"/>
  <c r="E57" i="1"/>
  <c r="F57" i="1"/>
  <c r="G57" i="1"/>
  <c r="H57" i="1"/>
  <c r="N57" i="1" s="1"/>
  <c r="I57" i="1"/>
  <c r="J57" i="1"/>
  <c r="K57" i="1"/>
  <c r="L57" i="1"/>
  <c r="M57" i="1"/>
  <c r="O57" i="1"/>
  <c r="P57" i="1"/>
  <c r="P71" i="1"/>
  <c r="Q71" i="1" s="1"/>
  <c r="C58" i="1"/>
  <c r="D62" i="1"/>
  <c r="E62" i="1"/>
  <c r="F62" i="1"/>
  <c r="G62" i="1"/>
  <c r="H62" i="1"/>
  <c r="I62" i="1"/>
  <c r="J62" i="1"/>
  <c r="K62" i="1"/>
  <c r="L62" i="1"/>
  <c r="M62" i="1"/>
  <c r="C62" i="1"/>
  <c r="E61" i="1"/>
  <c r="F61" i="1"/>
  <c r="N61" i="1" s="1"/>
  <c r="G61" i="1"/>
  <c r="H61" i="1"/>
  <c r="I61" i="1"/>
  <c r="J61" i="1"/>
  <c r="K61" i="1"/>
  <c r="L61" i="1"/>
  <c r="M61" i="1"/>
  <c r="C61" i="1"/>
  <c r="D61" i="1"/>
  <c r="F82" i="1"/>
  <c r="D82" i="1"/>
  <c r="E82" i="1"/>
  <c r="G82" i="1"/>
  <c r="H82" i="1"/>
  <c r="I82" i="1"/>
  <c r="J82" i="1"/>
  <c r="K82" i="1"/>
  <c r="L82" i="1"/>
  <c r="M82" i="1"/>
  <c r="P82" i="1"/>
  <c r="Q82" i="1" s="1"/>
  <c r="R82" i="1"/>
  <c r="S82" i="1" s="1"/>
  <c r="C82" i="1"/>
  <c r="R80" i="1"/>
  <c r="S80" i="1" s="1"/>
  <c r="R81" i="1"/>
  <c r="S81" i="1" s="1"/>
  <c r="M81" i="1"/>
  <c r="P81" i="1"/>
  <c r="P80" i="1"/>
  <c r="R79" i="1"/>
  <c r="S79" i="1" s="1"/>
  <c r="P79" i="1"/>
  <c r="R78" i="1"/>
  <c r="S78" i="1" s="1"/>
  <c r="P78" i="1"/>
  <c r="R77" i="1"/>
  <c r="S77" i="1" s="1"/>
  <c r="P77" i="1"/>
  <c r="R76" i="1"/>
  <c r="S76" i="1" s="1"/>
  <c r="P76" i="1"/>
  <c r="R75" i="1"/>
  <c r="S75" i="1" s="1"/>
  <c r="P75" i="1"/>
  <c r="R74" i="1"/>
  <c r="S74" i="1" s="1"/>
  <c r="P74" i="1"/>
  <c r="R73" i="1"/>
  <c r="S73" i="1" s="1"/>
  <c r="P73" i="1"/>
  <c r="R72" i="1"/>
  <c r="S72" i="1" s="1"/>
  <c r="P72" i="1"/>
  <c r="Q72" i="1" s="1"/>
  <c r="R71" i="1"/>
  <c r="S71" i="1" s="1"/>
  <c r="R70" i="1"/>
  <c r="S70" i="1" s="1"/>
  <c r="P70" i="1"/>
  <c r="Q70" i="1" s="1"/>
  <c r="R69" i="1"/>
  <c r="S69" i="1" s="1"/>
  <c r="P69" i="1"/>
  <c r="Q69" i="1" s="1"/>
  <c r="R68" i="1"/>
  <c r="S68" i="1" s="1"/>
  <c r="P68" i="1"/>
  <c r="Q68" i="1" s="1"/>
  <c r="R67" i="1"/>
  <c r="S67" i="1" s="1"/>
  <c r="P67" i="1"/>
  <c r="Q67" i="1" s="1"/>
  <c r="R66" i="1"/>
  <c r="S66" i="1" s="1"/>
  <c r="P66" i="1"/>
  <c r="Q66" i="1" s="1"/>
  <c r="R65" i="1"/>
  <c r="S65" i="1" s="1"/>
  <c r="P65" i="1"/>
  <c r="Q65" i="1" s="1"/>
  <c r="R64" i="1"/>
  <c r="S64" i="1" s="1"/>
  <c r="P64" i="1"/>
  <c r="Q64" i="1" s="1"/>
  <c r="R63" i="1"/>
  <c r="S63" i="1" s="1"/>
  <c r="P63" i="1"/>
  <c r="Q63" i="1" s="1"/>
  <c r="R62" i="1"/>
  <c r="S62" i="1" s="1"/>
  <c r="P62" i="1"/>
  <c r="Q62" i="1" s="1"/>
  <c r="R61" i="1"/>
  <c r="S61" i="1" s="1"/>
  <c r="P61" i="1"/>
  <c r="Q61" i="1" s="1"/>
  <c r="R60" i="1"/>
  <c r="S60" i="1" s="1"/>
  <c r="P60" i="1"/>
  <c r="R59" i="1"/>
  <c r="S59" i="1" s="1"/>
  <c r="P59" i="1"/>
  <c r="R57" i="1"/>
  <c r="S57" i="1" s="1"/>
  <c r="D81" i="1"/>
  <c r="E81" i="1"/>
  <c r="F81" i="1"/>
  <c r="G81" i="1"/>
  <c r="H81" i="1"/>
  <c r="I81" i="1"/>
  <c r="J81" i="1"/>
  <c r="K81" i="1"/>
  <c r="L81" i="1"/>
  <c r="C81" i="1"/>
  <c r="N81" i="1" s="1"/>
  <c r="M80" i="1"/>
  <c r="L80" i="1"/>
  <c r="K80" i="1"/>
  <c r="J80" i="1"/>
  <c r="I80" i="1"/>
  <c r="H80" i="1"/>
  <c r="G80" i="1"/>
  <c r="F80" i="1"/>
  <c r="E80" i="1"/>
  <c r="D80" i="1"/>
  <c r="C80" i="1"/>
  <c r="N80" i="1" s="1"/>
  <c r="M79" i="1"/>
  <c r="L79" i="1"/>
  <c r="K79" i="1"/>
  <c r="J79" i="1"/>
  <c r="I79" i="1"/>
  <c r="H79" i="1"/>
  <c r="G79" i="1"/>
  <c r="F79" i="1"/>
  <c r="E79" i="1"/>
  <c r="D79" i="1"/>
  <c r="C79" i="1"/>
  <c r="M78" i="1"/>
  <c r="L78" i="1"/>
  <c r="K78" i="1"/>
  <c r="J78" i="1"/>
  <c r="I78" i="1"/>
  <c r="H78" i="1"/>
  <c r="G78" i="1"/>
  <c r="F78" i="1"/>
  <c r="E78" i="1"/>
  <c r="D78" i="1"/>
  <c r="C78" i="1"/>
  <c r="M77" i="1"/>
  <c r="L77" i="1"/>
  <c r="K77" i="1"/>
  <c r="J77" i="1"/>
  <c r="I77" i="1"/>
  <c r="H77" i="1"/>
  <c r="G77" i="1"/>
  <c r="F77" i="1"/>
  <c r="E77" i="1"/>
  <c r="D77" i="1"/>
  <c r="C77" i="1"/>
  <c r="N77" i="1" s="1"/>
  <c r="M76" i="1"/>
  <c r="L76" i="1"/>
  <c r="K76" i="1"/>
  <c r="J76" i="1"/>
  <c r="I76" i="1"/>
  <c r="H76" i="1"/>
  <c r="G76" i="1"/>
  <c r="F76" i="1"/>
  <c r="E76" i="1"/>
  <c r="D76" i="1"/>
  <c r="C76" i="1"/>
  <c r="N76" i="1" s="1"/>
  <c r="M75" i="1"/>
  <c r="L75" i="1"/>
  <c r="K75" i="1"/>
  <c r="J75" i="1"/>
  <c r="I75" i="1"/>
  <c r="H75" i="1"/>
  <c r="G75" i="1"/>
  <c r="F75" i="1"/>
  <c r="E75" i="1"/>
  <c r="D75" i="1"/>
  <c r="C75" i="1"/>
  <c r="N75" i="1" s="1"/>
  <c r="M74" i="1"/>
  <c r="L74" i="1"/>
  <c r="K74" i="1"/>
  <c r="J74" i="1"/>
  <c r="I74" i="1"/>
  <c r="H74" i="1"/>
  <c r="G74" i="1"/>
  <c r="E74" i="1"/>
  <c r="D74" i="1"/>
  <c r="C74" i="1"/>
  <c r="M73" i="1"/>
  <c r="L73" i="1"/>
  <c r="K73" i="1"/>
  <c r="J73" i="1"/>
  <c r="I73" i="1"/>
  <c r="H73" i="1"/>
  <c r="G73" i="1"/>
  <c r="F73" i="1"/>
  <c r="E73" i="1"/>
  <c r="N73" i="1" s="1"/>
  <c r="D73" i="1"/>
  <c r="C73" i="1"/>
  <c r="M72" i="1"/>
  <c r="L72" i="1"/>
  <c r="K72" i="1"/>
  <c r="J72" i="1"/>
  <c r="I72" i="1"/>
  <c r="H72" i="1"/>
  <c r="G72" i="1"/>
  <c r="F72" i="1"/>
  <c r="E72" i="1"/>
  <c r="D72" i="1"/>
  <c r="C72" i="1"/>
  <c r="N72" i="1" s="1"/>
  <c r="M71" i="1"/>
  <c r="L71" i="1"/>
  <c r="K71" i="1"/>
  <c r="J71" i="1"/>
  <c r="I71" i="1"/>
  <c r="H71" i="1"/>
  <c r="G71" i="1"/>
  <c r="F71" i="1"/>
  <c r="E71" i="1"/>
  <c r="D71" i="1"/>
  <c r="C71" i="1"/>
  <c r="N71" i="1" s="1"/>
  <c r="M70" i="1"/>
  <c r="L70" i="1"/>
  <c r="K70" i="1"/>
  <c r="J70" i="1"/>
  <c r="I70" i="1"/>
  <c r="H70" i="1"/>
  <c r="G70" i="1"/>
  <c r="F70" i="1"/>
  <c r="E70" i="1"/>
  <c r="D70" i="1"/>
  <c r="C70" i="1"/>
  <c r="N70" i="1" s="1"/>
  <c r="M69" i="1"/>
  <c r="L69" i="1"/>
  <c r="K69" i="1"/>
  <c r="J69" i="1"/>
  <c r="I69" i="1"/>
  <c r="H69" i="1"/>
  <c r="G69" i="1"/>
  <c r="F69" i="1"/>
  <c r="E69" i="1"/>
  <c r="D69" i="1"/>
  <c r="C69" i="1"/>
  <c r="M68" i="1"/>
  <c r="L68" i="1"/>
  <c r="K68" i="1"/>
  <c r="J68" i="1"/>
  <c r="I68" i="1"/>
  <c r="H68" i="1"/>
  <c r="G68" i="1"/>
  <c r="F68" i="1"/>
  <c r="E68" i="1"/>
  <c r="D68" i="1"/>
  <c r="C68" i="1"/>
  <c r="N68" i="1" s="1"/>
  <c r="M67" i="1"/>
  <c r="L67" i="1"/>
  <c r="K67" i="1"/>
  <c r="J67" i="1"/>
  <c r="I67" i="1"/>
  <c r="H67" i="1"/>
  <c r="G67" i="1"/>
  <c r="F67" i="1"/>
  <c r="E67" i="1"/>
  <c r="D67" i="1"/>
  <c r="C67" i="1"/>
  <c r="N67" i="1" s="1"/>
  <c r="M66" i="1"/>
  <c r="L66" i="1"/>
  <c r="K66" i="1"/>
  <c r="J66" i="1"/>
  <c r="I66" i="1"/>
  <c r="H66" i="1"/>
  <c r="G66" i="1"/>
  <c r="F66" i="1"/>
  <c r="E66" i="1"/>
  <c r="D66" i="1"/>
  <c r="C66" i="1"/>
  <c r="N66" i="1" s="1"/>
  <c r="M65" i="1"/>
  <c r="L65" i="1"/>
  <c r="K65" i="1"/>
  <c r="J65" i="1"/>
  <c r="I65" i="1"/>
  <c r="H65" i="1"/>
  <c r="G65" i="1"/>
  <c r="F65" i="1"/>
  <c r="E65" i="1"/>
  <c r="D65" i="1"/>
  <c r="C65" i="1"/>
  <c r="M64" i="1"/>
  <c r="L64" i="1"/>
  <c r="K64" i="1"/>
  <c r="J64" i="1"/>
  <c r="I64" i="1"/>
  <c r="H64" i="1"/>
  <c r="G64" i="1"/>
  <c r="F64" i="1"/>
  <c r="E64" i="1"/>
  <c r="D64" i="1"/>
  <c r="C64" i="1"/>
  <c r="M63" i="1"/>
  <c r="L63" i="1"/>
  <c r="K63" i="1"/>
  <c r="J63" i="1"/>
  <c r="I63" i="1"/>
  <c r="H63" i="1"/>
  <c r="G63" i="1"/>
  <c r="F63" i="1"/>
  <c r="E63" i="1"/>
  <c r="D63" i="1"/>
  <c r="C63" i="1"/>
  <c r="M60" i="1"/>
  <c r="L60" i="1"/>
  <c r="K60" i="1"/>
  <c r="J60" i="1"/>
  <c r="I60" i="1"/>
  <c r="H60" i="1"/>
  <c r="G60" i="1"/>
  <c r="F60" i="1"/>
  <c r="E60" i="1"/>
  <c r="C60" i="1"/>
  <c r="C59" i="1"/>
  <c r="C57" i="1"/>
  <c r="N3" i="1"/>
  <c r="N79" i="1" l="1"/>
  <c r="N74" i="1"/>
  <c r="N82" i="1"/>
  <c r="N78" i="1"/>
  <c r="N69" i="1"/>
  <c r="N60" i="1"/>
  <c r="N64" i="1"/>
  <c r="N59" i="1"/>
</calcChain>
</file>

<file path=xl/sharedStrings.xml><?xml version="1.0" encoding="utf-8"?>
<sst xmlns="http://schemas.openxmlformats.org/spreadsheetml/2006/main" count="144" uniqueCount="126">
  <si>
    <t>name</t>
  </si>
  <si>
    <t>pretty_name</t>
  </si>
  <si>
    <t>ergonomics</t>
  </si>
  <si>
    <t>weight</t>
  </si>
  <si>
    <t>horizontal_recoil</t>
  </si>
  <si>
    <t>vertical_recoil</t>
  </si>
  <si>
    <t>price</t>
  </si>
  <si>
    <t>hera_arms_cqr_gen2_stock</t>
  </si>
  <si>
    <t>Hera Arms CQR Gen2 Stock</t>
  </si>
  <si>
    <t>hera_arms_cqr_gen2_buttpad</t>
  </si>
  <si>
    <t>Hera Arms CQR Gen2 Buttpad</t>
  </si>
  <si>
    <t>colt_m4a1_receiver_endplate</t>
  </si>
  <si>
    <t>Colt M4A1 Receiver Endplate</t>
  </si>
  <si>
    <t>Troy M7A1</t>
  </si>
  <si>
    <t>leapers_utg_model_15_fixed_a2_ar15_stock</t>
  </si>
  <si>
    <t>UTG A2 fixed stock</t>
  </si>
  <si>
    <t>mdt_lss_stock_adapter</t>
  </si>
  <si>
    <t>MDT LSS Fixed</t>
  </si>
  <si>
    <t>mdt_v5_skeleton_rifle_stock</t>
  </si>
  <si>
    <t>MDT Skeleton V5</t>
  </si>
  <si>
    <t>mdt_v5_skeleton_rifle_stock_short</t>
  </si>
  <si>
    <t>MDT Skeleton V5 Short</t>
  </si>
  <si>
    <t>magpul_ubr_gen2_buffer</t>
  </si>
  <si>
    <t>Magpul UBR GEN2</t>
  </si>
  <si>
    <t>ubr_gen2_stock</t>
  </si>
  <si>
    <t>colt_a2_buffer</t>
  </si>
  <si>
    <t>Colt A2</t>
  </si>
  <si>
    <t>magpul_prs_gen2_stock</t>
  </si>
  <si>
    <t>Magpul PRS Gen2</t>
  </si>
  <si>
    <t>hera_hrs_light_stock</t>
  </si>
  <si>
    <t>Hera HRS Light Fixed</t>
  </si>
  <si>
    <t>colt_m4a1_castlenut</t>
  </si>
  <si>
    <t>Colt M4A1 Castle Nut</t>
  </si>
  <si>
    <t>doublestar_ace_m4_socom_gen4_stock</t>
  </si>
  <si>
    <t>Doublestar ACE M4 SOCOM Gen4</t>
  </si>
  <si>
    <t>doublestar_ace_0.5_recoil_pad</t>
  </si>
  <si>
    <t>sb_tactical_vector_brace</t>
  </si>
  <si>
    <t>SB Tactical Vector Brace</t>
  </si>
  <si>
    <t>si_ar_are_t7_buffer_tube</t>
  </si>
  <si>
    <t>Strike Industries Advanced Receiver Extension T7</t>
  </si>
  <si>
    <t>colt_buffer_tube</t>
  </si>
  <si>
    <t>Colt</t>
  </si>
  <si>
    <t>fortis_la_stock</t>
  </si>
  <si>
    <t>Fortis LA</t>
  </si>
  <si>
    <t>hk_slim_stock</t>
  </si>
  <si>
    <t>HK Slim Line</t>
  </si>
  <si>
    <t>si_viper_mod1_stock</t>
  </si>
  <si>
    <t>Strike Industries Viper MOD1 Stock</t>
  </si>
  <si>
    <t>viper_rubber_pad</t>
  </si>
  <si>
    <t>magpul_moe_carbine_stock</t>
  </si>
  <si>
    <t>MOE Carbine</t>
  </si>
  <si>
    <t>magpul_moe_butt_pad</t>
  </si>
  <si>
    <t>ar_tr2_stock</t>
  </si>
  <si>
    <t>AR TR2</t>
  </si>
  <si>
    <t>ar_tr2_pad</t>
  </si>
  <si>
    <t>vltor_emod_stock</t>
  </si>
  <si>
    <t>VLtor Emod</t>
  </si>
  <si>
    <t>emod_pad</t>
  </si>
  <si>
    <t>magpul_prs_gen3_stock</t>
  </si>
  <si>
    <t>Magpul PRS Gen3 Stock</t>
  </si>
  <si>
    <t>prs_adjustable_piece</t>
  </si>
  <si>
    <t>prs_gen3_buttpad</t>
  </si>
  <si>
    <t>Magpul PRS Gen3 Buttpad</t>
  </si>
  <si>
    <t>hera_arms_ccs_stock</t>
  </si>
  <si>
    <t>Hera Arms CSS</t>
  </si>
  <si>
    <t>ak12_gen1_std_stock</t>
  </si>
  <si>
    <t>Kalashnikov Concern AK-12 Gen 1</t>
  </si>
  <si>
    <t>colt_m4ss_stock</t>
  </si>
  <si>
    <t>Colt M4SS</t>
  </si>
  <si>
    <t>lmt_pad</t>
  </si>
  <si>
    <t>lmt_sopmod</t>
  </si>
  <si>
    <t>LMT Sopmod</t>
  </si>
  <si>
    <t>brwnls_xm177_car</t>
  </si>
  <si>
    <t>Brownells XM177 CAR</t>
  </si>
  <si>
    <t>cf_rubber_buttpad</t>
  </si>
  <si>
    <t>magpul_str_carbine_stock</t>
  </si>
  <si>
    <t>Magpul STR Carbine</t>
  </si>
  <si>
    <t>magpul_str_butt_pad</t>
  </si>
  <si>
    <t>CURRENT</t>
  </si>
  <si>
    <t>magazine_capacity</t>
  </si>
  <si>
    <t>bullet_damage</t>
  </si>
  <si>
    <t>bullet_velocity</t>
  </si>
  <si>
    <t>fire_rate</t>
  </si>
  <si>
    <t>strength score</t>
  </si>
  <si>
    <t>irl weight</t>
  </si>
  <si>
    <t>weight formula</t>
  </si>
  <si>
    <t>irl price</t>
  </si>
  <si>
    <t>price formula</t>
  </si>
  <si>
    <t>UTG A2 Fixed</t>
  </si>
  <si>
    <t>mdt_buttpad</t>
  </si>
  <si>
    <t>MDT V5</t>
  </si>
  <si>
    <t>Magpul UBR Gen2 Receiver Extension</t>
  </si>
  <si>
    <t>Magpul UBR Gen2</t>
  </si>
  <si>
    <t>Doublestar ACE M4 SOCOM</t>
  </si>
  <si>
    <t>Doublestar ACE M4 SOCOM Buttpad</t>
  </si>
  <si>
    <t>Viper Rubber Buttpad</t>
  </si>
  <si>
    <t>Magpul MOE Carbine</t>
  </si>
  <si>
    <t>AR TR2 Buttpad</t>
  </si>
  <si>
    <t>VLTOR EMOD</t>
  </si>
  <si>
    <t>EMOD Buttpad</t>
  </si>
  <si>
    <t>Magpul PRS Gen3 Adjustment Piece</t>
  </si>
  <si>
    <t>Hera Arms CCS</t>
  </si>
  <si>
    <t>CF Rubber Buttpad</t>
  </si>
  <si>
    <t>CURRENT (SUMMED)</t>
  </si>
  <si>
    <t>Hera Arms CQR Gen2</t>
  </si>
  <si>
    <t>magpul_moe_sl_k_carbine_stock</t>
  </si>
  <si>
    <t>Magpul MOE SL-K Carbine</t>
  </si>
  <si>
    <t>magpul_moe_sl_k_carbine_stock_buttpad</t>
  </si>
  <si>
    <t>Magpul MOE SL-K Carbine Buttpad</t>
  </si>
  <si>
    <t>Magpul STR Carbine Buttpad</t>
  </si>
  <si>
    <t>Magpul MOE Carbine Buttpad</t>
  </si>
  <si>
    <t>LMT Sopmod Buttpad</t>
  </si>
  <si>
    <t>daniel_defense_collapsible_milspec_buttstock</t>
  </si>
  <si>
    <t>Daniel Defense Collapsible Milspec Stock</t>
  </si>
  <si>
    <t>daniel_defense_concave_buttpad</t>
  </si>
  <si>
    <t>Daniel Defense Concave Buttpad</t>
  </si>
  <si>
    <t>colt_607_car15_buffer_tube</t>
  </si>
  <si>
    <t>Colt 607 CAR-15 Buffer Tube</t>
  </si>
  <si>
    <t>colt_607_car15_stock</t>
  </si>
  <si>
    <t>Colt 607 CAR-15 Stock</t>
  </si>
  <si>
    <t>barrel_deviation</t>
  </si>
  <si>
    <t>buck_barrel_deviation</t>
  </si>
  <si>
    <t>troy_m7a1_pdw_extendable_stock</t>
  </si>
  <si>
    <t>Troy M7A1 PDW Extendable Stock</t>
  </si>
  <si>
    <t>troy_m7a1_pdw_base_stock</t>
  </si>
  <si>
    <t>Troy M7A1 PDW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</si>
</sst>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2"/>
  <sheetViews>
    <sheetView tabSelected="1" zoomScaleNormal="100" workbookViewId="0">
      <selection activeCell="N9" sqref="N9"/>
    </sheetView>
  </sheetViews>
  <sheetFormatPr defaultRowHeight="15" x14ac:dyDescent="0.25"/>
  <cols>
    <col min="1" max="1" width="14" style="1" customWidth="1"/>
    <col min="2" max="2" width="34.28515625" style="1" customWidth="1"/>
    <col min="3" max="16384" width="9.140625" style="1"/>
  </cols>
  <sheetData>
    <row r="1" spans="1:19" x14ac:dyDescent="0.25">
      <c r="B1" s="1" t="s">
        <v>78</v>
      </c>
    </row>
    <row r="2" spans="1:19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79</v>
      </c>
      <c r="H2" s="1" t="s">
        <v>120</v>
      </c>
      <c r="I2" s="1" t="s">
        <v>80</v>
      </c>
      <c r="J2" s="1" t="s">
        <v>81</v>
      </c>
      <c r="K2" s="1" t="s">
        <v>121</v>
      </c>
      <c r="L2" s="1" t="s">
        <v>82</v>
      </c>
      <c r="M2" s="1" t="s">
        <v>6</v>
      </c>
      <c r="N2" s="1" t="s">
        <v>83</v>
      </c>
      <c r="P2" s="1" t="s">
        <v>84</v>
      </c>
      <c r="Q2" s="1" t="s">
        <v>85</v>
      </c>
      <c r="R2" s="1" t="s">
        <v>86</v>
      </c>
      <c r="S2" s="1" t="s">
        <v>87</v>
      </c>
    </row>
    <row r="3" spans="1:19" x14ac:dyDescent="0.25">
      <c r="A3" s="1" t="s">
        <v>7</v>
      </c>
      <c r="B3" s="1" t="s">
        <v>8</v>
      </c>
      <c r="C3" s="1">
        <v>10</v>
      </c>
      <c r="D3" s="1">
        <v>0.33</v>
      </c>
      <c r="E3" s="1">
        <v>-7</v>
      </c>
      <c r="F3" s="1">
        <v>-11</v>
      </c>
      <c r="M3" s="1">
        <v>1500</v>
      </c>
      <c r="N3" s="1">
        <f>C3-(D3*20)-(E3*0.8)-(F3*0.6)-(H3*5)</f>
        <v>15.6</v>
      </c>
      <c r="P3" s="1">
        <v>19</v>
      </c>
      <c r="Q3" s="1">
        <f>P3*0.025</f>
        <v>0.47500000000000003</v>
      </c>
      <c r="R3" s="1">
        <v>129</v>
      </c>
    </row>
    <row r="4" spans="1:19" x14ac:dyDescent="0.25">
      <c r="A4" s="1" t="s">
        <v>9</v>
      </c>
      <c r="B4" s="1" t="s">
        <v>10</v>
      </c>
      <c r="C4" s="1">
        <v>1</v>
      </c>
      <c r="D4" s="1">
        <v>0.05</v>
      </c>
      <c r="E4" s="1">
        <v>-1</v>
      </c>
      <c r="F4" s="1">
        <v>-1</v>
      </c>
      <c r="M4" s="1">
        <v>0</v>
      </c>
      <c r="N4" s="1">
        <f t="shared" ref="N4:N67" si="0">C4-(D4*20)-(E4*0.8)-(F4*0.6)-(H4*5)</f>
        <v>1.4</v>
      </c>
      <c r="Q4" s="1">
        <f t="shared" ref="Q4:Q54" si="1">P4*0.025</f>
        <v>0</v>
      </c>
    </row>
    <row r="5" spans="1:19" x14ac:dyDescent="0.25">
      <c r="A5" s="1" t="s">
        <v>11</v>
      </c>
      <c r="B5" s="1" t="s">
        <v>12</v>
      </c>
      <c r="C5" s="1">
        <v>0</v>
      </c>
      <c r="D5" s="1">
        <v>0.01</v>
      </c>
      <c r="M5" s="1">
        <v>0</v>
      </c>
      <c r="N5" s="1">
        <f t="shared" si="0"/>
        <v>-0.2</v>
      </c>
      <c r="P5" s="1">
        <v>0.4</v>
      </c>
      <c r="Q5" s="1">
        <f t="shared" si="1"/>
        <v>1.0000000000000002E-2</v>
      </c>
    </row>
    <row r="6" spans="1:19" x14ac:dyDescent="0.25">
      <c r="A6" s="1" t="s">
        <v>116</v>
      </c>
      <c r="B6" s="1" t="s">
        <v>117</v>
      </c>
      <c r="C6" s="1">
        <v>-2</v>
      </c>
      <c r="D6" s="1">
        <v>0.13</v>
      </c>
      <c r="E6" s="1">
        <v>-1</v>
      </c>
      <c r="F6" s="1">
        <v>-1</v>
      </c>
      <c r="M6" s="1">
        <v>500</v>
      </c>
      <c r="N6" s="1">
        <f t="shared" si="0"/>
        <v>-3.1999999999999997</v>
      </c>
      <c r="Q6" s="1">
        <f t="shared" si="1"/>
        <v>0</v>
      </c>
    </row>
    <row r="7" spans="1:19" x14ac:dyDescent="0.25">
      <c r="A7" s="1" t="s">
        <v>118</v>
      </c>
      <c r="B7" s="1" t="s">
        <v>119</v>
      </c>
      <c r="C7" s="1">
        <v>16</v>
      </c>
      <c r="D7" s="1">
        <v>0.23</v>
      </c>
      <c r="E7" s="1">
        <v>-8</v>
      </c>
      <c r="F7" s="1">
        <v>-14</v>
      </c>
      <c r="M7" s="1">
        <v>500</v>
      </c>
      <c r="N7" s="1">
        <f t="shared" si="0"/>
        <v>26.199999999999996</v>
      </c>
      <c r="Q7" s="1">
        <f t="shared" si="1"/>
        <v>0</v>
      </c>
    </row>
    <row r="8" spans="1:19" x14ac:dyDescent="0.25">
      <c r="A8" s="1" t="s">
        <v>124</v>
      </c>
      <c r="B8" s="1" t="s">
        <v>125</v>
      </c>
      <c r="C8" s="1">
        <v>-2</v>
      </c>
      <c r="D8" s="1">
        <v>0.12</v>
      </c>
      <c r="E8" s="1">
        <v>0</v>
      </c>
      <c r="F8" s="1">
        <v>0</v>
      </c>
      <c r="M8" s="1">
        <v>1000</v>
      </c>
      <c r="N8" s="1">
        <f>C8-(D8*20)-(E8*0.8)-(F8*0.6)-(H8*5)</f>
        <v>-4.4000000000000004</v>
      </c>
      <c r="P8" s="1">
        <v>14</v>
      </c>
      <c r="Q8" s="1">
        <f>P8*0.025</f>
        <v>0.35000000000000003</v>
      </c>
      <c r="R8" s="1">
        <v>479.99</v>
      </c>
    </row>
    <row r="9" spans="1:19" x14ac:dyDescent="0.25">
      <c r="N9" s="1">
        <f t="shared" si="0"/>
        <v>0</v>
      </c>
      <c r="Q9" s="1">
        <f t="shared" si="1"/>
        <v>0</v>
      </c>
    </row>
    <row r="10" spans="1:19" x14ac:dyDescent="0.25">
      <c r="A10" s="1" t="s">
        <v>122</v>
      </c>
      <c r="B10" s="1" t="s">
        <v>123</v>
      </c>
      <c r="C10" s="1">
        <v>21</v>
      </c>
      <c r="D10" s="1">
        <v>0.15</v>
      </c>
      <c r="E10" s="1">
        <v>-6</v>
      </c>
      <c r="F10" s="1">
        <v>-7</v>
      </c>
      <c r="M10" s="1">
        <v>800</v>
      </c>
      <c r="N10" s="1">
        <f t="shared" si="0"/>
        <v>27</v>
      </c>
      <c r="Q10" s="1">
        <f t="shared" si="1"/>
        <v>0</v>
      </c>
    </row>
    <row r="11" spans="1:19" x14ac:dyDescent="0.25">
      <c r="A11" s="1" t="s">
        <v>14</v>
      </c>
      <c r="B11" s="1" t="s">
        <v>88</v>
      </c>
      <c r="C11" s="1">
        <v>11</v>
      </c>
      <c r="D11" s="1">
        <v>0.44</v>
      </c>
      <c r="E11" s="1">
        <v>-12</v>
      </c>
      <c r="F11" s="1">
        <v>-18</v>
      </c>
      <c r="M11" s="1">
        <v>700</v>
      </c>
      <c r="N11" s="1">
        <f t="shared" si="0"/>
        <v>22.6</v>
      </c>
      <c r="P11" s="1">
        <v>25</v>
      </c>
      <c r="Q11" s="1">
        <f t="shared" si="1"/>
        <v>0.625</v>
      </c>
      <c r="R11" s="1">
        <v>79.97</v>
      </c>
    </row>
    <row r="12" spans="1:19" x14ac:dyDescent="0.25">
      <c r="A12" s="1" t="s">
        <v>16</v>
      </c>
      <c r="B12" s="1" t="s">
        <v>17</v>
      </c>
      <c r="C12" s="1">
        <v>-1</v>
      </c>
      <c r="D12" s="1">
        <v>0.04</v>
      </c>
      <c r="M12" s="1">
        <v>100</v>
      </c>
      <c r="N12" s="1">
        <f t="shared" si="0"/>
        <v>-1.8</v>
      </c>
      <c r="Q12" s="1">
        <f t="shared" si="1"/>
        <v>0</v>
      </c>
    </row>
    <row r="13" spans="1:19" x14ac:dyDescent="0.25">
      <c r="A13" s="1" t="s">
        <v>18</v>
      </c>
      <c r="B13" s="1" t="s">
        <v>19</v>
      </c>
      <c r="C13" s="1">
        <v>22</v>
      </c>
      <c r="D13" s="1">
        <v>0.32</v>
      </c>
      <c r="E13" s="1">
        <v>0</v>
      </c>
      <c r="F13" s="1">
        <v>0</v>
      </c>
      <c r="H13" s="1">
        <v>-0.1</v>
      </c>
      <c r="M13" s="1">
        <v>1200</v>
      </c>
      <c r="N13" s="1">
        <f t="shared" si="0"/>
        <v>16.100000000000001</v>
      </c>
      <c r="P13" s="1">
        <v>31.68</v>
      </c>
      <c r="Q13" s="1">
        <f t="shared" si="1"/>
        <v>0.79200000000000004</v>
      </c>
      <c r="R13" s="1">
        <v>399.95</v>
      </c>
    </row>
    <row r="14" spans="1:19" x14ac:dyDescent="0.25">
      <c r="A14" s="1" t="s">
        <v>20</v>
      </c>
      <c r="B14" s="1" t="s">
        <v>21</v>
      </c>
      <c r="C14" s="1">
        <v>22</v>
      </c>
      <c r="D14" s="1">
        <v>0.3</v>
      </c>
      <c r="E14" s="1">
        <v>0</v>
      </c>
      <c r="F14" s="1">
        <v>0</v>
      </c>
      <c r="H14" s="1">
        <v>-0.1</v>
      </c>
      <c r="M14" s="1">
        <v>1200</v>
      </c>
      <c r="N14" s="1">
        <f t="shared" si="0"/>
        <v>16.5</v>
      </c>
      <c r="P14" s="1">
        <v>31.68</v>
      </c>
      <c r="Q14" s="1">
        <f t="shared" si="1"/>
        <v>0.79200000000000004</v>
      </c>
      <c r="R14" s="1">
        <v>389.95</v>
      </c>
    </row>
    <row r="15" spans="1:19" x14ac:dyDescent="0.25">
      <c r="A15" s="1" t="s">
        <v>89</v>
      </c>
      <c r="B15" s="1" t="s">
        <v>90</v>
      </c>
      <c r="C15" s="1">
        <v>1</v>
      </c>
      <c r="D15" s="1">
        <v>0.05</v>
      </c>
      <c r="E15" s="1">
        <v>-1</v>
      </c>
      <c r="F15" s="1">
        <v>-1</v>
      </c>
      <c r="M15" s="1">
        <v>0</v>
      </c>
      <c r="N15" s="1">
        <f t="shared" si="0"/>
        <v>1.4</v>
      </c>
      <c r="Q15" s="1">
        <f t="shared" si="1"/>
        <v>0</v>
      </c>
    </row>
    <row r="16" spans="1:19" x14ac:dyDescent="0.25">
      <c r="A16" s="1" t="s">
        <v>22</v>
      </c>
      <c r="B16" s="1" t="s">
        <v>91</v>
      </c>
      <c r="C16" s="1">
        <v>-1</v>
      </c>
      <c r="D16" s="1">
        <v>0.14000000000000001</v>
      </c>
      <c r="E16" s="1">
        <v>-1</v>
      </c>
      <c r="F16" s="1">
        <v>-2</v>
      </c>
      <c r="H16" s="1">
        <v>-0.1</v>
      </c>
      <c r="M16" s="1">
        <v>400</v>
      </c>
      <c r="N16" s="1">
        <f t="shared" si="0"/>
        <v>-1.3</v>
      </c>
      <c r="Q16" s="1">
        <f t="shared" si="1"/>
        <v>0</v>
      </c>
    </row>
    <row r="17" spans="1:18" x14ac:dyDescent="0.25">
      <c r="A17" s="1" t="s">
        <v>24</v>
      </c>
      <c r="B17" s="1" t="s">
        <v>92</v>
      </c>
      <c r="C17" s="1">
        <v>14</v>
      </c>
      <c r="D17" s="1">
        <v>0.28999999999999998</v>
      </c>
      <c r="E17" s="1">
        <v>-14</v>
      </c>
      <c r="F17" s="1">
        <v>-6</v>
      </c>
      <c r="M17" s="1">
        <v>700</v>
      </c>
      <c r="N17" s="1">
        <f t="shared" si="0"/>
        <v>23</v>
      </c>
      <c r="P17" s="1">
        <v>21.3</v>
      </c>
      <c r="Q17" s="1">
        <f t="shared" si="1"/>
        <v>0.53250000000000008</v>
      </c>
      <c r="R17" s="1">
        <v>199.95</v>
      </c>
    </row>
    <row r="18" spans="1:18" x14ac:dyDescent="0.25">
      <c r="A18" s="1" t="s">
        <v>25</v>
      </c>
      <c r="B18" s="1" t="s">
        <v>26</v>
      </c>
      <c r="C18" s="1">
        <v>-2</v>
      </c>
      <c r="D18" s="1">
        <v>0.15</v>
      </c>
      <c r="E18" s="1">
        <v>-1</v>
      </c>
      <c r="F18" s="1">
        <v>-1</v>
      </c>
      <c r="H18" s="1">
        <v>-0.1</v>
      </c>
      <c r="M18" s="1">
        <v>300</v>
      </c>
      <c r="N18" s="1">
        <f t="shared" si="0"/>
        <v>-3.1</v>
      </c>
      <c r="Q18" s="1">
        <f t="shared" si="1"/>
        <v>0</v>
      </c>
      <c r="R18" s="1">
        <v>95</v>
      </c>
    </row>
    <row r="19" spans="1:18" x14ac:dyDescent="0.25">
      <c r="A19" s="1" t="s">
        <v>27</v>
      </c>
      <c r="B19" s="1" t="s">
        <v>28</v>
      </c>
      <c r="C19" s="1">
        <v>22</v>
      </c>
      <c r="D19" s="1">
        <v>0.38</v>
      </c>
      <c r="E19" s="1">
        <v>-3</v>
      </c>
      <c r="F19" s="1">
        <v>-5</v>
      </c>
      <c r="M19" s="1">
        <v>1200</v>
      </c>
      <c r="N19" s="1">
        <f t="shared" si="0"/>
        <v>19.8</v>
      </c>
      <c r="P19" s="1">
        <v>31.4</v>
      </c>
      <c r="Q19" s="1">
        <f t="shared" si="1"/>
        <v>0.78500000000000003</v>
      </c>
      <c r="R19" s="1">
        <v>208.25</v>
      </c>
    </row>
    <row r="20" spans="1:18" x14ac:dyDescent="0.25">
      <c r="A20" s="1" t="s">
        <v>29</v>
      </c>
      <c r="B20" s="1" t="s">
        <v>30</v>
      </c>
      <c r="C20" s="1">
        <v>15</v>
      </c>
      <c r="D20" s="1">
        <v>0.16</v>
      </c>
      <c r="E20" s="1">
        <v>-7</v>
      </c>
      <c r="F20" s="1">
        <v>-8</v>
      </c>
      <c r="M20" s="1">
        <v>1000</v>
      </c>
      <c r="N20" s="1">
        <f t="shared" si="0"/>
        <v>22.200000000000003</v>
      </c>
      <c r="P20" s="1">
        <v>15.2</v>
      </c>
      <c r="Q20" s="1">
        <f t="shared" si="1"/>
        <v>0.38</v>
      </c>
      <c r="R20" s="1">
        <v>59.9</v>
      </c>
    </row>
    <row r="21" spans="1:18" x14ac:dyDescent="0.25">
      <c r="A21" s="1" t="s">
        <v>31</v>
      </c>
      <c r="B21" s="1" t="s">
        <v>32</v>
      </c>
      <c r="C21" s="1">
        <v>0</v>
      </c>
      <c r="D21" s="1">
        <v>0.02</v>
      </c>
      <c r="M21" s="1">
        <v>0</v>
      </c>
      <c r="N21" s="1">
        <f t="shared" si="0"/>
        <v>-0.4</v>
      </c>
      <c r="P21" s="1">
        <v>0.6</v>
      </c>
      <c r="Q21" s="1">
        <f t="shared" si="1"/>
        <v>1.4999999999999999E-2</v>
      </c>
    </row>
    <row r="22" spans="1:18" x14ac:dyDescent="0.25">
      <c r="N22" s="1">
        <f t="shared" si="0"/>
        <v>0</v>
      </c>
      <c r="Q22" s="1">
        <f t="shared" si="1"/>
        <v>0</v>
      </c>
    </row>
    <row r="23" spans="1:18" x14ac:dyDescent="0.25">
      <c r="A23" s="1" t="s">
        <v>33</v>
      </c>
      <c r="B23" s="1" t="s">
        <v>93</v>
      </c>
      <c r="C23" s="1">
        <v>14</v>
      </c>
      <c r="D23" s="1">
        <v>0.32</v>
      </c>
      <c r="E23" s="1">
        <v>-9</v>
      </c>
      <c r="F23" s="1">
        <v>-9</v>
      </c>
      <c r="M23" s="1">
        <v>1000</v>
      </c>
      <c r="N23" s="1">
        <f t="shared" si="0"/>
        <v>20.2</v>
      </c>
      <c r="P23" s="1">
        <v>19</v>
      </c>
      <c r="Q23" s="1">
        <f t="shared" si="1"/>
        <v>0.47500000000000003</v>
      </c>
      <c r="R23" s="1">
        <v>244.99</v>
      </c>
    </row>
    <row r="24" spans="1:18" x14ac:dyDescent="0.25">
      <c r="A24" s="1" t="s">
        <v>35</v>
      </c>
      <c r="B24" s="1" t="s">
        <v>94</v>
      </c>
      <c r="C24" s="1">
        <v>2</v>
      </c>
      <c r="D24" s="1">
        <v>0.03</v>
      </c>
      <c r="E24" s="1">
        <v>-1</v>
      </c>
      <c r="F24" s="1">
        <v>-1</v>
      </c>
      <c r="M24" s="1">
        <v>0</v>
      </c>
      <c r="N24" s="1">
        <f t="shared" si="0"/>
        <v>2.8000000000000003</v>
      </c>
      <c r="Q24" s="1">
        <f t="shared" si="1"/>
        <v>0</v>
      </c>
    </row>
    <row r="25" spans="1:18" x14ac:dyDescent="0.25">
      <c r="A25" s="1" t="s">
        <v>36</v>
      </c>
      <c r="B25" s="1" t="s">
        <v>37</v>
      </c>
      <c r="C25" s="1">
        <v>18</v>
      </c>
      <c r="D25" s="1">
        <v>0.28000000000000003</v>
      </c>
      <c r="E25" s="1">
        <v>-3</v>
      </c>
      <c r="F25" s="1">
        <v>-3</v>
      </c>
      <c r="M25" s="1">
        <v>500</v>
      </c>
      <c r="N25" s="1">
        <f t="shared" si="0"/>
        <v>16.599999999999998</v>
      </c>
      <c r="P25" s="1">
        <v>14.4</v>
      </c>
      <c r="Q25" s="1">
        <f t="shared" si="1"/>
        <v>0.36000000000000004</v>
      </c>
    </row>
    <row r="26" spans="1:18" x14ac:dyDescent="0.25">
      <c r="A26" s="1" t="s">
        <v>38</v>
      </c>
      <c r="B26" s="1" t="s">
        <v>39</v>
      </c>
      <c r="C26" s="1">
        <v>-1</v>
      </c>
      <c r="D26" s="1">
        <v>0.11</v>
      </c>
      <c r="E26" s="1">
        <v>-1</v>
      </c>
      <c r="F26" s="1">
        <v>-1</v>
      </c>
      <c r="H26" s="1">
        <v>0</v>
      </c>
      <c r="M26" s="1">
        <v>600</v>
      </c>
      <c r="N26" s="1">
        <f t="shared" si="0"/>
        <v>-1.8000000000000003</v>
      </c>
      <c r="P26" s="1">
        <v>3.8</v>
      </c>
      <c r="Q26" s="1">
        <f t="shared" si="1"/>
        <v>9.5000000000000001E-2</v>
      </c>
      <c r="R26" s="1">
        <v>52.95</v>
      </c>
    </row>
    <row r="27" spans="1:18" x14ac:dyDescent="0.25">
      <c r="A27" s="1" t="s">
        <v>40</v>
      </c>
      <c r="B27" s="1" t="s">
        <v>41</v>
      </c>
      <c r="C27" s="1">
        <v>-2</v>
      </c>
      <c r="D27" s="1">
        <v>0.15</v>
      </c>
      <c r="E27" s="1">
        <v>-2</v>
      </c>
      <c r="F27" s="1">
        <v>-1</v>
      </c>
      <c r="H27" s="1">
        <v>-0.1</v>
      </c>
      <c r="M27" s="1">
        <v>0</v>
      </c>
      <c r="N27" s="1">
        <f t="shared" si="0"/>
        <v>-2.2999999999999998</v>
      </c>
      <c r="P27" s="1">
        <v>6</v>
      </c>
      <c r="Q27" s="1">
        <f t="shared" si="1"/>
        <v>0.15000000000000002</v>
      </c>
    </row>
    <row r="28" spans="1:18" x14ac:dyDescent="0.25">
      <c r="N28" s="1">
        <f t="shared" si="0"/>
        <v>0</v>
      </c>
      <c r="Q28" s="1">
        <f t="shared" si="1"/>
        <v>0</v>
      </c>
    </row>
    <row r="29" spans="1:18" x14ac:dyDescent="0.25">
      <c r="A29" s="1" t="s">
        <v>42</v>
      </c>
      <c r="B29" s="1" t="s">
        <v>43</v>
      </c>
      <c r="C29" s="1">
        <v>17</v>
      </c>
      <c r="D29" s="1">
        <v>0.2</v>
      </c>
      <c r="E29" s="1">
        <v>-12</v>
      </c>
      <c r="F29" s="1">
        <v>-6</v>
      </c>
      <c r="M29" s="1">
        <v>900</v>
      </c>
      <c r="N29" s="1">
        <f t="shared" si="0"/>
        <v>26.200000000000003</v>
      </c>
      <c r="P29" s="1">
        <v>15.8</v>
      </c>
      <c r="Q29" s="1">
        <f t="shared" si="1"/>
        <v>0.39500000000000002</v>
      </c>
      <c r="R29" s="1">
        <v>349.95</v>
      </c>
    </row>
    <row r="30" spans="1:18" x14ac:dyDescent="0.25">
      <c r="A30" s="1" t="s">
        <v>44</v>
      </c>
      <c r="B30" s="1" t="s">
        <v>45</v>
      </c>
      <c r="C30" s="1">
        <v>16</v>
      </c>
      <c r="D30" s="1">
        <v>0.26</v>
      </c>
      <c r="E30" s="1">
        <v>-5</v>
      </c>
      <c r="F30" s="1">
        <v>-19</v>
      </c>
      <c r="M30" s="1">
        <v>1000</v>
      </c>
      <c r="N30" s="1">
        <f t="shared" si="0"/>
        <v>26.200000000000003</v>
      </c>
      <c r="P30" s="1">
        <v>13</v>
      </c>
      <c r="Q30" s="1">
        <f t="shared" si="1"/>
        <v>0.32500000000000001</v>
      </c>
      <c r="R30" s="1">
        <v>249.95</v>
      </c>
    </row>
    <row r="31" spans="1:18" x14ac:dyDescent="0.25">
      <c r="A31" s="1" t="s">
        <v>46</v>
      </c>
      <c r="B31" s="1" t="s">
        <v>47</v>
      </c>
      <c r="C31" s="1">
        <v>18</v>
      </c>
      <c r="D31" s="1">
        <v>0.14000000000000001</v>
      </c>
      <c r="E31" s="1">
        <v>-6</v>
      </c>
      <c r="F31" s="1">
        <v>-7</v>
      </c>
      <c r="M31" s="1">
        <v>500</v>
      </c>
      <c r="N31" s="1">
        <f t="shared" si="0"/>
        <v>24.2</v>
      </c>
      <c r="P31" s="1">
        <v>6.6</v>
      </c>
      <c r="Q31" s="1">
        <f t="shared" si="1"/>
        <v>0.16500000000000001</v>
      </c>
      <c r="R31" s="1">
        <v>45.95</v>
      </c>
    </row>
    <row r="32" spans="1:18" x14ac:dyDescent="0.25">
      <c r="A32" s="1" t="s">
        <v>48</v>
      </c>
      <c r="B32" s="1" t="s">
        <v>95</v>
      </c>
      <c r="C32" s="1">
        <v>1</v>
      </c>
      <c r="D32" s="1">
        <v>0.02</v>
      </c>
      <c r="E32" s="1">
        <v>-1</v>
      </c>
      <c r="F32" s="1">
        <v>-1</v>
      </c>
      <c r="M32" s="1">
        <v>0</v>
      </c>
      <c r="N32" s="1">
        <f t="shared" si="0"/>
        <v>2</v>
      </c>
      <c r="Q32" s="1">
        <f t="shared" si="1"/>
        <v>0</v>
      </c>
    </row>
    <row r="33" spans="1:18" x14ac:dyDescent="0.25">
      <c r="A33" s="1" t="s">
        <v>49</v>
      </c>
      <c r="B33" s="1" t="s">
        <v>96</v>
      </c>
      <c r="C33" s="1">
        <v>17</v>
      </c>
      <c r="D33" s="1">
        <v>0.19</v>
      </c>
      <c r="E33" s="1">
        <v>-9</v>
      </c>
      <c r="F33" s="1">
        <v>-8</v>
      </c>
      <c r="M33" s="1">
        <v>800</v>
      </c>
      <c r="N33" s="1">
        <f t="shared" si="0"/>
        <v>25.2</v>
      </c>
      <c r="P33" s="1">
        <v>8.4</v>
      </c>
      <c r="Q33" s="1">
        <f t="shared" si="1"/>
        <v>0.21000000000000002</v>
      </c>
      <c r="R33" s="1">
        <v>44.95</v>
      </c>
    </row>
    <row r="34" spans="1:18" x14ac:dyDescent="0.25">
      <c r="A34" s="1" t="s">
        <v>51</v>
      </c>
      <c r="B34" s="1" t="s">
        <v>110</v>
      </c>
      <c r="C34" s="1">
        <v>1</v>
      </c>
      <c r="D34" s="1">
        <v>0.02</v>
      </c>
      <c r="E34" s="1">
        <v>-1</v>
      </c>
      <c r="F34" s="1">
        <v>-1</v>
      </c>
      <c r="M34" s="1">
        <v>0</v>
      </c>
      <c r="N34" s="1">
        <f t="shared" si="0"/>
        <v>2</v>
      </c>
      <c r="Q34" s="1">
        <f t="shared" si="1"/>
        <v>0</v>
      </c>
    </row>
    <row r="35" spans="1:18" x14ac:dyDescent="0.25">
      <c r="A35" s="1" t="s">
        <v>52</v>
      </c>
      <c r="B35" s="1" t="s">
        <v>53</v>
      </c>
      <c r="C35" s="1">
        <v>16</v>
      </c>
      <c r="D35" s="1">
        <v>0.22</v>
      </c>
      <c r="E35" s="1">
        <v>-7</v>
      </c>
      <c r="F35" s="1">
        <v>-12</v>
      </c>
      <c r="M35" s="1">
        <v>800</v>
      </c>
      <c r="N35" s="1">
        <f t="shared" si="0"/>
        <v>24.4</v>
      </c>
      <c r="P35" s="1">
        <v>15.5</v>
      </c>
      <c r="Q35" s="1">
        <f t="shared" si="1"/>
        <v>0.38750000000000001</v>
      </c>
      <c r="R35" s="1">
        <v>250</v>
      </c>
    </row>
    <row r="36" spans="1:18" x14ac:dyDescent="0.25">
      <c r="A36" s="1" t="s">
        <v>54</v>
      </c>
      <c r="B36" s="1" t="s">
        <v>97</v>
      </c>
      <c r="C36" s="1">
        <v>1</v>
      </c>
      <c r="D36" s="1">
        <v>0.03</v>
      </c>
      <c r="E36" s="1">
        <v>-1</v>
      </c>
      <c r="F36" s="1">
        <v>-1</v>
      </c>
      <c r="M36" s="1">
        <v>0</v>
      </c>
      <c r="N36" s="1">
        <f t="shared" si="0"/>
        <v>1.8000000000000003</v>
      </c>
      <c r="Q36" s="1">
        <f t="shared" si="1"/>
        <v>0</v>
      </c>
    </row>
    <row r="37" spans="1:18" x14ac:dyDescent="0.25">
      <c r="A37" s="1" t="s">
        <v>55</v>
      </c>
      <c r="B37" s="1" t="s">
        <v>98</v>
      </c>
      <c r="C37" s="1">
        <v>14</v>
      </c>
      <c r="D37" s="1">
        <v>0.26</v>
      </c>
      <c r="E37" s="1">
        <v>-10</v>
      </c>
      <c r="F37" s="1">
        <v>-11</v>
      </c>
      <c r="M37" s="1">
        <v>700</v>
      </c>
      <c r="N37" s="1">
        <f t="shared" si="0"/>
        <v>23.4</v>
      </c>
      <c r="P37" s="1">
        <v>14</v>
      </c>
      <c r="Q37" s="1">
        <f t="shared" si="1"/>
        <v>0.35000000000000003</v>
      </c>
      <c r="R37" s="1">
        <v>197.95</v>
      </c>
    </row>
    <row r="38" spans="1:18" x14ac:dyDescent="0.25">
      <c r="A38" s="1" t="s">
        <v>57</v>
      </c>
      <c r="B38" s="1" t="s">
        <v>99</v>
      </c>
      <c r="C38" s="1">
        <v>1</v>
      </c>
      <c r="D38" s="1">
        <v>2.5000000000000001E-2</v>
      </c>
      <c r="E38" s="1">
        <v>-1</v>
      </c>
      <c r="F38" s="1">
        <v>-1</v>
      </c>
      <c r="M38" s="1">
        <v>0</v>
      </c>
      <c r="N38" s="1">
        <f t="shared" si="0"/>
        <v>1.9</v>
      </c>
      <c r="Q38" s="1">
        <f t="shared" si="1"/>
        <v>0</v>
      </c>
    </row>
    <row r="39" spans="1:18" x14ac:dyDescent="0.25">
      <c r="A39" s="1" t="s">
        <v>58</v>
      </c>
      <c r="B39" s="1" t="s">
        <v>59</v>
      </c>
      <c r="C39" s="1">
        <v>20</v>
      </c>
      <c r="D39" s="1">
        <v>0.33</v>
      </c>
      <c r="E39" s="1">
        <v>-4</v>
      </c>
      <c r="F39" s="1">
        <v>-3</v>
      </c>
      <c r="H39" s="1">
        <v>-0.1</v>
      </c>
      <c r="M39" s="1">
        <v>1500</v>
      </c>
      <c r="N39" s="1">
        <f t="shared" si="0"/>
        <v>18.899999999999999</v>
      </c>
      <c r="P39" s="1">
        <v>27.8</v>
      </c>
      <c r="Q39" s="1">
        <f t="shared" si="1"/>
        <v>0.69500000000000006</v>
      </c>
      <c r="R39" s="1">
        <v>259.95</v>
      </c>
    </row>
    <row r="40" spans="1:18" x14ac:dyDescent="0.25">
      <c r="A40" s="1" t="s">
        <v>60</v>
      </c>
      <c r="B40" s="1" t="s">
        <v>100</v>
      </c>
      <c r="C40" s="1">
        <v>0</v>
      </c>
      <c r="D40" s="1">
        <v>0.05</v>
      </c>
      <c r="M40" s="1">
        <v>0</v>
      </c>
      <c r="N40" s="1">
        <f t="shared" si="0"/>
        <v>-1</v>
      </c>
      <c r="Q40" s="1">
        <f t="shared" si="1"/>
        <v>0</v>
      </c>
    </row>
    <row r="41" spans="1:18" x14ac:dyDescent="0.25">
      <c r="A41" s="1" t="s">
        <v>61</v>
      </c>
      <c r="B41" s="1" t="s">
        <v>62</v>
      </c>
      <c r="C41" s="1">
        <v>1</v>
      </c>
      <c r="D41" s="1">
        <v>0.04</v>
      </c>
      <c r="E41" s="1">
        <v>-1</v>
      </c>
      <c r="F41" s="1">
        <v>-1</v>
      </c>
      <c r="M41" s="1">
        <v>0</v>
      </c>
      <c r="N41" s="1">
        <f t="shared" si="0"/>
        <v>1.6</v>
      </c>
      <c r="Q41" s="1">
        <f t="shared" si="1"/>
        <v>0</v>
      </c>
    </row>
    <row r="42" spans="1:18" x14ac:dyDescent="0.25">
      <c r="A42" s="1" t="s">
        <v>63</v>
      </c>
      <c r="B42" s="1" t="s">
        <v>101</v>
      </c>
      <c r="C42" s="1">
        <v>15</v>
      </c>
      <c r="D42" s="1">
        <v>0.21</v>
      </c>
      <c r="E42" s="1">
        <v>-9</v>
      </c>
      <c r="F42" s="1">
        <v>-12</v>
      </c>
      <c r="M42" s="1">
        <v>600</v>
      </c>
      <c r="N42" s="1">
        <f t="shared" si="0"/>
        <v>25.2</v>
      </c>
      <c r="P42" s="1">
        <v>9.5</v>
      </c>
      <c r="Q42" s="1">
        <f t="shared" si="1"/>
        <v>0.23750000000000002</v>
      </c>
      <c r="R42" s="1">
        <v>59.9</v>
      </c>
    </row>
    <row r="43" spans="1:18" x14ac:dyDescent="0.25">
      <c r="A43" s="1" t="s">
        <v>65</v>
      </c>
      <c r="B43" s="1" t="s">
        <v>66</v>
      </c>
      <c r="C43" s="1">
        <v>16</v>
      </c>
      <c r="D43" s="1">
        <v>0.22</v>
      </c>
      <c r="E43" s="1">
        <v>-12</v>
      </c>
      <c r="F43" s="1">
        <v>-7</v>
      </c>
      <c r="M43" s="1">
        <v>750</v>
      </c>
      <c r="N43" s="1">
        <f t="shared" si="0"/>
        <v>25.400000000000002</v>
      </c>
      <c r="P43" s="1">
        <v>10</v>
      </c>
      <c r="Q43" s="1">
        <f t="shared" si="1"/>
        <v>0.25</v>
      </c>
    </row>
    <row r="44" spans="1:18" x14ac:dyDescent="0.25">
      <c r="A44" s="1" t="s">
        <v>67</v>
      </c>
      <c r="B44" s="1" t="s">
        <v>68</v>
      </c>
      <c r="C44" s="1">
        <v>16</v>
      </c>
      <c r="D44" s="1">
        <v>0.2</v>
      </c>
      <c r="E44" s="1">
        <v>-9</v>
      </c>
      <c r="F44" s="1">
        <v>-7</v>
      </c>
      <c r="M44" s="1">
        <v>0</v>
      </c>
      <c r="N44" s="1">
        <f t="shared" si="0"/>
        <v>23.4</v>
      </c>
      <c r="P44" s="1">
        <v>8</v>
      </c>
      <c r="Q44" s="1">
        <f t="shared" si="1"/>
        <v>0.2</v>
      </c>
    </row>
    <row r="45" spans="1:18" x14ac:dyDescent="0.25">
      <c r="A45" s="1" t="s">
        <v>69</v>
      </c>
      <c r="B45" s="1" t="s">
        <v>111</v>
      </c>
      <c r="C45" s="1">
        <v>1</v>
      </c>
      <c r="D45" s="1">
        <v>0.02</v>
      </c>
      <c r="E45" s="1">
        <v>-1</v>
      </c>
      <c r="F45" s="1">
        <v>-1</v>
      </c>
      <c r="M45" s="1">
        <v>0</v>
      </c>
      <c r="N45" s="1">
        <f t="shared" si="0"/>
        <v>2</v>
      </c>
      <c r="Q45" s="1">
        <f t="shared" si="1"/>
        <v>0</v>
      </c>
    </row>
    <row r="46" spans="1:18" x14ac:dyDescent="0.25">
      <c r="A46" s="1" t="s">
        <v>70</v>
      </c>
      <c r="B46" s="1" t="s">
        <v>71</v>
      </c>
      <c r="C46" s="1">
        <v>18</v>
      </c>
      <c r="D46" s="1">
        <v>0.24</v>
      </c>
      <c r="E46" s="1">
        <v>-5</v>
      </c>
      <c r="F46" s="1">
        <v>-13</v>
      </c>
      <c r="M46" s="1">
        <v>700</v>
      </c>
      <c r="N46" s="1">
        <f t="shared" si="0"/>
        <v>25</v>
      </c>
      <c r="P46" s="1">
        <v>12.4</v>
      </c>
      <c r="Q46" s="1">
        <f t="shared" si="1"/>
        <v>0.31000000000000005</v>
      </c>
      <c r="R46" s="1">
        <v>209</v>
      </c>
    </row>
    <row r="47" spans="1:18" x14ac:dyDescent="0.25">
      <c r="A47" s="1" t="s">
        <v>72</v>
      </c>
      <c r="B47" s="1" t="s">
        <v>73</v>
      </c>
      <c r="C47" s="1">
        <v>16</v>
      </c>
      <c r="D47" s="1">
        <v>0.14000000000000001</v>
      </c>
      <c r="E47" s="1">
        <v>-6</v>
      </c>
      <c r="F47" s="1">
        <v>-11</v>
      </c>
      <c r="M47" s="1">
        <v>500</v>
      </c>
      <c r="N47" s="1">
        <f t="shared" si="0"/>
        <v>24.6</v>
      </c>
      <c r="P47" s="1">
        <v>4.5999999999999996</v>
      </c>
      <c r="Q47" s="1">
        <f t="shared" si="1"/>
        <v>0.11499999999999999</v>
      </c>
      <c r="R47" s="1">
        <v>50</v>
      </c>
    </row>
    <row r="48" spans="1:18" x14ac:dyDescent="0.25">
      <c r="A48" s="1" t="s">
        <v>74</v>
      </c>
      <c r="B48" s="1" t="s">
        <v>102</v>
      </c>
      <c r="C48" s="1">
        <v>1</v>
      </c>
      <c r="D48" s="1">
        <v>0.03</v>
      </c>
      <c r="E48" s="1">
        <v>-1</v>
      </c>
      <c r="F48" s="1">
        <v>-1</v>
      </c>
      <c r="M48" s="1">
        <v>0</v>
      </c>
      <c r="N48" s="1">
        <f t="shared" si="0"/>
        <v>1.8000000000000003</v>
      </c>
      <c r="P48" s="1">
        <v>1</v>
      </c>
      <c r="Q48" s="1">
        <f t="shared" si="1"/>
        <v>2.5000000000000001E-2</v>
      </c>
    </row>
    <row r="49" spans="1:19" x14ac:dyDescent="0.25">
      <c r="A49" s="1" t="s">
        <v>75</v>
      </c>
      <c r="B49" s="1" t="s">
        <v>76</v>
      </c>
      <c r="C49" s="1">
        <v>17</v>
      </c>
      <c r="D49" s="1">
        <v>0.23</v>
      </c>
      <c r="E49" s="1">
        <v>-9</v>
      </c>
      <c r="F49" s="1">
        <v>-9</v>
      </c>
      <c r="M49" s="1">
        <v>900</v>
      </c>
      <c r="N49" s="1">
        <f t="shared" si="0"/>
        <v>24.999999999999996</v>
      </c>
      <c r="P49" s="1">
        <v>12.6</v>
      </c>
      <c r="Q49" s="1">
        <f t="shared" si="1"/>
        <v>0.315</v>
      </c>
      <c r="R49" s="1">
        <v>84.95</v>
      </c>
    </row>
    <row r="50" spans="1:19" x14ac:dyDescent="0.25">
      <c r="A50" s="1" t="s">
        <v>77</v>
      </c>
      <c r="B50" s="1" t="s">
        <v>109</v>
      </c>
      <c r="C50" s="1">
        <v>1</v>
      </c>
      <c r="D50" s="1">
        <v>0.02</v>
      </c>
      <c r="E50" s="1">
        <v>-1</v>
      </c>
      <c r="F50" s="1">
        <v>-1</v>
      </c>
      <c r="M50" s="1">
        <v>0</v>
      </c>
      <c r="N50" s="1">
        <f t="shared" si="0"/>
        <v>2</v>
      </c>
      <c r="Q50" s="1">
        <f t="shared" si="1"/>
        <v>0</v>
      </c>
    </row>
    <row r="51" spans="1:19" x14ac:dyDescent="0.25">
      <c r="A51" s="1" t="s">
        <v>105</v>
      </c>
      <c r="B51" s="1" t="s">
        <v>106</v>
      </c>
      <c r="C51" s="1">
        <v>18</v>
      </c>
      <c r="D51" s="1">
        <v>0.17</v>
      </c>
      <c r="E51" s="1">
        <v>-7</v>
      </c>
      <c r="F51" s="1">
        <v>-8</v>
      </c>
      <c r="M51" s="1">
        <v>800</v>
      </c>
      <c r="N51" s="1">
        <f t="shared" si="0"/>
        <v>25</v>
      </c>
      <c r="P51" s="1">
        <v>7.8</v>
      </c>
      <c r="Q51" s="1">
        <f t="shared" si="1"/>
        <v>0.19500000000000001</v>
      </c>
      <c r="R51" s="1">
        <v>44.95</v>
      </c>
    </row>
    <row r="52" spans="1:19" x14ac:dyDescent="0.25">
      <c r="A52" s="1" t="s">
        <v>107</v>
      </c>
      <c r="B52" s="1" t="s">
        <v>108</v>
      </c>
      <c r="C52" s="1">
        <v>1</v>
      </c>
      <c r="D52" s="1">
        <v>0.02</v>
      </c>
      <c r="E52" s="1">
        <v>-1</v>
      </c>
      <c r="F52" s="1">
        <v>-1</v>
      </c>
      <c r="M52" s="1">
        <v>0</v>
      </c>
      <c r="N52" s="1">
        <f t="shared" si="0"/>
        <v>2</v>
      </c>
      <c r="Q52" s="1">
        <f t="shared" si="1"/>
        <v>0</v>
      </c>
    </row>
    <row r="53" spans="1:19" x14ac:dyDescent="0.25">
      <c r="A53" s="1" t="s">
        <v>112</v>
      </c>
      <c r="B53" s="1" t="s">
        <v>113</v>
      </c>
      <c r="C53" s="1">
        <v>16</v>
      </c>
      <c r="D53" s="1">
        <v>0.18</v>
      </c>
      <c r="E53" s="1">
        <v>-8</v>
      </c>
      <c r="F53" s="1">
        <v>-10</v>
      </c>
      <c r="M53" s="1">
        <v>900</v>
      </c>
      <c r="N53" s="1">
        <f t="shared" si="0"/>
        <v>24.8</v>
      </c>
      <c r="P53" s="1">
        <v>8</v>
      </c>
      <c r="Q53" s="1">
        <f t="shared" si="1"/>
        <v>0.2</v>
      </c>
      <c r="R53" s="1">
        <v>82</v>
      </c>
    </row>
    <row r="54" spans="1:19" x14ac:dyDescent="0.25">
      <c r="A54" s="1" t="s">
        <v>114</v>
      </c>
      <c r="B54" s="1" t="s">
        <v>115</v>
      </c>
      <c r="C54" s="1">
        <v>1</v>
      </c>
      <c r="D54" s="1">
        <v>0.02</v>
      </c>
      <c r="E54" s="1">
        <v>-1</v>
      </c>
      <c r="F54" s="1">
        <v>-1</v>
      </c>
      <c r="M54" s="1">
        <v>0</v>
      </c>
      <c r="N54" s="1">
        <f t="shared" si="0"/>
        <v>2</v>
      </c>
      <c r="Q54" s="1">
        <f t="shared" si="1"/>
        <v>0</v>
      </c>
    </row>
    <row r="55" spans="1:19" x14ac:dyDescent="0.25">
      <c r="N55" s="1">
        <f t="shared" si="0"/>
        <v>0</v>
      </c>
    </row>
    <row r="56" spans="1:19" x14ac:dyDescent="0.25">
      <c r="B56" s="1" t="s">
        <v>103</v>
      </c>
      <c r="N56" s="1">
        <f t="shared" si="0"/>
        <v>0</v>
      </c>
    </row>
    <row r="57" spans="1:19" x14ac:dyDescent="0.25">
      <c r="B57" s="1" t="s">
        <v>104</v>
      </c>
      <c r="C57" s="1">
        <f>C4+C3</f>
        <v>11</v>
      </c>
      <c r="D57" s="1">
        <f>D4+D3</f>
        <v>0.38</v>
      </c>
      <c r="E57" s="1">
        <f>E4+E3</f>
        <v>-8</v>
      </c>
      <c r="F57" s="1">
        <f>F4+F3</f>
        <v>-12</v>
      </c>
      <c r="G57" s="1">
        <f>G4+G3</f>
        <v>0</v>
      </c>
      <c r="H57" s="1">
        <f>H4+H3</f>
        <v>0</v>
      </c>
      <c r="I57" s="1">
        <f>I4+I3</f>
        <v>0</v>
      </c>
      <c r="J57" s="1">
        <f>J4+J3</f>
        <v>0</v>
      </c>
      <c r="K57" s="1">
        <f>K4+K3</f>
        <v>0</v>
      </c>
      <c r="L57" s="1">
        <f>L4+L3</f>
        <v>0</v>
      </c>
      <c r="M57" s="1">
        <f>M4+M3</f>
        <v>1500</v>
      </c>
      <c r="N57" s="1">
        <f t="shared" si="0"/>
        <v>17</v>
      </c>
      <c r="O57" s="1">
        <f>O4+O3</f>
        <v>0</v>
      </c>
      <c r="P57" s="1">
        <f>P4+P3</f>
        <v>19</v>
      </c>
      <c r="Q57" s="1">
        <f>P57*0.015+0.15</f>
        <v>0.43499999999999994</v>
      </c>
      <c r="R57" s="1">
        <f>R4+R3</f>
        <v>129</v>
      </c>
      <c r="S57" s="1">
        <f t="shared" ref="S57:S82" si="2">R57*3+500</f>
        <v>887</v>
      </c>
    </row>
    <row r="58" spans="1:19" x14ac:dyDescent="0.25">
      <c r="B58" s="1" t="s">
        <v>119</v>
      </c>
      <c r="C58" s="1">
        <f>C6+C7</f>
        <v>14</v>
      </c>
      <c r="D58" s="1">
        <f>D6+D7</f>
        <v>0.36</v>
      </c>
      <c r="E58" s="1">
        <f>E6+E7</f>
        <v>-9</v>
      </c>
      <c r="F58" s="1">
        <f>F6+F7</f>
        <v>-15</v>
      </c>
      <c r="G58" s="1">
        <f>G6+G7</f>
        <v>0</v>
      </c>
      <c r="H58" s="1">
        <f>H6+H7</f>
        <v>0</v>
      </c>
      <c r="I58" s="1">
        <f>I6+I7</f>
        <v>0</v>
      </c>
      <c r="J58" s="1">
        <f>J6+J7</f>
        <v>0</v>
      </c>
      <c r="K58" s="1">
        <f>K6+K7</f>
        <v>0</v>
      </c>
      <c r="L58" s="1">
        <f>L6+L7</f>
        <v>0</v>
      </c>
      <c r="M58" s="1">
        <f>M6+M7</f>
        <v>1000</v>
      </c>
      <c r="N58" s="1">
        <f t="shared" si="0"/>
        <v>23</v>
      </c>
      <c r="Q58" s="1">
        <f t="shared" ref="Q58:Q82" si="3">P58*0.015+0.15</f>
        <v>0.15</v>
      </c>
    </row>
    <row r="59" spans="1:19" x14ac:dyDescent="0.25">
      <c r="B59" s="1" t="s">
        <v>13</v>
      </c>
      <c r="C59" s="1">
        <f>C10+C8+C5</f>
        <v>19</v>
      </c>
      <c r="D59" s="1">
        <f>D10+D8+D5</f>
        <v>0.28000000000000003</v>
      </c>
      <c r="E59" s="1">
        <f>E10+E8+E5</f>
        <v>-6</v>
      </c>
      <c r="F59" s="1">
        <f>F10+F8+F5</f>
        <v>-7</v>
      </c>
      <c r="G59" s="1">
        <f>G10+G8+G5</f>
        <v>0</v>
      </c>
      <c r="H59" s="1">
        <f>H10+H8+H5</f>
        <v>0</v>
      </c>
      <c r="I59" s="1">
        <f>I10+I8+I5</f>
        <v>0</v>
      </c>
      <c r="J59" s="1">
        <f>J10+J8+J5</f>
        <v>0</v>
      </c>
      <c r="K59" s="1">
        <f>K10+K8+K5</f>
        <v>0</v>
      </c>
      <c r="L59" s="1">
        <f>L10+L8+L5</f>
        <v>0</v>
      </c>
      <c r="M59" s="1">
        <f>M10+M8+M5</f>
        <v>1800</v>
      </c>
      <c r="N59" s="1">
        <f t="shared" si="0"/>
        <v>22.4</v>
      </c>
      <c r="P59" s="1">
        <f>P10+P8+P5</f>
        <v>14.4</v>
      </c>
      <c r="Q59" s="1">
        <f t="shared" si="3"/>
        <v>0.36599999999999999</v>
      </c>
      <c r="R59" s="1">
        <f>R10+R8+R5</f>
        <v>479.99</v>
      </c>
      <c r="S59" s="1">
        <f t="shared" si="2"/>
        <v>1939.97</v>
      </c>
    </row>
    <row r="60" spans="1:19" x14ac:dyDescent="0.25">
      <c r="B60" s="1" t="s">
        <v>15</v>
      </c>
      <c r="C60" s="1">
        <f>C11+C5</f>
        <v>11</v>
      </c>
      <c r="D60" s="1">
        <f>D11+D5</f>
        <v>0.45</v>
      </c>
      <c r="E60" s="1">
        <f>E11+E5</f>
        <v>-12</v>
      </c>
      <c r="F60" s="1">
        <f>F11+F5</f>
        <v>-18</v>
      </c>
      <c r="G60" s="1">
        <f>G11+G5</f>
        <v>0</v>
      </c>
      <c r="H60" s="1">
        <f>H11+H5</f>
        <v>0</v>
      </c>
      <c r="I60" s="1">
        <f>I11+I5</f>
        <v>0</v>
      </c>
      <c r="J60" s="1">
        <f>J11+J5</f>
        <v>0</v>
      </c>
      <c r="K60" s="1">
        <f>K11+K5</f>
        <v>0</v>
      </c>
      <c r="L60" s="1">
        <f>L11+L5</f>
        <v>0</v>
      </c>
      <c r="M60" s="1">
        <f>M11+M5</f>
        <v>700</v>
      </c>
      <c r="N60" s="1">
        <f t="shared" si="0"/>
        <v>22.4</v>
      </c>
      <c r="P60" s="1">
        <f>P11+P5</f>
        <v>25.4</v>
      </c>
      <c r="Q60" s="1">
        <f t="shared" si="3"/>
        <v>0.53099999999999992</v>
      </c>
      <c r="R60" s="1">
        <f>R11+R5</f>
        <v>79.97</v>
      </c>
      <c r="S60" s="1">
        <f t="shared" si="2"/>
        <v>739.91</v>
      </c>
    </row>
    <row r="61" spans="1:19" x14ac:dyDescent="0.25">
      <c r="B61" s="1" t="s">
        <v>19</v>
      </c>
      <c r="C61" s="1">
        <f>C13+C12+C5+C15</f>
        <v>22</v>
      </c>
      <c r="D61" s="1">
        <f>D13+D12+D5+D15</f>
        <v>0.42</v>
      </c>
      <c r="E61" s="1">
        <f>E13+E12+E5+E15</f>
        <v>-1</v>
      </c>
      <c r="F61" s="1">
        <f>F13+F12+F5+F15</f>
        <v>-1</v>
      </c>
      <c r="G61" s="1">
        <f>G13+G12+G5+G15</f>
        <v>0</v>
      </c>
      <c r="H61" s="1">
        <f>H13+H12+H5+H15</f>
        <v>-0.1</v>
      </c>
      <c r="I61" s="1">
        <f>I13+I12+I5+I15</f>
        <v>0</v>
      </c>
      <c r="J61" s="1">
        <f>J13+J12+J5+J15</f>
        <v>0</v>
      </c>
      <c r="K61" s="1">
        <f>K13+K12+K5+K15</f>
        <v>0</v>
      </c>
      <c r="L61" s="1">
        <f>L13+L12+L5+L15</f>
        <v>0</v>
      </c>
      <c r="M61" s="1">
        <f>M13+M12+M5+M15</f>
        <v>1300</v>
      </c>
      <c r="N61" s="1">
        <f t="shared" si="0"/>
        <v>15.5</v>
      </c>
      <c r="P61" s="1">
        <f>P13+P12+P5</f>
        <v>32.08</v>
      </c>
      <c r="Q61" s="1">
        <f t="shared" si="3"/>
        <v>0.63119999999999998</v>
      </c>
      <c r="R61" s="1">
        <f>R13+R12+R5</f>
        <v>399.95</v>
      </c>
      <c r="S61" s="1">
        <f t="shared" si="2"/>
        <v>1699.85</v>
      </c>
    </row>
    <row r="62" spans="1:19" x14ac:dyDescent="0.25">
      <c r="B62" s="1" t="s">
        <v>21</v>
      </c>
      <c r="C62" s="1">
        <f>C14+C12+C5+C15</f>
        <v>22</v>
      </c>
      <c r="D62" s="1">
        <f>D14+D12+D5+D15</f>
        <v>0.39999999999999997</v>
      </c>
      <c r="E62" s="1">
        <f>E14+E12+E5+E15</f>
        <v>-1</v>
      </c>
      <c r="F62" s="1">
        <f>F14+F12+F5+F15</f>
        <v>-1</v>
      </c>
      <c r="G62" s="1">
        <f>G14+G12+G5+G15</f>
        <v>0</v>
      </c>
      <c r="H62" s="1">
        <f>H14+H12+H5+H15</f>
        <v>-0.1</v>
      </c>
      <c r="I62" s="1">
        <f>I14+I12+I5+I15</f>
        <v>0</v>
      </c>
      <c r="J62" s="1">
        <f>J14+J12+J5+J15</f>
        <v>0</v>
      </c>
      <c r="K62" s="1">
        <f>K14+K12+K5+K15</f>
        <v>0</v>
      </c>
      <c r="L62" s="1">
        <f>L14+L12+L5+L15</f>
        <v>0</v>
      </c>
      <c r="M62" s="1">
        <f>M14+M12+M5+M15</f>
        <v>1300</v>
      </c>
      <c r="N62" s="1">
        <f t="shared" si="0"/>
        <v>15.9</v>
      </c>
      <c r="P62" s="1">
        <f>P14+P12+P5</f>
        <v>32.08</v>
      </c>
      <c r="Q62" s="1">
        <f t="shared" si="3"/>
        <v>0.63119999999999998</v>
      </c>
      <c r="R62" s="1">
        <f>R14+R12+R5</f>
        <v>389.95</v>
      </c>
      <c r="S62" s="1">
        <f t="shared" si="2"/>
        <v>1669.85</v>
      </c>
    </row>
    <row r="63" spans="1:19" x14ac:dyDescent="0.25">
      <c r="B63" s="1" t="s">
        <v>23</v>
      </c>
      <c r="C63" s="1">
        <f>C17+C16+C5</f>
        <v>13</v>
      </c>
      <c r="D63" s="1">
        <f>D17+D16+D5</f>
        <v>0.44</v>
      </c>
      <c r="E63" s="1">
        <f>E17+E16+E5</f>
        <v>-15</v>
      </c>
      <c r="F63" s="1">
        <f>F17+F16+F5</f>
        <v>-8</v>
      </c>
      <c r="G63" s="1">
        <f>G17+G16+G5</f>
        <v>0</v>
      </c>
      <c r="H63" s="1">
        <f>H17+H16+H5</f>
        <v>-0.1</v>
      </c>
      <c r="I63" s="1">
        <f>I17+I16+I5</f>
        <v>0</v>
      </c>
      <c r="J63" s="1">
        <f>J17+J16+J5</f>
        <v>0</v>
      </c>
      <c r="K63" s="1">
        <f>K17+K16+K5</f>
        <v>0</v>
      </c>
      <c r="L63" s="1">
        <f>L17+L16+L5</f>
        <v>0</v>
      </c>
      <c r="M63" s="1">
        <f>M17+M16+M5</f>
        <v>1100</v>
      </c>
      <c r="N63" s="1">
        <f t="shared" si="0"/>
        <v>21.5</v>
      </c>
      <c r="P63" s="1">
        <f>P17+P16+P5</f>
        <v>21.7</v>
      </c>
      <c r="Q63" s="1">
        <f t="shared" si="3"/>
        <v>0.47549999999999992</v>
      </c>
      <c r="R63" s="1">
        <f>R17+R16+R5</f>
        <v>199.95</v>
      </c>
      <c r="S63" s="1">
        <f t="shared" si="2"/>
        <v>1099.8499999999999</v>
      </c>
    </row>
    <row r="64" spans="1:19" x14ac:dyDescent="0.25">
      <c r="B64" s="1" t="s">
        <v>28</v>
      </c>
      <c r="C64" s="1">
        <f>C19+C18+C5</f>
        <v>20</v>
      </c>
      <c r="D64" s="1">
        <f>D19+D18+D5</f>
        <v>0.54</v>
      </c>
      <c r="E64" s="1">
        <f>E19+E18+E5</f>
        <v>-4</v>
      </c>
      <c r="F64" s="1">
        <f>F19+F18+F5</f>
        <v>-6</v>
      </c>
      <c r="G64" s="1">
        <f>G19+G18+G5</f>
        <v>0</v>
      </c>
      <c r="H64" s="1">
        <f>H19+H18+H5</f>
        <v>-0.1</v>
      </c>
      <c r="I64" s="1">
        <f>I19+I18+I5</f>
        <v>0</v>
      </c>
      <c r="J64" s="1">
        <f>J19+J18+J5</f>
        <v>0</v>
      </c>
      <c r="K64" s="1">
        <f>K19+K18+K5</f>
        <v>0</v>
      </c>
      <c r="L64" s="1">
        <f>L19+L18+L5</f>
        <v>0</v>
      </c>
      <c r="M64" s="1">
        <f>M19+M18+M5</f>
        <v>1500</v>
      </c>
      <c r="N64" s="1">
        <f t="shared" si="0"/>
        <v>16.5</v>
      </c>
      <c r="P64" s="1">
        <f>P19+P18+P5</f>
        <v>31.799999999999997</v>
      </c>
      <c r="Q64" s="1">
        <f t="shared" si="3"/>
        <v>0.62699999999999989</v>
      </c>
      <c r="R64" s="1">
        <f>R19+R18+R5</f>
        <v>303.25</v>
      </c>
      <c r="S64" s="1">
        <f t="shared" si="2"/>
        <v>1409.75</v>
      </c>
    </row>
    <row r="65" spans="2:19" x14ac:dyDescent="0.25">
      <c r="B65" s="1" t="s">
        <v>30</v>
      </c>
      <c r="C65" s="1">
        <f>C20+C18+C5</f>
        <v>13</v>
      </c>
      <c r="D65" s="1">
        <f>D20+D18+D5</f>
        <v>0.32</v>
      </c>
      <c r="E65" s="1">
        <f>E20+E18+E5</f>
        <v>-8</v>
      </c>
      <c r="F65" s="1">
        <f>F20+F18+F5</f>
        <v>-9</v>
      </c>
      <c r="G65" s="1">
        <f>G20+G18+G5</f>
        <v>0</v>
      </c>
      <c r="H65" s="1">
        <f>H20+H18+H5</f>
        <v>-0.1</v>
      </c>
      <c r="I65" s="1">
        <f>I20+I18+I5</f>
        <v>0</v>
      </c>
      <c r="J65" s="1">
        <f>J20+J18+J5</f>
        <v>0</v>
      </c>
      <c r="K65" s="1">
        <f>K20+K18+K5</f>
        <v>0</v>
      </c>
      <c r="L65" s="1">
        <f>L20+L18+L5</f>
        <v>0</v>
      </c>
      <c r="M65" s="1">
        <f>M20+M18+M5</f>
        <v>1300</v>
      </c>
      <c r="N65" s="1">
        <f t="shared" si="0"/>
        <v>18.899999999999999</v>
      </c>
      <c r="P65" s="1">
        <f>P20+P18+P5</f>
        <v>15.6</v>
      </c>
      <c r="Q65" s="1">
        <f t="shared" si="3"/>
        <v>0.38400000000000001</v>
      </c>
      <c r="R65" s="1">
        <f>R20+R18+R5</f>
        <v>154.9</v>
      </c>
      <c r="S65" s="1">
        <f t="shared" si="2"/>
        <v>964.7</v>
      </c>
    </row>
    <row r="66" spans="2:19" x14ac:dyDescent="0.25">
      <c r="B66" s="1" t="s">
        <v>34</v>
      </c>
      <c r="C66" s="1">
        <f>C24+C23+C21+C5</f>
        <v>16</v>
      </c>
      <c r="D66" s="1">
        <f>D24+D23+D21+D5</f>
        <v>0.38</v>
      </c>
      <c r="E66" s="1">
        <f>E24+E23+E21+E5</f>
        <v>-10</v>
      </c>
      <c r="F66" s="1">
        <f>F24+F23+F21+F5</f>
        <v>-10</v>
      </c>
      <c r="G66" s="1">
        <f>G24+G23+G21+G5</f>
        <v>0</v>
      </c>
      <c r="H66" s="1">
        <f>H24+H23+H21+H5</f>
        <v>0</v>
      </c>
      <c r="I66" s="1">
        <f>I24+I23+I21+I5</f>
        <v>0</v>
      </c>
      <c r="J66" s="1">
        <f>J24+J23+J21+J5</f>
        <v>0</v>
      </c>
      <c r="K66" s="1">
        <f>K24+K23+K21+K5</f>
        <v>0</v>
      </c>
      <c r="L66" s="1">
        <f>L24+L23+L21+L5</f>
        <v>0</v>
      </c>
      <c r="M66" s="1">
        <f>M24+M23+M21+M5</f>
        <v>1000</v>
      </c>
      <c r="N66" s="1">
        <f t="shared" si="0"/>
        <v>22.4</v>
      </c>
      <c r="P66" s="1">
        <f>P24+P23+P21+P5</f>
        <v>20</v>
      </c>
      <c r="Q66" s="1">
        <f t="shared" si="3"/>
        <v>0.44999999999999996</v>
      </c>
      <c r="R66" s="1">
        <f>R24+R23+R21+R5</f>
        <v>244.99</v>
      </c>
      <c r="S66" s="1">
        <f t="shared" si="2"/>
        <v>1234.97</v>
      </c>
    </row>
    <row r="67" spans="2:19" x14ac:dyDescent="0.25">
      <c r="B67" s="1" t="s">
        <v>37</v>
      </c>
      <c r="C67" s="1">
        <f>C25+C21+C5</f>
        <v>18</v>
      </c>
      <c r="D67" s="1">
        <f>D25+D21+D5</f>
        <v>0.31000000000000005</v>
      </c>
      <c r="E67" s="1">
        <f>E25+E21+E5</f>
        <v>-3</v>
      </c>
      <c r="F67" s="1">
        <f>F25+F21+F5</f>
        <v>-3</v>
      </c>
      <c r="G67" s="1">
        <f>G25+G21+G5</f>
        <v>0</v>
      </c>
      <c r="H67" s="1">
        <f>H25+H21+H5</f>
        <v>0</v>
      </c>
      <c r="I67" s="1">
        <f>I25+I21+I5</f>
        <v>0</v>
      </c>
      <c r="J67" s="1">
        <f>J25+J21+J5</f>
        <v>0</v>
      </c>
      <c r="K67" s="1">
        <f>K25+K21+K5</f>
        <v>0</v>
      </c>
      <c r="L67" s="1">
        <f>L25+L21+L5</f>
        <v>0</v>
      </c>
      <c r="M67" s="1">
        <f>M25+M21+M5</f>
        <v>500</v>
      </c>
      <c r="N67" s="1">
        <f t="shared" si="0"/>
        <v>16</v>
      </c>
      <c r="P67" s="1">
        <f>P25+P21+P5</f>
        <v>15.4</v>
      </c>
      <c r="Q67" s="1">
        <f t="shared" si="3"/>
        <v>0.38100000000000001</v>
      </c>
      <c r="R67" s="1">
        <f>R25+R21+R5</f>
        <v>0</v>
      </c>
      <c r="S67" s="1">
        <f t="shared" si="2"/>
        <v>500</v>
      </c>
    </row>
    <row r="68" spans="2:19" x14ac:dyDescent="0.25">
      <c r="B68" s="1" t="s">
        <v>43</v>
      </c>
      <c r="C68" s="1">
        <f>C29+C26+C21+C5</f>
        <v>16</v>
      </c>
      <c r="D68" s="1">
        <f>D29+D26+D21+D5</f>
        <v>0.34</v>
      </c>
      <c r="E68" s="1">
        <f>E29+E26+E21+E5</f>
        <v>-13</v>
      </c>
      <c r="F68" s="1">
        <f>F29+F26+F21+F5</f>
        <v>-7</v>
      </c>
      <c r="G68" s="1">
        <f>G29+G26+G21+G5</f>
        <v>0</v>
      </c>
      <c r="H68" s="1">
        <f>H29+H26+H21+H5</f>
        <v>0</v>
      </c>
      <c r="I68" s="1">
        <f>I29+I26+I21+I5</f>
        <v>0</v>
      </c>
      <c r="J68" s="1">
        <f>J29+J26+J21+J5</f>
        <v>0</v>
      </c>
      <c r="K68" s="1">
        <f>K29+K26+K21+K5</f>
        <v>0</v>
      </c>
      <c r="L68" s="1">
        <f>L29+L26+L21+L5</f>
        <v>0</v>
      </c>
      <c r="M68" s="1">
        <f>M29+M26+M21+M5</f>
        <v>1500</v>
      </c>
      <c r="N68" s="1">
        <f t="shared" ref="N68:N82" si="4">C68-(D68*20)-(E68*0.8)-(F68*0.6)-(H68*5)</f>
        <v>23.8</v>
      </c>
      <c r="P68" s="1">
        <f>P29+P26+P21+P5</f>
        <v>20.6</v>
      </c>
      <c r="Q68" s="1">
        <f t="shared" si="3"/>
        <v>0.45899999999999996</v>
      </c>
      <c r="R68" s="1">
        <f>R29+R26+R21+R5</f>
        <v>402.9</v>
      </c>
      <c r="S68" s="1">
        <f t="shared" si="2"/>
        <v>1708.6999999999998</v>
      </c>
    </row>
    <row r="69" spans="2:19" x14ac:dyDescent="0.25">
      <c r="B69" s="1" t="s">
        <v>45</v>
      </c>
      <c r="C69" s="1">
        <f>C30+C26+C21+C5</f>
        <v>15</v>
      </c>
      <c r="D69" s="1">
        <f>D30+D26+D21+D5</f>
        <v>0.4</v>
      </c>
      <c r="E69" s="1">
        <f>E30+E26+E21+E5</f>
        <v>-6</v>
      </c>
      <c r="F69" s="1">
        <f>F30+F26+F21+F5</f>
        <v>-20</v>
      </c>
      <c r="G69" s="1">
        <f>G30+G26+G21+G5</f>
        <v>0</v>
      </c>
      <c r="H69" s="1">
        <f>H30+H26+H21+H5</f>
        <v>0</v>
      </c>
      <c r="I69" s="1">
        <f>I30+I26+I21+I5</f>
        <v>0</v>
      </c>
      <c r="J69" s="1">
        <f>J30+J26+J21+J5</f>
        <v>0</v>
      </c>
      <c r="K69" s="1">
        <f>K30+K26+K21+K5</f>
        <v>0</v>
      </c>
      <c r="L69" s="1">
        <f>L30+L26+L21+L5</f>
        <v>0</v>
      </c>
      <c r="M69" s="1">
        <f>M30+M26+M21+M5</f>
        <v>1600</v>
      </c>
      <c r="N69" s="1">
        <f t="shared" si="4"/>
        <v>23.8</v>
      </c>
      <c r="P69" s="1">
        <f>P30+P26+P21+P5</f>
        <v>17.8</v>
      </c>
      <c r="Q69" s="1">
        <f t="shared" si="3"/>
        <v>0.41700000000000004</v>
      </c>
      <c r="R69" s="1">
        <f>R30+R26+R21+R5</f>
        <v>302.89999999999998</v>
      </c>
      <c r="S69" s="1">
        <f t="shared" si="2"/>
        <v>1408.6999999999998</v>
      </c>
    </row>
    <row r="70" spans="2:19" x14ac:dyDescent="0.25">
      <c r="B70" s="1" t="s">
        <v>47</v>
      </c>
      <c r="C70" s="1">
        <f>C31+C32+C26+C21+C5</f>
        <v>18</v>
      </c>
      <c r="D70" s="1">
        <f>D31+D32+D26+D21+D5</f>
        <v>0.30000000000000004</v>
      </c>
      <c r="E70" s="1">
        <f>E31+E32+E26+E21+E5</f>
        <v>-8</v>
      </c>
      <c r="F70" s="1">
        <f>F31+F32+F26+F21+F5</f>
        <v>-9</v>
      </c>
      <c r="G70" s="1">
        <f>G31+G32+G26+G21+G5</f>
        <v>0</v>
      </c>
      <c r="H70" s="1">
        <f>H31+H32+H26+H21+H5</f>
        <v>0</v>
      </c>
      <c r="I70" s="1">
        <f>I31+I32+I26+I21+I5</f>
        <v>0</v>
      </c>
      <c r="J70" s="1">
        <f>J31+J32+J26+J21+J5</f>
        <v>0</v>
      </c>
      <c r="K70" s="1">
        <f>K31+K32+K26+K21+K5</f>
        <v>0</v>
      </c>
      <c r="L70" s="1">
        <f>L31+L32+L26+L21+L5</f>
        <v>0</v>
      </c>
      <c r="M70" s="1">
        <f>M31+M32+M26+M21+M5</f>
        <v>1100</v>
      </c>
      <c r="N70" s="1">
        <f t="shared" si="4"/>
        <v>23.799999999999997</v>
      </c>
      <c r="P70" s="1">
        <f>P31+P32+P26+P21+P5</f>
        <v>11.399999999999999</v>
      </c>
      <c r="Q70" s="1">
        <f t="shared" si="3"/>
        <v>0.32099999999999995</v>
      </c>
      <c r="R70" s="1">
        <f>R31+R32+R26+R21+R5</f>
        <v>98.9</v>
      </c>
      <c r="S70" s="1">
        <f t="shared" si="2"/>
        <v>796.7</v>
      </c>
    </row>
    <row r="71" spans="2:19" x14ac:dyDescent="0.25">
      <c r="B71" s="1" t="s">
        <v>50</v>
      </c>
      <c r="C71" s="1">
        <f>C34+C33+C26+C21+C5</f>
        <v>17</v>
      </c>
      <c r="D71" s="1">
        <f>D34+D33+D26+D21+D5</f>
        <v>0.35000000000000003</v>
      </c>
      <c r="E71" s="1">
        <f>E34+E33+E26+E21+E5</f>
        <v>-11</v>
      </c>
      <c r="F71" s="1">
        <f>F34+F33+F26+F21+F5</f>
        <v>-10</v>
      </c>
      <c r="G71" s="1">
        <f>G34+G33+G26+G21+G5</f>
        <v>0</v>
      </c>
      <c r="H71" s="1">
        <f>H34+H33+H26+H21+H5</f>
        <v>0</v>
      </c>
      <c r="I71" s="1">
        <f>I34+I33+I26+I21+I5</f>
        <v>0</v>
      </c>
      <c r="J71" s="1">
        <f>J34+J33+J26+J21+J5</f>
        <v>0</v>
      </c>
      <c r="K71" s="1">
        <f>K34+K33+K26+K21+K5</f>
        <v>0</v>
      </c>
      <c r="L71" s="1">
        <f>L34+L33+L26+L21+L5</f>
        <v>0</v>
      </c>
      <c r="M71" s="1">
        <f>M34+M33+M26+M21+M5</f>
        <v>1400</v>
      </c>
      <c r="N71" s="1">
        <f t="shared" si="4"/>
        <v>24.8</v>
      </c>
      <c r="P71" s="1">
        <f>P34+P33+P26+P21+P5</f>
        <v>13.2</v>
      </c>
      <c r="Q71" s="1">
        <f t="shared" si="3"/>
        <v>0.34799999999999998</v>
      </c>
      <c r="R71" s="1">
        <f>R34+R33+R26+R21+R5</f>
        <v>97.9</v>
      </c>
      <c r="S71" s="1">
        <f t="shared" si="2"/>
        <v>793.7</v>
      </c>
    </row>
    <row r="72" spans="2:19" x14ac:dyDescent="0.25">
      <c r="B72" s="1" t="s">
        <v>53</v>
      </c>
      <c r="C72" s="1">
        <f>C36+C35+C26+C21+C5</f>
        <v>16</v>
      </c>
      <c r="D72" s="1">
        <f>D36+D35+D26+D21+D5</f>
        <v>0.39</v>
      </c>
      <c r="E72" s="1">
        <f>E36+E35+E26+E21+E5</f>
        <v>-9</v>
      </c>
      <c r="F72" s="1">
        <f>F36+F35+F26+F21+F5</f>
        <v>-14</v>
      </c>
      <c r="G72" s="1">
        <f>G36+G35+G26+G21+G5</f>
        <v>0</v>
      </c>
      <c r="H72" s="1">
        <f>H36+H35+H26+H21+H5</f>
        <v>0</v>
      </c>
      <c r="I72" s="1">
        <f>I36+I35+I26+I21+I5</f>
        <v>0</v>
      </c>
      <c r="J72" s="1">
        <f>J36+J35+J26+J21+J5</f>
        <v>0</v>
      </c>
      <c r="K72" s="1">
        <f>K36+K35+K26+K21+K5</f>
        <v>0</v>
      </c>
      <c r="L72" s="1">
        <f>L36+L35+L26+L21+L5</f>
        <v>0</v>
      </c>
      <c r="M72" s="1">
        <f>M36+M35+M26+M21+M5</f>
        <v>1400</v>
      </c>
      <c r="N72" s="1">
        <f t="shared" si="4"/>
        <v>23.799999999999997</v>
      </c>
      <c r="P72" s="1">
        <f>P36+P35+P26+P21+P5</f>
        <v>20.3</v>
      </c>
      <c r="Q72" s="1">
        <f t="shared" si="3"/>
        <v>0.45450000000000002</v>
      </c>
      <c r="R72" s="1">
        <f>R36+R35+R26+R21+R5</f>
        <v>302.95</v>
      </c>
      <c r="S72" s="1">
        <f t="shared" si="2"/>
        <v>1408.85</v>
      </c>
    </row>
    <row r="73" spans="2:19" x14ac:dyDescent="0.25">
      <c r="B73" s="1" t="s">
        <v>56</v>
      </c>
      <c r="C73" s="1">
        <f>C38+C37+C26+C21+C5</f>
        <v>14</v>
      </c>
      <c r="D73" s="1">
        <f>D38+D37+D26+D21+D5</f>
        <v>0.42500000000000004</v>
      </c>
      <c r="E73" s="1">
        <f>E38+E37+E26+E21+E5</f>
        <v>-12</v>
      </c>
      <c r="F73" s="1">
        <f>F38+F37+F26+F21+F5</f>
        <v>-13</v>
      </c>
      <c r="G73" s="1">
        <f>G38+G37+G26+G21+G5</f>
        <v>0</v>
      </c>
      <c r="H73" s="1">
        <f>H38+H37+H26+H21+H5</f>
        <v>0</v>
      </c>
      <c r="I73" s="1">
        <f>I38+I37+I26+I21+I5</f>
        <v>0</v>
      </c>
      <c r="J73" s="1">
        <f>J38+J37+J26+J21+J5</f>
        <v>0</v>
      </c>
      <c r="K73" s="1">
        <f>K38+K37+K26+K21+K5</f>
        <v>0</v>
      </c>
      <c r="L73" s="1">
        <f>L38+L37+L26+L21+L5</f>
        <v>0</v>
      </c>
      <c r="M73" s="1">
        <f>M38+M37+M26+M21+M5</f>
        <v>1300</v>
      </c>
      <c r="N73" s="1">
        <f t="shared" si="4"/>
        <v>22.900000000000002</v>
      </c>
      <c r="P73" s="1">
        <f>P38+P37+P26+P21+P5</f>
        <v>18.8</v>
      </c>
      <c r="Q73" s="1">
        <f t="shared" si="3"/>
        <v>0.43199999999999994</v>
      </c>
      <c r="R73" s="1">
        <f>R38+R37+R26+R21+R5</f>
        <v>250.89999999999998</v>
      </c>
      <c r="S73" s="1">
        <f t="shared" si="2"/>
        <v>1252.6999999999998</v>
      </c>
    </row>
    <row r="74" spans="2:19" x14ac:dyDescent="0.25">
      <c r="B74" s="1" t="s">
        <v>59</v>
      </c>
      <c r="C74" s="1">
        <f>C41+C40+C39+C26+C21+C5</f>
        <v>20</v>
      </c>
      <c r="D74" s="1">
        <f>D41+D40+D39+D26+D21+D5</f>
        <v>0.56000000000000005</v>
      </c>
      <c r="E74" s="1">
        <f>E41+E40+E39+E26+E21+E5</f>
        <v>-6</v>
      </c>
      <c r="F74" s="1">
        <v>-4</v>
      </c>
      <c r="G74" s="1">
        <f>G41+G40+G39+G26+G21+G5</f>
        <v>0</v>
      </c>
      <c r="H74" s="1">
        <f>H41+H40+H39+H26+H21+H5</f>
        <v>-0.1</v>
      </c>
      <c r="I74" s="1">
        <f>I41+I40+I39+I26+I21+I5</f>
        <v>0</v>
      </c>
      <c r="J74" s="1">
        <f>J41+J40+J39+J26+J21+J5</f>
        <v>0</v>
      </c>
      <c r="K74" s="1">
        <f>K41+K40+K39+K26+K21+K5</f>
        <v>0</v>
      </c>
      <c r="L74" s="1">
        <f>L41+L40+L39+L26+L21+L5</f>
        <v>0</v>
      </c>
      <c r="M74" s="1">
        <f>M41+M40+M39+M26+M21+M5</f>
        <v>2100</v>
      </c>
      <c r="N74" s="1">
        <f t="shared" si="4"/>
        <v>16.5</v>
      </c>
      <c r="P74" s="1">
        <f>P41+P40+P39+P26+P21+P5</f>
        <v>32.6</v>
      </c>
      <c r="Q74" s="1">
        <f t="shared" si="3"/>
        <v>0.63900000000000001</v>
      </c>
      <c r="R74" s="1">
        <f>R41+R40+R39+R26+R21+R5</f>
        <v>312.89999999999998</v>
      </c>
      <c r="S74" s="1">
        <f t="shared" si="2"/>
        <v>1438.6999999999998</v>
      </c>
    </row>
    <row r="75" spans="2:19" x14ac:dyDescent="0.25">
      <c r="B75" s="1" t="s">
        <v>64</v>
      </c>
      <c r="C75" s="1">
        <f>C42+C26+C21+C5</f>
        <v>14</v>
      </c>
      <c r="D75" s="1">
        <f>D42+D26+D21+D5</f>
        <v>0.35000000000000003</v>
      </c>
      <c r="E75" s="1">
        <f>E42+E26+E21+E5</f>
        <v>-10</v>
      </c>
      <c r="F75" s="1">
        <f>F42+F26+F21+F5</f>
        <v>-13</v>
      </c>
      <c r="G75" s="1">
        <f>G42+G26+G21+G5</f>
        <v>0</v>
      </c>
      <c r="H75" s="1">
        <f>H42+H26+H21+H5</f>
        <v>0</v>
      </c>
      <c r="I75" s="1">
        <f>I42+I26+I21+I5</f>
        <v>0</v>
      </c>
      <c r="J75" s="1">
        <f>J42+J26+J21+J5</f>
        <v>0</v>
      </c>
      <c r="K75" s="1">
        <f>K42+K26+K21+K5</f>
        <v>0</v>
      </c>
      <c r="L75" s="1">
        <f>L42+L26+L21+L5</f>
        <v>0</v>
      </c>
      <c r="M75" s="1">
        <f>M42+M26+M21+M5</f>
        <v>1200</v>
      </c>
      <c r="N75" s="1">
        <f t="shared" si="4"/>
        <v>22.8</v>
      </c>
      <c r="P75" s="1">
        <f>P42+P26+P21+P5</f>
        <v>14.3</v>
      </c>
      <c r="Q75" s="1">
        <f t="shared" si="3"/>
        <v>0.36449999999999999</v>
      </c>
      <c r="R75" s="1">
        <f>R42+R26+R21+R5</f>
        <v>112.85</v>
      </c>
      <c r="S75" s="1">
        <f t="shared" si="2"/>
        <v>838.55</v>
      </c>
    </row>
    <row r="76" spans="2:19" x14ac:dyDescent="0.25">
      <c r="B76" s="1" t="s">
        <v>66</v>
      </c>
      <c r="C76" s="1">
        <f>C43+C26+C21+C5</f>
        <v>15</v>
      </c>
      <c r="D76" s="1">
        <f>D43+D26+D21+D5</f>
        <v>0.36000000000000004</v>
      </c>
      <c r="E76" s="1">
        <f>E43+E26+E21+E5</f>
        <v>-13</v>
      </c>
      <c r="F76" s="1">
        <f>F43+F26+F21+F5</f>
        <v>-8</v>
      </c>
      <c r="G76" s="1">
        <f>G43+G26+G21+G5</f>
        <v>0</v>
      </c>
      <c r="H76" s="1">
        <f>H43+H26+H21+H5</f>
        <v>0</v>
      </c>
      <c r="I76" s="1">
        <f>I43+I26+I21+I5</f>
        <v>0</v>
      </c>
      <c r="J76" s="1">
        <f>J43+J26+J21+J5</f>
        <v>0</v>
      </c>
      <c r="K76" s="1">
        <f>K43+K26+K21+K5</f>
        <v>0</v>
      </c>
      <c r="L76" s="1">
        <f>L43+L26+L21+L5</f>
        <v>0</v>
      </c>
      <c r="M76" s="1">
        <f>M43+M26+M21+M5</f>
        <v>1350</v>
      </c>
      <c r="N76" s="1">
        <f t="shared" si="4"/>
        <v>23</v>
      </c>
      <c r="P76" s="1">
        <f>P43+P26+P21+P5</f>
        <v>14.8</v>
      </c>
      <c r="Q76" s="1">
        <f t="shared" si="3"/>
        <v>0.372</v>
      </c>
      <c r="R76" s="1">
        <f>R43+R26+R21+R5</f>
        <v>52.95</v>
      </c>
      <c r="S76" s="1">
        <f t="shared" si="2"/>
        <v>658.85</v>
      </c>
    </row>
    <row r="77" spans="2:19" x14ac:dyDescent="0.25">
      <c r="B77" s="1" t="s">
        <v>68</v>
      </c>
      <c r="C77" s="1">
        <f>C44+C26+C21+C5</f>
        <v>15</v>
      </c>
      <c r="D77" s="1">
        <f>D44+D26+D21+D5</f>
        <v>0.34</v>
      </c>
      <c r="E77" s="1">
        <f>E44+E26+E21+E5</f>
        <v>-10</v>
      </c>
      <c r="F77" s="1">
        <f>F44+F26+F21+F5</f>
        <v>-8</v>
      </c>
      <c r="G77" s="1">
        <f>G44+G26+G21+G5</f>
        <v>0</v>
      </c>
      <c r="H77" s="1">
        <f>H44+H26+H21+H5</f>
        <v>0</v>
      </c>
      <c r="I77" s="1">
        <f>I44+I26+I21+I5</f>
        <v>0</v>
      </c>
      <c r="J77" s="1">
        <f>J44+J26+J21+J5</f>
        <v>0</v>
      </c>
      <c r="K77" s="1">
        <f>K44+K26+K21+K5</f>
        <v>0</v>
      </c>
      <c r="L77" s="1">
        <f>L44+L26+L21+L5</f>
        <v>0</v>
      </c>
      <c r="M77" s="1">
        <f>M44+M26+M21+M5</f>
        <v>600</v>
      </c>
      <c r="N77" s="1">
        <f t="shared" si="4"/>
        <v>21</v>
      </c>
      <c r="P77" s="1">
        <f>P44+P26+P21+P5</f>
        <v>12.8</v>
      </c>
      <c r="Q77" s="1">
        <f t="shared" si="3"/>
        <v>0.34199999999999997</v>
      </c>
      <c r="R77" s="1">
        <f>R44+R26+R21+R5</f>
        <v>52.95</v>
      </c>
      <c r="S77" s="1">
        <f t="shared" si="2"/>
        <v>658.85</v>
      </c>
    </row>
    <row r="78" spans="2:19" x14ac:dyDescent="0.25">
      <c r="B78" s="1" t="s">
        <v>71</v>
      </c>
      <c r="C78" s="1">
        <f>C46+C45+C26+C21+C5</f>
        <v>18</v>
      </c>
      <c r="D78" s="1">
        <f>D46+D45+D26+D21+D5</f>
        <v>0.4</v>
      </c>
      <c r="E78" s="1">
        <f>E46+E45+E26+E21+E5</f>
        <v>-7</v>
      </c>
      <c r="F78" s="1">
        <f>F46+F45+F26+F21+F5</f>
        <v>-15</v>
      </c>
      <c r="G78" s="1">
        <f>G46+G45+G26+G21+G5</f>
        <v>0</v>
      </c>
      <c r="H78" s="1">
        <f>H46+H45+H26+H21+H5</f>
        <v>0</v>
      </c>
      <c r="I78" s="1">
        <f>I46+I45+I26+I21+I5</f>
        <v>0</v>
      </c>
      <c r="J78" s="1">
        <f>J46+J45+J26+J21+J5</f>
        <v>0</v>
      </c>
      <c r="K78" s="1">
        <f>K46+K45+K26+K21+K5</f>
        <v>0</v>
      </c>
      <c r="L78" s="1">
        <f>L46+L45+L26+L21+L5</f>
        <v>0</v>
      </c>
      <c r="M78" s="1">
        <f>M46+M45+M26+M21+M5</f>
        <v>1300</v>
      </c>
      <c r="N78" s="1">
        <f t="shared" si="4"/>
        <v>24.6</v>
      </c>
      <c r="P78" s="1">
        <f>P46+P45+P26+P21+P5</f>
        <v>17.2</v>
      </c>
      <c r="Q78" s="1">
        <f t="shared" si="3"/>
        <v>0.40800000000000003</v>
      </c>
      <c r="R78" s="1">
        <f>R46+R45+R26+R21+R5</f>
        <v>261.95</v>
      </c>
      <c r="S78" s="1">
        <f t="shared" si="2"/>
        <v>1285.8499999999999</v>
      </c>
    </row>
    <row r="79" spans="2:19" x14ac:dyDescent="0.25">
      <c r="B79" s="1" t="s">
        <v>73</v>
      </c>
      <c r="C79" s="1">
        <f>C48+C47+C26+C21+C5</f>
        <v>16</v>
      </c>
      <c r="D79" s="1">
        <f>D48+D47+D26+D21+D5</f>
        <v>0.31000000000000005</v>
      </c>
      <c r="E79" s="1">
        <f>E48+E47+E26+E21+E5</f>
        <v>-8</v>
      </c>
      <c r="F79" s="1">
        <f>F48+F47+F26+F21+F5</f>
        <v>-13</v>
      </c>
      <c r="G79" s="1">
        <f>G48+G47+G26+G21+G5</f>
        <v>0</v>
      </c>
      <c r="H79" s="1">
        <f>H48+H47+H26+H21+H5</f>
        <v>0</v>
      </c>
      <c r="I79" s="1">
        <f>I48+I47+I26+I21+I5</f>
        <v>0</v>
      </c>
      <c r="J79" s="1">
        <f>J48+J47+J26+J21+J5</f>
        <v>0</v>
      </c>
      <c r="K79" s="1">
        <f>K48+K47+K26+K21+K5</f>
        <v>0</v>
      </c>
      <c r="L79" s="1">
        <f>L48+L47+L26+L21+L5</f>
        <v>0</v>
      </c>
      <c r="M79" s="1">
        <f>M48+M47+M26+M21+M5</f>
        <v>1100</v>
      </c>
      <c r="N79" s="1">
        <f t="shared" si="4"/>
        <v>24</v>
      </c>
      <c r="P79" s="1">
        <f>P48+P47+P26+P21+P5</f>
        <v>10.399999999999999</v>
      </c>
      <c r="Q79" s="1">
        <f t="shared" si="3"/>
        <v>0.30599999999999994</v>
      </c>
      <c r="R79" s="1">
        <f>R48+R47+R26+R21+R5</f>
        <v>102.95</v>
      </c>
      <c r="S79" s="1">
        <f t="shared" si="2"/>
        <v>808.85</v>
      </c>
    </row>
    <row r="80" spans="2:19" x14ac:dyDescent="0.25">
      <c r="B80" s="1" t="s">
        <v>76</v>
      </c>
      <c r="C80" s="1">
        <f>C50+C49+C26+C21+C5</f>
        <v>17</v>
      </c>
      <c r="D80" s="1">
        <f>D50+D49+D26+D21+D5</f>
        <v>0.39</v>
      </c>
      <c r="E80" s="1">
        <f>E50+E49+E26+E21+E5</f>
        <v>-11</v>
      </c>
      <c r="F80" s="1">
        <f>F50+F49+F26+F21+F5</f>
        <v>-11</v>
      </c>
      <c r="G80" s="1">
        <f>G50+G49+G26+G21+G5</f>
        <v>0</v>
      </c>
      <c r="H80" s="1">
        <f>H50+H49+H26+H21+H5</f>
        <v>0</v>
      </c>
      <c r="I80" s="1">
        <f>I50+I49+I26+I21+I5</f>
        <v>0</v>
      </c>
      <c r="J80" s="1">
        <f>J50+J49+J26+J21+J5</f>
        <v>0</v>
      </c>
      <c r="K80" s="1">
        <f>K50+K49+K26+K21+K5</f>
        <v>0</v>
      </c>
      <c r="L80" s="1">
        <f>L50+L49+L26+L21+L5</f>
        <v>0</v>
      </c>
      <c r="M80" s="1">
        <f>M50+M49+M26+M21+M5</f>
        <v>1500</v>
      </c>
      <c r="N80" s="1">
        <f t="shared" si="4"/>
        <v>24.6</v>
      </c>
      <c r="P80" s="1">
        <f>P50+P49+P26+P21+P5</f>
        <v>17.399999999999999</v>
      </c>
      <c r="Q80" s="1">
        <f t="shared" si="3"/>
        <v>0.41099999999999992</v>
      </c>
      <c r="R80" s="1">
        <f>R50+R49+R26+R21+R5</f>
        <v>137.9</v>
      </c>
      <c r="S80" s="1">
        <f t="shared" si="2"/>
        <v>913.7</v>
      </c>
    </row>
    <row r="81" spans="2:19" x14ac:dyDescent="0.25">
      <c r="B81" s="1" t="s">
        <v>106</v>
      </c>
      <c r="C81" s="1">
        <f>C52+C51+C26+C21+C5</f>
        <v>18</v>
      </c>
      <c r="D81" s="1">
        <f>D52+D51+D26+D21+D5</f>
        <v>0.33</v>
      </c>
      <c r="E81" s="1">
        <f>E52+E51+E26+E21+E5</f>
        <v>-9</v>
      </c>
      <c r="F81" s="1">
        <f>F52+F51+F26+F21+F5</f>
        <v>-10</v>
      </c>
      <c r="G81" s="1">
        <f>G52+G51+G26+G21+G5</f>
        <v>0</v>
      </c>
      <c r="H81" s="1">
        <f>H52+H51+H26+H21+H5</f>
        <v>0</v>
      </c>
      <c r="I81" s="1">
        <f>I52+I51+I26+I21+I5</f>
        <v>0</v>
      </c>
      <c r="J81" s="1">
        <f>J52+J51+J26+J21+J5</f>
        <v>0</v>
      </c>
      <c r="K81" s="1">
        <f>K52+K51+K26+K21+K5</f>
        <v>0</v>
      </c>
      <c r="L81" s="1">
        <f>L52+L51+L26+L21+L5</f>
        <v>0</v>
      </c>
      <c r="M81" s="1">
        <f>M52+M51+M26+M21+M5</f>
        <v>1400</v>
      </c>
      <c r="N81" s="1">
        <f t="shared" si="4"/>
        <v>24.599999999999998</v>
      </c>
      <c r="P81" s="1">
        <f>P52+P51+P26+P21+P5</f>
        <v>12.6</v>
      </c>
      <c r="Q81" s="1">
        <f t="shared" si="3"/>
        <v>0.33899999999999997</v>
      </c>
      <c r="R81" s="1">
        <f>R52+R51+R26+R21+R5</f>
        <v>97.9</v>
      </c>
      <c r="S81" s="1">
        <f t="shared" si="2"/>
        <v>793.7</v>
      </c>
    </row>
    <row r="82" spans="2:19" x14ac:dyDescent="0.25">
      <c r="B82" s="1" t="s">
        <v>113</v>
      </c>
      <c r="C82" s="1">
        <f>C54+C53+C26+C21+C5</f>
        <v>16</v>
      </c>
      <c r="D82" s="1">
        <f>D54+D53+D26+D21+D5</f>
        <v>0.34</v>
      </c>
      <c r="E82" s="1">
        <f>E54+E53+E26+E21+E5</f>
        <v>-10</v>
      </c>
      <c r="F82" s="1">
        <f>F54+F53+F26+F21+F5</f>
        <v>-12</v>
      </c>
      <c r="G82" s="1">
        <f>G54+G53+G26+G21+G5</f>
        <v>0</v>
      </c>
      <c r="H82" s="1">
        <f>H54+H53+H26+H21+H5</f>
        <v>0</v>
      </c>
      <c r="I82" s="1">
        <f>I54+I53+I26+I21+I5</f>
        <v>0</v>
      </c>
      <c r="J82" s="1">
        <f>J54+J53+J26+J21+J5</f>
        <v>0</v>
      </c>
      <c r="K82" s="1">
        <f>K54+K53+K26+K21+K5</f>
        <v>0</v>
      </c>
      <c r="L82" s="1">
        <f>L54+L53+L26+L21+L5</f>
        <v>0</v>
      </c>
      <c r="M82" s="1">
        <f>M54+M53+M26+M21+M5</f>
        <v>1500</v>
      </c>
      <c r="N82" s="1">
        <f t="shared" si="4"/>
        <v>24.4</v>
      </c>
      <c r="P82" s="1">
        <f>P54+P53+P26+P21+P5</f>
        <v>12.8</v>
      </c>
      <c r="Q82" s="1">
        <f t="shared" si="3"/>
        <v>0.34199999999999997</v>
      </c>
      <c r="R82" s="1">
        <f>R54+R53+R26+R21+R5</f>
        <v>134.94999999999999</v>
      </c>
      <c r="S82" s="1">
        <f t="shared" si="2"/>
        <v>904.84999999999991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m4-stocks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2024-08-16T18:09:03Z</dcterms:created>
  <dcterms:modified xsi:type="dcterms:W3CDTF">2024-12-21T21:31:09Z</dcterms:modified>
</cp:coreProperties>
</file>