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D:\Local_testing\0_DATA2SUPPLY\data2supply_0_0_5_phx_I10\"/>
    </mc:Choice>
  </mc:AlternateContent>
  <xr:revisionPtr revIDLastSave="0" documentId="13_ncr:1_{F4B8C8D1-22AC-4302-A002-3975995E44F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C-P " sheetId="15" r:id="rId1"/>
    <sheet name="Vbar-DC" sheetId="19" r:id="rId2"/>
    <sheet name="Vt2-DC" sheetId="17" r:id="rId3"/>
    <sheet name="Vt2-P Figure" sheetId="11" r:id="rId4"/>
    <sheet name="Vbar-P (Calculation)" sheetId="18" r:id="rId5"/>
    <sheet name="Vt2-P (Calculation)" sheetId="14" r:id="rId6"/>
  </sheets>
  <definedNames>
    <definedName name="_xlnm._FilterDatabase" localSheetId="0" hidden="1">'DC-P '!$AZ$1:$BD$1</definedName>
    <definedName name="_xlnm._FilterDatabase" localSheetId="1" hidden="1">'Vbar-DC'!$AE$1:$AI$1</definedName>
    <definedName name="_xlnm._FilterDatabase" localSheetId="4" hidden="1">'Vbar-P (Calculation)'!$A$1:$H$1</definedName>
    <definedName name="_xlnm._FilterDatabase" localSheetId="2" hidden="1">'Vt2-DC'!$Y$1:$Z$1</definedName>
    <definedName name="_xlnm._FilterDatabase" localSheetId="5" hidden="1">'Vt2-P (Calculation)'!$A$1:$H$1</definedName>
    <definedName name="_xlnm._FilterDatabase" localSheetId="3" hidden="1">'Vt2-P Figure'!$A$1:$K$1</definedName>
    <definedName name="solver_adj" localSheetId="0" hidden="1">'DC-P '!$J$2:$K$2</definedName>
    <definedName name="solver_adj" localSheetId="1" hidden="1">'Vbar-DC'!$R$2:$U$2</definedName>
    <definedName name="solver_adj" localSheetId="4" hidden="1">'Vbar-P (Calculation)'!$G$3:$H$3</definedName>
    <definedName name="solver_adj" localSheetId="2" hidden="1">'Vt2-DC'!$P$2:$S$2</definedName>
    <definedName name="solver_adj" localSheetId="5" hidden="1">'Vt2-P (Calculation)'!$G$3:$H$3</definedName>
    <definedName name="solver_adj" localSheetId="3" hidden="1">'Vt2-P Figure'!$J$2:$K$2</definedName>
    <definedName name="solver_cvg" localSheetId="0" hidden="1">0.0001</definedName>
    <definedName name="solver_cvg" localSheetId="1" hidden="1">0.0001</definedName>
    <definedName name="solver_cvg" localSheetId="4" hidden="1">0.0001</definedName>
    <definedName name="solver_cvg" localSheetId="2" hidden="1">0.0001</definedName>
    <definedName name="solver_cvg" localSheetId="5" hidden="1">0.0001</definedName>
    <definedName name="solver_cvg" localSheetId="3" hidden="1">0.0001</definedName>
    <definedName name="solver_drv" localSheetId="0" hidden="1">1</definedName>
    <definedName name="solver_drv" localSheetId="1" hidden="1">1</definedName>
    <definedName name="solver_drv" localSheetId="4" hidden="1">2</definedName>
    <definedName name="solver_drv" localSheetId="2" hidden="1">1</definedName>
    <definedName name="solver_drv" localSheetId="5" hidden="1">2</definedName>
    <definedName name="solver_drv" localSheetId="3" hidden="1">2</definedName>
    <definedName name="solver_eng" localSheetId="0" hidden="1">1</definedName>
    <definedName name="solver_eng" localSheetId="1" hidden="1">1</definedName>
    <definedName name="solver_eng" localSheetId="4" hidden="1">1</definedName>
    <definedName name="solver_eng" localSheetId="2" hidden="1">1</definedName>
    <definedName name="solver_eng" localSheetId="5" hidden="1">1</definedName>
    <definedName name="solver_eng" localSheetId="3" hidden="1">1</definedName>
    <definedName name="solver_est" localSheetId="0" hidden="1">1</definedName>
    <definedName name="solver_est" localSheetId="1" hidden="1">1</definedName>
    <definedName name="solver_est" localSheetId="4" hidden="1">1</definedName>
    <definedName name="solver_est" localSheetId="2" hidden="1">1</definedName>
    <definedName name="solver_est" localSheetId="5" hidden="1">1</definedName>
    <definedName name="solver_est" localSheetId="3" hidden="1">1</definedName>
    <definedName name="solver_itr" localSheetId="0" hidden="1">2147483647</definedName>
    <definedName name="solver_itr" localSheetId="1" hidden="1">2147483647</definedName>
    <definedName name="solver_itr" localSheetId="4" hidden="1">2147483647</definedName>
    <definedName name="solver_itr" localSheetId="2" hidden="1">2147483647</definedName>
    <definedName name="solver_itr" localSheetId="5" hidden="1">2147483647</definedName>
    <definedName name="solver_itr" localSheetId="3" hidden="1">2147483647</definedName>
    <definedName name="solver_lhs1" localSheetId="0" hidden="1">'DC-P '!$J$2</definedName>
    <definedName name="solver_lhs1" localSheetId="4" hidden="1">'Vbar-P (Calculation)'!$H$3</definedName>
    <definedName name="solver_lhs1" localSheetId="5" hidden="1">'Vt2-P (Calculation)'!$H$3</definedName>
    <definedName name="solver_lhs1" localSheetId="3" hidden="1">'Vt2-P Figure'!$K$2</definedName>
    <definedName name="solver_lhs2" localSheetId="0" hidden="1">'DC-P '!$J$2</definedName>
    <definedName name="solver_lhs3" localSheetId="0" hidden="1">'DC-P '!$K$2</definedName>
    <definedName name="solver_mip" localSheetId="0" hidden="1">2147483647</definedName>
    <definedName name="solver_mip" localSheetId="1" hidden="1">2147483647</definedName>
    <definedName name="solver_mip" localSheetId="4" hidden="1">2147483647</definedName>
    <definedName name="solver_mip" localSheetId="2" hidden="1">2147483647</definedName>
    <definedName name="solver_mip" localSheetId="5" hidden="1">2147483647</definedName>
    <definedName name="solver_mip" localSheetId="3" hidden="1">2147483647</definedName>
    <definedName name="solver_mni" localSheetId="0" hidden="1">30</definedName>
    <definedName name="solver_mni" localSheetId="1" hidden="1">30</definedName>
    <definedName name="solver_mni" localSheetId="4" hidden="1">30</definedName>
    <definedName name="solver_mni" localSheetId="2" hidden="1">30</definedName>
    <definedName name="solver_mni" localSheetId="5" hidden="1">30</definedName>
    <definedName name="solver_mni" localSheetId="3" hidden="1">30</definedName>
    <definedName name="solver_mrt" localSheetId="0" hidden="1">0.075</definedName>
    <definedName name="solver_mrt" localSheetId="1" hidden="1">0.075</definedName>
    <definedName name="solver_mrt" localSheetId="4" hidden="1">0.075</definedName>
    <definedName name="solver_mrt" localSheetId="2" hidden="1">0.075</definedName>
    <definedName name="solver_mrt" localSheetId="5" hidden="1">0.075</definedName>
    <definedName name="solver_mrt" localSheetId="3" hidden="1">0.075</definedName>
    <definedName name="solver_msl" localSheetId="0" hidden="1">2</definedName>
    <definedName name="solver_msl" localSheetId="1" hidden="1">2</definedName>
    <definedName name="solver_msl" localSheetId="4" hidden="1">2</definedName>
    <definedName name="solver_msl" localSheetId="2" hidden="1">2</definedName>
    <definedName name="solver_msl" localSheetId="5" hidden="1">2</definedName>
    <definedName name="solver_msl" localSheetId="3" hidden="1">2</definedName>
    <definedName name="solver_neg" localSheetId="0" hidden="1">2</definedName>
    <definedName name="solver_neg" localSheetId="1" hidden="1">2</definedName>
    <definedName name="solver_neg" localSheetId="4" hidden="1">2</definedName>
    <definedName name="solver_neg" localSheetId="2" hidden="1">2</definedName>
    <definedName name="solver_neg" localSheetId="5" hidden="1">2</definedName>
    <definedName name="solver_neg" localSheetId="3" hidden="1">2</definedName>
    <definedName name="solver_nod" localSheetId="0" hidden="1">2147483647</definedName>
    <definedName name="solver_nod" localSheetId="1" hidden="1">2147483647</definedName>
    <definedName name="solver_nod" localSheetId="4" hidden="1">2147483647</definedName>
    <definedName name="solver_nod" localSheetId="2" hidden="1">2147483647</definedName>
    <definedName name="solver_nod" localSheetId="5" hidden="1">2147483647</definedName>
    <definedName name="solver_nod" localSheetId="3" hidden="1">2147483647</definedName>
    <definedName name="solver_num" localSheetId="0" hidden="1">0</definedName>
    <definedName name="solver_num" localSheetId="1" hidden="1">0</definedName>
    <definedName name="solver_num" localSheetId="4" hidden="1">0</definedName>
    <definedName name="solver_num" localSheetId="2" hidden="1">0</definedName>
    <definedName name="solver_num" localSheetId="5" hidden="1">0</definedName>
    <definedName name="solver_num" localSheetId="3" hidden="1">1</definedName>
    <definedName name="solver_nwt" localSheetId="0" hidden="1">1</definedName>
    <definedName name="solver_nwt" localSheetId="1" hidden="1">1</definedName>
    <definedName name="solver_nwt" localSheetId="4" hidden="1">1</definedName>
    <definedName name="solver_nwt" localSheetId="2" hidden="1">1</definedName>
    <definedName name="solver_nwt" localSheetId="5" hidden="1">1</definedName>
    <definedName name="solver_nwt" localSheetId="3" hidden="1">1</definedName>
    <definedName name="solver_opt" localSheetId="0" hidden="1">'DC-P '!$AD$2</definedName>
    <definedName name="solver_opt" localSheetId="1" hidden="1">'Vbar-DC'!#REF!</definedName>
    <definedName name="solver_opt" localSheetId="4" hidden="1">'Vbar-P (Calculation)'!$E$3</definedName>
    <definedName name="solver_opt" localSheetId="2" hidden="1">'Vt2-DC'!$M$2</definedName>
    <definedName name="solver_opt" localSheetId="5" hidden="1">'Vt2-P (Calculation)'!$E$3</definedName>
    <definedName name="solver_opt" localSheetId="3" hidden="1">'Vt2-P Figure'!$G$2</definedName>
    <definedName name="solver_pre" localSheetId="0" hidden="1">0.000001</definedName>
    <definedName name="solver_pre" localSheetId="1" hidden="1">0.000001</definedName>
    <definedName name="solver_pre" localSheetId="4" hidden="1">0.000001</definedName>
    <definedName name="solver_pre" localSheetId="2" hidden="1">0.000001</definedName>
    <definedName name="solver_pre" localSheetId="5" hidden="1">0.000001</definedName>
    <definedName name="solver_pre" localSheetId="3" hidden="1">0.000001</definedName>
    <definedName name="solver_rbv" localSheetId="0" hidden="1">1</definedName>
    <definedName name="solver_rbv" localSheetId="1" hidden="1">1</definedName>
    <definedName name="solver_rbv" localSheetId="4" hidden="1">2</definedName>
    <definedName name="solver_rbv" localSheetId="2" hidden="1">1</definedName>
    <definedName name="solver_rbv" localSheetId="5" hidden="1">2</definedName>
    <definedName name="solver_rbv" localSheetId="3" hidden="1">2</definedName>
    <definedName name="solver_rel1" localSheetId="0" hidden="1">3</definedName>
    <definedName name="solver_rel1" localSheetId="4" hidden="1">3</definedName>
    <definedName name="solver_rel1" localSheetId="5" hidden="1">3</definedName>
    <definedName name="solver_rel1" localSheetId="3" hidden="1">3</definedName>
    <definedName name="solver_rel2" localSheetId="0" hidden="1">3</definedName>
    <definedName name="solver_rel3" localSheetId="0" hidden="1">1</definedName>
    <definedName name="solver_rhs1" localSheetId="0" hidden="1">1</definedName>
    <definedName name="solver_rhs1" localSheetId="4" hidden="1">0</definedName>
    <definedName name="solver_rhs1" localSheetId="5" hidden="1">0</definedName>
    <definedName name="solver_rhs1" localSheetId="3" hidden="1">0</definedName>
    <definedName name="solver_rhs2" localSheetId="0" hidden="1">1</definedName>
    <definedName name="solver_rhs3" localSheetId="0" hidden="1">5</definedName>
    <definedName name="solver_rlx" localSheetId="0" hidden="1">2</definedName>
    <definedName name="solver_rlx" localSheetId="1" hidden="1">2</definedName>
    <definedName name="solver_rlx" localSheetId="4" hidden="1">2</definedName>
    <definedName name="solver_rlx" localSheetId="2" hidden="1">2</definedName>
    <definedName name="solver_rlx" localSheetId="5" hidden="1">2</definedName>
    <definedName name="solver_rlx" localSheetId="3" hidden="1">2</definedName>
    <definedName name="solver_rsd" localSheetId="0" hidden="1">0</definedName>
    <definedName name="solver_rsd" localSheetId="1" hidden="1">0</definedName>
    <definedName name="solver_rsd" localSheetId="4" hidden="1">0</definedName>
    <definedName name="solver_rsd" localSheetId="2" hidden="1">0</definedName>
    <definedName name="solver_rsd" localSheetId="5" hidden="1">0</definedName>
    <definedName name="solver_rsd" localSheetId="3" hidden="1">0</definedName>
    <definedName name="solver_scl" localSheetId="0" hidden="1">1</definedName>
    <definedName name="solver_scl" localSheetId="1" hidden="1">1</definedName>
    <definedName name="solver_scl" localSheetId="4" hidden="1">2</definedName>
    <definedName name="solver_scl" localSheetId="2" hidden="1">1</definedName>
    <definedName name="solver_scl" localSheetId="5" hidden="1">2</definedName>
    <definedName name="solver_scl" localSheetId="3" hidden="1">2</definedName>
    <definedName name="solver_sho" localSheetId="0" hidden="1">2</definedName>
    <definedName name="solver_sho" localSheetId="1" hidden="1">2</definedName>
    <definedName name="solver_sho" localSheetId="4" hidden="1">2</definedName>
    <definedName name="solver_sho" localSheetId="2" hidden="1">2</definedName>
    <definedName name="solver_sho" localSheetId="5" hidden="1">2</definedName>
    <definedName name="solver_sho" localSheetId="3" hidden="1">2</definedName>
    <definedName name="solver_ssz" localSheetId="0" hidden="1">100</definedName>
    <definedName name="solver_ssz" localSheetId="1" hidden="1">100</definedName>
    <definedName name="solver_ssz" localSheetId="4" hidden="1">100</definedName>
    <definedName name="solver_ssz" localSheetId="2" hidden="1">100</definedName>
    <definedName name="solver_ssz" localSheetId="5" hidden="1">100</definedName>
    <definedName name="solver_ssz" localSheetId="3" hidden="1">100</definedName>
    <definedName name="solver_tim" localSheetId="0" hidden="1">2147483647</definedName>
    <definedName name="solver_tim" localSheetId="1" hidden="1">2147483647</definedName>
    <definedName name="solver_tim" localSheetId="4" hidden="1">2147483647</definedName>
    <definedName name="solver_tim" localSheetId="2" hidden="1">2147483647</definedName>
    <definedName name="solver_tim" localSheetId="5" hidden="1">2147483647</definedName>
    <definedName name="solver_tim" localSheetId="3" hidden="1">2147483647</definedName>
    <definedName name="solver_tol" localSheetId="0" hidden="1">0.01</definedName>
    <definedName name="solver_tol" localSheetId="1" hidden="1">0.01</definedName>
    <definedName name="solver_tol" localSheetId="4" hidden="1">0.01</definedName>
    <definedName name="solver_tol" localSheetId="2" hidden="1">0.01</definedName>
    <definedName name="solver_tol" localSheetId="5" hidden="1">0.01</definedName>
    <definedName name="solver_tol" localSheetId="3" hidden="1">0.01</definedName>
    <definedName name="solver_typ" localSheetId="0" hidden="1">2</definedName>
    <definedName name="solver_typ" localSheetId="1" hidden="1">1</definedName>
    <definedName name="solver_typ" localSheetId="4" hidden="1">2</definedName>
    <definedName name="solver_typ" localSheetId="2" hidden="1">1</definedName>
    <definedName name="solver_typ" localSheetId="5" hidden="1">2</definedName>
    <definedName name="solver_typ" localSheetId="3" hidden="1">2</definedName>
    <definedName name="solver_val" localSheetId="0" hidden="1">0</definedName>
    <definedName name="solver_val" localSheetId="1" hidden="1">0</definedName>
    <definedName name="solver_val" localSheetId="4" hidden="1">0</definedName>
    <definedName name="solver_val" localSheetId="2" hidden="1">0</definedName>
    <definedName name="solver_val" localSheetId="5" hidden="1">0</definedName>
    <definedName name="solver_val" localSheetId="3" hidden="1">0</definedName>
    <definedName name="solver_ver" localSheetId="0" hidden="1">3</definedName>
    <definedName name="solver_ver" localSheetId="1" hidden="1">3</definedName>
    <definedName name="solver_ver" localSheetId="4" hidden="1">3</definedName>
    <definedName name="solver_ver" localSheetId="2" hidden="1">3</definedName>
    <definedName name="solver_ver" localSheetId="5" hidden="1">3</definedName>
    <definedName name="solver_ver" localSheetId="3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J3" i="15" l="1"/>
  <c r="BJ4" i="15"/>
  <c r="BJ5" i="15"/>
  <c r="BJ6" i="15"/>
  <c r="BJ7" i="15"/>
  <c r="BJ8" i="15"/>
  <c r="BJ9" i="15"/>
  <c r="BJ10" i="15"/>
  <c r="BJ11" i="15"/>
  <c r="BJ12" i="15"/>
  <c r="BJ13" i="15"/>
  <c r="BJ14" i="15"/>
  <c r="BJ2" i="15"/>
  <c r="E3" i="11"/>
  <c r="E4" i="11"/>
  <c r="E5" i="11"/>
  <c r="E6" i="11"/>
  <c r="E7" i="11"/>
  <c r="E8" i="11"/>
  <c r="E2" i="11"/>
  <c r="AF3" i="19"/>
  <c r="AF4" i="19"/>
  <c r="AF5" i="19"/>
  <c r="AF6" i="19"/>
  <c r="AF7" i="19"/>
  <c r="AF8" i="19"/>
  <c r="AF9" i="19"/>
  <c r="AF10" i="19"/>
  <c r="AF11" i="19"/>
  <c r="AF12" i="19"/>
  <c r="AF13" i="19"/>
  <c r="AF14" i="19"/>
  <c r="AF15" i="19"/>
  <c r="AF16" i="19"/>
  <c r="AF17" i="19"/>
  <c r="AF18" i="19"/>
  <c r="AF19" i="19"/>
  <c r="AF20" i="19"/>
  <c r="AF21" i="19"/>
  <c r="AF22" i="19"/>
  <c r="AF23" i="19"/>
  <c r="AF24" i="19"/>
  <c r="AF25" i="19"/>
  <c r="AF26" i="19"/>
  <c r="AF27" i="19"/>
  <c r="AF28" i="19"/>
  <c r="AF29" i="19"/>
  <c r="AF30" i="19"/>
  <c r="AF31" i="19"/>
  <c r="AF32" i="19"/>
  <c r="AF33" i="19"/>
  <c r="AF34" i="19"/>
  <c r="AF35" i="19"/>
  <c r="AF36" i="19"/>
  <c r="AF37" i="19"/>
  <c r="AF38" i="19"/>
  <c r="AF39" i="19"/>
  <c r="AF40" i="19"/>
  <c r="AF41" i="19"/>
  <c r="AF42" i="19"/>
  <c r="AF43" i="19"/>
  <c r="AF44" i="19"/>
  <c r="AF45" i="19"/>
  <c r="AF46" i="19"/>
  <c r="AF47" i="19"/>
  <c r="AF48" i="19"/>
  <c r="AF49" i="19"/>
  <c r="AF50" i="19"/>
  <c r="AF51" i="19"/>
  <c r="AF52" i="19"/>
  <c r="AF53" i="19"/>
  <c r="AF54" i="19"/>
  <c r="AF55" i="19"/>
  <c r="AF56" i="19"/>
  <c r="AF57" i="19"/>
  <c r="AF58" i="19"/>
  <c r="AF59" i="19"/>
  <c r="AF60" i="19"/>
  <c r="AF61" i="19"/>
  <c r="AF62" i="19"/>
  <c r="AF63" i="19"/>
  <c r="AF64" i="19"/>
  <c r="AF65" i="19"/>
  <c r="AF66" i="19"/>
  <c r="AF67" i="19"/>
  <c r="AF68" i="19"/>
  <c r="AF69" i="19"/>
  <c r="AF70" i="19"/>
  <c r="AF71" i="19"/>
  <c r="AF72" i="19"/>
  <c r="AF73" i="19"/>
  <c r="AF74" i="19"/>
  <c r="AF75" i="19"/>
  <c r="AF76" i="19"/>
  <c r="AF77" i="19"/>
  <c r="AF78" i="19"/>
  <c r="AF79" i="19"/>
  <c r="AF80" i="19"/>
  <c r="AF81" i="19"/>
  <c r="AF82" i="19"/>
  <c r="AF83" i="19"/>
  <c r="AF84" i="19"/>
  <c r="AF85" i="19"/>
  <c r="AF86" i="19"/>
  <c r="AF87" i="19"/>
  <c r="AF88" i="19"/>
  <c r="AF89" i="19"/>
  <c r="AF90" i="19"/>
  <c r="AF91" i="19"/>
  <c r="AF2" i="19"/>
  <c r="Z9" i="17"/>
  <c r="Z17" i="17"/>
  <c r="Z25" i="17"/>
  <c r="Z33" i="17"/>
  <c r="Z41" i="17"/>
  <c r="Z49" i="17"/>
  <c r="Z57" i="17"/>
  <c r="Z65" i="17"/>
  <c r="Z73" i="17"/>
  <c r="Z81" i="17"/>
  <c r="Z89" i="17"/>
  <c r="P5" i="17"/>
  <c r="Z3" i="17" s="1"/>
  <c r="R5" i="19"/>
  <c r="Q2" i="19"/>
  <c r="BG3" i="15"/>
  <c r="BG4" i="15"/>
  <c r="BG5" i="15"/>
  <c r="BG6" i="15"/>
  <c r="BG7" i="15"/>
  <c r="BG8" i="15"/>
  <c r="BG9" i="15"/>
  <c r="BG10" i="15"/>
  <c r="BG11" i="15"/>
  <c r="BG12" i="15"/>
  <c r="BG13" i="15"/>
  <c r="BG14" i="15"/>
  <c r="BG15" i="15"/>
  <c r="BG16" i="15"/>
  <c r="BG17" i="15"/>
  <c r="BG18" i="15"/>
  <c r="BG19" i="15"/>
  <c r="BG20" i="15"/>
  <c r="BG21" i="15"/>
  <c r="BG22" i="15"/>
  <c r="BG23" i="15"/>
  <c r="BG24" i="15"/>
  <c r="BG25" i="15"/>
  <c r="BG26" i="15"/>
  <c r="BG27" i="15"/>
  <c r="BG28" i="15"/>
  <c r="BG29" i="15"/>
  <c r="BG30" i="15"/>
  <c r="BG31" i="15"/>
  <c r="BG32" i="15"/>
  <c r="BG33" i="15"/>
  <c r="BG34" i="15"/>
  <c r="BG35" i="15"/>
  <c r="BG36" i="15"/>
  <c r="BG37" i="15"/>
  <c r="BG38" i="15"/>
  <c r="BG39" i="15"/>
  <c r="BG40" i="15"/>
  <c r="BG41" i="15"/>
  <c r="BG42" i="15"/>
  <c r="BG43" i="15"/>
  <c r="BG44" i="15"/>
  <c r="BG45" i="15"/>
  <c r="BG46" i="15"/>
  <c r="BG47" i="15"/>
  <c r="BG48" i="15"/>
  <c r="BG49" i="15"/>
  <c r="BG50" i="15"/>
  <c r="BG51" i="15"/>
  <c r="BG52" i="15"/>
  <c r="BG53" i="15"/>
  <c r="BG54" i="15"/>
  <c r="BG55" i="15"/>
  <c r="BG56" i="15"/>
  <c r="BG57" i="15"/>
  <c r="BG58" i="15"/>
  <c r="BG59" i="15"/>
  <c r="BG60" i="15"/>
  <c r="BG61" i="15"/>
  <c r="BG62" i="15"/>
  <c r="BG63" i="15"/>
  <c r="BG64" i="15"/>
  <c r="BG65" i="15"/>
  <c r="BG66" i="15"/>
  <c r="BG67" i="15"/>
  <c r="BG68" i="15"/>
  <c r="BG69" i="15"/>
  <c r="BG70" i="15"/>
  <c r="BG71" i="15"/>
  <c r="BG72" i="15"/>
  <c r="BG73" i="15"/>
  <c r="BG74" i="15"/>
  <c r="BG75" i="15"/>
  <c r="BG76" i="15"/>
  <c r="BG77" i="15"/>
  <c r="BG78" i="15"/>
  <c r="BG79" i="15"/>
  <c r="BG80" i="15"/>
  <c r="BG81" i="15"/>
  <c r="BG82" i="15"/>
  <c r="BG83" i="15"/>
  <c r="BG84" i="15"/>
  <c r="BG85" i="15"/>
  <c r="BG86" i="15"/>
  <c r="BG87" i="15"/>
  <c r="BG88" i="15"/>
  <c r="BG89" i="15"/>
  <c r="BG90" i="15"/>
  <c r="BG91" i="15"/>
  <c r="BG92" i="15"/>
  <c r="BG93" i="15"/>
  <c r="BG94" i="15"/>
  <c r="BG95" i="15"/>
  <c r="BG96" i="15"/>
  <c r="BG97" i="15"/>
  <c r="BG98" i="15"/>
  <c r="BG99" i="15"/>
  <c r="BG100" i="15"/>
  <c r="BG101" i="15"/>
  <c r="BG102" i="15"/>
  <c r="BG103" i="15"/>
  <c r="BG104" i="15"/>
  <c r="BG105" i="15"/>
  <c r="BG106" i="15"/>
  <c r="BG107" i="15"/>
  <c r="BG108" i="15"/>
  <c r="BG109" i="15"/>
  <c r="BG110" i="15"/>
  <c r="BG111" i="15"/>
  <c r="BG112" i="15"/>
  <c r="BG113" i="15"/>
  <c r="BG114" i="15"/>
  <c r="BG115" i="15"/>
  <c r="BG116" i="15"/>
  <c r="BG117" i="15"/>
  <c r="BG118" i="15"/>
  <c r="BG119" i="15"/>
  <c r="BG120" i="15"/>
  <c r="BG121" i="15"/>
  <c r="BG122" i="15"/>
  <c r="BG123" i="15"/>
  <c r="BG124" i="15"/>
  <c r="BG125" i="15"/>
  <c r="BG126" i="15"/>
  <c r="BG127" i="15"/>
  <c r="BG128" i="15"/>
  <c r="BG129" i="15"/>
  <c r="BG130" i="15"/>
  <c r="BG131" i="15"/>
  <c r="BG132" i="15"/>
  <c r="BG133" i="15"/>
  <c r="BG134" i="15"/>
  <c r="BG135" i="15"/>
  <c r="BG136" i="15"/>
  <c r="BG137" i="15"/>
  <c r="BG138" i="15"/>
  <c r="BG139" i="15"/>
  <c r="BG140" i="15"/>
  <c r="BG141" i="15"/>
  <c r="BG142" i="15"/>
  <c r="BG143" i="15"/>
  <c r="BG144" i="15"/>
  <c r="BG145" i="15"/>
  <c r="BG146" i="15"/>
  <c r="BG147" i="15"/>
  <c r="BG148" i="15"/>
  <c r="BG149" i="15"/>
  <c r="BG150" i="15"/>
  <c r="BG151" i="15"/>
  <c r="BG152" i="15"/>
  <c r="BG153" i="15"/>
  <c r="BG154" i="15"/>
  <c r="BG155" i="15"/>
  <c r="BG156" i="15"/>
  <c r="BG157" i="15"/>
  <c r="BG158" i="15"/>
  <c r="BG159" i="15"/>
  <c r="BG160" i="15"/>
  <c r="BG161" i="15"/>
  <c r="BG162" i="15"/>
  <c r="BG163" i="15"/>
  <c r="BG164" i="15"/>
  <c r="BG165" i="15"/>
  <c r="BG166" i="15"/>
  <c r="BG167" i="15"/>
  <c r="BG168" i="15"/>
  <c r="BG169" i="15"/>
  <c r="BG170" i="15"/>
  <c r="BG171" i="15"/>
  <c r="BG172" i="15"/>
  <c r="BG173" i="15"/>
  <c r="BG174" i="15"/>
  <c r="BG175" i="15"/>
  <c r="BG176" i="15"/>
  <c r="BG177" i="15"/>
  <c r="BG178" i="15"/>
  <c r="BG179" i="15"/>
  <c r="BG180" i="15"/>
  <c r="BG181" i="15"/>
  <c r="BG182" i="15"/>
  <c r="BG183" i="15"/>
  <c r="BG184" i="15"/>
  <c r="BG185" i="15"/>
  <c r="BG186" i="15"/>
  <c r="BG187" i="15"/>
  <c r="BG188" i="15"/>
  <c r="BG189" i="15"/>
  <c r="BG190" i="15"/>
  <c r="BG191" i="15"/>
  <c r="BG192" i="15"/>
  <c r="BG193" i="15"/>
  <c r="BG194" i="15"/>
  <c r="BG195" i="15"/>
  <c r="BG196" i="15"/>
  <c r="BG197" i="15"/>
  <c r="BG198" i="15"/>
  <c r="BG199" i="15"/>
  <c r="BG200" i="15"/>
  <c r="BG201" i="15"/>
  <c r="BG202" i="15"/>
  <c r="BG203" i="15"/>
  <c r="BG204" i="15"/>
  <c r="BG205" i="15"/>
  <c r="BG206" i="15"/>
  <c r="BG207" i="15"/>
  <c r="BG208" i="15"/>
  <c r="BG209" i="15"/>
  <c r="BG210" i="15"/>
  <c r="BG211" i="15"/>
  <c r="BG212" i="15"/>
  <c r="BG213" i="15"/>
  <c r="BG214" i="15"/>
  <c r="BG215" i="15"/>
  <c r="BG216" i="15"/>
  <c r="BG217" i="15"/>
  <c r="BG218" i="15"/>
  <c r="BG219" i="15"/>
  <c r="BG220" i="15"/>
  <c r="BG221" i="15"/>
  <c r="BG222" i="15"/>
  <c r="BG223" i="15"/>
  <c r="BG224" i="15"/>
  <c r="BG225" i="15"/>
  <c r="BG226" i="15"/>
  <c r="BG227" i="15"/>
  <c r="BG228" i="15"/>
  <c r="BG229" i="15"/>
  <c r="BG230" i="15"/>
  <c r="BG231" i="15"/>
  <c r="BG232" i="15"/>
  <c r="BG233" i="15"/>
  <c r="BG234" i="15"/>
  <c r="BG235" i="15"/>
  <c r="BG236" i="15"/>
  <c r="BG237" i="15"/>
  <c r="BG238" i="15"/>
  <c r="BG239" i="15"/>
  <c r="BG240" i="15"/>
  <c r="BG241" i="15"/>
  <c r="BG242" i="15"/>
  <c r="BG243" i="15"/>
  <c r="BG244" i="15"/>
  <c r="BG245" i="15"/>
  <c r="BG246" i="15"/>
  <c r="BG247" i="15"/>
  <c r="BG248" i="15"/>
  <c r="BG249" i="15"/>
  <c r="BG250" i="15"/>
  <c r="BG251" i="15"/>
  <c r="BG252" i="15"/>
  <c r="BG253" i="15"/>
  <c r="BG254" i="15"/>
  <c r="BG255" i="15"/>
  <c r="BF4" i="15"/>
  <c r="BF5" i="15" s="1"/>
  <c r="BF6" i="15" s="1"/>
  <c r="BF7" i="15" s="1"/>
  <c r="BF8" i="15" s="1"/>
  <c r="BF9" i="15" s="1"/>
  <c r="BF10" i="15" s="1"/>
  <c r="BF11" i="15" s="1"/>
  <c r="BF12" i="15" s="1"/>
  <c r="BF13" i="15" s="1"/>
  <c r="BF14" i="15" s="1"/>
  <c r="BF15" i="15" s="1"/>
  <c r="BF16" i="15" s="1"/>
  <c r="BF17" i="15" s="1"/>
  <c r="BF18" i="15" s="1"/>
  <c r="BF19" i="15" s="1"/>
  <c r="BF20" i="15" s="1"/>
  <c r="BF21" i="15" s="1"/>
  <c r="BF22" i="15" s="1"/>
  <c r="BF23" i="15" s="1"/>
  <c r="BF24" i="15" s="1"/>
  <c r="BF25" i="15" s="1"/>
  <c r="BF26" i="15" s="1"/>
  <c r="BF27" i="15" s="1"/>
  <c r="BF28" i="15" s="1"/>
  <c r="BF29" i="15" s="1"/>
  <c r="BF30" i="15" s="1"/>
  <c r="BF31" i="15" s="1"/>
  <c r="BF32" i="15" s="1"/>
  <c r="BF33" i="15" s="1"/>
  <c r="BF34" i="15" s="1"/>
  <c r="BF35" i="15" s="1"/>
  <c r="BF36" i="15" s="1"/>
  <c r="BF37" i="15" s="1"/>
  <c r="BF38" i="15" s="1"/>
  <c r="BF39" i="15" s="1"/>
  <c r="BF40" i="15" s="1"/>
  <c r="BF41" i="15" s="1"/>
  <c r="BF42" i="15" s="1"/>
  <c r="BF43" i="15" s="1"/>
  <c r="BF44" i="15" s="1"/>
  <c r="BF45" i="15" s="1"/>
  <c r="BF46" i="15" s="1"/>
  <c r="BF47" i="15" s="1"/>
  <c r="BF48" i="15" s="1"/>
  <c r="BF49" i="15" s="1"/>
  <c r="BF50" i="15" s="1"/>
  <c r="BF51" i="15" s="1"/>
  <c r="BF52" i="15" s="1"/>
  <c r="BF53" i="15" s="1"/>
  <c r="BF54" i="15" s="1"/>
  <c r="BF55" i="15" s="1"/>
  <c r="BF56" i="15" s="1"/>
  <c r="BF57" i="15" s="1"/>
  <c r="BF58" i="15" s="1"/>
  <c r="BF59" i="15" s="1"/>
  <c r="BF60" i="15" s="1"/>
  <c r="BF61" i="15" s="1"/>
  <c r="BF62" i="15" s="1"/>
  <c r="BF63" i="15" s="1"/>
  <c r="BF64" i="15" s="1"/>
  <c r="BF65" i="15" s="1"/>
  <c r="BF66" i="15" s="1"/>
  <c r="BF67" i="15" s="1"/>
  <c r="BF68" i="15" s="1"/>
  <c r="BF69" i="15" s="1"/>
  <c r="BF70" i="15" s="1"/>
  <c r="BF71" i="15" s="1"/>
  <c r="BF72" i="15" s="1"/>
  <c r="BF73" i="15" s="1"/>
  <c r="BF74" i="15" s="1"/>
  <c r="BF75" i="15" s="1"/>
  <c r="BF76" i="15" s="1"/>
  <c r="BF77" i="15" s="1"/>
  <c r="BF78" i="15" s="1"/>
  <c r="BF79" i="15" s="1"/>
  <c r="BF80" i="15" s="1"/>
  <c r="BF81" i="15" s="1"/>
  <c r="BF82" i="15" s="1"/>
  <c r="BF83" i="15" s="1"/>
  <c r="BF84" i="15" s="1"/>
  <c r="BF85" i="15" s="1"/>
  <c r="BF86" i="15" s="1"/>
  <c r="BF87" i="15" s="1"/>
  <c r="BF88" i="15" s="1"/>
  <c r="BF89" i="15" s="1"/>
  <c r="BF90" i="15" s="1"/>
  <c r="BF91" i="15" s="1"/>
  <c r="BF92" i="15" s="1"/>
  <c r="BF93" i="15" s="1"/>
  <c r="BF94" i="15" s="1"/>
  <c r="BF95" i="15" s="1"/>
  <c r="BF96" i="15" s="1"/>
  <c r="BF97" i="15" s="1"/>
  <c r="BF98" i="15" s="1"/>
  <c r="BF99" i="15" s="1"/>
  <c r="BF100" i="15" s="1"/>
  <c r="BF101" i="15" s="1"/>
  <c r="BF102" i="15" s="1"/>
  <c r="BF103" i="15" s="1"/>
  <c r="BF104" i="15" s="1"/>
  <c r="BF105" i="15" s="1"/>
  <c r="BF106" i="15" s="1"/>
  <c r="BF107" i="15" s="1"/>
  <c r="BF108" i="15" s="1"/>
  <c r="BF109" i="15" s="1"/>
  <c r="BF110" i="15" s="1"/>
  <c r="BF111" i="15" s="1"/>
  <c r="BF112" i="15" s="1"/>
  <c r="BF113" i="15" s="1"/>
  <c r="BF114" i="15" s="1"/>
  <c r="BF115" i="15" s="1"/>
  <c r="BF116" i="15" s="1"/>
  <c r="BF117" i="15" s="1"/>
  <c r="BF118" i="15" s="1"/>
  <c r="BF119" i="15" s="1"/>
  <c r="BF120" i="15" s="1"/>
  <c r="BF121" i="15" s="1"/>
  <c r="BF122" i="15" s="1"/>
  <c r="BF123" i="15" s="1"/>
  <c r="BF124" i="15" s="1"/>
  <c r="BF125" i="15" s="1"/>
  <c r="BF126" i="15" s="1"/>
  <c r="BF127" i="15" s="1"/>
  <c r="BF128" i="15" s="1"/>
  <c r="BF129" i="15" s="1"/>
  <c r="BF130" i="15" s="1"/>
  <c r="BF131" i="15" s="1"/>
  <c r="BF132" i="15" s="1"/>
  <c r="BF133" i="15" s="1"/>
  <c r="BF134" i="15" s="1"/>
  <c r="BF135" i="15" s="1"/>
  <c r="BF136" i="15" s="1"/>
  <c r="BF137" i="15" s="1"/>
  <c r="BF138" i="15" s="1"/>
  <c r="BF139" i="15" s="1"/>
  <c r="BF140" i="15" s="1"/>
  <c r="BF141" i="15" s="1"/>
  <c r="BF142" i="15" s="1"/>
  <c r="BF143" i="15" s="1"/>
  <c r="BF144" i="15" s="1"/>
  <c r="BF145" i="15" s="1"/>
  <c r="BF146" i="15" s="1"/>
  <c r="BF147" i="15" s="1"/>
  <c r="BF148" i="15" s="1"/>
  <c r="BF149" i="15" s="1"/>
  <c r="BF150" i="15" s="1"/>
  <c r="BF151" i="15" s="1"/>
  <c r="BF152" i="15" s="1"/>
  <c r="BF153" i="15" s="1"/>
  <c r="BF154" i="15" s="1"/>
  <c r="BF155" i="15" s="1"/>
  <c r="BF156" i="15" s="1"/>
  <c r="BF157" i="15" s="1"/>
  <c r="BF158" i="15" s="1"/>
  <c r="BF159" i="15" s="1"/>
  <c r="BF160" i="15" s="1"/>
  <c r="BF161" i="15" s="1"/>
  <c r="BF162" i="15" s="1"/>
  <c r="BF163" i="15" s="1"/>
  <c r="BF164" i="15" s="1"/>
  <c r="BF165" i="15" s="1"/>
  <c r="BF166" i="15" s="1"/>
  <c r="BF167" i="15" s="1"/>
  <c r="BF168" i="15" s="1"/>
  <c r="BF169" i="15" s="1"/>
  <c r="BF170" i="15" s="1"/>
  <c r="BF171" i="15" s="1"/>
  <c r="BF172" i="15" s="1"/>
  <c r="BF3" i="15"/>
  <c r="BC86" i="15"/>
  <c r="BC87" i="15"/>
  <c r="BC88" i="15"/>
  <c r="BC89" i="15"/>
  <c r="BC90" i="15"/>
  <c r="BC91" i="15"/>
  <c r="BC92" i="15"/>
  <c r="BC93" i="15"/>
  <c r="BC94" i="15"/>
  <c r="BC95" i="15"/>
  <c r="BC96" i="15"/>
  <c r="BC97" i="15"/>
  <c r="BC98" i="15"/>
  <c r="BC99" i="15"/>
  <c r="BC100" i="15"/>
  <c r="BC101" i="15"/>
  <c r="BC102" i="15"/>
  <c r="BC103" i="15"/>
  <c r="BC104" i="15"/>
  <c r="BC105" i="15"/>
  <c r="BC106" i="15"/>
  <c r="BC107" i="15"/>
  <c r="BC108" i="15"/>
  <c r="BC109" i="15"/>
  <c r="BC110" i="15"/>
  <c r="BC111" i="15"/>
  <c r="BC112" i="15"/>
  <c r="BC113" i="15"/>
  <c r="BC114" i="15"/>
  <c r="BC115" i="15"/>
  <c r="BC116" i="15"/>
  <c r="BC117" i="15"/>
  <c r="BC118" i="15"/>
  <c r="BC119" i="15"/>
  <c r="BC120" i="15"/>
  <c r="BC121" i="15"/>
  <c r="BC122" i="15"/>
  <c r="BC123" i="15"/>
  <c r="BC124" i="15"/>
  <c r="BC125" i="15"/>
  <c r="BC126" i="15"/>
  <c r="BC127" i="15"/>
  <c r="BC128" i="15"/>
  <c r="BC129" i="15"/>
  <c r="BC130" i="15"/>
  <c r="BC131" i="15"/>
  <c r="BC132" i="15"/>
  <c r="BC133" i="15"/>
  <c r="BC134" i="15"/>
  <c r="BC135" i="15"/>
  <c r="BC136" i="15"/>
  <c r="BC137" i="15"/>
  <c r="BC138" i="15"/>
  <c r="BC139" i="15"/>
  <c r="BC140" i="15"/>
  <c r="BC141" i="15"/>
  <c r="BC142" i="15"/>
  <c r="BC143" i="15"/>
  <c r="BC144" i="15"/>
  <c r="BC145" i="15"/>
  <c r="BC146" i="15"/>
  <c r="BC147" i="15"/>
  <c r="BC148" i="15"/>
  <c r="BC149" i="15"/>
  <c r="BC150" i="15"/>
  <c r="BC151" i="15"/>
  <c r="BC152" i="15"/>
  <c r="BC153" i="15"/>
  <c r="BC154" i="15"/>
  <c r="BC155" i="15"/>
  <c r="BC156" i="15"/>
  <c r="BC157" i="15"/>
  <c r="BC158" i="15"/>
  <c r="BC159" i="15"/>
  <c r="BC160" i="15"/>
  <c r="BC161" i="15"/>
  <c r="BC162" i="15"/>
  <c r="BC163" i="15"/>
  <c r="BC164" i="15"/>
  <c r="BC165" i="15"/>
  <c r="BC166" i="15"/>
  <c r="BC167" i="15"/>
  <c r="BC168" i="15"/>
  <c r="BC169" i="15"/>
  <c r="BC170" i="15"/>
  <c r="BC171" i="15"/>
  <c r="BC172" i="15"/>
  <c r="BC77" i="15"/>
  <c r="BC78" i="15"/>
  <c r="BC79" i="15"/>
  <c r="BC80" i="15"/>
  <c r="BC81" i="15"/>
  <c r="BC82" i="15"/>
  <c r="BC83" i="15"/>
  <c r="BC84" i="15"/>
  <c r="BC85" i="15"/>
  <c r="BC76" i="15"/>
  <c r="AL255" i="15"/>
  <c r="AK255" i="15"/>
  <c r="AJ255" i="15"/>
  <c r="AD255" i="15"/>
  <c r="AC255" i="15"/>
  <c r="AB255" i="15"/>
  <c r="AA255" i="15"/>
  <c r="Z255" i="15"/>
  <c r="Y255" i="15"/>
  <c r="X255" i="15"/>
  <c r="U255" i="15"/>
  <c r="R255" i="15"/>
  <c r="Q255" i="15"/>
  <c r="N255" i="15"/>
  <c r="M255" i="15"/>
  <c r="AL254" i="15"/>
  <c r="AK254" i="15"/>
  <c r="AJ254" i="15"/>
  <c r="AD254" i="15"/>
  <c r="AC254" i="15"/>
  <c r="AB254" i="15"/>
  <c r="AA254" i="15"/>
  <c r="Z254" i="15"/>
  <c r="Y254" i="15"/>
  <c r="X254" i="15"/>
  <c r="U254" i="15"/>
  <c r="R254" i="15"/>
  <c r="Q254" i="15"/>
  <c r="N254" i="15"/>
  <c r="M254" i="15"/>
  <c r="AK253" i="15"/>
  <c r="AL253" i="15" s="1"/>
  <c r="AJ253" i="15"/>
  <c r="AD253" i="15"/>
  <c r="AC253" i="15"/>
  <c r="AB253" i="15"/>
  <c r="AA253" i="15"/>
  <c r="Z253" i="15"/>
  <c r="Y253" i="15"/>
  <c r="X253" i="15"/>
  <c r="U253" i="15"/>
  <c r="R253" i="15"/>
  <c r="Q253" i="15"/>
  <c r="N253" i="15"/>
  <c r="M253" i="15"/>
  <c r="AK252" i="15"/>
  <c r="AL252" i="15" s="1"/>
  <c r="AJ252" i="15"/>
  <c r="AD252" i="15"/>
  <c r="AC252" i="15"/>
  <c r="AB252" i="15"/>
  <c r="AA252" i="15"/>
  <c r="Z252" i="15"/>
  <c r="Y252" i="15"/>
  <c r="X252" i="15"/>
  <c r="U252" i="15"/>
  <c r="R252" i="15"/>
  <c r="Q252" i="15"/>
  <c r="N252" i="15"/>
  <c r="M252" i="15"/>
  <c r="AK251" i="15"/>
  <c r="AL251" i="15" s="1"/>
  <c r="AJ251" i="15"/>
  <c r="AD251" i="15"/>
  <c r="AC251" i="15"/>
  <c r="AB251" i="15"/>
  <c r="AA251" i="15"/>
  <c r="Z251" i="15"/>
  <c r="Y251" i="15"/>
  <c r="X251" i="15"/>
  <c r="U251" i="15"/>
  <c r="R251" i="15"/>
  <c r="Q251" i="15"/>
  <c r="N251" i="15"/>
  <c r="M251" i="15"/>
  <c r="AL250" i="15"/>
  <c r="AK250" i="15"/>
  <c r="AJ250" i="15"/>
  <c r="AD250" i="15"/>
  <c r="AC250" i="15"/>
  <c r="AB250" i="15"/>
  <c r="AA250" i="15"/>
  <c r="Z250" i="15"/>
  <c r="Y250" i="15"/>
  <c r="X250" i="15"/>
  <c r="U250" i="15"/>
  <c r="R250" i="15"/>
  <c r="Q250" i="15"/>
  <c r="N250" i="15"/>
  <c r="M250" i="15"/>
  <c r="AL249" i="15"/>
  <c r="AK249" i="15"/>
  <c r="AJ249" i="15"/>
  <c r="AD249" i="15"/>
  <c r="AC249" i="15"/>
  <c r="AB249" i="15"/>
  <c r="AA249" i="15"/>
  <c r="Z249" i="15"/>
  <c r="Y249" i="15"/>
  <c r="X249" i="15"/>
  <c r="U249" i="15"/>
  <c r="R249" i="15"/>
  <c r="Q249" i="15"/>
  <c r="N249" i="15"/>
  <c r="M249" i="15"/>
  <c r="AL248" i="15"/>
  <c r="AK248" i="15"/>
  <c r="AJ248" i="15"/>
  <c r="AD248" i="15"/>
  <c r="AC248" i="15"/>
  <c r="AB248" i="15"/>
  <c r="AA248" i="15"/>
  <c r="Z248" i="15"/>
  <c r="Y248" i="15"/>
  <c r="X248" i="15"/>
  <c r="U248" i="15"/>
  <c r="R248" i="15"/>
  <c r="Q248" i="15"/>
  <c r="N248" i="15"/>
  <c r="M248" i="15"/>
  <c r="AL247" i="15"/>
  <c r="AK247" i="15"/>
  <c r="AJ247" i="15"/>
  <c r="AD247" i="15"/>
  <c r="AC247" i="15"/>
  <c r="AB247" i="15"/>
  <c r="AA247" i="15"/>
  <c r="Z247" i="15"/>
  <c r="Y247" i="15"/>
  <c r="X247" i="15"/>
  <c r="U247" i="15"/>
  <c r="R247" i="15"/>
  <c r="Q247" i="15"/>
  <c r="N247" i="15"/>
  <c r="M247" i="15"/>
  <c r="AL246" i="15"/>
  <c r="AK246" i="15"/>
  <c r="AJ246" i="15"/>
  <c r="AD246" i="15"/>
  <c r="AC246" i="15"/>
  <c r="AB246" i="15"/>
  <c r="AA246" i="15"/>
  <c r="Z246" i="15"/>
  <c r="Y246" i="15"/>
  <c r="X246" i="15"/>
  <c r="U246" i="15"/>
  <c r="R246" i="15"/>
  <c r="Q246" i="15"/>
  <c r="N246" i="15"/>
  <c r="M246" i="15"/>
  <c r="AL245" i="15"/>
  <c r="AK245" i="15"/>
  <c r="AJ245" i="15"/>
  <c r="AD245" i="15"/>
  <c r="AC245" i="15"/>
  <c r="AB245" i="15"/>
  <c r="AA245" i="15"/>
  <c r="Z245" i="15"/>
  <c r="Y245" i="15"/>
  <c r="X245" i="15"/>
  <c r="U245" i="15"/>
  <c r="R245" i="15"/>
  <c r="Q245" i="15"/>
  <c r="N245" i="15"/>
  <c r="M245" i="15"/>
  <c r="AL244" i="15"/>
  <c r="AK244" i="15"/>
  <c r="AJ244" i="15"/>
  <c r="AD244" i="15"/>
  <c r="AC244" i="15"/>
  <c r="AB244" i="15"/>
  <c r="AA244" i="15"/>
  <c r="Z244" i="15"/>
  <c r="Y244" i="15"/>
  <c r="X244" i="15"/>
  <c r="U244" i="15"/>
  <c r="R244" i="15"/>
  <c r="Q244" i="15"/>
  <c r="N244" i="15"/>
  <c r="M244" i="15"/>
  <c r="AL243" i="15"/>
  <c r="AK243" i="15"/>
  <c r="AJ243" i="15"/>
  <c r="AD243" i="15"/>
  <c r="AC243" i="15"/>
  <c r="AB243" i="15"/>
  <c r="AA243" i="15"/>
  <c r="Z243" i="15"/>
  <c r="Y243" i="15"/>
  <c r="X243" i="15"/>
  <c r="U243" i="15"/>
  <c r="R243" i="15"/>
  <c r="Q243" i="15"/>
  <c r="N243" i="15"/>
  <c r="M243" i="15"/>
  <c r="AL242" i="15"/>
  <c r="AK242" i="15"/>
  <c r="AJ242" i="15"/>
  <c r="AD242" i="15"/>
  <c r="AC242" i="15"/>
  <c r="AB242" i="15"/>
  <c r="AA242" i="15"/>
  <c r="Z242" i="15"/>
  <c r="Y242" i="15"/>
  <c r="X242" i="15"/>
  <c r="U242" i="15"/>
  <c r="R242" i="15"/>
  <c r="Q242" i="15"/>
  <c r="N242" i="15"/>
  <c r="M242" i="15"/>
  <c r="AL241" i="15"/>
  <c r="AK241" i="15"/>
  <c r="AJ241" i="15"/>
  <c r="AD241" i="15"/>
  <c r="AC241" i="15"/>
  <c r="AB241" i="15"/>
  <c r="AA241" i="15"/>
  <c r="Z241" i="15"/>
  <c r="Y241" i="15"/>
  <c r="X241" i="15"/>
  <c r="U241" i="15"/>
  <c r="R241" i="15"/>
  <c r="Q241" i="15"/>
  <c r="N241" i="15"/>
  <c r="M241" i="15"/>
  <c r="AL240" i="15"/>
  <c r="AK240" i="15"/>
  <c r="AJ240" i="15"/>
  <c r="AD240" i="15"/>
  <c r="AC240" i="15"/>
  <c r="AB240" i="15"/>
  <c r="AA240" i="15"/>
  <c r="Z240" i="15"/>
  <c r="Y240" i="15"/>
  <c r="X240" i="15"/>
  <c r="U240" i="15"/>
  <c r="R240" i="15"/>
  <c r="Q240" i="15"/>
  <c r="N240" i="15"/>
  <c r="M240" i="15"/>
  <c r="AL239" i="15"/>
  <c r="AK239" i="15"/>
  <c r="AJ239" i="15"/>
  <c r="AD239" i="15"/>
  <c r="AC239" i="15"/>
  <c r="AB239" i="15"/>
  <c r="AA239" i="15"/>
  <c r="Z239" i="15"/>
  <c r="Y239" i="15"/>
  <c r="X239" i="15"/>
  <c r="U239" i="15"/>
  <c r="R239" i="15"/>
  <c r="Q239" i="15"/>
  <c r="N239" i="15"/>
  <c r="M239" i="15"/>
  <c r="AL238" i="15"/>
  <c r="AK238" i="15"/>
  <c r="AJ238" i="15"/>
  <c r="AD238" i="15"/>
  <c r="AC238" i="15"/>
  <c r="AB238" i="15"/>
  <c r="AA238" i="15"/>
  <c r="Z238" i="15"/>
  <c r="Y238" i="15"/>
  <c r="X238" i="15"/>
  <c r="U238" i="15"/>
  <c r="R238" i="15"/>
  <c r="Q238" i="15"/>
  <c r="N238" i="15"/>
  <c r="M238" i="15"/>
  <c r="AL237" i="15"/>
  <c r="AK237" i="15"/>
  <c r="AJ237" i="15"/>
  <c r="AD237" i="15"/>
  <c r="AC237" i="15"/>
  <c r="AB237" i="15"/>
  <c r="AA237" i="15"/>
  <c r="Z237" i="15"/>
  <c r="Y237" i="15"/>
  <c r="X237" i="15"/>
  <c r="U237" i="15"/>
  <c r="R237" i="15"/>
  <c r="Q237" i="15"/>
  <c r="N237" i="15"/>
  <c r="M237" i="15"/>
  <c r="AL236" i="15"/>
  <c r="AK236" i="15"/>
  <c r="AJ236" i="15"/>
  <c r="AD236" i="15"/>
  <c r="AC236" i="15"/>
  <c r="AB236" i="15"/>
  <c r="AA236" i="15"/>
  <c r="Z236" i="15"/>
  <c r="Y236" i="15"/>
  <c r="X236" i="15"/>
  <c r="U236" i="15"/>
  <c r="R236" i="15"/>
  <c r="Q236" i="15"/>
  <c r="N236" i="15"/>
  <c r="M236" i="15"/>
  <c r="AL235" i="15"/>
  <c r="AK235" i="15"/>
  <c r="AJ235" i="15"/>
  <c r="AD235" i="15"/>
  <c r="AC235" i="15"/>
  <c r="AB235" i="15"/>
  <c r="AA235" i="15"/>
  <c r="Z235" i="15"/>
  <c r="Y235" i="15"/>
  <c r="X235" i="15"/>
  <c r="U235" i="15"/>
  <c r="R235" i="15"/>
  <c r="Q235" i="15"/>
  <c r="N235" i="15"/>
  <c r="M235" i="15"/>
  <c r="AL234" i="15"/>
  <c r="AK234" i="15"/>
  <c r="AJ234" i="15"/>
  <c r="AD234" i="15"/>
  <c r="AC234" i="15"/>
  <c r="AB234" i="15"/>
  <c r="AA234" i="15"/>
  <c r="Z234" i="15"/>
  <c r="Y234" i="15"/>
  <c r="X234" i="15"/>
  <c r="U234" i="15"/>
  <c r="R234" i="15"/>
  <c r="Q234" i="15"/>
  <c r="N234" i="15"/>
  <c r="M234" i="15"/>
  <c r="AL233" i="15"/>
  <c r="AK233" i="15"/>
  <c r="AJ233" i="15"/>
  <c r="AD233" i="15"/>
  <c r="AC233" i="15"/>
  <c r="AB233" i="15"/>
  <c r="AA233" i="15"/>
  <c r="Z233" i="15"/>
  <c r="Y233" i="15"/>
  <c r="X233" i="15"/>
  <c r="U233" i="15"/>
  <c r="R233" i="15"/>
  <c r="Q233" i="15"/>
  <c r="N233" i="15"/>
  <c r="M233" i="15"/>
  <c r="AL232" i="15"/>
  <c r="AK232" i="15"/>
  <c r="AJ232" i="15"/>
  <c r="AD232" i="15"/>
  <c r="AC232" i="15"/>
  <c r="AB232" i="15"/>
  <c r="AA232" i="15"/>
  <c r="Z232" i="15"/>
  <c r="Y232" i="15"/>
  <c r="X232" i="15"/>
  <c r="U232" i="15"/>
  <c r="R232" i="15"/>
  <c r="Q232" i="15"/>
  <c r="N232" i="15"/>
  <c r="M232" i="15"/>
  <c r="AL231" i="15"/>
  <c r="AK231" i="15"/>
  <c r="AJ231" i="15"/>
  <c r="AD231" i="15"/>
  <c r="AC231" i="15"/>
  <c r="AB231" i="15"/>
  <c r="AA231" i="15"/>
  <c r="Z231" i="15"/>
  <c r="Y231" i="15"/>
  <c r="X231" i="15"/>
  <c r="U231" i="15"/>
  <c r="R231" i="15"/>
  <c r="Q231" i="15"/>
  <c r="N231" i="15"/>
  <c r="M231" i="15"/>
  <c r="AL230" i="15"/>
  <c r="AK230" i="15"/>
  <c r="AJ230" i="15"/>
  <c r="AD230" i="15"/>
  <c r="AC230" i="15"/>
  <c r="AB230" i="15"/>
  <c r="AA230" i="15"/>
  <c r="Z230" i="15"/>
  <c r="Y230" i="15"/>
  <c r="X230" i="15"/>
  <c r="U230" i="15"/>
  <c r="R230" i="15"/>
  <c r="Q230" i="15"/>
  <c r="N230" i="15"/>
  <c r="M230" i="15"/>
  <c r="AL229" i="15"/>
  <c r="AK229" i="15"/>
  <c r="AJ229" i="15"/>
  <c r="AD229" i="15"/>
  <c r="AC229" i="15"/>
  <c r="AB229" i="15"/>
  <c r="AA229" i="15"/>
  <c r="Z229" i="15"/>
  <c r="Y229" i="15"/>
  <c r="X229" i="15"/>
  <c r="U229" i="15"/>
  <c r="R229" i="15"/>
  <c r="Q229" i="15"/>
  <c r="N229" i="15"/>
  <c r="M229" i="15"/>
  <c r="AL228" i="15"/>
  <c r="AK228" i="15"/>
  <c r="AJ228" i="15"/>
  <c r="AD228" i="15"/>
  <c r="AC228" i="15"/>
  <c r="AB228" i="15"/>
  <c r="AA228" i="15"/>
  <c r="Z228" i="15"/>
  <c r="Y228" i="15"/>
  <c r="X228" i="15"/>
  <c r="U228" i="15"/>
  <c r="R228" i="15"/>
  <c r="Q228" i="15"/>
  <c r="N228" i="15"/>
  <c r="M228" i="15"/>
  <c r="AL227" i="15"/>
  <c r="AK227" i="15"/>
  <c r="AJ227" i="15"/>
  <c r="AD227" i="15"/>
  <c r="AC227" i="15"/>
  <c r="AB227" i="15"/>
  <c r="AA227" i="15"/>
  <c r="Z227" i="15"/>
  <c r="Y227" i="15"/>
  <c r="X227" i="15"/>
  <c r="U227" i="15"/>
  <c r="R227" i="15"/>
  <c r="Q227" i="15"/>
  <c r="N227" i="15"/>
  <c r="M227" i="15"/>
  <c r="AL226" i="15"/>
  <c r="AK226" i="15"/>
  <c r="AJ226" i="15"/>
  <c r="AD226" i="15"/>
  <c r="AC226" i="15"/>
  <c r="AB226" i="15"/>
  <c r="AA226" i="15"/>
  <c r="Z226" i="15"/>
  <c r="Y226" i="15"/>
  <c r="X226" i="15"/>
  <c r="U226" i="15"/>
  <c r="R226" i="15"/>
  <c r="Q226" i="15"/>
  <c r="N226" i="15"/>
  <c r="M226" i="15"/>
  <c r="AL225" i="15"/>
  <c r="AK225" i="15"/>
  <c r="AJ225" i="15"/>
  <c r="AD225" i="15"/>
  <c r="AC225" i="15"/>
  <c r="AB225" i="15"/>
  <c r="AA225" i="15"/>
  <c r="Z225" i="15"/>
  <c r="Y225" i="15"/>
  <c r="X225" i="15"/>
  <c r="U225" i="15"/>
  <c r="R225" i="15"/>
  <c r="Q225" i="15"/>
  <c r="N225" i="15"/>
  <c r="M225" i="15"/>
  <c r="AL224" i="15"/>
  <c r="AK224" i="15"/>
  <c r="AJ224" i="15"/>
  <c r="AD224" i="15"/>
  <c r="AC224" i="15"/>
  <c r="AB224" i="15"/>
  <c r="AA224" i="15"/>
  <c r="Z224" i="15"/>
  <c r="Y224" i="15"/>
  <c r="X224" i="15"/>
  <c r="U224" i="15"/>
  <c r="R224" i="15"/>
  <c r="Q224" i="15"/>
  <c r="N224" i="15"/>
  <c r="M224" i="15"/>
  <c r="AL223" i="15"/>
  <c r="AK223" i="15"/>
  <c r="AJ223" i="15"/>
  <c r="AD223" i="15"/>
  <c r="AC223" i="15"/>
  <c r="AB223" i="15"/>
  <c r="AA223" i="15"/>
  <c r="Z223" i="15"/>
  <c r="Y223" i="15"/>
  <c r="X223" i="15"/>
  <c r="U223" i="15"/>
  <c r="R223" i="15"/>
  <c r="Q223" i="15"/>
  <c r="N223" i="15"/>
  <c r="M223" i="15"/>
  <c r="AL222" i="15"/>
  <c r="AK222" i="15"/>
  <c r="AJ222" i="15"/>
  <c r="AD222" i="15"/>
  <c r="AC222" i="15"/>
  <c r="AB222" i="15"/>
  <c r="AA222" i="15"/>
  <c r="Z222" i="15"/>
  <c r="Y222" i="15"/>
  <c r="X222" i="15"/>
  <c r="U222" i="15"/>
  <c r="R222" i="15"/>
  <c r="Q222" i="15"/>
  <c r="N222" i="15"/>
  <c r="M222" i="15"/>
  <c r="AL221" i="15"/>
  <c r="AK221" i="15"/>
  <c r="AJ221" i="15"/>
  <c r="AD221" i="15"/>
  <c r="AC221" i="15"/>
  <c r="AB221" i="15"/>
  <c r="AA221" i="15"/>
  <c r="Z221" i="15"/>
  <c r="Y221" i="15"/>
  <c r="X221" i="15"/>
  <c r="U221" i="15"/>
  <c r="R221" i="15"/>
  <c r="Q221" i="15"/>
  <c r="N221" i="15"/>
  <c r="M221" i="15"/>
  <c r="AL220" i="15"/>
  <c r="AK220" i="15"/>
  <c r="AJ220" i="15"/>
  <c r="AD220" i="15"/>
  <c r="AC220" i="15"/>
  <c r="AB220" i="15"/>
  <c r="AA220" i="15"/>
  <c r="Z220" i="15"/>
  <c r="Y220" i="15"/>
  <c r="X220" i="15"/>
  <c r="U220" i="15"/>
  <c r="R220" i="15"/>
  <c r="Q220" i="15"/>
  <c r="N220" i="15"/>
  <c r="M220" i="15"/>
  <c r="AL219" i="15"/>
  <c r="AK219" i="15"/>
  <c r="AJ219" i="15"/>
  <c r="AD219" i="15"/>
  <c r="AC219" i="15"/>
  <c r="AB219" i="15"/>
  <c r="AA219" i="15"/>
  <c r="Z219" i="15"/>
  <c r="Y219" i="15"/>
  <c r="X219" i="15"/>
  <c r="U219" i="15"/>
  <c r="R219" i="15"/>
  <c r="Q219" i="15"/>
  <c r="N219" i="15"/>
  <c r="M219" i="15"/>
  <c r="AL218" i="15"/>
  <c r="AK218" i="15"/>
  <c r="AJ218" i="15"/>
  <c r="AD218" i="15"/>
  <c r="AC218" i="15"/>
  <c r="AB218" i="15"/>
  <c r="AA218" i="15"/>
  <c r="Z218" i="15"/>
  <c r="Y218" i="15"/>
  <c r="X218" i="15"/>
  <c r="U218" i="15"/>
  <c r="R218" i="15"/>
  <c r="Q218" i="15"/>
  <c r="N218" i="15"/>
  <c r="M218" i="15"/>
  <c r="AL217" i="15"/>
  <c r="AK217" i="15"/>
  <c r="AJ217" i="15"/>
  <c r="AD217" i="15"/>
  <c r="AC217" i="15"/>
  <c r="AB217" i="15"/>
  <c r="AA217" i="15"/>
  <c r="Z217" i="15"/>
  <c r="Y217" i="15"/>
  <c r="X217" i="15"/>
  <c r="U217" i="15"/>
  <c r="R217" i="15"/>
  <c r="Q217" i="15"/>
  <c r="N217" i="15"/>
  <c r="M217" i="15"/>
  <c r="AL216" i="15"/>
  <c r="AK216" i="15"/>
  <c r="AJ216" i="15"/>
  <c r="AD216" i="15"/>
  <c r="AC216" i="15"/>
  <c r="AB216" i="15"/>
  <c r="AA216" i="15"/>
  <c r="Z216" i="15"/>
  <c r="Y216" i="15"/>
  <c r="X216" i="15"/>
  <c r="U216" i="15"/>
  <c r="R216" i="15"/>
  <c r="Q216" i="15"/>
  <c r="N216" i="15"/>
  <c r="M216" i="15"/>
  <c r="AL215" i="15"/>
  <c r="AK215" i="15"/>
  <c r="AJ215" i="15"/>
  <c r="AD215" i="15"/>
  <c r="AC215" i="15"/>
  <c r="AB215" i="15"/>
  <c r="AA215" i="15"/>
  <c r="Z215" i="15"/>
  <c r="Y215" i="15"/>
  <c r="X215" i="15"/>
  <c r="U215" i="15"/>
  <c r="R215" i="15"/>
  <c r="Q215" i="15"/>
  <c r="N215" i="15"/>
  <c r="M215" i="15"/>
  <c r="AL214" i="15"/>
  <c r="AK214" i="15"/>
  <c r="AJ214" i="15"/>
  <c r="AD214" i="15"/>
  <c r="AC214" i="15"/>
  <c r="AB214" i="15"/>
  <c r="AA214" i="15"/>
  <c r="Z214" i="15"/>
  <c r="Y214" i="15"/>
  <c r="X214" i="15"/>
  <c r="U214" i="15"/>
  <c r="R214" i="15"/>
  <c r="Q214" i="15"/>
  <c r="N214" i="15"/>
  <c r="M214" i="15"/>
  <c r="AL213" i="15"/>
  <c r="AK213" i="15"/>
  <c r="AJ213" i="15"/>
  <c r="AD213" i="15"/>
  <c r="AC213" i="15"/>
  <c r="AB213" i="15"/>
  <c r="AA213" i="15"/>
  <c r="Z213" i="15"/>
  <c r="Y213" i="15"/>
  <c r="X213" i="15"/>
  <c r="U213" i="15"/>
  <c r="R213" i="15"/>
  <c r="Q213" i="15"/>
  <c r="N213" i="15"/>
  <c r="M213" i="15"/>
  <c r="AL212" i="15"/>
  <c r="AK212" i="15"/>
  <c r="AJ212" i="15"/>
  <c r="AD212" i="15"/>
  <c r="AC212" i="15"/>
  <c r="AB212" i="15"/>
  <c r="AA212" i="15"/>
  <c r="Z212" i="15"/>
  <c r="Y212" i="15"/>
  <c r="X212" i="15"/>
  <c r="U212" i="15"/>
  <c r="R212" i="15"/>
  <c r="Q212" i="15"/>
  <c r="N212" i="15"/>
  <c r="M212" i="15"/>
  <c r="AL211" i="15"/>
  <c r="AK211" i="15"/>
  <c r="AJ211" i="15"/>
  <c r="AD211" i="15"/>
  <c r="AC211" i="15"/>
  <c r="AB211" i="15"/>
  <c r="AA211" i="15"/>
  <c r="Z211" i="15"/>
  <c r="Y211" i="15"/>
  <c r="X211" i="15"/>
  <c r="U211" i="15"/>
  <c r="R211" i="15"/>
  <c r="Q211" i="15"/>
  <c r="N211" i="15"/>
  <c r="M211" i="15"/>
  <c r="AL210" i="15"/>
  <c r="AK210" i="15"/>
  <c r="AJ210" i="15"/>
  <c r="AD210" i="15"/>
  <c r="AC210" i="15"/>
  <c r="AB210" i="15"/>
  <c r="AA210" i="15"/>
  <c r="Z210" i="15"/>
  <c r="Y210" i="15"/>
  <c r="X210" i="15"/>
  <c r="U210" i="15"/>
  <c r="R210" i="15"/>
  <c r="Q210" i="15"/>
  <c r="N210" i="15"/>
  <c r="M210" i="15"/>
  <c r="AL209" i="15"/>
  <c r="AK209" i="15"/>
  <c r="AJ209" i="15"/>
  <c r="AD209" i="15"/>
  <c r="AC209" i="15"/>
  <c r="AB209" i="15"/>
  <c r="AA209" i="15"/>
  <c r="Z209" i="15"/>
  <c r="Y209" i="15"/>
  <c r="X209" i="15"/>
  <c r="U209" i="15"/>
  <c r="R209" i="15"/>
  <c r="Q209" i="15"/>
  <c r="N209" i="15"/>
  <c r="M209" i="15"/>
  <c r="AL208" i="15"/>
  <c r="AK208" i="15"/>
  <c r="AJ208" i="15"/>
  <c r="AD208" i="15"/>
  <c r="AC208" i="15"/>
  <c r="AB208" i="15"/>
  <c r="AA208" i="15"/>
  <c r="Z208" i="15"/>
  <c r="Y208" i="15"/>
  <c r="X208" i="15"/>
  <c r="U208" i="15"/>
  <c r="R208" i="15"/>
  <c r="Q208" i="15"/>
  <c r="N208" i="15"/>
  <c r="M208" i="15"/>
  <c r="AL207" i="15"/>
  <c r="AK207" i="15"/>
  <c r="AJ207" i="15"/>
  <c r="AD207" i="15"/>
  <c r="AC207" i="15"/>
  <c r="AB207" i="15"/>
  <c r="AA207" i="15"/>
  <c r="Z207" i="15"/>
  <c r="Y207" i="15"/>
  <c r="X207" i="15"/>
  <c r="U207" i="15"/>
  <c r="R207" i="15"/>
  <c r="Q207" i="15"/>
  <c r="N207" i="15"/>
  <c r="M207" i="15"/>
  <c r="AL206" i="15"/>
  <c r="AK206" i="15"/>
  <c r="AJ206" i="15"/>
  <c r="AD206" i="15"/>
  <c r="AC206" i="15"/>
  <c r="AB206" i="15"/>
  <c r="AA206" i="15"/>
  <c r="Z206" i="15"/>
  <c r="Y206" i="15"/>
  <c r="X206" i="15"/>
  <c r="U206" i="15"/>
  <c r="R206" i="15"/>
  <c r="Q206" i="15"/>
  <c r="N206" i="15"/>
  <c r="M206" i="15"/>
  <c r="AL205" i="15"/>
  <c r="AK205" i="15"/>
  <c r="AJ205" i="15"/>
  <c r="AD205" i="15"/>
  <c r="AC205" i="15"/>
  <c r="AB205" i="15"/>
  <c r="AA205" i="15"/>
  <c r="Z205" i="15"/>
  <c r="Y205" i="15"/>
  <c r="X205" i="15"/>
  <c r="U205" i="15"/>
  <c r="R205" i="15"/>
  <c r="Q205" i="15"/>
  <c r="N205" i="15"/>
  <c r="M205" i="15"/>
  <c r="AL204" i="15"/>
  <c r="AK204" i="15"/>
  <c r="AJ204" i="15"/>
  <c r="AD204" i="15"/>
  <c r="AC204" i="15"/>
  <c r="AB204" i="15"/>
  <c r="AA204" i="15"/>
  <c r="Z204" i="15"/>
  <c r="Y204" i="15"/>
  <c r="X204" i="15"/>
  <c r="U204" i="15"/>
  <c r="R204" i="15"/>
  <c r="Q204" i="15"/>
  <c r="N204" i="15"/>
  <c r="M204" i="15"/>
  <c r="AL203" i="15"/>
  <c r="AK203" i="15"/>
  <c r="AJ203" i="15"/>
  <c r="AD203" i="15"/>
  <c r="AC203" i="15"/>
  <c r="AB203" i="15"/>
  <c r="AA203" i="15"/>
  <c r="Z203" i="15"/>
  <c r="Y203" i="15"/>
  <c r="X203" i="15"/>
  <c r="U203" i="15"/>
  <c r="R203" i="15"/>
  <c r="Q203" i="15"/>
  <c r="N203" i="15"/>
  <c r="M203" i="15"/>
  <c r="AL202" i="15"/>
  <c r="AK202" i="15"/>
  <c r="AJ202" i="15"/>
  <c r="AD202" i="15"/>
  <c r="AC202" i="15"/>
  <c r="AB202" i="15"/>
  <c r="AA202" i="15"/>
  <c r="Z202" i="15"/>
  <c r="Y202" i="15"/>
  <c r="X202" i="15"/>
  <c r="U202" i="15"/>
  <c r="R202" i="15"/>
  <c r="Q202" i="15"/>
  <c r="N202" i="15"/>
  <c r="M202" i="15"/>
  <c r="AL201" i="15"/>
  <c r="AK201" i="15"/>
  <c r="AJ201" i="15"/>
  <c r="AD201" i="15"/>
  <c r="AC201" i="15"/>
  <c r="AB201" i="15"/>
  <c r="AA201" i="15"/>
  <c r="Z201" i="15"/>
  <c r="Y201" i="15"/>
  <c r="X201" i="15"/>
  <c r="U201" i="15"/>
  <c r="R201" i="15"/>
  <c r="Q201" i="15"/>
  <c r="N201" i="15"/>
  <c r="M201" i="15"/>
  <c r="AL200" i="15"/>
  <c r="AK200" i="15"/>
  <c r="AJ200" i="15"/>
  <c r="AD200" i="15"/>
  <c r="AC200" i="15"/>
  <c r="AB200" i="15"/>
  <c r="AA200" i="15"/>
  <c r="Z200" i="15"/>
  <c r="Y200" i="15"/>
  <c r="X200" i="15"/>
  <c r="U200" i="15"/>
  <c r="R200" i="15"/>
  <c r="Q200" i="15"/>
  <c r="N200" i="15"/>
  <c r="M200" i="15"/>
  <c r="AL199" i="15"/>
  <c r="AK199" i="15"/>
  <c r="AJ199" i="15"/>
  <c r="AD199" i="15"/>
  <c r="AC199" i="15"/>
  <c r="AB199" i="15"/>
  <c r="AA199" i="15"/>
  <c r="Z199" i="15"/>
  <c r="Y199" i="15"/>
  <c r="X199" i="15"/>
  <c r="U199" i="15"/>
  <c r="R199" i="15"/>
  <c r="Q199" i="15"/>
  <c r="N199" i="15"/>
  <c r="M199" i="15"/>
  <c r="AL198" i="15"/>
  <c r="AK198" i="15"/>
  <c r="AJ198" i="15"/>
  <c r="AD198" i="15"/>
  <c r="AC198" i="15"/>
  <c r="AB198" i="15"/>
  <c r="AA198" i="15"/>
  <c r="Z198" i="15"/>
  <c r="Y198" i="15"/>
  <c r="X198" i="15"/>
  <c r="U198" i="15"/>
  <c r="R198" i="15"/>
  <c r="Q198" i="15"/>
  <c r="N198" i="15"/>
  <c r="M198" i="15"/>
  <c r="AL197" i="15"/>
  <c r="AK197" i="15"/>
  <c r="AJ197" i="15"/>
  <c r="AD197" i="15"/>
  <c r="AC197" i="15"/>
  <c r="AB197" i="15"/>
  <c r="AA197" i="15"/>
  <c r="Z197" i="15"/>
  <c r="Y197" i="15"/>
  <c r="X197" i="15"/>
  <c r="U197" i="15"/>
  <c r="R197" i="15"/>
  <c r="Q197" i="15"/>
  <c r="N197" i="15"/>
  <c r="M197" i="15"/>
  <c r="AL196" i="15"/>
  <c r="AK196" i="15"/>
  <c r="AJ196" i="15"/>
  <c r="AD196" i="15"/>
  <c r="AC196" i="15"/>
  <c r="AB196" i="15"/>
  <c r="AA196" i="15"/>
  <c r="Z196" i="15"/>
  <c r="Y196" i="15"/>
  <c r="X196" i="15"/>
  <c r="U196" i="15"/>
  <c r="R196" i="15"/>
  <c r="Q196" i="15"/>
  <c r="N196" i="15"/>
  <c r="M196" i="15"/>
  <c r="AL195" i="15"/>
  <c r="AK195" i="15"/>
  <c r="AJ195" i="15"/>
  <c r="AD195" i="15"/>
  <c r="AC195" i="15"/>
  <c r="AB195" i="15"/>
  <c r="AA195" i="15"/>
  <c r="Z195" i="15"/>
  <c r="Y195" i="15"/>
  <c r="X195" i="15"/>
  <c r="U195" i="15"/>
  <c r="R195" i="15"/>
  <c r="Q195" i="15"/>
  <c r="N195" i="15"/>
  <c r="M195" i="15"/>
  <c r="AL194" i="15"/>
  <c r="AK194" i="15"/>
  <c r="AJ194" i="15"/>
  <c r="AD194" i="15"/>
  <c r="AC194" i="15"/>
  <c r="AB194" i="15"/>
  <c r="AA194" i="15"/>
  <c r="Z194" i="15"/>
  <c r="Y194" i="15"/>
  <c r="X194" i="15"/>
  <c r="U194" i="15"/>
  <c r="R194" i="15"/>
  <c r="Q194" i="15"/>
  <c r="N194" i="15"/>
  <c r="M194" i="15"/>
  <c r="AL193" i="15"/>
  <c r="AK193" i="15"/>
  <c r="AJ193" i="15"/>
  <c r="AD193" i="15"/>
  <c r="AC193" i="15"/>
  <c r="AB193" i="15"/>
  <c r="AA193" i="15"/>
  <c r="Z193" i="15"/>
  <c r="Y193" i="15"/>
  <c r="X193" i="15"/>
  <c r="U193" i="15"/>
  <c r="R193" i="15"/>
  <c r="Q193" i="15"/>
  <c r="N193" i="15"/>
  <c r="M193" i="15"/>
  <c r="AL192" i="15"/>
  <c r="AK192" i="15"/>
  <c r="AJ192" i="15"/>
  <c r="AD192" i="15"/>
  <c r="AC192" i="15"/>
  <c r="AB192" i="15"/>
  <c r="AA192" i="15"/>
  <c r="Z192" i="15"/>
  <c r="Y192" i="15"/>
  <c r="X192" i="15"/>
  <c r="U192" i="15"/>
  <c r="R192" i="15"/>
  <c r="Q192" i="15"/>
  <c r="N192" i="15"/>
  <c r="M192" i="15"/>
  <c r="AL191" i="15"/>
  <c r="AK191" i="15"/>
  <c r="AJ191" i="15"/>
  <c r="AD191" i="15"/>
  <c r="AC191" i="15"/>
  <c r="AB191" i="15"/>
  <c r="AA191" i="15"/>
  <c r="Z191" i="15"/>
  <c r="Y191" i="15"/>
  <c r="X191" i="15"/>
  <c r="U191" i="15"/>
  <c r="R191" i="15"/>
  <c r="Q191" i="15"/>
  <c r="N191" i="15"/>
  <c r="M191" i="15"/>
  <c r="AL190" i="15"/>
  <c r="AK190" i="15"/>
  <c r="AJ190" i="15"/>
  <c r="AD190" i="15"/>
  <c r="AC190" i="15"/>
  <c r="AB190" i="15"/>
  <c r="AA190" i="15"/>
  <c r="Z190" i="15"/>
  <c r="Y190" i="15"/>
  <c r="X190" i="15"/>
  <c r="U190" i="15"/>
  <c r="R190" i="15"/>
  <c r="Q190" i="15"/>
  <c r="N190" i="15"/>
  <c r="M190" i="15"/>
  <c r="AL189" i="15"/>
  <c r="AK189" i="15"/>
  <c r="AJ189" i="15"/>
  <c r="AD189" i="15"/>
  <c r="AC189" i="15"/>
  <c r="AB189" i="15"/>
  <c r="AA189" i="15"/>
  <c r="Z189" i="15"/>
  <c r="Y189" i="15"/>
  <c r="X189" i="15"/>
  <c r="U189" i="15"/>
  <c r="R189" i="15"/>
  <c r="Q189" i="15"/>
  <c r="N189" i="15"/>
  <c r="M189" i="15"/>
  <c r="AL188" i="15"/>
  <c r="AK188" i="15"/>
  <c r="AJ188" i="15"/>
  <c r="AD188" i="15"/>
  <c r="AC188" i="15"/>
  <c r="AB188" i="15"/>
  <c r="AA188" i="15"/>
  <c r="Z188" i="15"/>
  <c r="Y188" i="15"/>
  <c r="X188" i="15"/>
  <c r="U188" i="15"/>
  <c r="R188" i="15"/>
  <c r="Q188" i="15"/>
  <c r="N188" i="15"/>
  <c r="M188" i="15"/>
  <c r="AL187" i="15"/>
  <c r="AK187" i="15"/>
  <c r="AJ187" i="15"/>
  <c r="AD187" i="15"/>
  <c r="AC187" i="15"/>
  <c r="AB187" i="15"/>
  <c r="AA187" i="15"/>
  <c r="Z187" i="15"/>
  <c r="Y187" i="15"/>
  <c r="X187" i="15"/>
  <c r="U187" i="15"/>
  <c r="R187" i="15"/>
  <c r="Q187" i="15"/>
  <c r="N187" i="15"/>
  <c r="M187" i="15"/>
  <c r="AL186" i="15"/>
  <c r="AK186" i="15"/>
  <c r="AJ186" i="15"/>
  <c r="AD186" i="15"/>
  <c r="AC186" i="15"/>
  <c r="AB186" i="15"/>
  <c r="AA186" i="15"/>
  <c r="Z186" i="15"/>
  <c r="Y186" i="15"/>
  <c r="X186" i="15"/>
  <c r="U186" i="15"/>
  <c r="R186" i="15"/>
  <c r="Q186" i="15"/>
  <c r="N186" i="15"/>
  <c r="M186" i="15"/>
  <c r="AL185" i="15"/>
  <c r="AK185" i="15"/>
  <c r="AJ185" i="15"/>
  <c r="AD185" i="15"/>
  <c r="AC185" i="15"/>
  <c r="AB185" i="15"/>
  <c r="AA185" i="15"/>
  <c r="Z185" i="15"/>
  <c r="Y185" i="15"/>
  <c r="X185" i="15"/>
  <c r="U185" i="15"/>
  <c r="R185" i="15"/>
  <c r="Q185" i="15"/>
  <c r="N185" i="15"/>
  <c r="M185" i="15"/>
  <c r="AL184" i="15"/>
  <c r="AK184" i="15"/>
  <c r="AJ184" i="15"/>
  <c r="AD184" i="15"/>
  <c r="AC184" i="15"/>
  <c r="AB184" i="15"/>
  <c r="AA184" i="15"/>
  <c r="Z184" i="15"/>
  <c r="Y184" i="15"/>
  <c r="X184" i="15"/>
  <c r="U184" i="15"/>
  <c r="R184" i="15"/>
  <c r="Q184" i="15"/>
  <c r="N184" i="15"/>
  <c r="M184" i="15"/>
  <c r="AL183" i="15"/>
  <c r="AK183" i="15"/>
  <c r="AJ183" i="15"/>
  <c r="AD183" i="15"/>
  <c r="AC183" i="15"/>
  <c r="AB183" i="15"/>
  <c r="AA183" i="15"/>
  <c r="Z183" i="15"/>
  <c r="Y183" i="15"/>
  <c r="X183" i="15"/>
  <c r="U183" i="15"/>
  <c r="R183" i="15"/>
  <c r="Q183" i="15"/>
  <c r="N183" i="15"/>
  <c r="M183" i="15"/>
  <c r="AL182" i="15"/>
  <c r="AK182" i="15"/>
  <c r="AJ182" i="15"/>
  <c r="AD182" i="15"/>
  <c r="AC182" i="15"/>
  <c r="AB182" i="15"/>
  <c r="AA182" i="15"/>
  <c r="Z182" i="15"/>
  <c r="Y182" i="15"/>
  <c r="X182" i="15"/>
  <c r="U182" i="15"/>
  <c r="R182" i="15"/>
  <c r="Q182" i="15"/>
  <c r="N182" i="15"/>
  <c r="M182" i="15"/>
  <c r="AL181" i="15"/>
  <c r="AK181" i="15"/>
  <c r="AJ181" i="15"/>
  <c r="AD181" i="15"/>
  <c r="AC181" i="15"/>
  <c r="AB181" i="15"/>
  <c r="AA181" i="15"/>
  <c r="Z181" i="15"/>
  <c r="Y181" i="15"/>
  <c r="X181" i="15"/>
  <c r="U181" i="15"/>
  <c r="R181" i="15"/>
  <c r="Q181" i="15"/>
  <c r="N181" i="15"/>
  <c r="M181" i="15"/>
  <c r="AL180" i="15"/>
  <c r="AK180" i="15"/>
  <c r="AJ180" i="15"/>
  <c r="AD180" i="15"/>
  <c r="AC180" i="15"/>
  <c r="AB180" i="15"/>
  <c r="AA180" i="15"/>
  <c r="Z180" i="15"/>
  <c r="Y180" i="15"/>
  <c r="X180" i="15"/>
  <c r="U180" i="15"/>
  <c r="R180" i="15"/>
  <c r="Q180" i="15"/>
  <c r="N180" i="15"/>
  <c r="M180" i="15"/>
  <c r="AL179" i="15"/>
  <c r="AK179" i="15"/>
  <c r="AJ179" i="15"/>
  <c r="AD179" i="15"/>
  <c r="AC179" i="15"/>
  <c r="AB179" i="15"/>
  <c r="AA179" i="15"/>
  <c r="Z179" i="15"/>
  <c r="Y179" i="15"/>
  <c r="X179" i="15"/>
  <c r="U179" i="15"/>
  <c r="R179" i="15"/>
  <c r="Q179" i="15"/>
  <c r="N179" i="15"/>
  <c r="M179" i="15"/>
  <c r="AL178" i="15"/>
  <c r="AK178" i="15"/>
  <c r="AJ178" i="15"/>
  <c r="AD178" i="15"/>
  <c r="AC178" i="15"/>
  <c r="AB178" i="15"/>
  <c r="AA178" i="15"/>
  <c r="Z178" i="15"/>
  <c r="Y178" i="15"/>
  <c r="X178" i="15"/>
  <c r="U178" i="15"/>
  <c r="R178" i="15"/>
  <c r="Q178" i="15"/>
  <c r="N178" i="15"/>
  <c r="M178" i="15"/>
  <c r="AL177" i="15"/>
  <c r="AK177" i="15"/>
  <c r="AJ177" i="15"/>
  <c r="AD177" i="15"/>
  <c r="AC177" i="15"/>
  <c r="AB177" i="15"/>
  <c r="AA177" i="15"/>
  <c r="Z177" i="15"/>
  <c r="Y177" i="15"/>
  <c r="X177" i="15"/>
  <c r="U177" i="15"/>
  <c r="R177" i="15"/>
  <c r="Q177" i="15"/>
  <c r="N177" i="15"/>
  <c r="M177" i="15"/>
  <c r="AL176" i="15"/>
  <c r="AK176" i="15"/>
  <c r="AJ176" i="15"/>
  <c r="AD176" i="15"/>
  <c r="AC176" i="15"/>
  <c r="AB176" i="15"/>
  <c r="AA176" i="15"/>
  <c r="Z176" i="15"/>
  <c r="Y176" i="15"/>
  <c r="X176" i="15"/>
  <c r="U176" i="15"/>
  <c r="R176" i="15"/>
  <c r="Q176" i="15"/>
  <c r="N176" i="15"/>
  <c r="M176" i="15"/>
  <c r="AL175" i="15"/>
  <c r="AK175" i="15"/>
  <c r="AJ175" i="15"/>
  <c r="AD175" i="15"/>
  <c r="AC175" i="15"/>
  <c r="AB175" i="15"/>
  <c r="AA175" i="15"/>
  <c r="Z175" i="15"/>
  <c r="Y175" i="15"/>
  <c r="X175" i="15"/>
  <c r="U175" i="15"/>
  <c r="R175" i="15"/>
  <c r="Q175" i="15"/>
  <c r="N175" i="15"/>
  <c r="M175" i="15"/>
  <c r="AL174" i="15"/>
  <c r="AK174" i="15"/>
  <c r="AJ174" i="15"/>
  <c r="AD174" i="15"/>
  <c r="AC174" i="15"/>
  <c r="AB174" i="15"/>
  <c r="AA174" i="15"/>
  <c r="Z174" i="15"/>
  <c r="Y174" i="15"/>
  <c r="X174" i="15"/>
  <c r="U174" i="15"/>
  <c r="R174" i="15"/>
  <c r="Q174" i="15"/>
  <c r="N174" i="15"/>
  <c r="M174" i="15"/>
  <c r="AL173" i="15"/>
  <c r="AK173" i="15"/>
  <c r="AJ173" i="15"/>
  <c r="AD173" i="15"/>
  <c r="AC173" i="15"/>
  <c r="AB173" i="15"/>
  <c r="AA173" i="15"/>
  <c r="Z173" i="15"/>
  <c r="Y173" i="15"/>
  <c r="X173" i="15"/>
  <c r="U173" i="15"/>
  <c r="R173" i="15"/>
  <c r="Q173" i="15"/>
  <c r="N173" i="15"/>
  <c r="M173" i="15"/>
  <c r="AL172" i="15"/>
  <c r="AK172" i="15"/>
  <c r="AJ172" i="15"/>
  <c r="AD172" i="15"/>
  <c r="AC172" i="15"/>
  <c r="AB172" i="15"/>
  <c r="AA172" i="15"/>
  <c r="Z172" i="15"/>
  <c r="Y172" i="15"/>
  <c r="X172" i="15"/>
  <c r="U172" i="15"/>
  <c r="R172" i="15"/>
  <c r="Q172" i="15"/>
  <c r="N172" i="15"/>
  <c r="M172" i="15"/>
  <c r="AL171" i="15"/>
  <c r="AK171" i="15"/>
  <c r="AJ171" i="15"/>
  <c r="AD171" i="15"/>
  <c r="AC171" i="15"/>
  <c r="AB171" i="15"/>
  <c r="AA171" i="15"/>
  <c r="Z171" i="15"/>
  <c r="Y171" i="15"/>
  <c r="X171" i="15"/>
  <c r="U171" i="15"/>
  <c r="R171" i="15"/>
  <c r="Q171" i="15"/>
  <c r="N171" i="15"/>
  <c r="M171" i="15"/>
  <c r="AL170" i="15"/>
  <c r="AK170" i="15"/>
  <c r="AJ170" i="15"/>
  <c r="AD170" i="15"/>
  <c r="AC170" i="15"/>
  <c r="AB170" i="15"/>
  <c r="AA170" i="15"/>
  <c r="Z170" i="15"/>
  <c r="Y170" i="15"/>
  <c r="X170" i="15"/>
  <c r="U170" i="15"/>
  <c r="R170" i="15"/>
  <c r="Q170" i="15"/>
  <c r="N170" i="15"/>
  <c r="M170" i="15"/>
  <c r="AL169" i="15"/>
  <c r="AK169" i="15"/>
  <c r="AJ169" i="15"/>
  <c r="AD169" i="15"/>
  <c r="AC169" i="15"/>
  <c r="AB169" i="15"/>
  <c r="AA169" i="15"/>
  <c r="Z169" i="15"/>
  <c r="Y169" i="15"/>
  <c r="X169" i="15"/>
  <c r="U169" i="15"/>
  <c r="R169" i="15"/>
  <c r="Q169" i="15"/>
  <c r="N169" i="15"/>
  <c r="M169" i="15"/>
  <c r="AL168" i="15"/>
  <c r="AK168" i="15"/>
  <c r="AJ168" i="15"/>
  <c r="AD168" i="15"/>
  <c r="AC168" i="15"/>
  <c r="AB168" i="15"/>
  <c r="AA168" i="15"/>
  <c r="Z168" i="15"/>
  <c r="Y168" i="15"/>
  <c r="X168" i="15"/>
  <c r="U168" i="15"/>
  <c r="R168" i="15"/>
  <c r="Q168" i="15"/>
  <c r="N168" i="15"/>
  <c r="M168" i="15"/>
  <c r="AL167" i="15"/>
  <c r="AK167" i="15"/>
  <c r="AJ167" i="15"/>
  <c r="AD167" i="15"/>
  <c r="AC167" i="15"/>
  <c r="AB167" i="15"/>
  <c r="AA167" i="15"/>
  <c r="Z167" i="15"/>
  <c r="Y167" i="15"/>
  <c r="X167" i="15"/>
  <c r="U167" i="15"/>
  <c r="R167" i="15"/>
  <c r="Q167" i="15"/>
  <c r="N167" i="15"/>
  <c r="M167" i="15"/>
  <c r="AL166" i="15"/>
  <c r="AK166" i="15"/>
  <c r="AJ166" i="15"/>
  <c r="AD166" i="15"/>
  <c r="AC166" i="15"/>
  <c r="AB166" i="15"/>
  <c r="AA166" i="15"/>
  <c r="Z166" i="15"/>
  <c r="Y166" i="15"/>
  <c r="X166" i="15"/>
  <c r="U166" i="15"/>
  <c r="R166" i="15"/>
  <c r="Q166" i="15"/>
  <c r="N166" i="15"/>
  <c r="M166" i="15"/>
  <c r="AL165" i="15"/>
  <c r="AK165" i="15"/>
  <c r="AJ165" i="15"/>
  <c r="AD165" i="15"/>
  <c r="AC165" i="15"/>
  <c r="AB165" i="15"/>
  <c r="AA165" i="15"/>
  <c r="Z165" i="15"/>
  <c r="Y165" i="15"/>
  <c r="X165" i="15"/>
  <c r="U165" i="15"/>
  <c r="R165" i="15"/>
  <c r="Q165" i="15"/>
  <c r="N165" i="15"/>
  <c r="M165" i="15"/>
  <c r="AL164" i="15"/>
  <c r="AK164" i="15"/>
  <c r="AJ164" i="15"/>
  <c r="AD164" i="15"/>
  <c r="AC164" i="15"/>
  <c r="AB164" i="15"/>
  <c r="AA164" i="15"/>
  <c r="Z164" i="15"/>
  <c r="Y164" i="15"/>
  <c r="X164" i="15"/>
  <c r="U164" i="15"/>
  <c r="R164" i="15"/>
  <c r="Q164" i="15"/>
  <c r="N164" i="15"/>
  <c r="M164" i="15"/>
  <c r="AL163" i="15"/>
  <c r="AK163" i="15"/>
  <c r="AJ163" i="15"/>
  <c r="AD163" i="15"/>
  <c r="AC163" i="15"/>
  <c r="AB163" i="15"/>
  <c r="AA163" i="15"/>
  <c r="Z163" i="15"/>
  <c r="Y163" i="15"/>
  <c r="X163" i="15"/>
  <c r="U163" i="15"/>
  <c r="R163" i="15"/>
  <c r="Q163" i="15"/>
  <c r="N163" i="15"/>
  <c r="M163" i="15"/>
  <c r="AL162" i="15"/>
  <c r="AK162" i="15"/>
  <c r="AJ162" i="15"/>
  <c r="AD162" i="15"/>
  <c r="AC162" i="15"/>
  <c r="AB162" i="15"/>
  <c r="AA162" i="15"/>
  <c r="Z162" i="15"/>
  <c r="Y162" i="15"/>
  <c r="X162" i="15"/>
  <c r="U162" i="15"/>
  <c r="R162" i="15"/>
  <c r="Q162" i="15"/>
  <c r="N162" i="15"/>
  <c r="M162" i="15"/>
  <c r="AL161" i="15"/>
  <c r="AK161" i="15"/>
  <c r="AJ161" i="15"/>
  <c r="AD161" i="15"/>
  <c r="AC161" i="15"/>
  <c r="AB161" i="15"/>
  <c r="AA161" i="15"/>
  <c r="Z161" i="15"/>
  <c r="Y161" i="15"/>
  <c r="X161" i="15"/>
  <c r="U161" i="15"/>
  <c r="R161" i="15"/>
  <c r="Q161" i="15"/>
  <c r="N161" i="15"/>
  <c r="M161" i="15"/>
  <c r="AL160" i="15"/>
  <c r="AK160" i="15"/>
  <c r="AJ160" i="15"/>
  <c r="AD160" i="15"/>
  <c r="AC160" i="15"/>
  <c r="AB160" i="15"/>
  <c r="AA160" i="15"/>
  <c r="Z160" i="15"/>
  <c r="Y160" i="15"/>
  <c r="X160" i="15"/>
  <c r="U160" i="15"/>
  <c r="R160" i="15"/>
  <c r="Q160" i="15"/>
  <c r="N160" i="15"/>
  <c r="M160" i="15"/>
  <c r="AL159" i="15"/>
  <c r="AK159" i="15"/>
  <c r="AJ159" i="15"/>
  <c r="AD159" i="15"/>
  <c r="AC159" i="15"/>
  <c r="AB159" i="15"/>
  <c r="AA159" i="15"/>
  <c r="Z159" i="15"/>
  <c r="Y159" i="15"/>
  <c r="X159" i="15"/>
  <c r="U159" i="15"/>
  <c r="R159" i="15"/>
  <c r="Q159" i="15"/>
  <c r="N159" i="15"/>
  <c r="M159" i="15"/>
  <c r="AL158" i="15"/>
  <c r="AK158" i="15"/>
  <c r="AJ158" i="15"/>
  <c r="AD158" i="15"/>
  <c r="AC158" i="15"/>
  <c r="AB158" i="15"/>
  <c r="AA158" i="15"/>
  <c r="Z158" i="15"/>
  <c r="Y158" i="15"/>
  <c r="X158" i="15"/>
  <c r="U158" i="15"/>
  <c r="R158" i="15"/>
  <c r="Q158" i="15"/>
  <c r="N158" i="15"/>
  <c r="M158" i="15"/>
  <c r="AL157" i="15"/>
  <c r="AK157" i="15"/>
  <c r="AJ157" i="15"/>
  <c r="AD157" i="15"/>
  <c r="AC157" i="15"/>
  <c r="AB157" i="15"/>
  <c r="AA157" i="15"/>
  <c r="Z157" i="15"/>
  <c r="Y157" i="15"/>
  <c r="X157" i="15"/>
  <c r="U157" i="15"/>
  <c r="R157" i="15"/>
  <c r="Q157" i="15"/>
  <c r="N157" i="15"/>
  <c r="M157" i="15"/>
  <c r="AL156" i="15"/>
  <c r="AK156" i="15"/>
  <c r="AJ156" i="15"/>
  <c r="AD156" i="15"/>
  <c r="AC156" i="15"/>
  <c r="AB156" i="15"/>
  <c r="AA156" i="15"/>
  <c r="Z156" i="15"/>
  <c r="Y156" i="15"/>
  <c r="X156" i="15"/>
  <c r="U156" i="15"/>
  <c r="R156" i="15"/>
  <c r="Q156" i="15"/>
  <c r="N156" i="15"/>
  <c r="M156" i="15"/>
  <c r="AL155" i="15"/>
  <c r="AK155" i="15"/>
  <c r="AJ155" i="15"/>
  <c r="AD155" i="15"/>
  <c r="AC155" i="15"/>
  <c r="AB155" i="15"/>
  <c r="AA155" i="15"/>
  <c r="Z155" i="15"/>
  <c r="Y155" i="15"/>
  <c r="X155" i="15"/>
  <c r="U155" i="15"/>
  <c r="R155" i="15"/>
  <c r="Q155" i="15"/>
  <c r="N155" i="15"/>
  <c r="M155" i="15"/>
  <c r="AL154" i="15"/>
  <c r="AK154" i="15"/>
  <c r="AJ154" i="15"/>
  <c r="AD154" i="15"/>
  <c r="AC154" i="15"/>
  <c r="AB154" i="15"/>
  <c r="AA154" i="15"/>
  <c r="Z154" i="15"/>
  <c r="Y154" i="15"/>
  <c r="X154" i="15"/>
  <c r="U154" i="15"/>
  <c r="R154" i="15"/>
  <c r="Q154" i="15"/>
  <c r="N154" i="15"/>
  <c r="M154" i="15"/>
  <c r="AL153" i="15"/>
  <c r="AK153" i="15"/>
  <c r="AJ153" i="15"/>
  <c r="AD153" i="15"/>
  <c r="AC153" i="15"/>
  <c r="AB153" i="15"/>
  <c r="AA153" i="15"/>
  <c r="Z153" i="15"/>
  <c r="Y153" i="15"/>
  <c r="X153" i="15"/>
  <c r="U153" i="15"/>
  <c r="R153" i="15"/>
  <c r="Q153" i="15"/>
  <c r="N153" i="15"/>
  <c r="M153" i="15"/>
  <c r="AL152" i="15"/>
  <c r="AK152" i="15"/>
  <c r="AJ152" i="15"/>
  <c r="AD152" i="15"/>
  <c r="AC152" i="15"/>
  <c r="AB152" i="15"/>
  <c r="AA152" i="15"/>
  <c r="Z152" i="15"/>
  <c r="Y152" i="15"/>
  <c r="X152" i="15"/>
  <c r="U152" i="15"/>
  <c r="R152" i="15"/>
  <c r="Q152" i="15"/>
  <c r="N152" i="15"/>
  <c r="M152" i="15"/>
  <c r="AL151" i="15"/>
  <c r="AK151" i="15"/>
  <c r="AJ151" i="15"/>
  <c r="AD151" i="15"/>
  <c r="AC151" i="15"/>
  <c r="AB151" i="15"/>
  <c r="AA151" i="15"/>
  <c r="Z151" i="15"/>
  <c r="Y151" i="15"/>
  <c r="X151" i="15"/>
  <c r="U151" i="15"/>
  <c r="R151" i="15"/>
  <c r="Q151" i="15"/>
  <c r="N151" i="15"/>
  <c r="M151" i="15"/>
  <c r="AL150" i="15"/>
  <c r="AK150" i="15"/>
  <c r="AJ150" i="15"/>
  <c r="AD150" i="15"/>
  <c r="AC150" i="15"/>
  <c r="AB150" i="15"/>
  <c r="AA150" i="15"/>
  <c r="Z150" i="15"/>
  <c r="Y150" i="15"/>
  <c r="X150" i="15"/>
  <c r="U150" i="15"/>
  <c r="R150" i="15"/>
  <c r="Q150" i="15"/>
  <c r="N150" i="15"/>
  <c r="M150" i="15"/>
  <c r="AL149" i="15"/>
  <c r="AK149" i="15"/>
  <c r="AJ149" i="15"/>
  <c r="AD149" i="15"/>
  <c r="AC149" i="15"/>
  <c r="AB149" i="15"/>
  <c r="AA149" i="15"/>
  <c r="Z149" i="15"/>
  <c r="Y149" i="15"/>
  <c r="X149" i="15"/>
  <c r="U149" i="15"/>
  <c r="R149" i="15"/>
  <c r="Q149" i="15"/>
  <c r="N149" i="15"/>
  <c r="M149" i="15"/>
  <c r="AL148" i="15"/>
  <c r="AK148" i="15"/>
  <c r="AJ148" i="15"/>
  <c r="AD148" i="15"/>
  <c r="AC148" i="15"/>
  <c r="AB148" i="15"/>
  <c r="AA148" i="15"/>
  <c r="Z148" i="15"/>
  <c r="Y148" i="15"/>
  <c r="X148" i="15"/>
  <c r="U148" i="15"/>
  <c r="R148" i="15"/>
  <c r="Q148" i="15"/>
  <c r="N148" i="15"/>
  <c r="M148" i="15"/>
  <c r="AL147" i="15"/>
  <c r="AK147" i="15"/>
  <c r="AJ147" i="15"/>
  <c r="AD147" i="15"/>
  <c r="AC147" i="15"/>
  <c r="AB147" i="15"/>
  <c r="AA147" i="15"/>
  <c r="Z147" i="15"/>
  <c r="Y147" i="15"/>
  <c r="X147" i="15"/>
  <c r="U147" i="15"/>
  <c r="R147" i="15"/>
  <c r="Q147" i="15"/>
  <c r="N147" i="15"/>
  <c r="M147" i="15"/>
  <c r="AL146" i="15"/>
  <c r="AK146" i="15"/>
  <c r="AJ146" i="15"/>
  <c r="AD146" i="15"/>
  <c r="AC146" i="15"/>
  <c r="AB146" i="15"/>
  <c r="AA146" i="15"/>
  <c r="Z146" i="15"/>
  <c r="Y146" i="15"/>
  <c r="X146" i="15"/>
  <c r="U146" i="15"/>
  <c r="R146" i="15"/>
  <c r="Q146" i="15"/>
  <c r="N146" i="15"/>
  <c r="M146" i="15"/>
  <c r="AL145" i="15"/>
  <c r="AK145" i="15"/>
  <c r="AJ145" i="15"/>
  <c r="AD145" i="15"/>
  <c r="AC145" i="15"/>
  <c r="AB145" i="15"/>
  <c r="AA145" i="15"/>
  <c r="Z145" i="15"/>
  <c r="Y145" i="15"/>
  <c r="X145" i="15"/>
  <c r="U145" i="15"/>
  <c r="R145" i="15"/>
  <c r="Q145" i="15"/>
  <c r="N145" i="15"/>
  <c r="M145" i="15"/>
  <c r="AL144" i="15"/>
  <c r="AK144" i="15"/>
  <c r="AJ144" i="15"/>
  <c r="AD144" i="15"/>
  <c r="AC144" i="15"/>
  <c r="AB144" i="15"/>
  <c r="AA144" i="15"/>
  <c r="Z144" i="15"/>
  <c r="Y144" i="15"/>
  <c r="X144" i="15"/>
  <c r="U144" i="15"/>
  <c r="R144" i="15"/>
  <c r="Q144" i="15"/>
  <c r="N144" i="15"/>
  <c r="M144" i="15"/>
  <c r="AL143" i="15"/>
  <c r="AK143" i="15"/>
  <c r="AJ143" i="15"/>
  <c r="AD143" i="15"/>
  <c r="AC143" i="15"/>
  <c r="AB143" i="15"/>
  <c r="AA143" i="15"/>
  <c r="Z143" i="15"/>
  <c r="Y143" i="15"/>
  <c r="X143" i="15"/>
  <c r="U143" i="15"/>
  <c r="R143" i="15"/>
  <c r="Q143" i="15"/>
  <c r="N143" i="15"/>
  <c r="M143" i="15"/>
  <c r="AL142" i="15"/>
  <c r="AK142" i="15"/>
  <c r="AJ142" i="15"/>
  <c r="AD142" i="15"/>
  <c r="AC142" i="15"/>
  <c r="AB142" i="15"/>
  <c r="AA142" i="15"/>
  <c r="Z142" i="15"/>
  <c r="Y142" i="15"/>
  <c r="X142" i="15"/>
  <c r="U142" i="15"/>
  <c r="R142" i="15"/>
  <c r="Q142" i="15"/>
  <c r="N142" i="15"/>
  <c r="M142" i="15"/>
  <c r="AL141" i="15"/>
  <c r="AK141" i="15"/>
  <c r="AJ141" i="15"/>
  <c r="AD141" i="15"/>
  <c r="AC141" i="15"/>
  <c r="AB141" i="15"/>
  <c r="AA141" i="15"/>
  <c r="Z141" i="15"/>
  <c r="Y141" i="15"/>
  <c r="X141" i="15"/>
  <c r="U141" i="15"/>
  <c r="R141" i="15"/>
  <c r="Q141" i="15"/>
  <c r="N141" i="15"/>
  <c r="M141" i="15"/>
  <c r="AL140" i="15"/>
  <c r="AK140" i="15"/>
  <c r="AJ140" i="15"/>
  <c r="AD140" i="15"/>
  <c r="AC140" i="15"/>
  <c r="AB140" i="15"/>
  <c r="AA140" i="15"/>
  <c r="Z140" i="15"/>
  <c r="Y140" i="15"/>
  <c r="X140" i="15"/>
  <c r="U140" i="15"/>
  <c r="R140" i="15"/>
  <c r="Q140" i="15"/>
  <c r="N140" i="15"/>
  <c r="M140" i="15"/>
  <c r="AL139" i="15"/>
  <c r="AK139" i="15"/>
  <c r="AJ139" i="15"/>
  <c r="AD139" i="15"/>
  <c r="AC139" i="15"/>
  <c r="AB139" i="15"/>
  <c r="AA139" i="15"/>
  <c r="Z139" i="15"/>
  <c r="Y139" i="15"/>
  <c r="X139" i="15"/>
  <c r="U139" i="15"/>
  <c r="R139" i="15"/>
  <c r="Q139" i="15"/>
  <c r="N139" i="15"/>
  <c r="M139" i="15"/>
  <c r="AL138" i="15"/>
  <c r="AK138" i="15"/>
  <c r="AJ138" i="15"/>
  <c r="AD138" i="15"/>
  <c r="AC138" i="15"/>
  <c r="AB138" i="15"/>
  <c r="AA138" i="15"/>
  <c r="Z138" i="15"/>
  <c r="Y138" i="15"/>
  <c r="X138" i="15"/>
  <c r="U138" i="15"/>
  <c r="R138" i="15"/>
  <c r="Q138" i="15"/>
  <c r="N138" i="15"/>
  <c r="M138" i="15"/>
  <c r="AL137" i="15"/>
  <c r="AK137" i="15"/>
  <c r="AJ137" i="15"/>
  <c r="AD137" i="15"/>
  <c r="AC137" i="15"/>
  <c r="AB137" i="15"/>
  <c r="AA137" i="15"/>
  <c r="Z137" i="15"/>
  <c r="Y137" i="15"/>
  <c r="X137" i="15"/>
  <c r="U137" i="15"/>
  <c r="R137" i="15"/>
  <c r="Q137" i="15"/>
  <c r="N137" i="15"/>
  <c r="M137" i="15"/>
  <c r="AL136" i="15"/>
  <c r="AK136" i="15"/>
  <c r="AJ136" i="15"/>
  <c r="AD136" i="15"/>
  <c r="AC136" i="15"/>
  <c r="AB136" i="15"/>
  <c r="AA136" i="15"/>
  <c r="Z136" i="15"/>
  <c r="Y136" i="15"/>
  <c r="X136" i="15"/>
  <c r="U136" i="15"/>
  <c r="R136" i="15"/>
  <c r="Q136" i="15"/>
  <c r="N136" i="15"/>
  <c r="M136" i="15"/>
  <c r="AL135" i="15"/>
  <c r="AK135" i="15"/>
  <c r="AJ135" i="15"/>
  <c r="AD135" i="15"/>
  <c r="AC135" i="15"/>
  <c r="AB135" i="15"/>
  <c r="AA135" i="15"/>
  <c r="Z135" i="15"/>
  <c r="Y135" i="15"/>
  <c r="X135" i="15"/>
  <c r="U135" i="15"/>
  <c r="R135" i="15"/>
  <c r="Q135" i="15"/>
  <c r="N135" i="15"/>
  <c r="M135" i="15"/>
  <c r="AL134" i="15"/>
  <c r="AK134" i="15"/>
  <c r="AJ134" i="15"/>
  <c r="AD134" i="15"/>
  <c r="AC134" i="15"/>
  <c r="AB134" i="15"/>
  <c r="AA134" i="15"/>
  <c r="Z134" i="15"/>
  <c r="Y134" i="15"/>
  <c r="X134" i="15"/>
  <c r="U134" i="15"/>
  <c r="R134" i="15"/>
  <c r="Q134" i="15"/>
  <c r="N134" i="15"/>
  <c r="M134" i="15"/>
  <c r="AL133" i="15"/>
  <c r="AK133" i="15"/>
  <c r="AJ133" i="15"/>
  <c r="AD133" i="15"/>
  <c r="AC133" i="15"/>
  <c r="AB133" i="15"/>
  <c r="AA133" i="15"/>
  <c r="Z133" i="15"/>
  <c r="Y133" i="15"/>
  <c r="X133" i="15"/>
  <c r="U133" i="15"/>
  <c r="R133" i="15"/>
  <c r="Q133" i="15"/>
  <c r="N133" i="15"/>
  <c r="M133" i="15"/>
  <c r="AL132" i="15"/>
  <c r="AK132" i="15"/>
  <c r="AJ132" i="15"/>
  <c r="AD132" i="15"/>
  <c r="AC132" i="15"/>
  <c r="AB132" i="15"/>
  <c r="AA132" i="15"/>
  <c r="Z132" i="15"/>
  <c r="Y132" i="15"/>
  <c r="X132" i="15"/>
  <c r="U132" i="15"/>
  <c r="R132" i="15"/>
  <c r="Q132" i="15"/>
  <c r="N132" i="15"/>
  <c r="M132" i="15"/>
  <c r="AL131" i="15"/>
  <c r="AK131" i="15"/>
  <c r="AJ131" i="15"/>
  <c r="AD131" i="15"/>
  <c r="AC131" i="15"/>
  <c r="AB131" i="15"/>
  <c r="AA131" i="15"/>
  <c r="Z131" i="15"/>
  <c r="Y131" i="15"/>
  <c r="X131" i="15"/>
  <c r="U131" i="15"/>
  <c r="R131" i="15"/>
  <c r="Q131" i="15"/>
  <c r="N131" i="15"/>
  <c r="M131" i="15"/>
  <c r="AL130" i="15"/>
  <c r="AK130" i="15"/>
  <c r="AJ130" i="15"/>
  <c r="AD130" i="15"/>
  <c r="AC130" i="15"/>
  <c r="AB130" i="15"/>
  <c r="AA130" i="15"/>
  <c r="Z130" i="15"/>
  <c r="Y130" i="15"/>
  <c r="X130" i="15"/>
  <c r="U130" i="15"/>
  <c r="R130" i="15"/>
  <c r="Q130" i="15"/>
  <c r="N130" i="15"/>
  <c r="M130" i="15"/>
  <c r="AL129" i="15"/>
  <c r="AK129" i="15"/>
  <c r="AJ129" i="15"/>
  <c r="AD129" i="15"/>
  <c r="AC129" i="15"/>
  <c r="AB129" i="15"/>
  <c r="AA129" i="15"/>
  <c r="Z129" i="15"/>
  <c r="Y129" i="15"/>
  <c r="X129" i="15"/>
  <c r="U129" i="15"/>
  <c r="R129" i="15"/>
  <c r="Q129" i="15"/>
  <c r="N129" i="15"/>
  <c r="M129" i="15"/>
  <c r="AL128" i="15"/>
  <c r="AK128" i="15"/>
  <c r="AJ128" i="15"/>
  <c r="AD128" i="15"/>
  <c r="AC128" i="15"/>
  <c r="AB128" i="15"/>
  <c r="AA128" i="15"/>
  <c r="Z128" i="15"/>
  <c r="Y128" i="15"/>
  <c r="X128" i="15"/>
  <c r="U128" i="15"/>
  <c r="R128" i="15"/>
  <c r="Q128" i="15"/>
  <c r="N128" i="15"/>
  <c r="M128" i="15"/>
  <c r="AL127" i="15"/>
  <c r="AK127" i="15"/>
  <c r="AJ127" i="15"/>
  <c r="AD127" i="15"/>
  <c r="AC127" i="15"/>
  <c r="AB127" i="15"/>
  <c r="AA127" i="15"/>
  <c r="Z127" i="15"/>
  <c r="Y127" i="15"/>
  <c r="X127" i="15"/>
  <c r="U127" i="15"/>
  <c r="R127" i="15"/>
  <c r="Q127" i="15"/>
  <c r="N127" i="15"/>
  <c r="M127" i="15"/>
  <c r="AL126" i="15"/>
  <c r="AK126" i="15"/>
  <c r="AJ126" i="15"/>
  <c r="AD126" i="15"/>
  <c r="AC126" i="15"/>
  <c r="AB126" i="15"/>
  <c r="AA126" i="15"/>
  <c r="Z126" i="15"/>
  <c r="Y126" i="15"/>
  <c r="X126" i="15"/>
  <c r="U126" i="15"/>
  <c r="R126" i="15"/>
  <c r="Q126" i="15"/>
  <c r="N126" i="15"/>
  <c r="M126" i="15"/>
  <c r="AL125" i="15"/>
  <c r="AK125" i="15"/>
  <c r="AJ125" i="15"/>
  <c r="AD125" i="15"/>
  <c r="AC125" i="15"/>
  <c r="AB125" i="15"/>
  <c r="AA125" i="15"/>
  <c r="Z125" i="15"/>
  <c r="Y125" i="15"/>
  <c r="X125" i="15"/>
  <c r="U125" i="15"/>
  <c r="R125" i="15"/>
  <c r="Q125" i="15"/>
  <c r="N125" i="15"/>
  <c r="M125" i="15"/>
  <c r="AL124" i="15"/>
  <c r="AK124" i="15"/>
  <c r="AJ124" i="15"/>
  <c r="AD124" i="15"/>
  <c r="AC124" i="15"/>
  <c r="AB124" i="15"/>
  <c r="AA124" i="15"/>
  <c r="Z124" i="15"/>
  <c r="Y124" i="15"/>
  <c r="X124" i="15"/>
  <c r="U124" i="15"/>
  <c r="R124" i="15"/>
  <c r="Q124" i="15"/>
  <c r="N124" i="15"/>
  <c r="M124" i="15"/>
  <c r="AL123" i="15"/>
  <c r="AK123" i="15"/>
  <c r="AJ123" i="15"/>
  <c r="AD123" i="15"/>
  <c r="AC123" i="15"/>
  <c r="AB123" i="15"/>
  <c r="AA123" i="15"/>
  <c r="Z123" i="15"/>
  <c r="Y123" i="15"/>
  <c r="X123" i="15"/>
  <c r="U123" i="15"/>
  <c r="R123" i="15"/>
  <c r="Q123" i="15"/>
  <c r="N123" i="15"/>
  <c r="M123" i="15"/>
  <c r="AL122" i="15"/>
  <c r="AK122" i="15"/>
  <c r="AJ122" i="15"/>
  <c r="AD122" i="15"/>
  <c r="AC122" i="15"/>
  <c r="AB122" i="15"/>
  <c r="AA122" i="15"/>
  <c r="Z122" i="15"/>
  <c r="Y122" i="15"/>
  <c r="X122" i="15"/>
  <c r="U122" i="15"/>
  <c r="R122" i="15"/>
  <c r="Q122" i="15"/>
  <c r="N122" i="15"/>
  <c r="M122" i="15"/>
  <c r="AL121" i="15"/>
  <c r="AK121" i="15"/>
  <c r="AJ121" i="15"/>
  <c r="AD121" i="15"/>
  <c r="AC121" i="15"/>
  <c r="AB121" i="15"/>
  <c r="AA121" i="15"/>
  <c r="Z121" i="15"/>
  <c r="Y121" i="15"/>
  <c r="X121" i="15"/>
  <c r="U121" i="15"/>
  <c r="R121" i="15"/>
  <c r="Q121" i="15"/>
  <c r="N121" i="15"/>
  <c r="M121" i="15"/>
  <c r="AL120" i="15"/>
  <c r="AK120" i="15"/>
  <c r="AJ120" i="15"/>
  <c r="AD120" i="15"/>
  <c r="AC120" i="15"/>
  <c r="AB120" i="15"/>
  <c r="AA120" i="15"/>
  <c r="Z120" i="15"/>
  <c r="Y120" i="15"/>
  <c r="X120" i="15"/>
  <c r="U120" i="15"/>
  <c r="R120" i="15"/>
  <c r="Q120" i="15"/>
  <c r="N120" i="15"/>
  <c r="M120" i="15"/>
  <c r="AL119" i="15"/>
  <c r="AK119" i="15"/>
  <c r="AJ119" i="15"/>
  <c r="AD119" i="15"/>
  <c r="AC119" i="15"/>
  <c r="AB119" i="15"/>
  <c r="AA119" i="15"/>
  <c r="Z119" i="15"/>
  <c r="Y119" i="15"/>
  <c r="X119" i="15"/>
  <c r="U119" i="15"/>
  <c r="R119" i="15"/>
  <c r="Q119" i="15"/>
  <c r="N119" i="15"/>
  <c r="M119" i="15"/>
  <c r="AL118" i="15"/>
  <c r="AK118" i="15"/>
  <c r="AJ118" i="15"/>
  <c r="AD118" i="15"/>
  <c r="AC118" i="15"/>
  <c r="AB118" i="15"/>
  <c r="AA118" i="15"/>
  <c r="Z118" i="15"/>
  <c r="Y118" i="15"/>
  <c r="X118" i="15"/>
  <c r="U118" i="15"/>
  <c r="R118" i="15"/>
  <c r="Q118" i="15"/>
  <c r="N118" i="15"/>
  <c r="M118" i="15"/>
  <c r="AL117" i="15"/>
  <c r="AK117" i="15"/>
  <c r="AJ117" i="15"/>
  <c r="AD117" i="15"/>
  <c r="AC117" i="15"/>
  <c r="AB117" i="15"/>
  <c r="AA117" i="15"/>
  <c r="Z117" i="15"/>
  <c r="Y117" i="15"/>
  <c r="X117" i="15"/>
  <c r="U117" i="15"/>
  <c r="R117" i="15"/>
  <c r="Q117" i="15"/>
  <c r="N117" i="15"/>
  <c r="M117" i="15"/>
  <c r="AL116" i="15"/>
  <c r="AK116" i="15"/>
  <c r="AJ116" i="15"/>
  <c r="AD116" i="15"/>
  <c r="AC116" i="15"/>
  <c r="AB116" i="15"/>
  <c r="AA116" i="15"/>
  <c r="Z116" i="15"/>
  <c r="Y116" i="15"/>
  <c r="X116" i="15"/>
  <c r="U116" i="15"/>
  <c r="R116" i="15"/>
  <c r="Q116" i="15"/>
  <c r="N116" i="15"/>
  <c r="M116" i="15"/>
  <c r="AL115" i="15"/>
  <c r="AK115" i="15"/>
  <c r="AJ115" i="15"/>
  <c r="AD115" i="15"/>
  <c r="AC115" i="15"/>
  <c r="AB115" i="15"/>
  <c r="AA115" i="15"/>
  <c r="Z115" i="15"/>
  <c r="Y115" i="15"/>
  <c r="X115" i="15"/>
  <c r="U115" i="15"/>
  <c r="R115" i="15"/>
  <c r="Q115" i="15"/>
  <c r="N115" i="15"/>
  <c r="M115" i="15"/>
  <c r="AL114" i="15"/>
  <c r="AK114" i="15"/>
  <c r="AJ114" i="15"/>
  <c r="AD114" i="15"/>
  <c r="AC114" i="15"/>
  <c r="AB114" i="15"/>
  <c r="AA114" i="15"/>
  <c r="Z114" i="15"/>
  <c r="Y114" i="15"/>
  <c r="X114" i="15"/>
  <c r="U114" i="15"/>
  <c r="R114" i="15"/>
  <c r="Q114" i="15"/>
  <c r="N114" i="15"/>
  <c r="M114" i="15"/>
  <c r="AL113" i="15"/>
  <c r="AK113" i="15"/>
  <c r="AJ113" i="15"/>
  <c r="AD113" i="15"/>
  <c r="AC113" i="15"/>
  <c r="AB113" i="15"/>
  <c r="AA113" i="15"/>
  <c r="Z113" i="15"/>
  <c r="Y113" i="15"/>
  <c r="X113" i="15"/>
  <c r="U113" i="15"/>
  <c r="R113" i="15"/>
  <c r="Q113" i="15"/>
  <c r="N113" i="15"/>
  <c r="M113" i="15"/>
  <c r="AL112" i="15"/>
  <c r="AK112" i="15"/>
  <c r="AJ112" i="15"/>
  <c r="AD112" i="15"/>
  <c r="AC112" i="15"/>
  <c r="AB112" i="15"/>
  <c r="AA112" i="15"/>
  <c r="Z112" i="15"/>
  <c r="Y112" i="15"/>
  <c r="X112" i="15"/>
  <c r="U112" i="15"/>
  <c r="R112" i="15"/>
  <c r="Q112" i="15"/>
  <c r="N112" i="15"/>
  <c r="M112" i="15"/>
  <c r="AL111" i="15"/>
  <c r="AK111" i="15"/>
  <c r="AJ111" i="15"/>
  <c r="AD111" i="15"/>
  <c r="AC111" i="15"/>
  <c r="AB111" i="15"/>
  <c r="AA111" i="15"/>
  <c r="Z111" i="15"/>
  <c r="Y111" i="15"/>
  <c r="X111" i="15"/>
  <c r="U111" i="15"/>
  <c r="R111" i="15"/>
  <c r="Q111" i="15"/>
  <c r="N111" i="15"/>
  <c r="M111" i="15"/>
  <c r="AL110" i="15"/>
  <c r="AK110" i="15"/>
  <c r="AJ110" i="15"/>
  <c r="AD110" i="15"/>
  <c r="AC110" i="15"/>
  <c r="AB110" i="15"/>
  <c r="AA110" i="15"/>
  <c r="Z110" i="15"/>
  <c r="Y110" i="15"/>
  <c r="X110" i="15"/>
  <c r="U110" i="15"/>
  <c r="R110" i="15"/>
  <c r="Q110" i="15"/>
  <c r="N110" i="15"/>
  <c r="M110" i="15"/>
  <c r="AL109" i="15"/>
  <c r="AK109" i="15"/>
  <c r="AJ109" i="15"/>
  <c r="AD109" i="15"/>
  <c r="AC109" i="15"/>
  <c r="AB109" i="15"/>
  <c r="AA109" i="15"/>
  <c r="Z109" i="15"/>
  <c r="Y109" i="15"/>
  <c r="X109" i="15"/>
  <c r="U109" i="15"/>
  <c r="R109" i="15"/>
  <c r="Q109" i="15"/>
  <c r="N109" i="15"/>
  <c r="M109" i="15"/>
  <c r="AL108" i="15"/>
  <c r="AK108" i="15"/>
  <c r="AJ108" i="15"/>
  <c r="AD108" i="15"/>
  <c r="AC108" i="15"/>
  <c r="AB108" i="15"/>
  <c r="AA108" i="15"/>
  <c r="Z108" i="15"/>
  <c r="Y108" i="15"/>
  <c r="X108" i="15"/>
  <c r="U108" i="15"/>
  <c r="R108" i="15"/>
  <c r="Q108" i="15"/>
  <c r="N108" i="15"/>
  <c r="M108" i="15"/>
  <c r="AL107" i="15"/>
  <c r="AK107" i="15"/>
  <c r="AJ107" i="15"/>
  <c r="AD107" i="15"/>
  <c r="AC107" i="15"/>
  <c r="AB107" i="15"/>
  <c r="AA107" i="15"/>
  <c r="Z107" i="15"/>
  <c r="Y107" i="15"/>
  <c r="X107" i="15"/>
  <c r="U107" i="15"/>
  <c r="R107" i="15"/>
  <c r="Q107" i="15"/>
  <c r="N107" i="15"/>
  <c r="M107" i="15"/>
  <c r="AL106" i="15"/>
  <c r="AK106" i="15"/>
  <c r="AJ106" i="15"/>
  <c r="AD106" i="15"/>
  <c r="AC106" i="15"/>
  <c r="AB106" i="15"/>
  <c r="AA106" i="15"/>
  <c r="Z106" i="15"/>
  <c r="Y106" i="15"/>
  <c r="X106" i="15"/>
  <c r="U106" i="15"/>
  <c r="R106" i="15"/>
  <c r="Q106" i="15"/>
  <c r="N106" i="15"/>
  <c r="M106" i="15"/>
  <c r="AL105" i="15"/>
  <c r="AK105" i="15"/>
  <c r="AJ105" i="15"/>
  <c r="AD105" i="15"/>
  <c r="AC105" i="15"/>
  <c r="AB105" i="15"/>
  <c r="AA105" i="15"/>
  <c r="Z105" i="15"/>
  <c r="Y105" i="15"/>
  <c r="X105" i="15"/>
  <c r="U105" i="15"/>
  <c r="R105" i="15"/>
  <c r="Q105" i="15"/>
  <c r="N105" i="15"/>
  <c r="M105" i="15"/>
  <c r="AL104" i="15"/>
  <c r="AK104" i="15"/>
  <c r="AJ104" i="15"/>
  <c r="AD104" i="15"/>
  <c r="AC104" i="15"/>
  <c r="AB104" i="15"/>
  <c r="AA104" i="15"/>
  <c r="Z104" i="15"/>
  <c r="Y104" i="15"/>
  <c r="X104" i="15"/>
  <c r="U104" i="15"/>
  <c r="R104" i="15"/>
  <c r="Q104" i="15"/>
  <c r="N104" i="15"/>
  <c r="M104" i="15"/>
  <c r="AL103" i="15"/>
  <c r="AK103" i="15"/>
  <c r="AJ103" i="15"/>
  <c r="AD103" i="15"/>
  <c r="AC103" i="15"/>
  <c r="AB103" i="15"/>
  <c r="AA103" i="15"/>
  <c r="Z103" i="15"/>
  <c r="Y103" i="15"/>
  <c r="X103" i="15"/>
  <c r="U103" i="15"/>
  <c r="R103" i="15"/>
  <c r="Q103" i="15"/>
  <c r="N103" i="15"/>
  <c r="M103" i="15"/>
  <c r="AL102" i="15"/>
  <c r="AK102" i="15"/>
  <c r="AJ102" i="15"/>
  <c r="AD102" i="15"/>
  <c r="AC102" i="15"/>
  <c r="AB102" i="15"/>
  <c r="AA102" i="15"/>
  <c r="Z102" i="15"/>
  <c r="Y102" i="15"/>
  <c r="X102" i="15"/>
  <c r="U102" i="15"/>
  <c r="R102" i="15"/>
  <c r="Q102" i="15"/>
  <c r="N102" i="15"/>
  <c r="M102" i="15"/>
  <c r="AL101" i="15"/>
  <c r="AK101" i="15"/>
  <c r="AJ101" i="15"/>
  <c r="AD101" i="15"/>
  <c r="AC101" i="15"/>
  <c r="AB101" i="15"/>
  <c r="AA101" i="15"/>
  <c r="Z101" i="15"/>
  <c r="Y101" i="15"/>
  <c r="X101" i="15"/>
  <c r="U101" i="15"/>
  <c r="R101" i="15"/>
  <c r="Q101" i="15"/>
  <c r="N101" i="15"/>
  <c r="M101" i="15"/>
  <c r="AL100" i="15"/>
  <c r="AK100" i="15"/>
  <c r="AJ100" i="15"/>
  <c r="AD100" i="15"/>
  <c r="AC100" i="15"/>
  <c r="AB100" i="15"/>
  <c r="AA100" i="15"/>
  <c r="Z100" i="15"/>
  <c r="Y100" i="15"/>
  <c r="X100" i="15"/>
  <c r="U100" i="15"/>
  <c r="R100" i="15"/>
  <c r="Q100" i="15"/>
  <c r="N100" i="15"/>
  <c r="M100" i="15"/>
  <c r="AL99" i="15"/>
  <c r="AK99" i="15"/>
  <c r="AJ99" i="15"/>
  <c r="AD99" i="15"/>
  <c r="AC99" i="15"/>
  <c r="AB99" i="15"/>
  <c r="AA99" i="15"/>
  <c r="Z99" i="15"/>
  <c r="Y99" i="15"/>
  <c r="X99" i="15"/>
  <c r="U99" i="15"/>
  <c r="R99" i="15"/>
  <c r="Q99" i="15"/>
  <c r="N99" i="15"/>
  <c r="M99" i="15"/>
  <c r="AL98" i="15"/>
  <c r="AK98" i="15"/>
  <c r="AJ98" i="15"/>
  <c r="AD98" i="15"/>
  <c r="AC98" i="15"/>
  <c r="AB98" i="15"/>
  <c r="AA98" i="15"/>
  <c r="Z98" i="15"/>
  <c r="Y98" i="15"/>
  <c r="X98" i="15"/>
  <c r="U98" i="15"/>
  <c r="R98" i="15"/>
  <c r="Q98" i="15"/>
  <c r="N98" i="15"/>
  <c r="M98" i="15"/>
  <c r="AL97" i="15"/>
  <c r="AK97" i="15"/>
  <c r="AJ97" i="15"/>
  <c r="AD97" i="15"/>
  <c r="AC97" i="15"/>
  <c r="AB97" i="15"/>
  <c r="AA97" i="15"/>
  <c r="Z97" i="15"/>
  <c r="Y97" i="15"/>
  <c r="X97" i="15"/>
  <c r="U97" i="15"/>
  <c r="R97" i="15"/>
  <c r="Q97" i="15"/>
  <c r="N97" i="15"/>
  <c r="M97" i="15"/>
  <c r="AL96" i="15"/>
  <c r="AK96" i="15"/>
  <c r="AJ96" i="15"/>
  <c r="AD96" i="15"/>
  <c r="AC96" i="15"/>
  <c r="AB96" i="15"/>
  <c r="AA96" i="15"/>
  <c r="Z96" i="15"/>
  <c r="Y96" i="15"/>
  <c r="X96" i="15"/>
  <c r="U96" i="15"/>
  <c r="R96" i="15"/>
  <c r="Q96" i="15"/>
  <c r="N96" i="15"/>
  <c r="M96" i="15"/>
  <c r="AL95" i="15"/>
  <c r="AK95" i="15"/>
  <c r="AJ95" i="15"/>
  <c r="AD95" i="15"/>
  <c r="AC95" i="15"/>
  <c r="AB95" i="15"/>
  <c r="AA95" i="15"/>
  <c r="Z95" i="15"/>
  <c r="Y95" i="15"/>
  <c r="X95" i="15"/>
  <c r="U95" i="15"/>
  <c r="R95" i="15"/>
  <c r="Q95" i="15"/>
  <c r="N95" i="15"/>
  <c r="M95" i="15"/>
  <c r="AL94" i="15"/>
  <c r="AK94" i="15"/>
  <c r="AJ94" i="15"/>
  <c r="AD94" i="15"/>
  <c r="AC94" i="15"/>
  <c r="AB94" i="15"/>
  <c r="AA94" i="15"/>
  <c r="Z94" i="15"/>
  <c r="Y94" i="15"/>
  <c r="X94" i="15"/>
  <c r="U94" i="15"/>
  <c r="R94" i="15"/>
  <c r="Q94" i="15"/>
  <c r="N94" i="15"/>
  <c r="M94" i="15"/>
  <c r="AL93" i="15"/>
  <c r="AK93" i="15"/>
  <c r="AJ93" i="15"/>
  <c r="AD93" i="15"/>
  <c r="AC93" i="15"/>
  <c r="AB93" i="15"/>
  <c r="AA93" i="15"/>
  <c r="Z93" i="15"/>
  <c r="Y93" i="15"/>
  <c r="X93" i="15"/>
  <c r="U93" i="15"/>
  <c r="R93" i="15"/>
  <c r="Q93" i="15"/>
  <c r="N93" i="15"/>
  <c r="M93" i="15"/>
  <c r="AK92" i="15"/>
  <c r="AL92" i="15" s="1"/>
  <c r="AJ92" i="15"/>
  <c r="AD92" i="15"/>
  <c r="AC92" i="15"/>
  <c r="AB92" i="15"/>
  <c r="AA92" i="15"/>
  <c r="Z92" i="15"/>
  <c r="Y92" i="15"/>
  <c r="X92" i="15"/>
  <c r="U92" i="15"/>
  <c r="R92" i="15"/>
  <c r="Q92" i="15"/>
  <c r="N92" i="15"/>
  <c r="M92" i="15"/>
  <c r="AK91" i="15"/>
  <c r="AL91" i="15" s="1"/>
  <c r="AJ91" i="15"/>
  <c r="AD91" i="15"/>
  <c r="AC91" i="15"/>
  <c r="AB91" i="15"/>
  <c r="AA91" i="15"/>
  <c r="Z91" i="15"/>
  <c r="Y91" i="15"/>
  <c r="X91" i="15"/>
  <c r="U91" i="15"/>
  <c r="R91" i="15"/>
  <c r="Q91" i="15"/>
  <c r="N91" i="15"/>
  <c r="M91" i="15"/>
  <c r="AK90" i="15"/>
  <c r="AL90" i="15" s="1"/>
  <c r="AJ90" i="15"/>
  <c r="AD90" i="15"/>
  <c r="AC90" i="15"/>
  <c r="AB90" i="15"/>
  <c r="AA90" i="15"/>
  <c r="Z90" i="15"/>
  <c r="Y90" i="15"/>
  <c r="X90" i="15"/>
  <c r="U90" i="15"/>
  <c r="R90" i="15"/>
  <c r="Q90" i="15"/>
  <c r="N90" i="15"/>
  <c r="M90" i="15"/>
  <c r="AK89" i="15"/>
  <c r="AL89" i="15" s="1"/>
  <c r="AJ89" i="15"/>
  <c r="AD89" i="15"/>
  <c r="AC89" i="15"/>
  <c r="AB89" i="15"/>
  <c r="AA89" i="15"/>
  <c r="Z89" i="15"/>
  <c r="Y89" i="15"/>
  <c r="X89" i="15"/>
  <c r="U89" i="15"/>
  <c r="R89" i="15"/>
  <c r="Q89" i="15"/>
  <c r="N89" i="15"/>
  <c r="M89" i="15"/>
  <c r="AK88" i="15"/>
  <c r="AL88" i="15" s="1"/>
  <c r="AJ88" i="15"/>
  <c r="AD88" i="15"/>
  <c r="AC88" i="15"/>
  <c r="AB88" i="15"/>
  <c r="AA88" i="15"/>
  <c r="Z88" i="15"/>
  <c r="Y88" i="15"/>
  <c r="X88" i="15"/>
  <c r="U88" i="15"/>
  <c r="R88" i="15"/>
  <c r="Q88" i="15"/>
  <c r="N88" i="15"/>
  <c r="M88" i="15"/>
  <c r="AK87" i="15"/>
  <c r="AL87" i="15" s="1"/>
  <c r="AJ87" i="15"/>
  <c r="AD87" i="15"/>
  <c r="AC87" i="15"/>
  <c r="AB87" i="15"/>
  <c r="AA87" i="15"/>
  <c r="Z87" i="15"/>
  <c r="Y87" i="15"/>
  <c r="X87" i="15"/>
  <c r="U87" i="15"/>
  <c r="R87" i="15"/>
  <c r="Q87" i="15"/>
  <c r="N87" i="15"/>
  <c r="M87" i="15"/>
  <c r="AK86" i="15"/>
  <c r="AL86" i="15" s="1"/>
  <c r="AJ86" i="15"/>
  <c r="AD86" i="15"/>
  <c r="AC86" i="15"/>
  <c r="AB86" i="15"/>
  <c r="AA86" i="15"/>
  <c r="Z86" i="15"/>
  <c r="Y86" i="15"/>
  <c r="X86" i="15"/>
  <c r="W86" i="15"/>
  <c r="U86" i="15"/>
  <c r="R86" i="15"/>
  <c r="Q86" i="15"/>
  <c r="N86" i="15"/>
  <c r="M86" i="15"/>
  <c r="AL85" i="15"/>
  <c r="AK85" i="15"/>
  <c r="AJ85" i="15"/>
  <c r="AD85" i="15"/>
  <c r="AC85" i="15"/>
  <c r="AB85" i="15"/>
  <c r="AA85" i="15"/>
  <c r="Z85" i="15"/>
  <c r="Y85" i="15"/>
  <c r="X85" i="15"/>
  <c r="W85" i="15"/>
  <c r="V85" i="15"/>
  <c r="U85" i="15"/>
  <c r="R85" i="15"/>
  <c r="Q85" i="15"/>
  <c r="P85" i="15"/>
  <c r="O85" i="15"/>
  <c r="N85" i="15"/>
  <c r="M85" i="15"/>
  <c r="G85" i="15"/>
  <c r="F85" i="15"/>
  <c r="D85" i="15"/>
  <c r="AL84" i="15"/>
  <c r="AK84" i="15"/>
  <c r="AJ84" i="15"/>
  <c r="AI84" i="15"/>
  <c r="AD84" i="15"/>
  <c r="AC84" i="15"/>
  <c r="AB84" i="15"/>
  <c r="AA84" i="15"/>
  <c r="Z84" i="15"/>
  <c r="Y84" i="15"/>
  <c r="X84" i="15"/>
  <c r="W84" i="15"/>
  <c r="V84" i="15"/>
  <c r="U84" i="15"/>
  <c r="R84" i="15"/>
  <c r="Q84" i="15"/>
  <c r="P84" i="15"/>
  <c r="O84" i="15"/>
  <c r="N84" i="15"/>
  <c r="M84" i="15"/>
  <c r="G84" i="15"/>
  <c r="F84" i="15"/>
  <c r="D84" i="15"/>
  <c r="AL83" i="15"/>
  <c r="AK83" i="15"/>
  <c r="AJ83" i="15"/>
  <c r="AI83" i="15"/>
  <c r="AD83" i="15"/>
  <c r="AC83" i="15"/>
  <c r="AB83" i="15"/>
  <c r="AA83" i="15"/>
  <c r="Z83" i="15"/>
  <c r="Y83" i="15"/>
  <c r="X83" i="15"/>
  <c r="W83" i="15"/>
  <c r="V83" i="15"/>
  <c r="U83" i="15"/>
  <c r="R83" i="15"/>
  <c r="Q83" i="15"/>
  <c r="P83" i="15"/>
  <c r="O83" i="15"/>
  <c r="N83" i="15"/>
  <c r="M83" i="15"/>
  <c r="G83" i="15"/>
  <c r="F83" i="15"/>
  <c r="D83" i="15"/>
  <c r="AL82" i="15"/>
  <c r="AK82" i="15"/>
  <c r="AJ82" i="15"/>
  <c r="AI82" i="15"/>
  <c r="AD82" i="15"/>
  <c r="AC82" i="15"/>
  <c r="AB82" i="15"/>
  <c r="AA82" i="15"/>
  <c r="Z82" i="15"/>
  <c r="Y82" i="15"/>
  <c r="X82" i="15"/>
  <c r="W82" i="15"/>
  <c r="V82" i="15"/>
  <c r="U82" i="15"/>
  <c r="R82" i="15"/>
  <c r="Q82" i="15"/>
  <c r="P82" i="15"/>
  <c r="O82" i="15"/>
  <c r="N82" i="15"/>
  <c r="M82" i="15"/>
  <c r="G82" i="15"/>
  <c r="F82" i="15"/>
  <c r="D82" i="15"/>
  <c r="AL81" i="15"/>
  <c r="AK81" i="15"/>
  <c r="AJ81" i="15"/>
  <c r="AI81" i="15"/>
  <c r="AD81" i="15"/>
  <c r="AC81" i="15"/>
  <c r="AB81" i="15"/>
  <c r="AA81" i="15"/>
  <c r="Z81" i="15"/>
  <c r="Y81" i="15"/>
  <c r="X81" i="15"/>
  <c r="W81" i="15"/>
  <c r="V81" i="15"/>
  <c r="U81" i="15"/>
  <c r="R81" i="15"/>
  <c r="Q81" i="15"/>
  <c r="P81" i="15"/>
  <c r="O81" i="15"/>
  <c r="N81" i="15"/>
  <c r="M81" i="15"/>
  <c r="G81" i="15"/>
  <c r="F81" i="15"/>
  <c r="D81" i="15"/>
  <c r="AL80" i="15"/>
  <c r="AK80" i="15"/>
  <c r="AJ80" i="15"/>
  <c r="AI80" i="15"/>
  <c r="AD80" i="15"/>
  <c r="AC80" i="15"/>
  <c r="AB80" i="15"/>
  <c r="AA80" i="15"/>
  <c r="Z80" i="15"/>
  <c r="Y80" i="15"/>
  <c r="X80" i="15"/>
  <c r="W80" i="15"/>
  <c r="V80" i="15"/>
  <c r="U80" i="15"/>
  <c r="R80" i="15"/>
  <c r="Q80" i="15"/>
  <c r="P80" i="15"/>
  <c r="O80" i="15"/>
  <c r="N80" i="15"/>
  <c r="M80" i="15"/>
  <c r="G80" i="15"/>
  <c r="F80" i="15"/>
  <c r="D80" i="15"/>
  <c r="AL79" i="15"/>
  <c r="AK79" i="15"/>
  <c r="AJ79" i="15"/>
  <c r="AI79" i="15"/>
  <c r="AD79" i="15"/>
  <c r="AC79" i="15"/>
  <c r="AB79" i="15"/>
  <c r="AA79" i="15"/>
  <c r="Z79" i="15"/>
  <c r="Y79" i="15"/>
  <c r="X79" i="15"/>
  <c r="W79" i="15"/>
  <c r="V79" i="15"/>
  <c r="U79" i="15"/>
  <c r="R79" i="15"/>
  <c r="Q79" i="15"/>
  <c r="P79" i="15"/>
  <c r="O79" i="15"/>
  <c r="N79" i="15"/>
  <c r="M79" i="15"/>
  <c r="G79" i="15"/>
  <c r="F79" i="15"/>
  <c r="D79" i="15"/>
  <c r="AL78" i="15"/>
  <c r="AK78" i="15"/>
  <c r="AJ78" i="15"/>
  <c r="AI78" i="15"/>
  <c r="AD78" i="15"/>
  <c r="AC78" i="15"/>
  <c r="AB78" i="15"/>
  <c r="AA78" i="15"/>
  <c r="Z78" i="15"/>
  <c r="Y78" i="15"/>
  <c r="X78" i="15"/>
  <c r="W78" i="15"/>
  <c r="V78" i="15"/>
  <c r="U78" i="15"/>
  <c r="R78" i="15"/>
  <c r="Q78" i="15"/>
  <c r="P78" i="15"/>
  <c r="O78" i="15"/>
  <c r="N78" i="15"/>
  <c r="M78" i="15"/>
  <c r="G78" i="15"/>
  <c r="F78" i="15"/>
  <c r="D78" i="15"/>
  <c r="AL77" i="15"/>
  <c r="AK77" i="15"/>
  <c r="AJ77" i="15"/>
  <c r="AI77" i="15"/>
  <c r="AD77" i="15"/>
  <c r="AC77" i="15"/>
  <c r="AB77" i="15"/>
  <c r="AA77" i="15"/>
  <c r="Z77" i="15"/>
  <c r="Y77" i="15"/>
  <c r="X77" i="15"/>
  <c r="W77" i="15"/>
  <c r="V77" i="15"/>
  <c r="U77" i="15"/>
  <c r="R77" i="15"/>
  <c r="Q77" i="15"/>
  <c r="P77" i="15"/>
  <c r="O77" i="15"/>
  <c r="N77" i="15"/>
  <c r="M77" i="15"/>
  <c r="G77" i="15"/>
  <c r="F77" i="15"/>
  <c r="D77" i="15"/>
  <c r="AL76" i="15"/>
  <c r="AK76" i="15"/>
  <c r="AJ76" i="15"/>
  <c r="AI76" i="15"/>
  <c r="AD76" i="15"/>
  <c r="AC76" i="15"/>
  <c r="AB76" i="15"/>
  <c r="AA76" i="15"/>
  <c r="Z76" i="15"/>
  <c r="Y76" i="15"/>
  <c r="X76" i="15"/>
  <c r="W76" i="15"/>
  <c r="V76" i="15"/>
  <c r="U76" i="15"/>
  <c r="R76" i="15"/>
  <c r="Q76" i="15"/>
  <c r="P76" i="15"/>
  <c r="O76" i="15"/>
  <c r="N76" i="15"/>
  <c r="M76" i="15"/>
  <c r="G76" i="15"/>
  <c r="F76" i="15"/>
  <c r="D76" i="15"/>
  <c r="AL75" i="15"/>
  <c r="AK75" i="15"/>
  <c r="AJ75" i="15"/>
  <c r="AI75" i="15"/>
  <c r="AD75" i="15"/>
  <c r="AC75" i="15"/>
  <c r="AB75" i="15"/>
  <c r="AA75" i="15"/>
  <c r="Z75" i="15"/>
  <c r="Y75" i="15"/>
  <c r="X75" i="15"/>
  <c r="W75" i="15"/>
  <c r="V75" i="15"/>
  <c r="U75" i="15"/>
  <c r="R75" i="15"/>
  <c r="Q75" i="15"/>
  <c r="P75" i="15"/>
  <c r="O75" i="15"/>
  <c r="N75" i="15"/>
  <c r="M75" i="15"/>
  <c r="G75" i="15"/>
  <c r="F75" i="15"/>
  <c r="D75" i="15"/>
  <c r="AL74" i="15"/>
  <c r="AK74" i="15"/>
  <c r="AJ74" i="15"/>
  <c r="AI74" i="15"/>
  <c r="AD74" i="15"/>
  <c r="AC74" i="15"/>
  <c r="AB74" i="15"/>
  <c r="AA74" i="15"/>
  <c r="Z74" i="15"/>
  <c r="Y74" i="15"/>
  <c r="X74" i="15"/>
  <c r="W74" i="15"/>
  <c r="V74" i="15"/>
  <c r="U74" i="15"/>
  <c r="R74" i="15"/>
  <c r="Q74" i="15"/>
  <c r="P74" i="15"/>
  <c r="O74" i="15"/>
  <c r="N74" i="15"/>
  <c r="M74" i="15"/>
  <c r="G74" i="15"/>
  <c r="F74" i="15"/>
  <c r="D74" i="15"/>
  <c r="AL73" i="15"/>
  <c r="AK73" i="15"/>
  <c r="AJ73" i="15"/>
  <c r="AI73" i="15"/>
  <c r="AD73" i="15"/>
  <c r="AC73" i="15"/>
  <c r="AB73" i="15"/>
  <c r="AA73" i="15"/>
  <c r="Z73" i="15"/>
  <c r="Y73" i="15"/>
  <c r="X73" i="15"/>
  <c r="W73" i="15"/>
  <c r="V73" i="15"/>
  <c r="U73" i="15"/>
  <c r="R73" i="15"/>
  <c r="Q73" i="15"/>
  <c r="P73" i="15"/>
  <c r="O73" i="15"/>
  <c r="N73" i="15"/>
  <c r="M73" i="15"/>
  <c r="G73" i="15"/>
  <c r="F73" i="15"/>
  <c r="D73" i="15"/>
  <c r="AL72" i="15"/>
  <c r="AK72" i="15"/>
  <c r="AJ72" i="15"/>
  <c r="AI72" i="15"/>
  <c r="AD72" i="15"/>
  <c r="AC72" i="15"/>
  <c r="AB72" i="15"/>
  <c r="AA72" i="15"/>
  <c r="Z72" i="15"/>
  <c r="Y72" i="15"/>
  <c r="X72" i="15"/>
  <c r="W72" i="15"/>
  <c r="V72" i="15"/>
  <c r="U72" i="15"/>
  <c r="R72" i="15"/>
  <c r="Q72" i="15"/>
  <c r="P72" i="15"/>
  <c r="O72" i="15"/>
  <c r="N72" i="15"/>
  <c r="M72" i="15"/>
  <c r="G72" i="15"/>
  <c r="F72" i="15"/>
  <c r="D72" i="15"/>
  <c r="AL71" i="15"/>
  <c r="AK71" i="15"/>
  <c r="AJ71" i="15"/>
  <c r="AI71" i="15"/>
  <c r="AD71" i="15"/>
  <c r="AC71" i="15"/>
  <c r="AB71" i="15"/>
  <c r="AA71" i="15"/>
  <c r="Z71" i="15"/>
  <c r="Y71" i="15"/>
  <c r="X71" i="15"/>
  <c r="W71" i="15"/>
  <c r="V71" i="15"/>
  <c r="U71" i="15"/>
  <c r="R71" i="15"/>
  <c r="Q71" i="15"/>
  <c r="P71" i="15"/>
  <c r="O71" i="15"/>
  <c r="N71" i="15"/>
  <c r="M71" i="15"/>
  <c r="G71" i="15"/>
  <c r="F71" i="15"/>
  <c r="D71" i="15"/>
  <c r="AL70" i="15"/>
  <c r="AK70" i="15"/>
  <c r="AJ70" i="15"/>
  <c r="AI70" i="15"/>
  <c r="AD70" i="15"/>
  <c r="AC70" i="15"/>
  <c r="AB70" i="15"/>
  <c r="AA70" i="15"/>
  <c r="Z70" i="15"/>
  <c r="Y70" i="15"/>
  <c r="X70" i="15"/>
  <c r="W70" i="15"/>
  <c r="V70" i="15"/>
  <c r="U70" i="15"/>
  <c r="R70" i="15"/>
  <c r="Q70" i="15"/>
  <c r="P70" i="15"/>
  <c r="O70" i="15"/>
  <c r="N70" i="15"/>
  <c r="M70" i="15"/>
  <c r="G70" i="15"/>
  <c r="F70" i="15"/>
  <c r="D70" i="15"/>
  <c r="AL69" i="15"/>
  <c r="AK69" i="15"/>
  <c r="AJ69" i="15"/>
  <c r="AI69" i="15"/>
  <c r="AD69" i="15"/>
  <c r="AC69" i="15"/>
  <c r="AB69" i="15"/>
  <c r="AA69" i="15"/>
  <c r="Z69" i="15"/>
  <c r="Y69" i="15"/>
  <c r="X69" i="15"/>
  <c r="W69" i="15"/>
  <c r="V69" i="15"/>
  <c r="U69" i="15"/>
  <c r="R69" i="15"/>
  <c r="Q69" i="15"/>
  <c r="P69" i="15"/>
  <c r="O69" i="15"/>
  <c r="N69" i="15"/>
  <c r="M69" i="15"/>
  <c r="G69" i="15"/>
  <c r="F69" i="15"/>
  <c r="D69" i="15"/>
  <c r="AL68" i="15"/>
  <c r="AK68" i="15"/>
  <c r="AJ68" i="15"/>
  <c r="AI68" i="15"/>
  <c r="AD68" i="15"/>
  <c r="AC68" i="15"/>
  <c r="AB68" i="15"/>
  <c r="AA68" i="15"/>
  <c r="Z68" i="15"/>
  <c r="Y68" i="15"/>
  <c r="X68" i="15"/>
  <c r="W68" i="15"/>
  <c r="V68" i="15"/>
  <c r="U68" i="15"/>
  <c r="R68" i="15"/>
  <c r="Q68" i="15"/>
  <c r="P68" i="15"/>
  <c r="O68" i="15"/>
  <c r="N68" i="15"/>
  <c r="M68" i="15"/>
  <c r="G68" i="15"/>
  <c r="F68" i="15"/>
  <c r="D68" i="15"/>
  <c r="AL67" i="15"/>
  <c r="AK67" i="15"/>
  <c r="AJ67" i="15"/>
  <c r="AI67" i="15"/>
  <c r="AD67" i="15"/>
  <c r="AC67" i="15"/>
  <c r="AB67" i="15"/>
  <c r="AA67" i="15"/>
  <c r="Z67" i="15"/>
  <c r="Y67" i="15"/>
  <c r="X67" i="15"/>
  <c r="W67" i="15"/>
  <c r="V67" i="15"/>
  <c r="U67" i="15"/>
  <c r="R67" i="15"/>
  <c r="Q67" i="15"/>
  <c r="P67" i="15"/>
  <c r="O67" i="15"/>
  <c r="N67" i="15"/>
  <c r="M67" i="15"/>
  <c r="G67" i="15"/>
  <c r="F67" i="15"/>
  <c r="D67" i="15"/>
  <c r="AL66" i="15"/>
  <c r="AK66" i="15"/>
  <c r="AJ66" i="15"/>
  <c r="AI66" i="15"/>
  <c r="AD66" i="15"/>
  <c r="AC66" i="15"/>
  <c r="AB66" i="15"/>
  <c r="AA66" i="15"/>
  <c r="Z66" i="15"/>
  <c r="Y66" i="15"/>
  <c r="X66" i="15"/>
  <c r="W66" i="15"/>
  <c r="V66" i="15"/>
  <c r="U66" i="15"/>
  <c r="R66" i="15"/>
  <c r="Q66" i="15"/>
  <c r="P66" i="15"/>
  <c r="O66" i="15"/>
  <c r="N66" i="15"/>
  <c r="M66" i="15"/>
  <c r="G66" i="15"/>
  <c r="F66" i="15"/>
  <c r="D66" i="15"/>
  <c r="AL65" i="15"/>
  <c r="AK65" i="15"/>
  <c r="AJ65" i="15"/>
  <c r="AI65" i="15"/>
  <c r="AD65" i="15"/>
  <c r="AC65" i="15"/>
  <c r="AB65" i="15"/>
  <c r="AA65" i="15"/>
  <c r="Z65" i="15"/>
  <c r="Y65" i="15"/>
  <c r="X65" i="15"/>
  <c r="W65" i="15"/>
  <c r="V65" i="15"/>
  <c r="U65" i="15"/>
  <c r="R65" i="15"/>
  <c r="Q65" i="15"/>
  <c r="P65" i="15"/>
  <c r="O65" i="15"/>
  <c r="N65" i="15"/>
  <c r="M65" i="15"/>
  <c r="G65" i="15"/>
  <c r="F65" i="15"/>
  <c r="D65" i="15"/>
  <c r="AL64" i="15"/>
  <c r="AK64" i="15"/>
  <c r="AJ64" i="15"/>
  <c r="AI64" i="15"/>
  <c r="AD64" i="15"/>
  <c r="AC64" i="15"/>
  <c r="AB64" i="15"/>
  <c r="AA64" i="15"/>
  <c r="Z64" i="15"/>
  <c r="Y64" i="15"/>
  <c r="X64" i="15"/>
  <c r="W64" i="15"/>
  <c r="V64" i="15"/>
  <c r="U64" i="15"/>
  <c r="R64" i="15"/>
  <c r="Q64" i="15"/>
  <c r="P64" i="15"/>
  <c r="O64" i="15"/>
  <c r="N64" i="15"/>
  <c r="M64" i="15"/>
  <c r="G64" i="15"/>
  <c r="F64" i="15"/>
  <c r="D64" i="15"/>
  <c r="AL63" i="15"/>
  <c r="AK63" i="15"/>
  <c r="AJ63" i="15"/>
  <c r="AI63" i="15"/>
  <c r="AD63" i="15"/>
  <c r="AC63" i="15"/>
  <c r="AB63" i="15"/>
  <c r="AA63" i="15"/>
  <c r="Z63" i="15"/>
  <c r="Y63" i="15"/>
  <c r="X63" i="15"/>
  <c r="W63" i="15"/>
  <c r="V63" i="15"/>
  <c r="U63" i="15"/>
  <c r="R63" i="15"/>
  <c r="Q63" i="15"/>
  <c r="P63" i="15"/>
  <c r="O63" i="15"/>
  <c r="N63" i="15"/>
  <c r="M63" i="15"/>
  <c r="G63" i="15"/>
  <c r="F63" i="15"/>
  <c r="D63" i="15"/>
  <c r="AL62" i="15"/>
  <c r="AK62" i="15"/>
  <c r="AJ62" i="15"/>
  <c r="AI62" i="15"/>
  <c r="AD62" i="15"/>
  <c r="AC62" i="15"/>
  <c r="AB62" i="15"/>
  <c r="AA62" i="15"/>
  <c r="Z62" i="15"/>
  <c r="Y62" i="15"/>
  <c r="X62" i="15"/>
  <c r="W62" i="15"/>
  <c r="V62" i="15"/>
  <c r="U62" i="15"/>
  <c r="R62" i="15"/>
  <c r="Q62" i="15"/>
  <c r="P62" i="15"/>
  <c r="O62" i="15"/>
  <c r="N62" i="15"/>
  <c r="M62" i="15"/>
  <c r="G62" i="15"/>
  <c r="F62" i="15"/>
  <c r="D62" i="15"/>
  <c r="AL61" i="15"/>
  <c r="AK61" i="15"/>
  <c r="AJ61" i="15"/>
  <c r="AI61" i="15"/>
  <c r="AD61" i="15"/>
  <c r="AC61" i="15"/>
  <c r="AB61" i="15"/>
  <c r="AA61" i="15"/>
  <c r="Z61" i="15"/>
  <c r="Y61" i="15"/>
  <c r="X61" i="15"/>
  <c r="W61" i="15"/>
  <c r="V61" i="15"/>
  <c r="U61" i="15"/>
  <c r="R61" i="15"/>
  <c r="Q61" i="15"/>
  <c r="P61" i="15"/>
  <c r="O61" i="15"/>
  <c r="N61" i="15"/>
  <c r="M61" i="15"/>
  <c r="G61" i="15"/>
  <c r="F61" i="15"/>
  <c r="D61" i="15"/>
  <c r="AL60" i="15"/>
  <c r="AK60" i="15"/>
  <c r="AJ60" i="15"/>
  <c r="AI60" i="15"/>
  <c r="AD60" i="15"/>
  <c r="AC60" i="15"/>
  <c r="AB60" i="15"/>
  <c r="AA60" i="15"/>
  <c r="Z60" i="15"/>
  <c r="Y60" i="15"/>
  <c r="X60" i="15"/>
  <c r="W60" i="15"/>
  <c r="V60" i="15"/>
  <c r="U60" i="15"/>
  <c r="R60" i="15"/>
  <c r="Q60" i="15"/>
  <c r="P60" i="15"/>
  <c r="O60" i="15"/>
  <c r="N60" i="15"/>
  <c r="M60" i="15"/>
  <c r="G60" i="15"/>
  <c r="F60" i="15"/>
  <c r="D60" i="15"/>
  <c r="AL59" i="15"/>
  <c r="AK59" i="15"/>
  <c r="AJ59" i="15"/>
  <c r="AI59" i="15"/>
  <c r="AD59" i="15"/>
  <c r="AC59" i="15"/>
  <c r="AB59" i="15"/>
  <c r="AA59" i="15"/>
  <c r="Z59" i="15"/>
  <c r="Y59" i="15"/>
  <c r="X59" i="15"/>
  <c r="W59" i="15"/>
  <c r="V59" i="15"/>
  <c r="U59" i="15"/>
  <c r="R59" i="15"/>
  <c r="Q59" i="15"/>
  <c r="P59" i="15"/>
  <c r="O59" i="15"/>
  <c r="N59" i="15"/>
  <c r="M59" i="15"/>
  <c r="G59" i="15"/>
  <c r="F59" i="15"/>
  <c r="D59" i="15"/>
  <c r="AL58" i="15"/>
  <c r="AK58" i="15"/>
  <c r="AJ58" i="15"/>
  <c r="AI58" i="15"/>
  <c r="AD58" i="15"/>
  <c r="AC58" i="15"/>
  <c r="AB58" i="15"/>
  <c r="AA58" i="15"/>
  <c r="Z58" i="15"/>
  <c r="Y58" i="15"/>
  <c r="X58" i="15"/>
  <c r="W58" i="15"/>
  <c r="V58" i="15"/>
  <c r="U58" i="15"/>
  <c r="R58" i="15"/>
  <c r="Q58" i="15"/>
  <c r="P58" i="15"/>
  <c r="O58" i="15"/>
  <c r="N58" i="15"/>
  <c r="M58" i="15"/>
  <c r="G58" i="15"/>
  <c r="F58" i="15"/>
  <c r="D58" i="15"/>
  <c r="AL57" i="15"/>
  <c r="AK57" i="15"/>
  <c r="AJ57" i="15"/>
  <c r="AI57" i="15"/>
  <c r="AD57" i="15"/>
  <c r="AC57" i="15"/>
  <c r="AB57" i="15"/>
  <c r="AA57" i="15"/>
  <c r="Z57" i="15"/>
  <c r="Y57" i="15"/>
  <c r="X57" i="15"/>
  <c r="W57" i="15"/>
  <c r="V57" i="15"/>
  <c r="U57" i="15"/>
  <c r="R57" i="15"/>
  <c r="Q57" i="15"/>
  <c r="P57" i="15"/>
  <c r="O57" i="15"/>
  <c r="N57" i="15"/>
  <c r="M57" i="15"/>
  <c r="G57" i="15"/>
  <c r="F57" i="15"/>
  <c r="D57" i="15"/>
  <c r="AL56" i="15"/>
  <c r="AK56" i="15"/>
  <c r="AJ56" i="15"/>
  <c r="AI56" i="15"/>
  <c r="AD56" i="15"/>
  <c r="AC56" i="15"/>
  <c r="AB56" i="15"/>
  <c r="AA56" i="15"/>
  <c r="Z56" i="15"/>
  <c r="Y56" i="15"/>
  <c r="X56" i="15"/>
  <c r="W56" i="15"/>
  <c r="V56" i="15"/>
  <c r="U56" i="15"/>
  <c r="R56" i="15"/>
  <c r="Q56" i="15"/>
  <c r="P56" i="15"/>
  <c r="O56" i="15"/>
  <c r="N56" i="15"/>
  <c r="M56" i="15"/>
  <c r="G56" i="15"/>
  <c r="F56" i="15"/>
  <c r="D56" i="15"/>
  <c r="AL55" i="15"/>
  <c r="AK55" i="15"/>
  <c r="AJ55" i="15"/>
  <c r="AI55" i="15"/>
  <c r="AD55" i="15"/>
  <c r="AC55" i="15"/>
  <c r="AB55" i="15"/>
  <c r="AA55" i="15"/>
  <c r="Z55" i="15"/>
  <c r="Y55" i="15"/>
  <c r="X55" i="15"/>
  <c r="W55" i="15"/>
  <c r="V55" i="15"/>
  <c r="U55" i="15"/>
  <c r="R55" i="15"/>
  <c r="Q55" i="15"/>
  <c r="P55" i="15"/>
  <c r="O55" i="15"/>
  <c r="N55" i="15"/>
  <c r="M55" i="15"/>
  <c r="G55" i="15"/>
  <c r="F55" i="15"/>
  <c r="D55" i="15"/>
  <c r="AL54" i="15"/>
  <c r="AK54" i="15"/>
  <c r="AJ54" i="15"/>
  <c r="AI54" i="15"/>
  <c r="AD54" i="15"/>
  <c r="AC54" i="15"/>
  <c r="AB54" i="15"/>
  <c r="AA54" i="15"/>
  <c r="Z54" i="15"/>
  <c r="Y54" i="15"/>
  <c r="X54" i="15"/>
  <c r="W54" i="15"/>
  <c r="V54" i="15"/>
  <c r="U54" i="15"/>
  <c r="R54" i="15"/>
  <c r="Q54" i="15"/>
  <c r="P54" i="15"/>
  <c r="O54" i="15"/>
  <c r="N54" i="15"/>
  <c r="M54" i="15"/>
  <c r="G54" i="15"/>
  <c r="F54" i="15"/>
  <c r="D54" i="15"/>
  <c r="AL53" i="15"/>
  <c r="AK53" i="15"/>
  <c r="AJ53" i="15"/>
  <c r="AI53" i="15"/>
  <c r="AD53" i="15"/>
  <c r="AC53" i="15"/>
  <c r="AB53" i="15"/>
  <c r="AA53" i="15"/>
  <c r="Z53" i="15"/>
  <c r="Y53" i="15"/>
  <c r="X53" i="15"/>
  <c r="W53" i="15"/>
  <c r="V53" i="15"/>
  <c r="U53" i="15"/>
  <c r="R53" i="15"/>
  <c r="Q53" i="15"/>
  <c r="P53" i="15"/>
  <c r="O53" i="15"/>
  <c r="N53" i="15"/>
  <c r="M53" i="15"/>
  <c r="G53" i="15"/>
  <c r="F53" i="15"/>
  <c r="D53" i="15"/>
  <c r="AL52" i="15"/>
  <c r="AK52" i="15"/>
  <c r="AJ52" i="15"/>
  <c r="AI52" i="15"/>
  <c r="AD52" i="15"/>
  <c r="AC52" i="15"/>
  <c r="AB52" i="15"/>
  <c r="AA52" i="15"/>
  <c r="Z52" i="15"/>
  <c r="Y52" i="15"/>
  <c r="X52" i="15"/>
  <c r="W52" i="15"/>
  <c r="V52" i="15"/>
  <c r="U52" i="15"/>
  <c r="R52" i="15"/>
  <c r="Q52" i="15"/>
  <c r="P52" i="15"/>
  <c r="O52" i="15"/>
  <c r="N52" i="15"/>
  <c r="M52" i="15"/>
  <c r="G52" i="15"/>
  <c r="F52" i="15"/>
  <c r="D52" i="15"/>
  <c r="AL51" i="15"/>
  <c r="AK51" i="15"/>
  <c r="AJ51" i="15"/>
  <c r="AI51" i="15"/>
  <c r="AD51" i="15"/>
  <c r="AC51" i="15"/>
  <c r="AB51" i="15"/>
  <c r="AA51" i="15"/>
  <c r="Z51" i="15"/>
  <c r="Y51" i="15"/>
  <c r="X51" i="15"/>
  <c r="W51" i="15"/>
  <c r="V51" i="15"/>
  <c r="U51" i="15"/>
  <c r="R51" i="15"/>
  <c r="Q51" i="15"/>
  <c r="P51" i="15"/>
  <c r="O51" i="15"/>
  <c r="N51" i="15"/>
  <c r="M51" i="15"/>
  <c r="G51" i="15"/>
  <c r="F51" i="15"/>
  <c r="D51" i="15"/>
  <c r="AL50" i="15"/>
  <c r="AK50" i="15"/>
  <c r="AJ50" i="15"/>
  <c r="AI50" i="15"/>
  <c r="AD50" i="15"/>
  <c r="AC50" i="15"/>
  <c r="AB50" i="15"/>
  <c r="AA50" i="15"/>
  <c r="Z50" i="15"/>
  <c r="Y50" i="15"/>
  <c r="X50" i="15"/>
  <c r="W50" i="15"/>
  <c r="V50" i="15"/>
  <c r="U50" i="15"/>
  <c r="R50" i="15"/>
  <c r="Q50" i="15"/>
  <c r="P50" i="15"/>
  <c r="O50" i="15"/>
  <c r="N50" i="15"/>
  <c r="M50" i="15"/>
  <c r="G50" i="15"/>
  <c r="F50" i="15"/>
  <c r="D50" i="15"/>
  <c r="AL49" i="15"/>
  <c r="AK49" i="15"/>
  <c r="AJ49" i="15"/>
  <c r="AI49" i="15"/>
  <c r="AD49" i="15"/>
  <c r="AC49" i="15"/>
  <c r="AB49" i="15"/>
  <c r="AA49" i="15"/>
  <c r="Z49" i="15"/>
  <c r="Y49" i="15"/>
  <c r="X49" i="15"/>
  <c r="W49" i="15"/>
  <c r="V49" i="15"/>
  <c r="U49" i="15"/>
  <c r="R49" i="15"/>
  <c r="Q49" i="15"/>
  <c r="P49" i="15"/>
  <c r="O49" i="15"/>
  <c r="N49" i="15"/>
  <c r="M49" i="15"/>
  <c r="G49" i="15"/>
  <c r="F49" i="15"/>
  <c r="D49" i="15"/>
  <c r="AL48" i="15"/>
  <c r="AK48" i="15"/>
  <c r="AJ48" i="15"/>
  <c r="AI48" i="15"/>
  <c r="AD48" i="15"/>
  <c r="AC48" i="15"/>
  <c r="AB48" i="15"/>
  <c r="AA48" i="15"/>
  <c r="Z48" i="15"/>
  <c r="Y48" i="15"/>
  <c r="X48" i="15"/>
  <c r="W48" i="15"/>
  <c r="V48" i="15"/>
  <c r="U48" i="15"/>
  <c r="R48" i="15"/>
  <c r="Q48" i="15"/>
  <c r="P48" i="15"/>
  <c r="O48" i="15"/>
  <c r="N48" i="15"/>
  <c r="M48" i="15"/>
  <c r="G48" i="15"/>
  <c r="F48" i="15"/>
  <c r="D48" i="15"/>
  <c r="AL47" i="15"/>
  <c r="AK47" i="15"/>
  <c r="AJ47" i="15"/>
  <c r="AI47" i="15"/>
  <c r="AD47" i="15"/>
  <c r="AC47" i="15"/>
  <c r="AB47" i="15"/>
  <c r="AA47" i="15"/>
  <c r="Z47" i="15"/>
  <c r="Y47" i="15"/>
  <c r="X47" i="15"/>
  <c r="W47" i="15"/>
  <c r="V47" i="15"/>
  <c r="U47" i="15"/>
  <c r="R47" i="15"/>
  <c r="Q47" i="15"/>
  <c r="P47" i="15"/>
  <c r="O47" i="15"/>
  <c r="N47" i="15"/>
  <c r="M47" i="15"/>
  <c r="G47" i="15"/>
  <c r="F47" i="15"/>
  <c r="D47" i="15"/>
  <c r="AL46" i="15"/>
  <c r="AK46" i="15"/>
  <c r="AJ46" i="15"/>
  <c r="AI46" i="15"/>
  <c r="AD46" i="15"/>
  <c r="AC46" i="15"/>
  <c r="AB46" i="15"/>
  <c r="AA46" i="15"/>
  <c r="Z46" i="15"/>
  <c r="Y46" i="15"/>
  <c r="X46" i="15"/>
  <c r="W46" i="15"/>
  <c r="V46" i="15"/>
  <c r="U46" i="15"/>
  <c r="R46" i="15"/>
  <c r="Q46" i="15"/>
  <c r="P46" i="15"/>
  <c r="O46" i="15"/>
  <c r="N46" i="15"/>
  <c r="M46" i="15"/>
  <c r="G46" i="15"/>
  <c r="F46" i="15"/>
  <c r="D46" i="15"/>
  <c r="AL45" i="15"/>
  <c r="AK45" i="15"/>
  <c r="AJ45" i="15"/>
  <c r="AI45" i="15"/>
  <c r="AD45" i="15"/>
  <c r="AC45" i="15"/>
  <c r="AB45" i="15"/>
  <c r="AA45" i="15"/>
  <c r="Z45" i="15"/>
  <c r="Y45" i="15"/>
  <c r="X45" i="15"/>
  <c r="W45" i="15"/>
  <c r="V45" i="15"/>
  <c r="U45" i="15"/>
  <c r="R45" i="15"/>
  <c r="Q45" i="15"/>
  <c r="P45" i="15"/>
  <c r="O45" i="15"/>
  <c r="N45" i="15"/>
  <c r="M45" i="15"/>
  <c r="G45" i="15"/>
  <c r="F45" i="15"/>
  <c r="D45" i="15"/>
  <c r="AL44" i="15"/>
  <c r="AK44" i="15"/>
  <c r="AJ44" i="15"/>
  <c r="AI44" i="15"/>
  <c r="AD44" i="15"/>
  <c r="AC44" i="15"/>
  <c r="AB44" i="15"/>
  <c r="AA44" i="15"/>
  <c r="Z44" i="15"/>
  <c r="Y44" i="15"/>
  <c r="X44" i="15"/>
  <c r="W44" i="15"/>
  <c r="V44" i="15"/>
  <c r="U44" i="15"/>
  <c r="R44" i="15"/>
  <c r="Q44" i="15"/>
  <c r="P44" i="15"/>
  <c r="O44" i="15"/>
  <c r="N44" i="15"/>
  <c r="M44" i="15"/>
  <c r="G44" i="15"/>
  <c r="F44" i="15"/>
  <c r="D44" i="15"/>
  <c r="AL43" i="15"/>
  <c r="AK43" i="15"/>
  <c r="AJ43" i="15"/>
  <c r="AI43" i="15"/>
  <c r="AD43" i="15"/>
  <c r="AC43" i="15"/>
  <c r="AB43" i="15"/>
  <c r="AA43" i="15"/>
  <c r="Z43" i="15"/>
  <c r="Y43" i="15"/>
  <c r="X43" i="15"/>
  <c r="W43" i="15"/>
  <c r="V43" i="15"/>
  <c r="U43" i="15"/>
  <c r="R43" i="15"/>
  <c r="Q43" i="15"/>
  <c r="P43" i="15"/>
  <c r="O43" i="15"/>
  <c r="N43" i="15"/>
  <c r="M43" i="15"/>
  <c r="G43" i="15"/>
  <c r="F43" i="15"/>
  <c r="D43" i="15"/>
  <c r="AL42" i="15"/>
  <c r="AK42" i="15"/>
  <c r="AJ42" i="15"/>
  <c r="AI42" i="15"/>
  <c r="AD42" i="15"/>
  <c r="AC42" i="15"/>
  <c r="AB42" i="15"/>
  <c r="AA42" i="15"/>
  <c r="Z42" i="15"/>
  <c r="Y42" i="15"/>
  <c r="X42" i="15"/>
  <c r="W42" i="15"/>
  <c r="V42" i="15"/>
  <c r="U42" i="15"/>
  <c r="R42" i="15"/>
  <c r="Q42" i="15"/>
  <c r="P42" i="15"/>
  <c r="O42" i="15"/>
  <c r="N42" i="15"/>
  <c r="M42" i="15"/>
  <c r="G42" i="15"/>
  <c r="F42" i="15"/>
  <c r="D42" i="15"/>
  <c r="AL41" i="15"/>
  <c r="AK41" i="15"/>
  <c r="AJ41" i="15"/>
  <c r="AI41" i="15"/>
  <c r="AD41" i="15"/>
  <c r="AC41" i="15"/>
  <c r="AB41" i="15"/>
  <c r="AA41" i="15"/>
  <c r="Z41" i="15"/>
  <c r="Y41" i="15"/>
  <c r="X41" i="15"/>
  <c r="W41" i="15"/>
  <c r="V41" i="15"/>
  <c r="U41" i="15"/>
  <c r="R41" i="15"/>
  <c r="Q41" i="15"/>
  <c r="P41" i="15"/>
  <c r="O41" i="15"/>
  <c r="N41" i="15"/>
  <c r="M41" i="15"/>
  <c r="G41" i="15"/>
  <c r="F41" i="15"/>
  <c r="D41" i="15"/>
  <c r="AL40" i="15"/>
  <c r="AK40" i="15"/>
  <c r="AJ40" i="15"/>
  <c r="AI40" i="15"/>
  <c r="AD40" i="15"/>
  <c r="AC40" i="15"/>
  <c r="AB40" i="15"/>
  <c r="AA40" i="15"/>
  <c r="Z40" i="15"/>
  <c r="Y40" i="15"/>
  <c r="X40" i="15"/>
  <c r="W40" i="15"/>
  <c r="V40" i="15"/>
  <c r="U40" i="15"/>
  <c r="R40" i="15"/>
  <c r="Q40" i="15"/>
  <c r="P40" i="15"/>
  <c r="O40" i="15"/>
  <c r="N40" i="15"/>
  <c r="M40" i="15"/>
  <c r="G40" i="15"/>
  <c r="F40" i="15"/>
  <c r="D40" i="15"/>
  <c r="AL39" i="15"/>
  <c r="AK39" i="15"/>
  <c r="AJ39" i="15"/>
  <c r="AI39" i="15"/>
  <c r="AD39" i="15"/>
  <c r="AC39" i="15"/>
  <c r="AB39" i="15"/>
  <c r="AA39" i="15"/>
  <c r="Z39" i="15"/>
  <c r="Y39" i="15"/>
  <c r="X39" i="15"/>
  <c r="W39" i="15"/>
  <c r="V39" i="15"/>
  <c r="U39" i="15"/>
  <c r="R39" i="15"/>
  <c r="Q39" i="15"/>
  <c r="P39" i="15"/>
  <c r="O39" i="15"/>
  <c r="N39" i="15"/>
  <c r="M39" i="15"/>
  <c r="G39" i="15"/>
  <c r="F39" i="15"/>
  <c r="D39" i="15"/>
  <c r="AL38" i="15"/>
  <c r="AK38" i="15"/>
  <c r="AJ38" i="15"/>
  <c r="AI38" i="15"/>
  <c r="AD38" i="15"/>
  <c r="AC38" i="15"/>
  <c r="AB38" i="15"/>
  <c r="AA38" i="15"/>
  <c r="Z38" i="15"/>
  <c r="Y38" i="15"/>
  <c r="X38" i="15"/>
  <c r="W38" i="15"/>
  <c r="V38" i="15"/>
  <c r="U38" i="15"/>
  <c r="R38" i="15"/>
  <c r="Q38" i="15"/>
  <c r="P38" i="15"/>
  <c r="O38" i="15"/>
  <c r="N38" i="15"/>
  <c r="M38" i="15"/>
  <c r="G38" i="15"/>
  <c r="F38" i="15"/>
  <c r="D38" i="15"/>
  <c r="AL37" i="15"/>
  <c r="AK37" i="15"/>
  <c r="AJ37" i="15"/>
  <c r="AI37" i="15"/>
  <c r="AD37" i="15"/>
  <c r="AC37" i="15"/>
  <c r="AB37" i="15"/>
  <c r="AA37" i="15"/>
  <c r="Z37" i="15"/>
  <c r="Y37" i="15"/>
  <c r="X37" i="15"/>
  <c r="W37" i="15"/>
  <c r="V37" i="15"/>
  <c r="U37" i="15"/>
  <c r="R37" i="15"/>
  <c r="Q37" i="15"/>
  <c r="P37" i="15"/>
  <c r="O37" i="15"/>
  <c r="N37" i="15"/>
  <c r="M37" i="15"/>
  <c r="G37" i="15"/>
  <c r="F37" i="15"/>
  <c r="D37" i="15"/>
  <c r="AL36" i="15"/>
  <c r="AK36" i="15"/>
  <c r="AJ36" i="15"/>
  <c r="AI36" i="15"/>
  <c r="AD36" i="15"/>
  <c r="AC36" i="15"/>
  <c r="AB36" i="15"/>
  <c r="AA36" i="15"/>
  <c r="Z36" i="15"/>
  <c r="Y36" i="15"/>
  <c r="X36" i="15"/>
  <c r="W36" i="15"/>
  <c r="V36" i="15"/>
  <c r="U36" i="15"/>
  <c r="R36" i="15"/>
  <c r="Q36" i="15"/>
  <c r="P36" i="15"/>
  <c r="O36" i="15"/>
  <c r="N36" i="15"/>
  <c r="M36" i="15"/>
  <c r="G36" i="15"/>
  <c r="F36" i="15"/>
  <c r="D36" i="15"/>
  <c r="AL35" i="15"/>
  <c r="AK35" i="15"/>
  <c r="AJ35" i="15"/>
  <c r="AI35" i="15"/>
  <c r="AD35" i="15"/>
  <c r="AC35" i="15"/>
  <c r="AB35" i="15"/>
  <c r="AA35" i="15"/>
  <c r="Z35" i="15"/>
  <c r="Y35" i="15"/>
  <c r="X35" i="15"/>
  <c r="W35" i="15"/>
  <c r="V35" i="15"/>
  <c r="U35" i="15"/>
  <c r="R35" i="15"/>
  <c r="Q35" i="15"/>
  <c r="P35" i="15"/>
  <c r="O35" i="15"/>
  <c r="N35" i="15"/>
  <c r="M35" i="15"/>
  <c r="G35" i="15"/>
  <c r="F35" i="15"/>
  <c r="D35" i="15"/>
  <c r="AL34" i="15"/>
  <c r="AK34" i="15"/>
  <c r="AJ34" i="15"/>
  <c r="AI34" i="15"/>
  <c r="AD34" i="15"/>
  <c r="AC34" i="15"/>
  <c r="AB34" i="15"/>
  <c r="AA34" i="15"/>
  <c r="Z34" i="15"/>
  <c r="Y34" i="15"/>
  <c r="X34" i="15"/>
  <c r="W34" i="15"/>
  <c r="V34" i="15"/>
  <c r="U34" i="15"/>
  <c r="R34" i="15"/>
  <c r="Q34" i="15"/>
  <c r="P34" i="15"/>
  <c r="O34" i="15"/>
  <c r="N34" i="15"/>
  <c r="M34" i="15"/>
  <c r="G34" i="15"/>
  <c r="F34" i="15"/>
  <c r="D34" i="15"/>
  <c r="AL33" i="15"/>
  <c r="AK33" i="15"/>
  <c r="AJ33" i="15"/>
  <c r="AI33" i="15"/>
  <c r="AD33" i="15"/>
  <c r="AC33" i="15"/>
  <c r="AB33" i="15"/>
  <c r="AA33" i="15"/>
  <c r="Z33" i="15"/>
  <c r="Y33" i="15"/>
  <c r="X33" i="15"/>
  <c r="W33" i="15"/>
  <c r="V33" i="15"/>
  <c r="U33" i="15"/>
  <c r="R33" i="15"/>
  <c r="Q33" i="15"/>
  <c r="P33" i="15"/>
  <c r="O33" i="15"/>
  <c r="N33" i="15"/>
  <c r="M33" i="15"/>
  <c r="G33" i="15"/>
  <c r="F33" i="15"/>
  <c r="D33" i="15"/>
  <c r="AL32" i="15"/>
  <c r="AK32" i="15"/>
  <c r="AJ32" i="15"/>
  <c r="AI32" i="15"/>
  <c r="AD32" i="15"/>
  <c r="AC32" i="15"/>
  <c r="AB32" i="15"/>
  <c r="AA32" i="15"/>
  <c r="Z32" i="15"/>
  <c r="Y32" i="15"/>
  <c r="X32" i="15"/>
  <c r="W32" i="15"/>
  <c r="V32" i="15"/>
  <c r="U32" i="15"/>
  <c r="R32" i="15"/>
  <c r="Q32" i="15"/>
  <c r="P32" i="15"/>
  <c r="O32" i="15"/>
  <c r="N32" i="15"/>
  <c r="M32" i="15"/>
  <c r="G32" i="15"/>
  <c r="F32" i="15"/>
  <c r="D32" i="15"/>
  <c r="AL31" i="15"/>
  <c r="AK31" i="15"/>
  <c r="AJ31" i="15"/>
  <c r="AI31" i="15"/>
  <c r="AD31" i="15"/>
  <c r="AC31" i="15"/>
  <c r="AB31" i="15"/>
  <c r="AA31" i="15"/>
  <c r="Z31" i="15"/>
  <c r="Y31" i="15"/>
  <c r="X31" i="15"/>
  <c r="W31" i="15"/>
  <c r="V31" i="15"/>
  <c r="U31" i="15"/>
  <c r="R31" i="15"/>
  <c r="Q31" i="15"/>
  <c r="P31" i="15"/>
  <c r="O31" i="15"/>
  <c r="N31" i="15"/>
  <c r="M31" i="15"/>
  <c r="G31" i="15"/>
  <c r="F31" i="15"/>
  <c r="D31" i="15"/>
  <c r="AL30" i="15"/>
  <c r="AK30" i="15"/>
  <c r="AJ30" i="15"/>
  <c r="AI30" i="15"/>
  <c r="AD30" i="15"/>
  <c r="AC30" i="15"/>
  <c r="AB30" i="15"/>
  <c r="AA30" i="15"/>
  <c r="Z30" i="15"/>
  <c r="Y30" i="15"/>
  <c r="X30" i="15"/>
  <c r="W30" i="15"/>
  <c r="V30" i="15"/>
  <c r="U30" i="15"/>
  <c r="R30" i="15"/>
  <c r="Q30" i="15"/>
  <c r="P30" i="15"/>
  <c r="O30" i="15"/>
  <c r="N30" i="15"/>
  <c r="M30" i="15"/>
  <c r="G30" i="15"/>
  <c r="F30" i="15"/>
  <c r="D30" i="15"/>
  <c r="AL29" i="15"/>
  <c r="AK29" i="15"/>
  <c r="AJ29" i="15"/>
  <c r="AI29" i="15"/>
  <c r="AD29" i="15"/>
  <c r="AC29" i="15"/>
  <c r="AB29" i="15"/>
  <c r="AA29" i="15"/>
  <c r="Z29" i="15"/>
  <c r="Y29" i="15"/>
  <c r="X29" i="15"/>
  <c r="W29" i="15"/>
  <c r="V29" i="15"/>
  <c r="U29" i="15"/>
  <c r="R29" i="15"/>
  <c r="Q29" i="15"/>
  <c r="P29" i="15"/>
  <c r="O29" i="15"/>
  <c r="N29" i="15"/>
  <c r="M29" i="15"/>
  <c r="G29" i="15"/>
  <c r="F29" i="15"/>
  <c r="D29" i="15"/>
  <c r="AL28" i="15"/>
  <c r="AK28" i="15"/>
  <c r="AJ28" i="15"/>
  <c r="AI28" i="15"/>
  <c r="AD28" i="15"/>
  <c r="AC28" i="15"/>
  <c r="AB28" i="15"/>
  <c r="AA28" i="15"/>
  <c r="Z28" i="15"/>
  <c r="Y28" i="15"/>
  <c r="X28" i="15"/>
  <c r="W28" i="15"/>
  <c r="V28" i="15"/>
  <c r="U28" i="15"/>
  <c r="R28" i="15"/>
  <c r="Q28" i="15"/>
  <c r="P28" i="15"/>
  <c r="O28" i="15"/>
  <c r="N28" i="15"/>
  <c r="M28" i="15"/>
  <c r="G28" i="15"/>
  <c r="F28" i="15"/>
  <c r="D28" i="15"/>
  <c r="AL27" i="15"/>
  <c r="AK27" i="15"/>
  <c r="AJ27" i="15"/>
  <c r="AI27" i="15"/>
  <c r="AD27" i="15"/>
  <c r="AC27" i="15"/>
  <c r="AB27" i="15"/>
  <c r="AA27" i="15"/>
  <c r="Z27" i="15"/>
  <c r="Y27" i="15"/>
  <c r="X27" i="15"/>
  <c r="W27" i="15"/>
  <c r="V27" i="15"/>
  <c r="U27" i="15"/>
  <c r="R27" i="15"/>
  <c r="Q27" i="15"/>
  <c r="P27" i="15"/>
  <c r="O27" i="15"/>
  <c r="N27" i="15"/>
  <c r="M27" i="15"/>
  <c r="G27" i="15"/>
  <c r="F27" i="15"/>
  <c r="D27" i="15"/>
  <c r="AL26" i="15"/>
  <c r="AK26" i="15"/>
  <c r="AJ26" i="15"/>
  <c r="AI26" i="15"/>
  <c r="AD26" i="15"/>
  <c r="AC26" i="15"/>
  <c r="AB26" i="15"/>
  <c r="AA26" i="15"/>
  <c r="Z26" i="15"/>
  <c r="Y26" i="15"/>
  <c r="X26" i="15"/>
  <c r="W26" i="15"/>
  <c r="V26" i="15"/>
  <c r="U26" i="15"/>
  <c r="R26" i="15"/>
  <c r="Q26" i="15"/>
  <c r="P26" i="15"/>
  <c r="O26" i="15"/>
  <c r="N26" i="15"/>
  <c r="M26" i="15"/>
  <c r="G26" i="15"/>
  <c r="F26" i="15"/>
  <c r="D26" i="15"/>
  <c r="AL25" i="15"/>
  <c r="AK25" i="15"/>
  <c r="AJ25" i="15"/>
  <c r="AI25" i="15"/>
  <c r="AD25" i="15"/>
  <c r="AC25" i="15"/>
  <c r="AB25" i="15"/>
  <c r="AA25" i="15"/>
  <c r="Z25" i="15"/>
  <c r="Y25" i="15"/>
  <c r="X25" i="15"/>
  <c r="W25" i="15"/>
  <c r="V25" i="15"/>
  <c r="U25" i="15"/>
  <c r="R25" i="15"/>
  <c r="Q25" i="15"/>
  <c r="P25" i="15"/>
  <c r="O25" i="15"/>
  <c r="N25" i="15"/>
  <c r="M25" i="15"/>
  <c r="G25" i="15"/>
  <c r="F25" i="15"/>
  <c r="D25" i="15"/>
  <c r="AL24" i="15"/>
  <c r="AK24" i="15"/>
  <c r="AJ24" i="15"/>
  <c r="AI24" i="15"/>
  <c r="AD24" i="15"/>
  <c r="AC24" i="15"/>
  <c r="AB24" i="15"/>
  <c r="AA24" i="15"/>
  <c r="Z24" i="15"/>
  <c r="Y24" i="15"/>
  <c r="X24" i="15"/>
  <c r="W24" i="15"/>
  <c r="V24" i="15"/>
  <c r="U24" i="15"/>
  <c r="R24" i="15"/>
  <c r="Q24" i="15"/>
  <c r="P24" i="15"/>
  <c r="O24" i="15"/>
  <c r="N24" i="15"/>
  <c r="M24" i="15"/>
  <c r="G24" i="15"/>
  <c r="F24" i="15"/>
  <c r="D24" i="15"/>
  <c r="AL23" i="15"/>
  <c r="AK23" i="15"/>
  <c r="AJ23" i="15"/>
  <c r="AI23" i="15"/>
  <c r="AD23" i="15"/>
  <c r="AC23" i="15"/>
  <c r="AB23" i="15"/>
  <c r="AA23" i="15"/>
  <c r="Z23" i="15"/>
  <c r="Y23" i="15"/>
  <c r="X23" i="15"/>
  <c r="W23" i="15"/>
  <c r="V23" i="15"/>
  <c r="U23" i="15"/>
  <c r="R23" i="15"/>
  <c r="Q23" i="15"/>
  <c r="P23" i="15"/>
  <c r="O23" i="15"/>
  <c r="N23" i="15"/>
  <c r="M23" i="15"/>
  <c r="G23" i="15"/>
  <c r="F23" i="15"/>
  <c r="D23" i="15"/>
  <c r="AL22" i="15"/>
  <c r="AK22" i="15"/>
  <c r="AJ22" i="15"/>
  <c r="AI22" i="15"/>
  <c r="AD22" i="15"/>
  <c r="AC22" i="15"/>
  <c r="AB22" i="15"/>
  <c r="AA22" i="15"/>
  <c r="Z22" i="15"/>
  <c r="Y22" i="15"/>
  <c r="X22" i="15"/>
  <c r="W22" i="15"/>
  <c r="V22" i="15"/>
  <c r="U22" i="15"/>
  <c r="R22" i="15"/>
  <c r="Q22" i="15"/>
  <c r="P22" i="15"/>
  <c r="O22" i="15"/>
  <c r="N22" i="15"/>
  <c r="M22" i="15"/>
  <c r="G22" i="15"/>
  <c r="F22" i="15"/>
  <c r="D22" i="15"/>
  <c r="AL21" i="15"/>
  <c r="AK21" i="15"/>
  <c r="AJ21" i="15"/>
  <c r="AI21" i="15"/>
  <c r="AD21" i="15"/>
  <c r="AC21" i="15"/>
  <c r="AB21" i="15"/>
  <c r="AA21" i="15"/>
  <c r="Z21" i="15"/>
  <c r="Y21" i="15"/>
  <c r="X21" i="15"/>
  <c r="W21" i="15"/>
  <c r="V21" i="15"/>
  <c r="U21" i="15"/>
  <c r="R21" i="15"/>
  <c r="Q21" i="15"/>
  <c r="P21" i="15"/>
  <c r="O21" i="15"/>
  <c r="N21" i="15"/>
  <c r="M21" i="15"/>
  <c r="G21" i="15"/>
  <c r="F21" i="15"/>
  <c r="D21" i="15"/>
  <c r="AL20" i="15"/>
  <c r="AK20" i="15"/>
  <c r="AJ20" i="15"/>
  <c r="AI20" i="15"/>
  <c r="AD20" i="15"/>
  <c r="AC20" i="15"/>
  <c r="AB20" i="15"/>
  <c r="AA20" i="15"/>
  <c r="Z20" i="15"/>
  <c r="Y20" i="15"/>
  <c r="X20" i="15"/>
  <c r="W20" i="15"/>
  <c r="V20" i="15"/>
  <c r="U20" i="15"/>
  <c r="R20" i="15"/>
  <c r="Q20" i="15"/>
  <c r="P20" i="15"/>
  <c r="O20" i="15"/>
  <c r="N20" i="15"/>
  <c r="M20" i="15"/>
  <c r="G20" i="15"/>
  <c r="F20" i="15"/>
  <c r="D20" i="15"/>
  <c r="AL19" i="15"/>
  <c r="AK19" i="15"/>
  <c r="AJ19" i="15"/>
  <c r="AI19" i="15"/>
  <c r="AD19" i="15"/>
  <c r="AC19" i="15"/>
  <c r="AB19" i="15"/>
  <c r="AA19" i="15"/>
  <c r="Z19" i="15"/>
  <c r="Y19" i="15"/>
  <c r="X19" i="15"/>
  <c r="W19" i="15"/>
  <c r="V19" i="15"/>
  <c r="U19" i="15"/>
  <c r="R19" i="15"/>
  <c r="Q19" i="15"/>
  <c r="P19" i="15"/>
  <c r="O19" i="15"/>
  <c r="N19" i="15"/>
  <c r="M19" i="15"/>
  <c r="G19" i="15"/>
  <c r="F19" i="15"/>
  <c r="D19" i="15"/>
  <c r="AL18" i="15"/>
  <c r="AK18" i="15"/>
  <c r="AJ18" i="15"/>
  <c r="AI18" i="15"/>
  <c r="AD18" i="15"/>
  <c r="AC18" i="15"/>
  <c r="AB18" i="15"/>
  <c r="AA18" i="15"/>
  <c r="Z18" i="15"/>
  <c r="Y18" i="15"/>
  <c r="X18" i="15"/>
  <c r="W18" i="15"/>
  <c r="V18" i="15"/>
  <c r="U18" i="15"/>
  <c r="R18" i="15"/>
  <c r="Q18" i="15"/>
  <c r="P18" i="15"/>
  <c r="O18" i="15"/>
  <c r="N18" i="15"/>
  <c r="M18" i="15"/>
  <c r="G18" i="15"/>
  <c r="F18" i="15"/>
  <c r="D18" i="15"/>
  <c r="AL17" i="15"/>
  <c r="AK17" i="15"/>
  <c r="AJ17" i="15"/>
  <c r="AI17" i="15"/>
  <c r="AD17" i="15"/>
  <c r="AC17" i="15"/>
  <c r="AB17" i="15"/>
  <c r="AA17" i="15"/>
  <c r="Z17" i="15"/>
  <c r="Y17" i="15"/>
  <c r="X17" i="15"/>
  <c r="W17" i="15"/>
  <c r="V17" i="15"/>
  <c r="U17" i="15"/>
  <c r="R17" i="15"/>
  <c r="Q17" i="15"/>
  <c r="P17" i="15"/>
  <c r="O17" i="15"/>
  <c r="N17" i="15"/>
  <c r="M17" i="15"/>
  <c r="G17" i="15"/>
  <c r="F17" i="15"/>
  <c r="D17" i="15"/>
  <c r="AL16" i="15"/>
  <c r="AK16" i="15"/>
  <c r="AJ16" i="15"/>
  <c r="AI16" i="15"/>
  <c r="AD16" i="15"/>
  <c r="AC16" i="15"/>
  <c r="AB16" i="15"/>
  <c r="AA16" i="15"/>
  <c r="Z16" i="15"/>
  <c r="Y16" i="15"/>
  <c r="X16" i="15"/>
  <c r="W16" i="15"/>
  <c r="V16" i="15"/>
  <c r="U16" i="15"/>
  <c r="R16" i="15"/>
  <c r="Q16" i="15"/>
  <c r="P16" i="15"/>
  <c r="O16" i="15"/>
  <c r="N16" i="15"/>
  <c r="M16" i="15"/>
  <c r="G16" i="15"/>
  <c r="F16" i="15"/>
  <c r="D16" i="15"/>
  <c r="AL15" i="15"/>
  <c r="AK15" i="15"/>
  <c r="AJ15" i="15"/>
  <c r="AI15" i="15"/>
  <c r="AD15" i="15"/>
  <c r="AC15" i="15"/>
  <c r="AB15" i="15"/>
  <c r="AA15" i="15"/>
  <c r="Z15" i="15"/>
  <c r="Y15" i="15"/>
  <c r="X15" i="15"/>
  <c r="W15" i="15"/>
  <c r="V15" i="15"/>
  <c r="U15" i="15"/>
  <c r="R15" i="15"/>
  <c r="Q15" i="15"/>
  <c r="P15" i="15"/>
  <c r="O15" i="15"/>
  <c r="N15" i="15"/>
  <c r="M15" i="15"/>
  <c r="G15" i="15"/>
  <c r="F15" i="15"/>
  <c r="D15" i="15"/>
  <c r="AL14" i="15"/>
  <c r="AK14" i="15"/>
  <c r="AJ14" i="15"/>
  <c r="AI14" i="15"/>
  <c r="AD14" i="15"/>
  <c r="AC14" i="15"/>
  <c r="AB14" i="15"/>
  <c r="AA14" i="15"/>
  <c r="Z14" i="15"/>
  <c r="Y14" i="15"/>
  <c r="X14" i="15"/>
  <c r="W14" i="15"/>
  <c r="V14" i="15"/>
  <c r="U14" i="15"/>
  <c r="R14" i="15"/>
  <c r="Q14" i="15"/>
  <c r="P14" i="15"/>
  <c r="O14" i="15"/>
  <c r="N14" i="15"/>
  <c r="M14" i="15"/>
  <c r="G14" i="15"/>
  <c r="F14" i="15"/>
  <c r="D14" i="15"/>
  <c r="AL13" i="15"/>
  <c r="AK13" i="15"/>
  <c r="AJ13" i="15"/>
  <c r="AI13" i="15"/>
  <c r="AD13" i="15"/>
  <c r="AC13" i="15"/>
  <c r="AB13" i="15"/>
  <c r="AA13" i="15"/>
  <c r="Z13" i="15"/>
  <c r="Y13" i="15"/>
  <c r="X13" i="15"/>
  <c r="W13" i="15"/>
  <c r="V13" i="15"/>
  <c r="U13" i="15"/>
  <c r="R13" i="15"/>
  <c r="Q13" i="15"/>
  <c r="P13" i="15"/>
  <c r="O13" i="15"/>
  <c r="N13" i="15"/>
  <c r="M13" i="15"/>
  <c r="G13" i="15"/>
  <c r="F13" i="15"/>
  <c r="D13" i="15"/>
  <c r="AL12" i="15"/>
  <c r="AK12" i="15"/>
  <c r="AJ12" i="15"/>
  <c r="AI12" i="15"/>
  <c r="AD12" i="15"/>
  <c r="AC12" i="15"/>
  <c r="AB12" i="15"/>
  <c r="AA12" i="15"/>
  <c r="Z12" i="15"/>
  <c r="Y12" i="15"/>
  <c r="X12" i="15"/>
  <c r="W12" i="15"/>
  <c r="V12" i="15"/>
  <c r="U12" i="15"/>
  <c r="R12" i="15"/>
  <c r="Q12" i="15"/>
  <c r="P12" i="15"/>
  <c r="O12" i="15"/>
  <c r="N12" i="15"/>
  <c r="M12" i="15"/>
  <c r="G12" i="15"/>
  <c r="F12" i="15"/>
  <c r="D12" i="15"/>
  <c r="AL11" i="15"/>
  <c r="AK11" i="15"/>
  <c r="AJ11" i="15"/>
  <c r="AI11" i="15"/>
  <c r="AD11" i="15"/>
  <c r="AC11" i="15"/>
  <c r="AB11" i="15"/>
  <c r="AA11" i="15"/>
  <c r="Z11" i="15"/>
  <c r="Y11" i="15"/>
  <c r="X11" i="15"/>
  <c r="W11" i="15"/>
  <c r="V11" i="15"/>
  <c r="U11" i="15"/>
  <c r="R11" i="15"/>
  <c r="Q11" i="15"/>
  <c r="P11" i="15"/>
  <c r="O11" i="15"/>
  <c r="N11" i="15"/>
  <c r="M11" i="15"/>
  <c r="G11" i="15"/>
  <c r="F11" i="15"/>
  <c r="D11" i="15"/>
  <c r="AL10" i="15"/>
  <c r="AK10" i="15"/>
  <c r="AJ10" i="15"/>
  <c r="AI10" i="15"/>
  <c r="AD10" i="15"/>
  <c r="AC10" i="15"/>
  <c r="AB10" i="15"/>
  <c r="AA10" i="15"/>
  <c r="Z10" i="15"/>
  <c r="Y10" i="15"/>
  <c r="X10" i="15"/>
  <c r="W10" i="15"/>
  <c r="V10" i="15"/>
  <c r="U10" i="15"/>
  <c r="R10" i="15"/>
  <c r="Q10" i="15"/>
  <c r="P10" i="15"/>
  <c r="O10" i="15"/>
  <c r="N10" i="15"/>
  <c r="M10" i="15"/>
  <c r="G10" i="15"/>
  <c r="F10" i="15"/>
  <c r="D10" i="15"/>
  <c r="AL9" i="15"/>
  <c r="AK9" i="15"/>
  <c r="AJ9" i="15"/>
  <c r="AI9" i="15"/>
  <c r="AD9" i="15"/>
  <c r="AC9" i="15"/>
  <c r="AB9" i="15"/>
  <c r="AA9" i="15"/>
  <c r="Z9" i="15"/>
  <c r="Y9" i="15"/>
  <c r="X9" i="15"/>
  <c r="W9" i="15"/>
  <c r="V9" i="15"/>
  <c r="U9" i="15"/>
  <c r="R9" i="15"/>
  <c r="Q9" i="15"/>
  <c r="P9" i="15"/>
  <c r="O9" i="15"/>
  <c r="N9" i="15"/>
  <c r="M9" i="15"/>
  <c r="G9" i="15"/>
  <c r="F9" i="15"/>
  <c r="D9" i="15"/>
  <c r="AL8" i="15"/>
  <c r="AK8" i="15"/>
  <c r="AJ8" i="15"/>
  <c r="AI8" i="15"/>
  <c r="AD8" i="15"/>
  <c r="AC8" i="15"/>
  <c r="AB8" i="15"/>
  <c r="AA8" i="15"/>
  <c r="Z8" i="15"/>
  <c r="Y8" i="15"/>
  <c r="X8" i="15"/>
  <c r="W8" i="15"/>
  <c r="V8" i="15"/>
  <c r="U8" i="15"/>
  <c r="R8" i="15"/>
  <c r="Q8" i="15"/>
  <c r="P8" i="15"/>
  <c r="O8" i="15"/>
  <c r="N8" i="15"/>
  <c r="M8" i="15"/>
  <c r="G8" i="15"/>
  <c r="F8" i="15"/>
  <c r="D8" i="15"/>
  <c r="AL7" i="15"/>
  <c r="AK7" i="15"/>
  <c r="AJ7" i="15"/>
  <c r="AI7" i="15"/>
  <c r="AD7" i="15"/>
  <c r="AC7" i="15"/>
  <c r="AB7" i="15"/>
  <c r="AA7" i="15"/>
  <c r="Z7" i="15"/>
  <c r="Y7" i="15"/>
  <c r="X7" i="15"/>
  <c r="W7" i="15"/>
  <c r="V7" i="15"/>
  <c r="U7" i="15"/>
  <c r="R7" i="15"/>
  <c r="Q7" i="15"/>
  <c r="P7" i="15"/>
  <c r="O7" i="15"/>
  <c r="N7" i="15"/>
  <c r="M7" i="15"/>
  <c r="G7" i="15"/>
  <c r="F7" i="15"/>
  <c r="D7" i="15"/>
  <c r="AL6" i="15"/>
  <c r="AK6" i="15"/>
  <c r="AJ6" i="15"/>
  <c r="AI6" i="15"/>
  <c r="AD6" i="15"/>
  <c r="AC6" i="15"/>
  <c r="AB6" i="15"/>
  <c r="AA6" i="15"/>
  <c r="Z6" i="15"/>
  <c r="Y6" i="15"/>
  <c r="X6" i="15"/>
  <c r="W6" i="15"/>
  <c r="V6" i="15"/>
  <c r="U6" i="15"/>
  <c r="R6" i="15"/>
  <c r="Q6" i="15"/>
  <c r="P6" i="15"/>
  <c r="O6" i="15"/>
  <c r="N6" i="15"/>
  <c r="M6" i="15"/>
  <c r="G6" i="15"/>
  <c r="F6" i="15"/>
  <c r="D6" i="15"/>
  <c r="AL5" i="15"/>
  <c r="AK5" i="15"/>
  <c r="AJ5" i="15"/>
  <c r="AI5" i="15"/>
  <c r="AD5" i="15"/>
  <c r="AC5" i="15"/>
  <c r="AB5" i="15"/>
  <c r="AA5" i="15"/>
  <c r="Z5" i="15"/>
  <c r="Y5" i="15"/>
  <c r="X5" i="15"/>
  <c r="W5" i="15"/>
  <c r="V5" i="15"/>
  <c r="U5" i="15"/>
  <c r="R5" i="15"/>
  <c r="Q5" i="15"/>
  <c r="P5" i="15"/>
  <c r="O5" i="15"/>
  <c r="N5" i="15"/>
  <c r="M5" i="15"/>
  <c r="G5" i="15"/>
  <c r="F5" i="15"/>
  <c r="D5" i="15"/>
  <c r="AL4" i="15"/>
  <c r="AK4" i="15"/>
  <c r="AJ4" i="15"/>
  <c r="AI4" i="15"/>
  <c r="AD4" i="15"/>
  <c r="AC4" i="15"/>
  <c r="AB4" i="15"/>
  <c r="AA4" i="15"/>
  <c r="Z4" i="15"/>
  <c r="Y4" i="15"/>
  <c r="X4" i="15"/>
  <c r="W4" i="15"/>
  <c r="V4" i="15"/>
  <c r="U4" i="15"/>
  <c r="R4" i="15"/>
  <c r="Q4" i="15"/>
  <c r="P4" i="15"/>
  <c r="O4" i="15"/>
  <c r="N4" i="15"/>
  <c r="M4" i="15"/>
  <c r="G4" i="15"/>
  <c r="F4" i="15"/>
  <c r="D4" i="15"/>
  <c r="AL3" i="15"/>
  <c r="AK3" i="15"/>
  <c r="AJ3" i="15"/>
  <c r="AI3" i="15"/>
  <c r="AD3" i="15"/>
  <c r="AC3" i="15"/>
  <c r="AB3" i="15"/>
  <c r="AA3" i="15"/>
  <c r="Z3" i="15"/>
  <c r="Y3" i="15"/>
  <c r="X3" i="15"/>
  <c r="W3" i="15"/>
  <c r="V3" i="15"/>
  <c r="U3" i="15"/>
  <c r="R3" i="15"/>
  <c r="Q3" i="15"/>
  <c r="P3" i="15"/>
  <c r="O3" i="15"/>
  <c r="N3" i="15"/>
  <c r="M3" i="15"/>
  <c r="G3" i="15"/>
  <c r="F3" i="15"/>
  <c r="D3" i="15"/>
  <c r="AL2" i="15"/>
  <c r="AK2" i="15"/>
  <c r="AJ2" i="15"/>
  <c r="AI2" i="15"/>
  <c r="AD2" i="15"/>
  <c r="AA2" i="15"/>
  <c r="X2" i="15"/>
  <c r="W2" i="15"/>
  <c r="V2" i="15"/>
  <c r="R2" i="15"/>
  <c r="P2" i="15"/>
  <c r="O2" i="15"/>
  <c r="N2" i="15"/>
  <c r="L2" i="15"/>
  <c r="I91" i="11"/>
  <c r="H91" i="11"/>
  <c r="F91" i="11"/>
  <c r="E91" i="11"/>
  <c r="D91" i="11"/>
  <c r="C91" i="11"/>
  <c r="I90" i="11"/>
  <c r="H90" i="11"/>
  <c r="F90" i="11"/>
  <c r="E90" i="11"/>
  <c r="D90" i="11"/>
  <c r="C90" i="11"/>
  <c r="I89" i="11"/>
  <c r="H89" i="11"/>
  <c r="F89" i="11"/>
  <c r="E89" i="11"/>
  <c r="D89" i="11"/>
  <c r="C89" i="11"/>
  <c r="I88" i="11"/>
  <c r="H88" i="11"/>
  <c r="F88" i="11"/>
  <c r="E88" i="11"/>
  <c r="D88" i="11"/>
  <c r="C88" i="11"/>
  <c r="I87" i="11"/>
  <c r="H87" i="11"/>
  <c r="F87" i="11"/>
  <c r="E87" i="11"/>
  <c r="D87" i="11"/>
  <c r="C87" i="11"/>
  <c r="I86" i="11"/>
  <c r="H86" i="11"/>
  <c r="F86" i="11"/>
  <c r="E86" i="11"/>
  <c r="D86" i="11"/>
  <c r="C86" i="11"/>
  <c r="I85" i="11"/>
  <c r="H85" i="11"/>
  <c r="F85" i="11"/>
  <c r="E85" i="11"/>
  <c r="D85" i="11"/>
  <c r="C85" i="11"/>
  <c r="I84" i="11"/>
  <c r="H84" i="11"/>
  <c r="F84" i="11"/>
  <c r="E84" i="11"/>
  <c r="D84" i="11"/>
  <c r="C84" i="11"/>
  <c r="I83" i="11"/>
  <c r="H83" i="11"/>
  <c r="F83" i="11"/>
  <c r="E83" i="11"/>
  <c r="D83" i="11"/>
  <c r="C83" i="11"/>
  <c r="I82" i="11"/>
  <c r="H82" i="11"/>
  <c r="F82" i="11"/>
  <c r="E82" i="11"/>
  <c r="D82" i="11"/>
  <c r="C82" i="11"/>
  <c r="I81" i="11"/>
  <c r="H81" i="11"/>
  <c r="F81" i="11"/>
  <c r="E81" i="11"/>
  <c r="D81" i="11"/>
  <c r="C81" i="11"/>
  <c r="I80" i="11"/>
  <c r="H80" i="11"/>
  <c r="F80" i="11"/>
  <c r="E80" i="11"/>
  <c r="D80" i="11"/>
  <c r="C80" i="11"/>
  <c r="I79" i="11"/>
  <c r="H79" i="11"/>
  <c r="F79" i="11"/>
  <c r="E79" i="11"/>
  <c r="D79" i="11"/>
  <c r="C79" i="11"/>
  <c r="I78" i="11"/>
  <c r="H78" i="11"/>
  <c r="F78" i="11"/>
  <c r="E78" i="11"/>
  <c r="D78" i="11"/>
  <c r="C78" i="11"/>
  <c r="I77" i="11"/>
  <c r="H77" i="11"/>
  <c r="F77" i="11"/>
  <c r="E77" i="11"/>
  <c r="D77" i="11"/>
  <c r="C77" i="11"/>
  <c r="I76" i="11"/>
  <c r="H76" i="11"/>
  <c r="F76" i="11"/>
  <c r="E76" i="11"/>
  <c r="D76" i="11"/>
  <c r="C76" i="11"/>
  <c r="I75" i="11"/>
  <c r="H75" i="11"/>
  <c r="F75" i="11"/>
  <c r="E75" i="11"/>
  <c r="D75" i="11"/>
  <c r="C75" i="11"/>
  <c r="I74" i="11"/>
  <c r="H74" i="11"/>
  <c r="F74" i="11"/>
  <c r="E74" i="11"/>
  <c r="D74" i="11"/>
  <c r="C74" i="11"/>
  <c r="I73" i="11"/>
  <c r="H73" i="11"/>
  <c r="F73" i="11"/>
  <c r="E73" i="11"/>
  <c r="D73" i="11"/>
  <c r="C73" i="11"/>
  <c r="I72" i="11"/>
  <c r="H72" i="11"/>
  <c r="F72" i="11"/>
  <c r="E72" i="11"/>
  <c r="D72" i="11"/>
  <c r="C72" i="11"/>
  <c r="I71" i="11"/>
  <c r="H71" i="11"/>
  <c r="F71" i="11"/>
  <c r="E71" i="11"/>
  <c r="D71" i="11"/>
  <c r="C71" i="11"/>
  <c r="I70" i="11"/>
  <c r="H70" i="11"/>
  <c r="F70" i="11"/>
  <c r="E70" i="11"/>
  <c r="D70" i="11"/>
  <c r="C70" i="11"/>
  <c r="I69" i="11"/>
  <c r="H69" i="11"/>
  <c r="F69" i="11"/>
  <c r="E69" i="11"/>
  <c r="D69" i="11"/>
  <c r="C69" i="11"/>
  <c r="I68" i="11"/>
  <c r="H68" i="11"/>
  <c r="F68" i="11"/>
  <c r="E68" i="11"/>
  <c r="D68" i="11"/>
  <c r="C68" i="11"/>
  <c r="I67" i="11"/>
  <c r="H67" i="11"/>
  <c r="F67" i="11"/>
  <c r="E67" i="11"/>
  <c r="D67" i="11"/>
  <c r="C67" i="11"/>
  <c r="I66" i="11"/>
  <c r="H66" i="11"/>
  <c r="F66" i="11"/>
  <c r="E66" i="11"/>
  <c r="D66" i="11"/>
  <c r="C66" i="11"/>
  <c r="I65" i="11"/>
  <c r="H65" i="11"/>
  <c r="F65" i="11"/>
  <c r="E65" i="11"/>
  <c r="D65" i="11"/>
  <c r="C65" i="11"/>
  <c r="I64" i="11"/>
  <c r="H64" i="11"/>
  <c r="F64" i="11"/>
  <c r="E64" i="11"/>
  <c r="D64" i="11"/>
  <c r="C64" i="11"/>
  <c r="I63" i="11"/>
  <c r="H63" i="11"/>
  <c r="F63" i="11"/>
  <c r="E63" i="11"/>
  <c r="D63" i="11"/>
  <c r="C63" i="11"/>
  <c r="I62" i="11"/>
  <c r="H62" i="11"/>
  <c r="F62" i="11"/>
  <c r="E62" i="11"/>
  <c r="D62" i="11"/>
  <c r="C62" i="11"/>
  <c r="I61" i="11"/>
  <c r="H61" i="11"/>
  <c r="F61" i="11"/>
  <c r="E61" i="11"/>
  <c r="D61" i="11"/>
  <c r="C61" i="11"/>
  <c r="I60" i="11"/>
  <c r="H60" i="11"/>
  <c r="F60" i="11"/>
  <c r="E60" i="11"/>
  <c r="D60" i="11"/>
  <c r="C60" i="11"/>
  <c r="I59" i="11"/>
  <c r="H59" i="11"/>
  <c r="F59" i="11"/>
  <c r="E59" i="11"/>
  <c r="D59" i="11"/>
  <c r="C59" i="11"/>
  <c r="I58" i="11"/>
  <c r="H58" i="11"/>
  <c r="F58" i="11"/>
  <c r="E58" i="11"/>
  <c r="D58" i="11"/>
  <c r="C58" i="11"/>
  <c r="I57" i="11"/>
  <c r="H57" i="11"/>
  <c r="F57" i="11"/>
  <c r="E57" i="11"/>
  <c r="D57" i="11"/>
  <c r="C57" i="11"/>
  <c r="I56" i="11"/>
  <c r="H56" i="11"/>
  <c r="F56" i="11"/>
  <c r="E56" i="11"/>
  <c r="D56" i="11"/>
  <c r="C56" i="11"/>
  <c r="I55" i="11"/>
  <c r="H55" i="11"/>
  <c r="F55" i="11"/>
  <c r="E55" i="11"/>
  <c r="D55" i="11"/>
  <c r="C55" i="11"/>
  <c r="I54" i="11"/>
  <c r="H54" i="11"/>
  <c r="F54" i="11"/>
  <c r="E54" i="11"/>
  <c r="D54" i="11"/>
  <c r="C54" i="11"/>
  <c r="I53" i="11"/>
  <c r="H53" i="11"/>
  <c r="F53" i="11"/>
  <c r="E53" i="11"/>
  <c r="D53" i="11"/>
  <c r="C53" i="11"/>
  <c r="I52" i="11"/>
  <c r="H52" i="11"/>
  <c r="F52" i="11"/>
  <c r="E52" i="11"/>
  <c r="D52" i="11"/>
  <c r="C52" i="11"/>
  <c r="I51" i="11"/>
  <c r="H51" i="11"/>
  <c r="F51" i="11"/>
  <c r="E51" i="11"/>
  <c r="D51" i="11"/>
  <c r="C51" i="11"/>
  <c r="I50" i="11"/>
  <c r="H50" i="11"/>
  <c r="F50" i="11"/>
  <c r="E50" i="11"/>
  <c r="D50" i="11"/>
  <c r="C50" i="11"/>
  <c r="I49" i="11"/>
  <c r="H49" i="11"/>
  <c r="F49" i="11"/>
  <c r="E49" i="11"/>
  <c r="D49" i="11"/>
  <c r="C49" i="11"/>
  <c r="I48" i="11"/>
  <c r="H48" i="11"/>
  <c r="F48" i="11"/>
  <c r="E48" i="11"/>
  <c r="D48" i="11"/>
  <c r="C48" i="11"/>
  <c r="I47" i="11"/>
  <c r="H47" i="11"/>
  <c r="F47" i="11"/>
  <c r="E47" i="11"/>
  <c r="D47" i="11"/>
  <c r="C47" i="11"/>
  <c r="I46" i="11"/>
  <c r="H46" i="11"/>
  <c r="F46" i="11"/>
  <c r="E46" i="11"/>
  <c r="D46" i="11"/>
  <c r="C46" i="11"/>
  <c r="I45" i="11"/>
  <c r="H45" i="11"/>
  <c r="F45" i="11"/>
  <c r="E45" i="11"/>
  <c r="D45" i="11"/>
  <c r="C45" i="11"/>
  <c r="I44" i="11"/>
  <c r="H44" i="11"/>
  <c r="F44" i="11"/>
  <c r="E44" i="11"/>
  <c r="D44" i="11"/>
  <c r="C44" i="11"/>
  <c r="I43" i="11"/>
  <c r="H43" i="11"/>
  <c r="F43" i="11"/>
  <c r="E43" i="11"/>
  <c r="D43" i="11"/>
  <c r="C43" i="11"/>
  <c r="I42" i="11"/>
  <c r="H42" i="11"/>
  <c r="F42" i="11"/>
  <c r="E42" i="11"/>
  <c r="D42" i="11"/>
  <c r="C42" i="11"/>
  <c r="I41" i="11"/>
  <c r="H41" i="11"/>
  <c r="F41" i="11"/>
  <c r="E41" i="11"/>
  <c r="D41" i="11"/>
  <c r="C41" i="11"/>
  <c r="I40" i="11"/>
  <c r="H40" i="11"/>
  <c r="F40" i="11"/>
  <c r="E40" i="11"/>
  <c r="D40" i="11"/>
  <c r="C40" i="11"/>
  <c r="I39" i="11"/>
  <c r="H39" i="11"/>
  <c r="F39" i="11"/>
  <c r="E39" i="11"/>
  <c r="D39" i="11"/>
  <c r="C39" i="11"/>
  <c r="I38" i="11"/>
  <c r="H38" i="11"/>
  <c r="F38" i="11"/>
  <c r="E38" i="11"/>
  <c r="D38" i="11"/>
  <c r="C38" i="11"/>
  <c r="I37" i="11"/>
  <c r="H37" i="11"/>
  <c r="F37" i="11"/>
  <c r="E37" i="11"/>
  <c r="D37" i="11"/>
  <c r="C37" i="11"/>
  <c r="I36" i="11"/>
  <c r="H36" i="11"/>
  <c r="F36" i="11"/>
  <c r="E36" i="11"/>
  <c r="D36" i="11"/>
  <c r="C36" i="11"/>
  <c r="I35" i="11"/>
  <c r="H35" i="11"/>
  <c r="F35" i="11"/>
  <c r="E35" i="11"/>
  <c r="D35" i="11"/>
  <c r="C35" i="11"/>
  <c r="I34" i="11"/>
  <c r="H34" i="11"/>
  <c r="F34" i="11"/>
  <c r="E34" i="11"/>
  <c r="D34" i="11"/>
  <c r="C34" i="11"/>
  <c r="I33" i="11"/>
  <c r="H33" i="11"/>
  <c r="F33" i="11"/>
  <c r="E33" i="11"/>
  <c r="D33" i="11"/>
  <c r="C33" i="11"/>
  <c r="I32" i="11"/>
  <c r="H32" i="11"/>
  <c r="F32" i="11"/>
  <c r="E32" i="11"/>
  <c r="D32" i="11"/>
  <c r="C32" i="11"/>
  <c r="I31" i="11"/>
  <c r="H31" i="11"/>
  <c r="F31" i="11"/>
  <c r="E31" i="11"/>
  <c r="D31" i="11"/>
  <c r="C31" i="11"/>
  <c r="I30" i="11"/>
  <c r="H30" i="11"/>
  <c r="F30" i="11"/>
  <c r="E30" i="11"/>
  <c r="D30" i="11"/>
  <c r="C30" i="11"/>
  <c r="I29" i="11"/>
  <c r="H29" i="11"/>
  <c r="F29" i="11"/>
  <c r="E29" i="11"/>
  <c r="D29" i="11"/>
  <c r="C29" i="11"/>
  <c r="I28" i="11"/>
  <c r="H28" i="11"/>
  <c r="F28" i="11"/>
  <c r="E28" i="11"/>
  <c r="D28" i="11"/>
  <c r="C28" i="11"/>
  <c r="I27" i="11"/>
  <c r="H27" i="11"/>
  <c r="F27" i="11"/>
  <c r="E27" i="11"/>
  <c r="D27" i="11"/>
  <c r="C27" i="11"/>
  <c r="I26" i="11"/>
  <c r="H26" i="11"/>
  <c r="F26" i="11"/>
  <c r="E26" i="11"/>
  <c r="D26" i="11"/>
  <c r="C26" i="11"/>
  <c r="I25" i="11"/>
  <c r="H25" i="11"/>
  <c r="F25" i="11"/>
  <c r="E25" i="11"/>
  <c r="D25" i="11"/>
  <c r="C25" i="11"/>
  <c r="I24" i="11"/>
  <c r="H24" i="11"/>
  <c r="F24" i="11"/>
  <c r="E24" i="11"/>
  <c r="D24" i="11"/>
  <c r="C24" i="11"/>
  <c r="I23" i="11"/>
  <c r="H23" i="11"/>
  <c r="F23" i="11"/>
  <c r="E23" i="11"/>
  <c r="D23" i="11"/>
  <c r="C23" i="11"/>
  <c r="I22" i="11"/>
  <c r="H22" i="11"/>
  <c r="F22" i="11"/>
  <c r="E22" i="11"/>
  <c r="D22" i="11"/>
  <c r="C22" i="11"/>
  <c r="I21" i="11"/>
  <c r="H21" i="11"/>
  <c r="F21" i="11"/>
  <c r="E21" i="11"/>
  <c r="D21" i="11"/>
  <c r="C21" i="11"/>
  <c r="I20" i="11"/>
  <c r="H20" i="11"/>
  <c r="F20" i="11"/>
  <c r="E20" i="11"/>
  <c r="D20" i="11"/>
  <c r="C20" i="11"/>
  <c r="I19" i="11"/>
  <c r="H19" i="11"/>
  <c r="F19" i="11"/>
  <c r="E19" i="11"/>
  <c r="D19" i="11"/>
  <c r="C19" i="11"/>
  <c r="I18" i="11"/>
  <c r="H18" i="11"/>
  <c r="F18" i="11"/>
  <c r="E18" i="11"/>
  <c r="D18" i="11"/>
  <c r="C18" i="11"/>
  <c r="I17" i="11"/>
  <c r="H17" i="11"/>
  <c r="F17" i="11"/>
  <c r="E17" i="11"/>
  <c r="D17" i="11"/>
  <c r="C17" i="11"/>
  <c r="I16" i="11"/>
  <c r="H16" i="11"/>
  <c r="F16" i="11"/>
  <c r="E16" i="11"/>
  <c r="D16" i="11"/>
  <c r="C16" i="11"/>
  <c r="I15" i="11"/>
  <c r="H15" i="11"/>
  <c r="F15" i="11"/>
  <c r="E15" i="11"/>
  <c r="D15" i="11"/>
  <c r="C15" i="11"/>
  <c r="I14" i="11"/>
  <c r="H14" i="11"/>
  <c r="F14" i="11"/>
  <c r="E14" i="11"/>
  <c r="D14" i="11"/>
  <c r="C14" i="11"/>
  <c r="I13" i="11"/>
  <c r="H13" i="11"/>
  <c r="F13" i="11"/>
  <c r="E13" i="11"/>
  <c r="D13" i="11"/>
  <c r="C13" i="11"/>
  <c r="I12" i="11"/>
  <c r="H12" i="11"/>
  <c r="F12" i="11"/>
  <c r="E12" i="11"/>
  <c r="D12" i="11"/>
  <c r="C12" i="11"/>
  <c r="I11" i="11"/>
  <c r="H11" i="11"/>
  <c r="F11" i="11"/>
  <c r="E11" i="11"/>
  <c r="D11" i="11"/>
  <c r="C11" i="11"/>
  <c r="I10" i="11"/>
  <c r="H10" i="11"/>
  <c r="F10" i="11"/>
  <c r="E10" i="11"/>
  <c r="D10" i="11"/>
  <c r="C10" i="11"/>
  <c r="I9" i="11"/>
  <c r="H9" i="11"/>
  <c r="F9" i="11"/>
  <c r="E9" i="11"/>
  <c r="D9" i="11"/>
  <c r="C9" i="11"/>
  <c r="I8" i="11"/>
  <c r="H8" i="11"/>
  <c r="D8" i="11"/>
  <c r="D7" i="11"/>
  <c r="D6" i="11"/>
  <c r="D5" i="11"/>
  <c r="G4" i="11"/>
  <c r="D4" i="11"/>
  <c r="D3" i="11"/>
  <c r="G2" i="11"/>
  <c r="D2" i="11"/>
  <c r="D384" i="14"/>
  <c r="C384" i="14"/>
  <c r="D383" i="14"/>
  <c r="C383" i="14"/>
  <c r="D382" i="14"/>
  <c r="C382" i="14"/>
  <c r="D381" i="14"/>
  <c r="C381" i="14"/>
  <c r="D380" i="14"/>
  <c r="C380" i="14"/>
  <c r="D379" i="14"/>
  <c r="C379" i="14"/>
  <c r="D378" i="14"/>
  <c r="C378" i="14"/>
  <c r="D377" i="14"/>
  <c r="C377" i="14"/>
  <c r="D376" i="14"/>
  <c r="C376" i="14"/>
  <c r="D375" i="14"/>
  <c r="C375" i="14"/>
  <c r="D374" i="14"/>
  <c r="C374" i="14"/>
  <c r="D373" i="14"/>
  <c r="C373" i="14"/>
  <c r="D372" i="14"/>
  <c r="C372" i="14"/>
  <c r="D371" i="14"/>
  <c r="C371" i="14"/>
  <c r="D370" i="14"/>
  <c r="C370" i="14"/>
  <c r="D369" i="14"/>
  <c r="C369" i="14"/>
  <c r="D368" i="14"/>
  <c r="C368" i="14"/>
  <c r="D367" i="14"/>
  <c r="C367" i="14"/>
  <c r="D366" i="14"/>
  <c r="C366" i="14"/>
  <c r="D365" i="14"/>
  <c r="C365" i="14"/>
  <c r="D364" i="14"/>
  <c r="C364" i="14"/>
  <c r="D363" i="14"/>
  <c r="C363" i="14"/>
  <c r="D362" i="14"/>
  <c r="C362" i="14"/>
  <c r="D361" i="14"/>
  <c r="C361" i="14"/>
  <c r="D360" i="14"/>
  <c r="C360" i="14"/>
  <c r="D359" i="14"/>
  <c r="C359" i="14"/>
  <c r="D358" i="14"/>
  <c r="C358" i="14"/>
  <c r="D357" i="14"/>
  <c r="C357" i="14"/>
  <c r="D356" i="14"/>
  <c r="C356" i="14"/>
  <c r="D355" i="14"/>
  <c r="C355" i="14"/>
  <c r="D354" i="14"/>
  <c r="C354" i="14"/>
  <c r="D353" i="14"/>
  <c r="C353" i="14"/>
  <c r="D352" i="14"/>
  <c r="C352" i="14"/>
  <c r="D351" i="14"/>
  <c r="C351" i="14"/>
  <c r="D350" i="14"/>
  <c r="C350" i="14"/>
  <c r="D349" i="14"/>
  <c r="C349" i="14"/>
  <c r="D348" i="14"/>
  <c r="C348" i="14"/>
  <c r="D347" i="14"/>
  <c r="C347" i="14"/>
  <c r="D346" i="14"/>
  <c r="C346" i="14"/>
  <c r="D345" i="14"/>
  <c r="C345" i="14"/>
  <c r="D344" i="14"/>
  <c r="C344" i="14"/>
  <c r="D343" i="14"/>
  <c r="C343" i="14"/>
  <c r="D342" i="14"/>
  <c r="C342" i="14"/>
  <c r="D341" i="14"/>
  <c r="C341" i="14"/>
  <c r="D340" i="14"/>
  <c r="C340" i="14"/>
  <c r="D339" i="14"/>
  <c r="C339" i="14"/>
  <c r="D338" i="14"/>
  <c r="C338" i="14"/>
  <c r="D337" i="14"/>
  <c r="C337" i="14"/>
  <c r="D336" i="14"/>
  <c r="C336" i="14"/>
  <c r="D335" i="14"/>
  <c r="C335" i="14"/>
  <c r="D334" i="14"/>
  <c r="C334" i="14"/>
  <c r="D333" i="14"/>
  <c r="C333" i="14"/>
  <c r="D332" i="14"/>
  <c r="C332" i="14"/>
  <c r="D331" i="14"/>
  <c r="C331" i="14"/>
  <c r="D330" i="14"/>
  <c r="C330" i="14"/>
  <c r="D329" i="14"/>
  <c r="C329" i="14"/>
  <c r="D328" i="14"/>
  <c r="C328" i="14"/>
  <c r="D327" i="14"/>
  <c r="C327" i="14"/>
  <c r="D326" i="14"/>
  <c r="C326" i="14"/>
  <c r="D325" i="14"/>
  <c r="C325" i="14"/>
  <c r="D324" i="14"/>
  <c r="C324" i="14"/>
  <c r="D323" i="14"/>
  <c r="C323" i="14"/>
  <c r="D322" i="14"/>
  <c r="C322" i="14"/>
  <c r="D321" i="14"/>
  <c r="C321" i="14"/>
  <c r="D320" i="14"/>
  <c r="C320" i="14"/>
  <c r="D319" i="14"/>
  <c r="C319" i="14"/>
  <c r="D318" i="14"/>
  <c r="C318" i="14"/>
  <c r="D317" i="14"/>
  <c r="C317" i="14"/>
  <c r="D316" i="14"/>
  <c r="C316" i="14"/>
  <c r="D315" i="14"/>
  <c r="C315" i="14"/>
  <c r="D314" i="14"/>
  <c r="C314" i="14"/>
  <c r="D313" i="14"/>
  <c r="C313" i="14"/>
  <c r="D312" i="14"/>
  <c r="C312" i="14"/>
  <c r="D311" i="14"/>
  <c r="C311" i="14"/>
  <c r="D310" i="14"/>
  <c r="C310" i="14"/>
  <c r="D309" i="14"/>
  <c r="C309" i="14"/>
  <c r="D308" i="14"/>
  <c r="C308" i="14"/>
  <c r="D307" i="14"/>
  <c r="C307" i="14"/>
  <c r="D306" i="14"/>
  <c r="C306" i="14"/>
  <c r="D305" i="14"/>
  <c r="C305" i="14"/>
  <c r="D304" i="14"/>
  <c r="C304" i="14"/>
  <c r="D303" i="14"/>
  <c r="C303" i="14"/>
  <c r="D302" i="14"/>
  <c r="C302" i="14"/>
  <c r="D301" i="14"/>
  <c r="C301" i="14"/>
  <c r="D300" i="14"/>
  <c r="C300" i="14"/>
  <c r="D299" i="14"/>
  <c r="C299" i="14"/>
  <c r="D298" i="14"/>
  <c r="C298" i="14"/>
  <c r="D297" i="14"/>
  <c r="C297" i="14"/>
  <c r="D296" i="14"/>
  <c r="C296" i="14"/>
  <c r="D295" i="14"/>
  <c r="C295" i="14"/>
  <c r="D294" i="14"/>
  <c r="C294" i="14"/>
  <c r="D293" i="14"/>
  <c r="C293" i="14"/>
  <c r="D292" i="14"/>
  <c r="C292" i="14"/>
  <c r="D291" i="14"/>
  <c r="C291" i="14"/>
  <c r="D290" i="14"/>
  <c r="C290" i="14"/>
  <c r="D289" i="14"/>
  <c r="C289" i="14"/>
  <c r="D288" i="14"/>
  <c r="C288" i="14"/>
  <c r="D287" i="14"/>
  <c r="C287" i="14"/>
  <c r="D286" i="14"/>
  <c r="C286" i="14"/>
  <c r="D285" i="14"/>
  <c r="C285" i="14"/>
  <c r="D284" i="14"/>
  <c r="C284" i="14"/>
  <c r="D283" i="14"/>
  <c r="C283" i="14"/>
  <c r="D282" i="14"/>
  <c r="C282" i="14"/>
  <c r="D281" i="14"/>
  <c r="C281" i="14"/>
  <c r="D280" i="14"/>
  <c r="C280" i="14"/>
  <c r="D279" i="14"/>
  <c r="C279" i="14"/>
  <c r="D278" i="14"/>
  <c r="C278" i="14"/>
  <c r="D277" i="14"/>
  <c r="C277" i="14"/>
  <c r="D276" i="14"/>
  <c r="C276" i="14"/>
  <c r="D275" i="14"/>
  <c r="C275" i="14"/>
  <c r="D274" i="14"/>
  <c r="C274" i="14"/>
  <c r="D273" i="14"/>
  <c r="C273" i="14"/>
  <c r="D272" i="14"/>
  <c r="C272" i="14"/>
  <c r="D271" i="14"/>
  <c r="C271" i="14"/>
  <c r="D270" i="14"/>
  <c r="C270" i="14"/>
  <c r="D269" i="14"/>
  <c r="C269" i="14"/>
  <c r="D268" i="14"/>
  <c r="C268" i="14"/>
  <c r="D267" i="14"/>
  <c r="C267" i="14"/>
  <c r="D266" i="14"/>
  <c r="C266" i="14"/>
  <c r="D265" i="14"/>
  <c r="C265" i="14"/>
  <c r="D264" i="14"/>
  <c r="C264" i="14"/>
  <c r="D263" i="14"/>
  <c r="C263" i="14"/>
  <c r="D262" i="14"/>
  <c r="C262" i="14"/>
  <c r="D261" i="14"/>
  <c r="C261" i="14"/>
  <c r="D260" i="14"/>
  <c r="C260" i="14"/>
  <c r="D259" i="14"/>
  <c r="C259" i="14"/>
  <c r="D258" i="14"/>
  <c r="C258" i="14"/>
  <c r="D257" i="14"/>
  <c r="C257" i="14"/>
  <c r="D256" i="14"/>
  <c r="C256" i="14"/>
  <c r="D255" i="14"/>
  <c r="C255" i="14"/>
  <c r="D254" i="14"/>
  <c r="C254" i="14"/>
  <c r="D253" i="14"/>
  <c r="C253" i="14"/>
  <c r="D252" i="14"/>
  <c r="C252" i="14"/>
  <c r="D251" i="14"/>
  <c r="C251" i="14"/>
  <c r="D250" i="14"/>
  <c r="C250" i="14"/>
  <c r="D249" i="14"/>
  <c r="C249" i="14"/>
  <c r="D248" i="14"/>
  <c r="C248" i="14"/>
  <c r="D247" i="14"/>
  <c r="C247" i="14"/>
  <c r="D246" i="14"/>
  <c r="C246" i="14"/>
  <c r="D245" i="14"/>
  <c r="C245" i="14"/>
  <c r="D244" i="14"/>
  <c r="C244" i="14"/>
  <c r="D243" i="14"/>
  <c r="C243" i="14"/>
  <c r="D242" i="14"/>
  <c r="C242" i="14"/>
  <c r="D241" i="14"/>
  <c r="C241" i="14"/>
  <c r="D240" i="14"/>
  <c r="C240" i="14"/>
  <c r="D239" i="14"/>
  <c r="C239" i="14"/>
  <c r="D238" i="14"/>
  <c r="C238" i="14"/>
  <c r="D237" i="14"/>
  <c r="C237" i="14"/>
  <c r="D236" i="14"/>
  <c r="C236" i="14"/>
  <c r="D235" i="14"/>
  <c r="C235" i="14"/>
  <c r="D234" i="14"/>
  <c r="C234" i="14"/>
  <c r="D233" i="14"/>
  <c r="C233" i="14"/>
  <c r="D232" i="14"/>
  <c r="C232" i="14"/>
  <c r="D231" i="14"/>
  <c r="C231" i="14"/>
  <c r="D230" i="14"/>
  <c r="C230" i="14"/>
  <c r="D229" i="14"/>
  <c r="C229" i="14"/>
  <c r="D228" i="14"/>
  <c r="C228" i="14"/>
  <c r="D227" i="14"/>
  <c r="C227" i="14"/>
  <c r="D226" i="14"/>
  <c r="C226" i="14"/>
  <c r="D225" i="14"/>
  <c r="C225" i="14"/>
  <c r="D224" i="14"/>
  <c r="C224" i="14"/>
  <c r="D223" i="14"/>
  <c r="C223" i="14"/>
  <c r="D222" i="14"/>
  <c r="C222" i="14"/>
  <c r="D221" i="14"/>
  <c r="C221" i="14"/>
  <c r="D220" i="14"/>
  <c r="C220" i="14"/>
  <c r="D219" i="14"/>
  <c r="C219" i="14"/>
  <c r="D218" i="14"/>
  <c r="C218" i="14"/>
  <c r="D217" i="14"/>
  <c r="C217" i="14"/>
  <c r="D216" i="14"/>
  <c r="C216" i="14"/>
  <c r="D215" i="14"/>
  <c r="C215" i="14"/>
  <c r="D214" i="14"/>
  <c r="C214" i="14"/>
  <c r="D213" i="14"/>
  <c r="C213" i="14"/>
  <c r="D212" i="14"/>
  <c r="C212" i="14"/>
  <c r="D211" i="14"/>
  <c r="C211" i="14"/>
  <c r="D210" i="14"/>
  <c r="C210" i="14"/>
  <c r="D209" i="14"/>
  <c r="C209" i="14"/>
  <c r="D208" i="14"/>
  <c r="C208" i="14"/>
  <c r="D207" i="14"/>
  <c r="C207" i="14"/>
  <c r="D206" i="14"/>
  <c r="C206" i="14"/>
  <c r="D205" i="14"/>
  <c r="C205" i="14"/>
  <c r="D204" i="14"/>
  <c r="C204" i="14"/>
  <c r="D203" i="14"/>
  <c r="C203" i="14"/>
  <c r="D202" i="14"/>
  <c r="C202" i="14"/>
  <c r="D201" i="14"/>
  <c r="C201" i="14"/>
  <c r="D200" i="14"/>
  <c r="C200" i="14"/>
  <c r="D199" i="14"/>
  <c r="C199" i="14"/>
  <c r="D198" i="14"/>
  <c r="C198" i="14"/>
  <c r="D197" i="14"/>
  <c r="C197" i="14"/>
  <c r="D196" i="14"/>
  <c r="C196" i="14"/>
  <c r="D195" i="14"/>
  <c r="C195" i="14"/>
  <c r="D194" i="14"/>
  <c r="C194" i="14"/>
  <c r="D193" i="14"/>
  <c r="C193" i="14"/>
  <c r="D192" i="14"/>
  <c r="C192" i="14"/>
  <c r="D191" i="14"/>
  <c r="C191" i="14"/>
  <c r="D190" i="14"/>
  <c r="C190" i="14"/>
  <c r="D189" i="14"/>
  <c r="C189" i="14"/>
  <c r="D188" i="14"/>
  <c r="C188" i="14"/>
  <c r="D187" i="14"/>
  <c r="C187" i="14"/>
  <c r="D186" i="14"/>
  <c r="C186" i="14"/>
  <c r="D185" i="14"/>
  <c r="C185" i="14"/>
  <c r="D184" i="14"/>
  <c r="C184" i="14"/>
  <c r="D183" i="14"/>
  <c r="C183" i="14"/>
  <c r="D182" i="14"/>
  <c r="C182" i="14"/>
  <c r="D181" i="14"/>
  <c r="C181" i="14"/>
  <c r="D180" i="14"/>
  <c r="C180" i="14"/>
  <c r="D179" i="14"/>
  <c r="C179" i="14"/>
  <c r="D178" i="14"/>
  <c r="C178" i="14"/>
  <c r="D177" i="14"/>
  <c r="C177" i="14"/>
  <c r="D176" i="14"/>
  <c r="C176" i="14"/>
  <c r="D175" i="14"/>
  <c r="C175" i="14"/>
  <c r="D174" i="14"/>
  <c r="C174" i="14"/>
  <c r="D173" i="14"/>
  <c r="C173" i="14"/>
  <c r="D172" i="14"/>
  <c r="C172" i="14"/>
  <c r="D171" i="14"/>
  <c r="C171" i="14"/>
  <c r="D170" i="14"/>
  <c r="C170" i="14"/>
  <c r="D169" i="14"/>
  <c r="C169" i="14"/>
  <c r="D168" i="14"/>
  <c r="C168" i="14"/>
  <c r="D167" i="14"/>
  <c r="C167" i="14"/>
  <c r="D166" i="14"/>
  <c r="C166" i="14"/>
  <c r="D165" i="14"/>
  <c r="C165" i="14"/>
  <c r="D164" i="14"/>
  <c r="C164" i="14"/>
  <c r="D163" i="14"/>
  <c r="C163" i="14"/>
  <c r="D162" i="14"/>
  <c r="C162" i="14"/>
  <c r="D161" i="14"/>
  <c r="C161" i="14"/>
  <c r="D160" i="14"/>
  <c r="C160" i="14"/>
  <c r="D159" i="14"/>
  <c r="C159" i="14"/>
  <c r="D158" i="14"/>
  <c r="C158" i="14"/>
  <c r="D157" i="14"/>
  <c r="C157" i="14"/>
  <c r="D156" i="14"/>
  <c r="C156" i="14"/>
  <c r="D155" i="14"/>
  <c r="C155" i="14"/>
  <c r="D154" i="14"/>
  <c r="C154" i="14"/>
  <c r="D153" i="14"/>
  <c r="C153" i="14"/>
  <c r="D152" i="14"/>
  <c r="C152" i="14"/>
  <c r="D151" i="14"/>
  <c r="C151" i="14"/>
  <c r="D150" i="14"/>
  <c r="C150" i="14"/>
  <c r="D149" i="14"/>
  <c r="C149" i="14"/>
  <c r="D148" i="14"/>
  <c r="C148" i="14"/>
  <c r="D147" i="14"/>
  <c r="C147" i="14"/>
  <c r="D146" i="14"/>
  <c r="C146" i="14"/>
  <c r="D145" i="14"/>
  <c r="C145" i="14"/>
  <c r="D144" i="14"/>
  <c r="C144" i="14"/>
  <c r="D143" i="14"/>
  <c r="C143" i="14"/>
  <c r="D142" i="14"/>
  <c r="C142" i="14"/>
  <c r="D141" i="14"/>
  <c r="C141" i="14"/>
  <c r="D140" i="14"/>
  <c r="C140" i="14"/>
  <c r="D139" i="14"/>
  <c r="C139" i="14"/>
  <c r="D138" i="14"/>
  <c r="C138" i="14"/>
  <c r="D137" i="14"/>
  <c r="C137" i="14"/>
  <c r="D136" i="14"/>
  <c r="C136" i="14"/>
  <c r="D135" i="14"/>
  <c r="C135" i="14"/>
  <c r="D134" i="14"/>
  <c r="C134" i="14"/>
  <c r="D133" i="14"/>
  <c r="C133" i="14"/>
  <c r="D132" i="14"/>
  <c r="C132" i="14"/>
  <c r="D131" i="14"/>
  <c r="C131" i="14"/>
  <c r="D130" i="14"/>
  <c r="C130" i="14"/>
  <c r="D129" i="14"/>
  <c r="C129" i="14"/>
  <c r="D128" i="14"/>
  <c r="C128" i="14"/>
  <c r="D127" i="14"/>
  <c r="C127" i="14"/>
  <c r="D126" i="14"/>
  <c r="C126" i="14"/>
  <c r="D125" i="14"/>
  <c r="C125" i="14"/>
  <c r="D124" i="14"/>
  <c r="C124" i="14"/>
  <c r="D123" i="14"/>
  <c r="C123" i="14"/>
  <c r="D122" i="14"/>
  <c r="C122" i="14"/>
  <c r="D121" i="14"/>
  <c r="C121" i="14"/>
  <c r="D120" i="14"/>
  <c r="C120" i="14"/>
  <c r="D119" i="14"/>
  <c r="C119" i="14"/>
  <c r="D118" i="14"/>
  <c r="C118" i="14"/>
  <c r="D117" i="14"/>
  <c r="C117" i="14"/>
  <c r="D116" i="14"/>
  <c r="C116" i="14"/>
  <c r="D115" i="14"/>
  <c r="C115" i="14"/>
  <c r="D114" i="14"/>
  <c r="C114" i="14"/>
  <c r="D113" i="14"/>
  <c r="C113" i="14"/>
  <c r="D112" i="14"/>
  <c r="C112" i="14"/>
  <c r="D111" i="14"/>
  <c r="C111" i="14"/>
  <c r="D110" i="14"/>
  <c r="C110" i="14"/>
  <c r="D109" i="14"/>
  <c r="C109" i="14"/>
  <c r="D108" i="14"/>
  <c r="C108" i="14"/>
  <c r="D107" i="14"/>
  <c r="C107" i="14"/>
  <c r="D106" i="14"/>
  <c r="C106" i="14"/>
  <c r="D105" i="14"/>
  <c r="C105" i="14"/>
  <c r="D104" i="14"/>
  <c r="C104" i="14"/>
  <c r="D103" i="14"/>
  <c r="C103" i="14"/>
  <c r="D102" i="14"/>
  <c r="C102" i="14"/>
  <c r="D101" i="14"/>
  <c r="C101" i="14"/>
  <c r="D100" i="14"/>
  <c r="C100" i="14"/>
  <c r="D99" i="14"/>
  <c r="C99" i="14"/>
  <c r="D98" i="14"/>
  <c r="C98" i="14"/>
  <c r="D97" i="14"/>
  <c r="C97" i="14"/>
  <c r="D96" i="14"/>
  <c r="C96" i="14"/>
  <c r="D95" i="14"/>
  <c r="C95" i="14"/>
  <c r="D94" i="14"/>
  <c r="C94" i="14"/>
  <c r="D93" i="14"/>
  <c r="C93" i="14"/>
  <c r="D92" i="14"/>
  <c r="C92" i="14"/>
  <c r="D91" i="14"/>
  <c r="C91" i="14"/>
  <c r="D90" i="14"/>
  <c r="C90" i="14"/>
  <c r="D89" i="14"/>
  <c r="C89" i="14"/>
  <c r="D88" i="14"/>
  <c r="C88" i="14"/>
  <c r="D87" i="14"/>
  <c r="C87" i="14"/>
  <c r="D86" i="14"/>
  <c r="C86" i="14"/>
  <c r="S85" i="14"/>
  <c r="R85" i="14"/>
  <c r="P85" i="14"/>
  <c r="O85" i="14"/>
  <c r="M85" i="14"/>
  <c r="L85" i="14"/>
  <c r="D85" i="14"/>
  <c r="C85" i="14"/>
  <c r="S84" i="14"/>
  <c r="R84" i="14"/>
  <c r="P84" i="14"/>
  <c r="O84" i="14"/>
  <c r="M84" i="14"/>
  <c r="L84" i="14"/>
  <c r="D84" i="14"/>
  <c r="C84" i="14"/>
  <c r="S83" i="14"/>
  <c r="R83" i="14"/>
  <c r="P83" i="14"/>
  <c r="O83" i="14"/>
  <c r="M83" i="14"/>
  <c r="L83" i="14"/>
  <c r="D83" i="14"/>
  <c r="C83" i="14"/>
  <c r="S82" i="14"/>
  <c r="R82" i="14"/>
  <c r="P82" i="14"/>
  <c r="O82" i="14"/>
  <c r="M82" i="14"/>
  <c r="L82" i="14"/>
  <c r="D82" i="14"/>
  <c r="C82" i="14"/>
  <c r="S81" i="14"/>
  <c r="R81" i="14"/>
  <c r="P81" i="14"/>
  <c r="O81" i="14"/>
  <c r="M81" i="14"/>
  <c r="L81" i="14"/>
  <c r="D81" i="14"/>
  <c r="C81" i="14"/>
  <c r="S80" i="14"/>
  <c r="R80" i="14"/>
  <c r="P80" i="14"/>
  <c r="O80" i="14"/>
  <c r="M80" i="14"/>
  <c r="L80" i="14"/>
  <c r="D80" i="14"/>
  <c r="C80" i="14"/>
  <c r="S79" i="14"/>
  <c r="R79" i="14"/>
  <c r="P79" i="14"/>
  <c r="O79" i="14"/>
  <c r="M79" i="14"/>
  <c r="L79" i="14"/>
  <c r="D79" i="14"/>
  <c r="C79" i="14"/>
  <c r="S78" i="14"/>
  <c r="R78" i="14"/>
  <c r="P78" i="14"/>
  <c r="O78" i="14"/>
  <c r="M78" i="14"/>
  <c r="L78" i="14"/>
  <c r="D78" i="14"/>
  <c r="C78" i="14"/>
  <c r="S77" i="14"/>
  <c r="R77" i="14"/>
  <c r="P77" i="14"/>
  <c r="O77" i="14"/>
  <c r="M77" i="14"/>
  <c r="L77" i="14"/>
  <c r="D77" i="14"/>
  <c r="C77" i="14"/>
  <c r="S76" i="14"/>
  <c r="R76" i="14"/>
  <c r="P76" i="14"/>
  <c r="O76" i="14"/>
  <c r="M76" i="14"/>
  <c r="L76" i="14"/>
  <c r="D76" i="14"/>
  <c r="C76" i="14"/>
  <c r="S75" i="14"/>
  <c r="R75" i="14"/>
  <c r="P75" i="14"/>
  <c r="O75" i="14"/>
  <c r="M75" i="14"/>
  <c r="L75" i="14"/>
  <c r="D75" i="14"/>
  <c r="C75" i="14"/>
  <c r="S74" i="14"/>
  <c r="R74" i="14"/>
  <c r="P74" i="14"/>
  <c r="O74" i="14"/>
  <c r="M74" i="14"/>
  <c r="L74" i="14"/>
  <c r="D74" i="14"/>
  <c r="C74" i="14"/>
  <c r="S73" i="14"/>
  <c r="R73" i="14"/>
  <c r="P73" i="14"/>
  <c r="O73" i="14"/>
  <c r="M73" i="14"/>
  <c r="L73" i="14"/>
  <c r="D73" i="14"/>
  <c r="C73" i="14"/>
  <c r="S72" i="14"/>
  <c r="R72" i="14"/>
  <c r="P72" i="14"/>
  <c r="O72" i="14"/>
  <c r="M72" i="14"/>
  <c r="L72" i="14"/>
  <c r="D72" i="14"/>
  <c r="C72" i="14"/>
  <c r="S71" i="14"/>
  <c r="R71" i="14"/>
  <c r="P71" i="14"/>
  <c r="O71" i="14"/>
  <c r="M71" i="14"/>
  <c r="L71" i="14"/>
  <c r="D71" i="14"/>
  <c r="C71" i="14"/>
  <c r="S70" i="14"/>
  <c r="R70" i="14"/>
  <c r="P70" i="14"/>
  <c r="O70" i="14"/>
  <c r="M70" i="14"/>
  <c r="L70" i="14"/>
  <c r="D70" i="14"/>
  <c r="C70" i="14"/>
  <c r="S69" i="14"/>
  <c r="R69" i="14"/>
  <c r="P69" i="14"/>
  <c r="O69" i="14"/>
  <c r="M69" i="14"/>
  <c r="L69" i="14"/>
  <c r="D69" i="14"/>
  <c r="C69" i="14"/>
  <c r="S68" i="14"/>
  <c r="R68" i="14"/>
  <c r="P68" i="14"/>
  <c r="O68" i="14"/>
  <c r="M68" i="14"/>
  <c r="L68" i="14"/>
  <c r="D68" i="14"/>
  <c r="C68" i="14"/>
  <c r="S67" i="14"/>
  <c r="R67" i="14"/>
  <c r="P67" i="14"/>
  <c r="O67" i="14"/>
  <c r="M67" i="14"/>
  <c r="L67" i="14"/>
  <c r="D67" i="14"/>
  <c r="C67" i="14"/>
  <c r="S66" i="14"/>
  <c r="R66" i="14"/>
  <c r="P66" i="14"/>
  <c r="O66" i="14"/>
  <c r="M66" i="14"/>
  <c r="L66" i="14"/>
  <c r="D66" i="14"/>
  <c r="C66" i="14"/>
  <c r="S65" i="14"/>
  <c r="R65" i="14"/>
  <c r="P65" i="14"/>
  <c r="O65" i="14"/>
  <c r="M65" i="14"/>
  <c r="L65" i="14"/>
  <c r="D65" i="14"/>
  <c r="C65" i="14"/>
  <c r="S64" i="14"/>
  <c r="R64" i="14"/>
  <c r="P64" i="14"/>
  <c r="O64" i="14"/>
  <c r="M64" i="14"/>
  <c r="L64" i="14"/>
  <c r="D64" i="14"/>
  <c r="C64" i="14"/>
  <c r="S63" i="14"/>
  <c r="R63" i="14"/>
  <c r="P63" i="14"/>
  <c r="O63" i="14"/>
  <c r="M63" i="14"/>
  <c r="L63" i="14"/>
  <c r="D63" i="14"/>
  <c r="C63" i="14"/>
  <c r="S62" i="14"/>
  <c r="R62" i="14"/>
  <c r="P62" i="14"/>
  <c r="O62" i="14"/>
  <c r="M62" i="14"/>
  <c r="L62" i="14"/>
  <c r="D62" i="14"/>
  <c r="C62" i="14"/>
  <c r="S61" i="14"/>
  <c r="R61" i="14"/>
  <c r="P61" i="14"/>
  <c r="O61" i="14"/>
  <c r="M61" i="14"/>
  <c r="L61" i="14"/>
  <c r="D61" i="14"/>
  <c r="C61" i="14"/>
  <c r="S60" i="14"/>
  <c r="R60" i="14"/>
  <c r="P60" i="14"/>
  <c r="O60" i="14"/>
  <c r="M60" i="14"/>
  <c r="L60" i="14"/>
  <c r="D60" i="14"/>
  <c r="C60" i="14"/>
  <c r="S59" i="14"/>
  <c r="R59" i="14"/>
  <c r="P59" i="14"/>
  <c r="O59" i="14"/>
  <c r="M59" i="14"/>
  <c r="L59" i="14"/>
  <c r="D59" i="14"/>
  <c r="C59" i="14"/>
  <c r="S58" i="14"/>
  <c r="R58" i="14"/>
  <c r="P58" i="14"/>
  <c r="O58" i="14"/>
  <c r="M58" i="14"/>
  <c r="L58" i="14"/>
  <c r="D58" i="14"/>
  <c r="C58" i="14"/>
  <c r="S57" i="14"/>
  <c r="R57" i="14"/>
  <c r="P57" i="14"/>
  <c r="O57" i="14"/>
  <c r="M57" i="14"/>
  <c r="L57" i="14"/>
  <c r="D57" i="14"/>
  <c r="C57" i="14"/>
  <c r="S56" i="14"/>
  <c r="R56" i="14"/>
  <c r="P56" i="14"/>
  <c r="O56" i="14"/>
  <c r="M56" i="14"/>
  <c r="L56" i="14"/>
  <c r="D56" i="14"/>
  <c r="C56" i="14"/>
  <c r="S55" i="14"/>
  <c r="R55" i="14"/>
  <c r="P55" i="14"/>
  <c r="O55" i="14"/>
  <c r="M55" i="14"/>
  <c r="L55" i="14"/>
  <c r="D55" i="14"/>
  <c r="C55" i="14"/>
  <c r="S54" i="14"/>
  <c r="R54" i="14"/>
  <c r="P54" i="14"/>
  <c r="O54" i="14"/>
  <c r="M54" i="14"/>
  <c r="L54" i="14"/>
  <c r="D54" i="14"/>
  <c r="C54" i="14"/>
  <c r="S53" i="14"/>
  <c r="R53" i="14"/>
  <c r="P53" i="14"/>
  <c r="O53" i="14"/>
  <c r="M53" i="14"/>
  <c r="L53" i="14"/>
  <c r="D53" i="14"/>
  <c r="C53" i="14"/>
  <c r="S52" i="14"/>
  <c r="R52" i="14"/>
  <c r="P52" i="14"/>
  <c r="O52" i="14"/>
  <c r="M52" i="14"/>
  <c r="L52" i="14"/>
  <c r="D52" i="14"/>
  <c r="C52" i="14"/>
  <c r="S51" i="14"/>
  <c r="R51" i="14"/>
  <c r="P51" i="14"/>
  <c r="O51" i="14"/>
  <c r="M51" i="14"/>
  <c r="L51" i="14"/>
  <c r="D51" i="14"/>
  <c r="C51" i="14"/>
  <c r="S50" i="14"/>
  <c r="R50" i="14"/>
  <c r="P50" i="14"/>
  <c r="O50" i="14"/>
  <c r="M50" i="14"/>
  <c r="L50" i="14"/>
  <c r="D50" i="14"/>
  <c r="C50" i="14"/>
  <c r="S49" i="14"/>
  <c r="R49" i="14"/>
  <c r="P49" i="14"/>
  <c r="O49" i="14"/>
  <c r="M49" i="14"/>
  <c r="L49" i="14"/>
  <c r="D49" i="14"/>
  <c r="C49" i="14"/>
  <c r="S48" i="14"/>
  <c r="R48" i="14"/>
  <c r="P48" i="14"/>
  <c r="O48" i="14"/>
  <c r="M48" i="14"/>
  <c r="L48" i="14"/>
  <c r="D48" i="14"/>
  <c r="C48" i="14"/>
  <c r="S47" i="14"/>
  <c r="R47" i="14"/>
  <c r="P47" i="14"/>
  <c r="O47" i="14"/>
  <c r="M47" i="14"/>
  <c r="L47" i="14"/>
  <c r="D47" i="14"/>
  <c r="C47" i="14"/>
  <c r="S46" i="14"/>
  <c r="R46" i="14"/>
  <c r="P46" i="14"/>
  <c r="O46" i="14"/>
  <c r="M46" i="14"/>
  <c r="L46" i="14"/>
  <c r="D46" i="14"/>
  <c r="C46" i="14"/>
  <c r="S45" i="14"/>
  <c r="R45" i="14"/>
  <c r="P45" i="14"/>
  <c r="O45" i="14"/>
  <c r="M45" i="14"/>
  <c r="L45" i="14"/>
  <c r="D45" i="14"/>
  <c r="C45" i="14"/>
  <c r="S44" i="14"/>
  <c r="R44" i="14"/>
  <c r="P44" i="14"/>
  <c r="O44" i="14"/>
  <c r="M44" i="14"/>
  <c r="L44" i="14"/>
  <c r="D44" i="14"/>
  <c r="C44" i="14"/>
  <c r="S43" i="14"/>
  <c r="R43" i="14"/>
  <c r="P43" i="14"/>
  <c r="O43" i="14"/>
  <c r="M43" i="14"/>
  <c r="L43" i="14"/>
  <c r="D43" i="14"/>
  <c r="C43" i="14"/>
  <c r="S42" i="14"/>
  <c r="R42" i="14"/>
  <c r="P42" i="14"/>
  <c r="O42" i="14"/>
  <c r="M42" i="14"/>
  <c r="L42" i="14"/>
  <c r="D42" i="14"/>
  <c r="C42" i="14"/>
  <c r="S41" i="14"/>
  <c r="R41" i="14"/>
  <c r="P41" i="14"/>
  <c r="O41" i="14"/>
  <c r="M41" i="14"/>
  <c r="L41" i="14"/>
  <c r="D41" i="14"/>
  <c r="C41" i="14"/>
  <c r="S40" i="14"/>
  <c r="R40" i="14"/>
  <c r="P40" i="14"/>
  <c r="O40" i="14"/>
  <c r="M40" i="14"/>
  <c r="L40" i="14"/>
  <c r="D40" i="14"/>
  <c r="C40" i="14"/>
  <c r="S39" i="14"/>
  <c r="R39" i="14"/>
  <c r="P39" i="14"/>
  <c r="O39" i="14"/>
  <c r="M39" i="14"/>
  <c r="L39" i="14"/>
  <c r="D39" i="14"/>
  <c r="C39" i="14"/>
  <c r="S38" i="14"/>
  <c r="R38" i="14"/>
  <c r="P38" i="14"/>
  <c r="O38" i="14"/>
  <c r="M38" i="14"/>
  <c r="L38" i="14"/>
  <c r="D38" i="14"/>
  <c r="C38" i="14"/>
  <c r="S37" i="14"/>
  <c r="R37" i="14"/>
  <c r="P37" i="14"/>
  <c r="O37" i="14"/>
  <c r="M37" i="14"/>
  <c r="L37" i="14"/>
  <c r="D37" i="14"/>
  <c r="C37" i="14"/>
  <c r="S36" i="14"/>
  <c r="R36" i="14"/>
  <c r="P36" i="14"/>
  <c r="O36" i="14"/>
  <c r="M36" i="14"/>
  <c r="L36" i="14"/>
  <c r="D36" i="14"/>
  <c r="C36" i="14"/>
  <c r="S35" i="14"/>
  <c r="R35" i="14"/>
  <c r="P35" i="14"/>
  <c r="O35" i="14"/>
  <c r="M35" i="14"/>
  <c r="L35" i="14"/>
  <c r="D35" i="14"/>
  <c r="C35" i="14"/>
  <c r="S34" i="14"/>
  <c r="R34" i="14"/>
  <c r="P34" i="14"/>
  <c r="O34" i="14"/>
  <c r="M34" i="14"/>
  <c r="L34" i="14"/>
  <c r="D34" i="14"/>
  <c r="C34" i="14"/>
  <c r="S33" i="14"/>
  <c r="R33" i="14"/>
  <c r="P33" i="14"/>
  <c r="O33" i="14"/>
  <c r="M33" i="14"/>
  <c r="L33" i="14"/>
  <c r="D33" i="14"/>
  <c r="C33" i="14"/>
  <c r="S32" i="14"/>
  <c r="R32" i="14"/>
  <c r="P32" i="14"/>
  <c r="O32" i="14"/>
  <c r="M32" i="14"/>
  <c r="L32" i="14"/>
  <c r="D32" i="14"/>
  <c r="C32" i="14"/>
  <c r="S31" i="14"/>
  <c r="R31" i="14"/>
  <c r="P31" i="14"/>
  <c r="O31" i="14"/>
  <c r="M31" i="14"/>
  <c r="L31" i="14"/>
  <c r="D31" i="14"/>
  <c r="C31" i="14"/>
  <c r="S30" i="14"/>
  <c r="R30" i="14"/>
  <c r="P30" i="14"/>
  <c r="O30" i="14"/>
  <c r="M30" i="14"/>
  <c r="L30" i="14"/>
  <c r="D30" i="14"/>
  <c r="C30" i="14"/>
  <c r="S29" i="14"/>
  <c r="R29" i="14"/>
  <c r="P29" i="14"/>
  <c r="O29" i="14"/>
  <c r="M29" i="14"/>
  <c r="L29" i="14"/>
  <c r="D29" i="14"/>
  <c r="C29" i="14"/>
  <c r="S28" i="14"/>
  <c r="R28" i="14"/>
  <c r="P28" i="14"/>
  <c r="O28" i="14"/>
  <c r="M28" i="14"/>
  <c r="L28" i="14"/>
  <c r="D28" i="14"/>
  <c r="C28" i="14"/>
  <c r="S27" i="14"/>
  <c r="R27" i="14"/>
  <c r="P27" i="14"/>
  <c r="O27" i="14"/>
  <c r="M27" i="14"/>
  <c r="L27" i="14"/>
  <c r="D27" i="14"/>
  <c r="C27" i="14"/>
  <c r="S26" i="14"/>
  <c r="R26" i="14"/>
  <c r="P26" i="14"/>
  <c r="O26" i="14"/>
  <c r="M26" i="14"/>
  <c r="L26" i="14"/>
  <c r="D26" i="14"/>
  <c r="C26" i="14"/>
  <c r="S25" i="14"/>
  <c r="R25" i="14"/>
  <c r="P25" i="14"/>
  <c r="O25" i="14"/>
  <c r="M25" i="14"/>
  <c r="L25" i="14"/>
  <c r="D25" i="14"/>
  <c r="C25" i="14"/>
  <c r="S24" i="14"/>
  <c r="R24" i="14"/>
  <c r="P24" i="14"/>
  <c r="O24" i="14"/>
  <c r="M24" i="14"/>
  <c r="L24" i="14"/>
  <c r="D24" i="14"/>
  <c r="C24" i="14"/>
  <c r="S23" i="14"/>
  <c r="R23" i="14"/>
  <c r="P23" i="14"/>
  <c r="O23" i="14"/>
  <c r="M23" i="14"/>
  <c r="L23" i="14"/>
  <c r="D23" i="14"/>
  <c r="C23" i="14"/>
  <c r="S22" i="14"/>
  <c r="R22" i="14"/>
  <c r="P22" i="14"/>
  <c r="O22" i="14"/>
  <c r="M22" i="14"/>
  <c r="L22" i="14"/>
  <c r="D22" i="14"/>
  <c r="C22" i="14"/>
  <c r="S21" i="14"/>
  <c r="R21" i="14"/>
  <c r="P21" i="14"/>
  <c r="O21" i="14"/>
  <c r="M21" i="14"/>
  <c r="L21" i="14"/>
  <c r="D21" i="14"/>
  <c r="C21" i="14"/>
  <c r="S20" i="14"/>
  <c r="R20" i="14"/>
  <c r="P20" i="14"/>
  <c r="O20" i="14"/>
  <c r="M20" i="14"/>
  <c r="L20" i="14"/>
  <c r="D20" i="14"/>
  <c r="C20" i="14"/>
  <c r="S19" i="14"/>
  <c r="R19" i="14"/>
  <c r="P19" i="14"/>
  <c r="O19" i="14"/>
  <c r="M19" i="14"/>
  <c r="L19" i="14"/>
  <c r="D19" i="14"/>
  <c r="C19" i="14"/>
  <c r="S18" i="14"/>
  <c r="R18" i="14"/>
  <c r="P18" i="14"/>
  <c r="O18" i="14"/>
  <c r="M18" i="14"/>
  <c r="L18" i="14"/>
  <c r="D18" i="14"/>
  <c r="C18" i="14"/>
  <c r="S17" i="14"/>
  <c r="R17" i="14"/>
  <c r="P17" i="14"/>
  <c r="O17" i="14"/>
  <c r="M17" i="14"/>
  <c r="L17" i="14"/>
  <c r="D17" i="14"/>
  <c r="C17" i="14"/>
  <c r="S16" i="14"/>
  <c r="R16" i="14"/>
  <c r="P16" i="14"/>
  <c r="O16" i="14"/>
  <c r="M16" i="14"/>
  <c r="L16" i="14"/>
  <c r="D16" i="14"/>
  <c r="C16" i="14"/>
  <c r="S15" i="14"/>
  <c r="R15" i="14"/>
  <c r="P15" i="14"/>
  <c r="O15" i="14"/>
  <c r="M15" i="14"/>
  <c r="L15" i="14"/>
  <c r="D15" i="14"/>
  <c r="C15" i="14"/>
  <c r="S14" i="14"/>
  <c r="R14" i="14"/>
  <c r="P14" i="14"/>
  <c r="O14" i="14"/>
  <c r="M14" i="14"/>
  <c r="L14" i="14"/>
  <c r="D14" i="14"/>
  <c r="C14" i="14"/>
  <c r="S13" i="14"/>
  <c r="R13" i="14"/>
  <c r="P13" i="14"/>
  <c r="O13" i="14"/>
  <c r="M13" i="14"/>
  <c r="L13" i="14"/>
  <c r="D13" i="14"/>
  <c r="C13" i="14"/>
  <c r="S12" i="14"/>
  <c r="R12" i="14"/>
  <c r="P12" i="14"/>
  <c r="O12" i="14"/>
  <c r="M12" i="14"/>
  <c r="L12" i="14"/>
  <c r="D12" i="14"/>
  <c r="C12" i="14"/>
  <c r="S11" i="14"/>
  <c r="R11" i="14"/>
  <c r="P11" i="14"/>
  <c r="O11" i="14"/>
  <c r="M11" i="14"/>
  <c r="L11" i="14"/>
  <c r="D11" i="14"/>
  <c r="C11" i="14"/>
  <c r="S10" i="14"/>
  <c r="R10" i="14"/>
  <c r="P10" i="14"/>
  <c r="O10" i="14"/>
  <c r="M10" i="14"/>
  <c r="L10" i="14"/>
  <c r="D10" i="14"/>
  <c r="C10" i="14"/>
  <c r="S9" i="14"/>
  <c r="R9" i="14"/>
  <c r="P9" i="14"/>
  <c r="O9" i="14"/>
  <c r="M9" i="14"/>
  <c r="L9" i="14"/>
  <c r="D9" i="14"/>
  <c r="C9" i="14"/>
  <c r="S8" i="14"/>
  <c r="R8" i="14"/>
  <c r="P8" i="14"/>
  <c r="O8" i="14"/>
  <c r="M8" i="14"/>
  <c r="L8" i="14"/>
  <c r="D8" i="14"/>
  <c r="C8" i="14"/>
  <c r="S7" i="14"/>
  <c r="R7" i="14"/>
  <c r="P7" i="14"/>
  <c r="O7" i="14"/>
  <c r="M7" i="14"/>
  <c r="L7" i="14"/>
  <c r="D7" i="14"/>
  <c r="C7" i="14"/>
  <c r="S6" i="14"/>
  <c r="R6" i="14"/>
  <c r="P6" i="14"/>
  <c r="O6" i="14"/>
  <c r="M6" i="14"/>
  <c r="L6" i="14"/>
  <c r="D6" i="14"/>
  <c r="C6" i="14"/>
  <c r="S5" i="14"/>
  <c r="R5" i="14"/>
  <c r="P5" i="14"/>
  <c r="O5" i="14"/>
  <c r="M5" i="14"/>
  <c r="L5" i="14"/>
  <c r="D5" i="14"/>
  <c r="C5" i="14"/>
  <c r="S4" i="14"/>
  <c r="R4" i="14"/>
  <c r="P4" i="14"/>
  <c r="O4" i="14"/>
  <c r="M4" i="14"/>
  <c r="L4" i="14"/>
  <c r="D4" i="14"/>
  <c r="C4" i="14"/>
  <c r="S3" i="14"/>
  <c r="R3" i="14"/>
  <c r="P3" i="14"/>
  <c r="O3" i="14"/>
  <c r="M3" i="14"/>
  <c r="L3" i="14"/>
  <c r="E3" i="14"/>
  <c r="D3" i="14"/>
  <c r="C3" i="14"/>
  <c r="T2" i="14"/>
  <c r="Q2" i="14"/>
  <c r="N2" i="14"/>
  <c r="D384" i="18"/>
  <c r="C384" i="18"/>
  <c r="D383" i="18"/>
  <c r="C383" i="18"/>
  <c r="D382" i="18"/>
  <c r="C382" i="18"/>
  <c r="D381" i="18"/>
  <c r="C381" i="18"/>
  <c r="D380" i="18"/>
  <c r="C380" i="18"/>
  <c r="D379" i="18"/>
  <c r="C379" i="18"/>
  <c r="D378" i="18"/>
  <c r="C378" i="18"/>
  <c r="D377" i="18"/>
  <c r="C377" i="18"/>
  <c r="D376" i="18"/>
  <c r="C376" i="18"/>
  <c r="D375" i="18"/>
  <c r="C375" i="18"/>
  <c r="D374" i="18"/>
  <c r="C374" i="18"/>
  <c r="D373" i="18"/>
  <c r="C373" i="18"/>
  <c r="D372" i="18"/>
  <c r="C372" i="18"/>
  <c r="D371" i="18"/>
  <c r="C371" i="18"/>
  <c r="D370" i="18"/>
  <c r="C370" i="18"/>
  <c r="D369" i="18"/>
  <c r="C369" i="18"/>
  <c r="D368" i="18"/>
  <c r="C368" i="18"/>
  <c r="D367" i="18"/>
  <c r="C367" i="18"/>
  <c r="D366" i="18"/>
  <c r="C366" i="18"/>
  <c r="D365" i="18"/>
  <c r="C365" i="18"/>
  <c r="D364" i="18"/>
  <c r="C364" i="18"/>
  <c r="D363" i="18"/>
  <c r="C363" i="18"/>
  <c r="D362" i="18"/>
  <c r="C362" i="18"/>
  <c r="D361" i="18"/>
  <c r="C361" i="18"/>
  <c r="D360" i="18"/>
  <c r="C360" i="18"/>
  <c r="D359" i="18"/>
  <c r="C359" i="18"/>
  <c r="D358" i="18"/>
  <c r="C358" i="18"/>
  <c r="D357" i="18"/>
  <c r="C357" i="18"/>
  <c r="D356" i="18"/>
  <c r="C356" i="18"/>
  <c r="D355" i="18"/>
  <c r="C355" i="18"/>
  <c r="D354" i="18"/>
  <c r="C354" i="18"/>
  <c r="D353" i="18"/>
  <c r="C353" i="18"/>
  <c r="D352" i="18"/>
  <c r="C352" i="18"/>
  <c r="D351" i="18"/>
  <c r="C351" i="18"/>
  <c r="D350" i="18"/>
  <c r="C350" i="18"/>
  <c r="D349" i="18"/>
  <c r="C349" i="18"/>
  <c r="D348" i="18"/>
  <c r="C348" i="18"/>
  <c r="D347" i="18"/>
  <c r="C347" i="18"/>
  <c r="D346" i="18"/>
  <c r="C346" i="18"/>
  <c r="D345" i="18"/>
  <c r="C345" i="18"/>
  <c r="D344" i="18"/>
  <c r="C344" i="18"/>
  <c r="D343" i="18"/>
  <c r="C343" i="18"/>
  <c r="D342" i="18"/>
  <c r="C342" i="18"/>
  <c r="D341" i="18"/>
  <c r="C341" i="18"/>
  <c r="D340" i="18"/>
  <c r="C340" i="18"/>
  <c r="D339" i="18"/>
  <c r="C339" i="18"/>
  <c r="D338" i="18"/>
  <c r="C338" i="18"/>
  <c r="D337" i="18"/>
  <c r="C337" i="18"/>
  <c r="D336" i="18"/>
  <c r="C336" i="18"/>
  <c r="D335" i="18"/>
  <c r="C335" i="18"/>
  <c r="D334" i="18"/>
  <c r="C334" i="18"/>
  <c r="D333" i="18"/>
  <c r="C333" i="18"/>
  <c r="D332" i="18"/>
  <c r="C332" i="18"/>
  <c r="D331" i="18"/>
  <c r="C331" i="18"/>
  <c r="D330" i="18"/>
  <c r="C330" i="18"/>
  <c r="D329" i="18"/>
  <c r="C329" i="18"/>
  <c r="D328" i="18"/>
  <c r="C328" i="18"/>
  <c r="D327" i="18"/>
  <c r="C327" i="18"/>
  <c r="D326" i="18"/>
  <c r="C326" i="18"/>
  <c r="D325" i="18"/>
  <c r="C325" i="18"/>
  <c r="D324" i="18"/>
  <c r="C324" i="18"/>
  <c r="D323" i="18"/>
  <c r="C323" i="18"/>
  <c r="D322" i="18"/>
  <c r="C322" i="18"/>
  <c r="D321" i="18"/>
  <c r="C321" i="18"/>
  <c r="D320" i="18"/>
  <c r="C320" i="18"/>
  <c r="D319" i="18"/>
  <c r="C319" i="18"/>
  <c r="D318" i="18"/>
  <c r="C318" i="18"/>
  <c r="D317" i="18"/>
  <c r="C317" i="18"/>
  <c r="D316" i="18"/>
  <c r="C316" i="18"/>
  <c r="D315" i="18"/>
  <c r="C315" i="18"/>
  <c r="D314" i="18"/>
  <c r="C314" i="18"/>
  <c r="D313" i="18"/>
  <c r="C313" i="18"/>
  <c r="D312" i="18"/>
  <c r="C312" i="18"/>
  <c r="D311" i="18"/>
  <c r="C311" i="18"/>
  <c r="D310" i="18"/>
  <c r="C310" i="18"/>
  <c r="D309" i="18"/>
  <c r="C309" i="18"/>
  <c r="D308" i="18"/>
  <c r="C308" i="18"/>
  <c r="D307" i="18"/>
  <c r="C307" i="18"/>
  <c r="D306" i="18"/>
  <c r="C306" i="18"/>
  <c r="D305" i="18"/>
  <c r="C305" i="18"/>
  <c r="D304" i="18"/>
  <c r="C304" i="18"/>
  <c r="D303" i="18"/>
  <c r="C303" i="18"/>
  <c r="D302" i="18"/>
  <c r="C302" i="18"/>
  <c r="D301" i="18"/>
  <c r="C301" i="18"/>
  <c r="D300" i="18"/>
  <c r="C300" i="18"/>
  <c r="D299" i="18"/>
  <c r="C299" i="18"/>
  <c r="D298" i="18"/>
  <c r="C298" i="18"/>
  <c r="D297" i="18"/>
  <c r="C297" i="18"/>
  <c r="D296" i="18"/>
  <c r="C296" i="18"/>
  <c r="D295" i="18"/>
  <c r="C295" i="18"/>
  <c r="D294" i="18"/>
  <c r="C294" i="18"/>
  <c r="D293" i="18"/>
  <c r="C293" i="18"/>
  <c r="D292" i="18"/>
  <c r="C292" i="18"/>
  <c r="D291" i="18"/>
  <c r="C291" i="18"/>
  <c r="D290" i="18"/>
  <c r="C290" i="18"/>
  <c r="D289" i="18"/>
  <c r="C289" i="18"/>
  <c r="D288" i="18"/>
  <c r="C288" i="18"/>
  <c r="D287" i="18"/>
  <c r="C287" i="18"/>
  <c r="D286" i="18"/>
  <c r="C286" i="18"/>
  <c r="D285" i="18"/>
  <c r="C285" i="18"/>
  <c r="D284" i="18"/>
  <c r="C284" i="18"/>
  <c r="D283" i="18"/>
  <c r="C283" i="18"/>
  <c r="D282" i="18"/>
  <c r="C282" i="18"/>
  <c r="D281" i="18"/>
  <c r="C281" i="18"/>
  <c r="D280" i="18"/>
  <c r="C280" i="18"/>
  <c r="D279" i="18"/>
  <c r="C279" i="18"/>
  <c r="D278" i="18"/>
  <c r="C278" i="18"/>
  <c r="D277" i="18"/>
  <c r="C277" i="18"/>
  <c r="D276" i="18"/>
  <c r="C276" i="18"/>
  <c r="D275" i="18"/>
  <c r="C275" i="18"/>
  <c r="D274" i="18"/>
  <c r="C274" i="18"/>
  <c r="D273" i="18"/>
  <c r="C273" i="18"/>
  <c r="D272" i="18"/>
  <c r="C272" i="18"/>
  <c r="D271" i="18"/>
  <c r="C271" i="18"/>
  <c r="D270" i="18"/>
  <c r="C270" i="18"/>
  <c r="D269" i="18"/>
  <c r="C269" i="18"/>
  <c r="D268" i="18"/>
  <c r="C268" i="18"/>
  <c r="D267" i="18"/>
  <c r="C267" i="18"/>
  <c r="D266" i="18"/>
  <c r="C266" i="18"/>
  <c r="D265" i="18"/>
  <c r="C265" i="18"/>
  <c r="D264" i="18"/>
  <c r="C264" i="18"/>
  <c r="D263" i="18"/>
  <c r="C263" i="18"/>
  <c r="D262" i="18"/>
  <c r="C262" i="18"/>
  <c r="D261" i="18"/>
  <c r="C261" i="18"/>
  <c r="D260" i="18"/>
  <c r="C260" i="18"/>
  <c r="D259" i="18"/>
  <c r="C259" i="18"/>
  <c r="D258" i="18"/>
  <c r="C258" i="18"/>
  <c r="D257" i="18"/>
  <c r="C257" i="18"/>
  <c r="D256" i="18"/>
  <c r="C256" i="18"/>
  <c r="D255" i="18"/>
  <c r="C255" i="18"/>
  <c r="D254" i="18"/>
  <c r="C254" i="18"/>
  <c r="D253" i="18"/>
  <c r="C253" i="18"/>
  <c r="D252" i="18"/>
  <c r="C252" i="18"/>
  <c r="D251" i="18"/>
  <c r="C251" i="18"/>
  <c r="D250" i="18"/>
  <c r="C250" i="18"/>
  <c r="D249" i="18"/>
  <c r="C249" i="18"/>
  <c r="D248" i="18"/>
  <c r="C248" i="18"/>
  <c r="D247" i="18"/>
  <c r="C247" i="18"/>
  <c r="D246" i="18"/>
  <c r="C246" i="18"/>
  <c r="D245" i="18"/>
  <c r="C245" i="18"/>
  <c r="D244" i="18"/>
  <c r="C244" i="18"/>
  <c r="D243" i="18"/>
  <c r="C243" i="18"/>
  <c r="D242" i="18"/>
  <c r="C242" i="18"/>
  <c r="D241" i="18"/>
  <c r="C241" i="18"/>
  <c r="D240" i="18"/>
  <c r="C240" i="18"/>
  <c r="D239" i="18"/>
  <c r="C239" i="18"/>
  <c r="D238" i="18"/>
  <c r="C238" i="18"/>
  <c r="D237" i="18"/>
  <c r="C237" i="18"/>
  <c r="D236" i="18"/>
  <c r="C236" i="18"/>
  <c r="D235" i="18"/>
  <c r="C235" i="18"/>
  <c r="D234" i="18"/>
  <c r="C234" i="18"/>
  <c r="D233" i="18"/>
  <c r="C233" i="18"/>
  <c r="D232" i="18"/>
  <c r="C232" i="18"/>
  <c r="D231" i="18"/>
  <c r="C231" i="18"/>
  <c r="D230" i="18"/>
  <c r="C230" i="18"/>
  <c r="D229" i="18"/>
  <c r="C229" i="18"/>
  <c r="D228" i="18"/>
  <c r="C228" i="18"/>
  <c r="D227" i="18"/>
  <c r="C227" i="18"/>
  <c r="D226" i="18"/>
  <c r="C226" i="18"/>
  <c r="D225" i="18"/>
  <c r="C225" i="18"/>
  <c r="D224" i="18"/>
  <c r="C224" i="18"/>
  <c r="D223" i="18"/>
  <c r="C223" i="18"/>
  <c r="D222" i="18"/>
  <c r="C222" i="18"/>
  <c r="D221" i="18"/>
  <c r="C221" i="18"/>
  <c r="D220" i="18"/>
  <c r="C220" i="18"/>
  <c r="D219" i="18"/>
  <c r="C219" i="18"/>
  <c r="D218" i="18"/>
  <c r="C218" i="18"/>
  <c r="D217" i="18"/>
  <c r="C217" i="18"/>
  <c r="D216" i="18"/>
  <c r="C216" i="18"/>
  <c r="D215" i="18"/>
  <c r="C215" i="18"/>
  <c r="D214" i="18"/>
  <c r="C214" i="18"/>
  <c r="D213" i="18"/>
  <c r="C213" i="18"/>
  <c r="D212" i="18"/>
  <c r="C212" i="18"/>
  <c r="D211" i="18"/>
  <c r="C211" i="18"/>
  <c r="D210" i="18"/>
  <c r="C210" i="18"/>
  <c r="D209" i="18"/>
  <c r="C209" i="18"/>
  <c r="D208" i="18"/>
  <c r="C208" i="18"/>
  <c r="D207" i="18"/>
  <c r="C207" i="18"/>
  <c r="D206" i="18"/>
  <c r="C206" i="18"/>
  <c r="D205" i="18"/>
  <c r="C205" i="18"/>
  <c r="D204" i="18"/>
  <c r="C204" i="18"/>
  <c r="D203" i="18"/>
  <c r="C203" i="18"/>
  <c r="D202" i="18"/>
  <c r="C202" i="18"/>
  <c r="D201" i="18"/>
  <c r="C201" i="18"/>
  <c r="D200" i="18"/>
  <c r="C200" i="18"/>
  <c r="D199" i="18"/>
  <c r="C199" i="18"/>
  <c r="D198" i="18"/>
  <c r="C198" i="18"/>
  <c r="D197" i="18"/>
  <c r="C197" i="18"/>
  <c r="D196" i="18"/>
  <c r="C196" i="18"/>
  <c r="D195" i="18"/>
  <c r="C195" i="18"/>
  <c r="D194" i="18"/>
  <c r="C194" i="18"/>
  <c r="D193" i="18"/>
  <c r="C193" i="18"/>
  <c r="D192" i="18"/>
  <c r="C192" i="18"/>
  <c r="D191" i="18"/>
  <c r="C191" i="18"/>
  <c r="D190" i="18"/>
  <c r="C190" i="18"/>
  <c r="D189" i="18"/>
  <c r="C189" i="18"/>
  <c r="D188" i="18"/>
  <c r="C188" i="18"/>
  <c r="D187" i="18"/>
  <c r="C187" i="18"/>
  <c r="D186" i="18"/>
  <c r="C186" i="18"/>
  <c r="D185" i="18"/>
  <c r="C185" i="18"/>
  <c r="D184" i="18"/>
  <c r="C184" i="18"/>
  <c r="D183" i="18"/>
  <c r="C183" i="18"/>
  <c r="D182" i="18"/>
  <c r="C182" i="18"/>
  <c r="D181" i="18"/>
  <c r="C181" i="18"/>
  <c r="D180" i="18"/>
  <c r="C180" i="18"/>
  <c r="D179" i="18"/>
  <c r="C179" i="18"/>
  <c r="D178" i="18"/>
  <c r="C178" i="18"/>
  <c r="D177" i="18"/>
  <c r="C177" i="18"/>
  <c r="D176" i="18"/>
  <c r="C176" i="18"/>
  <c r="D175" i="18"/>
  <c r="C175" i="18"/>
  <c r="D174" i="18"/>
  <c r="C174" i="18"/>
  <c r="D173" i="18"/>
  <c r="C173" i="18"/>
  <c r="D172" i="18"/>
  <c r="C172" i="18"/>
  <c r="D171" i="18"/>
  <c r="C171" i="18"/>
  <c r="D170" i="18"/>
  <c r="C170" i="18"/>
  <c r="D169" i="18"/>
  <c r="C169" i="18"/>
  <c r="D168" i="18"/>
  <c r="C168" i="18"/>
  <c r="D167" i="18"/>
  <c r="C167" i="18"/>
  <c r="D166" i="18"/>
  <c r="C166" i="18"/>
  <c r="D165" i="18"/>
  <c r="C165" i="18"/>
  <c r="D164" i="18"/>
  <c r="C164" i="18"/>
  <c r="D163" i="18"/>
  <c r="C163" i="18"/>
  <c r="D162" i="18"/>
  <c r="C162" i="18"/>
  <c r="D161" i="18"/>
  <c r="C161" i="18"/>
  <c r="D160" i="18"/>
  <c r="C160" i="18"/>
  <c r="D159" i="18"/>
  <c r="C159" i="18"/>
  <c r="D158" i="18"/>
  <c r="C158" i="18"/>
  <c r="D157" i="18"/>
  <c r="C157" i="18"/>
  <c r="D156" i="18"/>
  <c r="C156" i="18"/>
  <c r="D155" i="18"/>
  <c r="C155" i="18"/>
  <c r="D154" i="18"/>
  <c r="C154" i="18"/>
  <c r="D153" i="18"/>
  <c r="C153" i="18"/>
  <c r="D152" i="18"/>
  <c r="C152" i="18"/>
  <c r="D151" i="18"/>
  <c r="C151" i="18"/>
  <c r="D150" i="18"/>
  <c r="C150" i="18"/>
  <c r="D149" i="18"/>
  <c r="C149" i="18"/>
  <c r="D148" i="18"/>
  <c r="C148" i="18"/>
  <c r="D147" i="18"/>
  <c r="C147" i="18"/>
  <c r="D146" i="18"/>
  <c r="C146" i="18"/>
  <c r="D145" i="18"/>
  <c r="C145" i="18"/>
  <c r="D144" i="18"/>
  <c r="C144" i="18"/>
  <c r="D143" i="18"/>
  <c r="C143" i="18"/>
  <c r="D142" i="18"/>
  <c r="C142" i="18"/>
  <c r="D141" i="18"/>
  <c r="C141" i="18"/>
  <c r="D140" i="18"/>
  <c r="C140" i="18"/>
  <c r="D139" i="18"/>
  <c r="C139" i="18"/>
  <c r="D138" i="18"/>
  <c r="C138" i="18"/>
  <c r="D137" i="18"/>
  <c r="C137" i="18"/>
  <c r="D136" i="18"/>
  <c r="C136" i="18"/>
  <c r="D135" i="18"/>
  <c r="C135" i="18"/>
  <c r="D134" i="18"/>
  <c r="C134" i="18"/>
  <c r="D133" i="18"/>
  <c r="C133" i="18"/>
  <c r="D132" i="18"/>
  <c r="C132" i="18"/>
  <c r="D131" i="18"/>
  <c r="C131" i="18"/>
  <c r="D130" i="18"/>
  <c r="C130" i="18"/>
  <c r="D129" i="18"/>
  <c r="C129" i="18"/>
  <c r="D128" i="18"/>
  <c r="C128" i="18"/>
  <c r="D127" i="18"/>
  <c r="C127" i="18"/>
  <c r="D126" i="18"/>
  <c r="C126" i="18"/>
  <c r="D125" i="18"/>
  <c r="C125" i="18"/>
  <c r="D124" i="18"/>
  <c r="C124" i="18"/>
  <c r="D123" i="18"/>
  <c r="C123" i="18"/>
  <c r="D122" i="18"/>
  <c r="C122" i="18"/>
  <c r="D121" i="18"/>
  <c r="C121" i="18"/>
  <c r="D120" i="18"/>
  <c r="C120" i="18"/>
  <c r="D119" i="18"/>
  <c r="C119" i="18"/>
  <c r="D118" i="18"/>
  <c r="C118" i="18"/>
  <c r="D117" i="18"/>
  <c r="C117" i="18"/>
  <c r="D116" i="18"/>
  <c r="C116" i="18"/>
  <c r="D115" i="18"/>
  <c r="C115" i="18"/>
  <c r="D114" i="18"/>
  <c r="C114" i="18"/>
  <c r="D113" i="18"/>
  <c r="C113" i="18"/>
  <c r="D112" i="18"/>
  <c r="C112" i="18"/>
  <c r="D111" i="18"/>
  <c r="C111" i="18"/>
  <c r="D110" i="18"/>
  <c r="C110" i="18"/>
  <c r="D109" i="18"/>
  <c r="C109" i="18"/>
  <c r="D108" i="18"/>
  <c r="C108" i="18"/>
  <c r="D107" i="18"/>
  <c r="C107" i="18"/>
  <c r="D106" i="18"/>
  <c r="C106" i="18"/>
  <c r="D105" i="18"/>
  <c r="C105" i="18"/>
  <c r="D104" i="18"/>
  <c r="C104" i="18"/>
  <c r="D103" i="18"/>
  <c r="C103" i="18"/>
  <c r="D102" i="18"/>
  <c r="C102" i="18"/>
  <c r="D101" i="18"/>
  <c r="C101" i="18"/>
  <c r="D100" i="18"/>
  <c r="C100" i="18"/>
  <c r="D99" i="18"/>
  <c r="C99" i="18"/>
  <c r="D98" i="18"/>
  <c r="C98" i="18"/>
  <c r="D97" i="18"/>
  <c r="C97" i="18"/>
  <c r="D96" i="18"/>
  <c r="C96" i="18"/>
  <c r="D95" i="18"/>
  <c r="C95" i="18"/>
  <c r="D94" i="18"/>
  <c r="C94" i="18"/>
  <c r="D93" i="18"/>
  <c r="C93" i="18"/>
  <c r="D92" i="18"/>
  <c r="C92" i="18"/>
  <c r="D91" i="18"/>
  <c r="C91" i="18"/>
  <c r="D90" i="18"/>
  <c r="C90" i="18"/>
  <c r="D89" i="18"/>
  <c r="C89" i="18"/>
  <c r="D88" i="18"/>
  <c r="C88" i="18"/>
  <c r="D87" i="18"/>
  <c r="C87" i="18"/>
  <c r="D86" i="18"/>
  <c r="C86" i="18"/>
  <c r="S85" i="18"/>
  <c r="R85" i="18"/>
  <c r="P85" i="18"/>
  <c r="O85" i="18"/>
  <c r="M85" i="18"/>
  <c r="L85" i="18"/>
  <c r="D85" i="18"/>
  <c r="C85" i="18"/>
  <c r="S84" i="18"/>
  <c r="R84" i="18"/>
  <c r="P84" i="18"/>
  <c r="O84" i="18"/>
  <c r="M84" i="18"/>
  <c r="L84" i="18"/>
  <c r="D84" i="18"/>
  <c r="C84" i="18"/>
  <c r="S83" i="18"/>
  <c r="R83" i="18"/>
  <c r="P83" i="18"/>
  <c r="O83" i="18"/>
  <c r="M83" i="18"/>
  <c r="L83" i="18"/>
  <c r="D83" i="18"/>
  <c r="C83" i="18"/>
  <c r="S82" i="18"/>
  <c r="R82" i="18"/>
  <c r="P82" i="18"/>
  <c r="O82" i="18"/>
  <c r="M82" i="18"/>
  <c r="L82" i="18"/>
  <c r="D82" i="18"/>
  <c r="C82" i="18"/>
  <c r="S81" i="18"/>
  <c r="R81" i="18"/>
  <c r="P81" i="18"/>
  <c r="O81" i="18"/>
  <c r="M81" i="18"/>
  <c r="L81" i="18"/>
  <c r="D81" i="18"/>
  <c r="C81" i="18"/>
  <c r="S80" i="18"/>
  <c r="R80" i="18"/>
  <c r="P80" i="18"/>
  <c r="O80" i="18"/>
  <c r="M80" i="18"/>
  <c r="L80" i="18"/>
  <c r="D80" i="18"/>
  <c r="C80" i="18"/>
  <c r="S79" i="18"/>
  <c r="R79" i="18"/>
  <c r="P79" i="18"/>
  <c r="O79" i="18"/>
  <c r="M79" i="18"/>
  <c r="L79" i="18"/>
  <c r="D79" i="18"/>
  <c r="C79" i="18"/>
  <c r="S78" i="18"/>
  <c r="R78" i="18"/>
  <c r="P78" i="18"/>
  <c r="O78" i="18"/>
  <c r="M78" i="18"/>
  <c r="L78" i="18"/>
  <c r="D78" i="18"/>
  <c r="C78" i="18"/>
  <c r="S77" i="18"/>
  <c r="R77" i="18"/>
  <c r="P77" i="18"/>
  <c r="O77" i="18"/>
  <c r="M77" i="18"/>
  <c r="L77" i="18"/>
  <c r="D77" i="18"/>
  <c r="C77" i="18"/>
  <c r="S76" i="18"/>
  <c r="R76" i="18"/>
  <c r="P76" i="18"/>
  <c r="O76" i="18"/>
  <c r="M76" i="18"/>
  <c r="L76" i="18"/>
  <c r="D76" i="18"/>
  <c r="C76" i="18"/>
  <c r="S75" i="18"/>
  <c r="R75" i="18"/>
  <c r="P75" i="18"/>
  <c r="O75" i="18"/>
  <c r="M75" i="18"/>
  <c r="L75" i="18"/>
  <c r="D75" i="18"/>
  <c r="C75" i="18"/>
  <c r="S74" i="18"/>
  <c r="R74" i="18"/>
  <c r="P74" i="18"/>
  <c r="O74" i="18"/>
  <c r="M74" i="18"/>
  <c r="L74" i="18"/>
  <c r="D74" i="18"/>
  <c r="C74" i="18"/>
  <c r="S73" i="18"/>
  <c r="R73" i="18"/>
  <c r="P73" i="18"/>
  <c r="O73" i="18"/>
  <c r="M73" i="18"/>
  <c r="L73" i="18"/>
  <c r="D73" i="18"/>
  <c r="C73" i="18"/>
  <c r="S72" i="18"/>
  <c r="R72" i="18"/>
  <c r="P72" i="18"/>
  <c r="O72" i="18"/>
  <c r="M72" i="18"/>
  <c r="L72" i="18"/>
  <c r="D72" i="18"/>
  <c r="C72" i="18"/>
  <c r="S71" i="18"/>
  <c r="R71" i="18"/>
  <c r="P71" i="18"/>
  <c r="O71" i="18"/>
  <c r="M71" i="18"/>
  <c r="L71" i="18"/>
  <c r="D71" i="18"/>
  <c r="C71" i="18"/>
  <c r="S70" i="18"/>
  <c r="R70" i="18"/>
  <c r="P70" i="18"/>
  <c r="O70" i="18"/>
  <c r="M70" i="18"/>
  <c r="L70" i="18"/>
  <c r="D70" i="18"/>
  <c r="C70" i="18"/>
  <c r="S69" i="18"/>
  <c r="R69" i="18"/>
  <c r="P69" i="18"/>
  <c r="O69" i="18"/>
  <c r="M69" i="18"/>
  <c r="L69" i="18"/>
  <c r="D69" i="18"/>
  <c r="C69" i="18"/>
  <c r="S68" i="18"/>
  <c r="R68" i="18"/>
  <c r="P68" i="18"/>
  <c r="O68" i="18"/>
  <c r="M68" i="18"/>
  <c r="L68" i="18"/>
  <c r="D68" i="18"/>
  <c r="C68" i="18"/>
  <c r="S67" i="18"/>
  <c r="R67" i="18"/>
  <c r="P67" i="18"/>
  <c r="O67" i="18"/>
  <c r="M67" i="18"/>
  <c r="L67" i="18"/>
  <c r="D67" i="18"/>
  <c r="C67" i="18"/>
  <c r="S66" i="18"/>
  <c r="R66" i="18"/>
  <c r="P66" i="18"/>
  <c r="O66" i="18"/>
  <c r="M66" i="18"/>
  <c r="L66" i="18"/>
  <c r="D66" i="18"/>
  <c r="C66" i="18"/>
  <c r="S65" i="18"/>
  <c r="R65" i="18"/>
  <c r="P65" i="18"/>
  <c r="O65" i="18"/>
  <c r="M65" i="18"/>
  <c r="L65" i="18"/>
  <c r="D65" i="18"/>
  <c r="C65" i="18"/>
  <c r="S64" i="18"/>
  <c r="R64" i="18"/>
  <c r="P64" i="18"/>
  <c r="O64" i="18"/>
  <c r="M64" i="18"/>
  <c r="L64" i="18"/>
  <c r="D64" i="18"/>
  <c r="C64" i="18"/>
  <c r="S63" i="18"/>
  <c r="R63" i="18"/>
  <c r="P63" i="18"/>
  <c r="O63" i="18"/>
  <c r="M63" i="18"/>
  <c r="L63" i="18"/>
  <c r="D63" i="18"/>
  <c r="C63" i="18"/>
  <c r="S62" i="18"/>
  <c r="R62" i="18"/>
  <c r="P62" i="18"/>
  <c r="O62" i="18"/>
  <c r="M62" i="18"/>
  <c r="L62" i="18"/>
  <c r="D62" i="18"/>
  <c r="C62" i="18"/>
  <c r="S61" i="18"/>
  <c r="R61" i="18"/>
  <c r="P61" i="18"/>
  <c r="O61" i="18"/>
  <c r="M61" i="18"/>
  <c r="L61" i="18"/>
  <c r="D61" i="18"/>
  <c r="C61" i="18"/>
  <c r="S60" i="18"/>
  <c r="R60" i="18"/>
  <c r="P60" i="18"/>
  <c r="O60" i="18"/>
  <c r="M60" i="18"/>
  <c r="L60" i="18"/>
  <c r="D60" i="18"/>
  <c r="C60" i="18"/>
  <c r="S59" i="18"/>
  <c r="R59" i="18"/>
  <c r="P59" i="18"/>
  <c r="O59" i="18"/>
  <c r="M59" i="18"/>
  <c r="L59" i="18"/>
  <c r="D59" i="18"/>
  <c r="C59" i="18"/>
  <c r="S58" i="18"/>
  <c r="R58" i="18"/>
  <c r="P58" i="18"/>
  <c r="O58" i="18"/>
  <c r="M58" i="18"/>
  <c r="L58" i="18"/>
  <c r="D58" i="18"/>
  <c r="C58" i="18"/>
  <c r="S57" i="18"/>
  <c r="R57" i="18"/>
  <c r="P57" i="18"/>
  <c r="O57" i="18"/>
  <c r="M57" i="18"/>
  <c r="L57" i="18"/>
  <c r="D57" i="18"/>
  <c r="C57" i="18"/>
  <c r="S56" i="18"/>
  <c r="R56" i="18"/>
  <c r="P56" i="18"/>
  <c r="O56" i="18"/>
  <c r="M56" i="18"/>
  <c r="L56" i="18"/>
  <c r="D56" i="18"/>
  <c r="C56" i="18"/>
  <c r="S55" i="18"/>
  <c r="R55" i="18"/>
  <c r="P55" i="18"/>
  <c r="O55" i="18"/>
  <c r="M55" i="18"/>
  <c r="L55" i="18"/>
  <c r="D55" i="18"/>
  <c r="C55" i="18"/>
  <c r="S54" i="18"/>
  <c r="R54" i="18"/>
  <c r="P54" i="18"/>
  <c r="O54" i="18"/>
  <c r="M54" i="18"/>
  <c r="L54" i="18"/>
  <c r="D54" i="18"/>
  <c r="C54" i="18"/>
  <c r="S53" i="18"/>
  <c r="R53" i="18"/>
  <c r="P53" i="18"/>
  <c r="O53" i="18"/>
  <c r="M53" i="18"/>
  <c r="L53" i="18"/>
  <c r="D53" i="18"/>
  <c r="C53" i="18"/>
  <c r="S52" i="18"/>
  <c r="R52" i="18"/>
  <c r="P52" i="18"/>
  <c r="O52" i="18"/>
  <c r="M52" i="18"/>
  <c r="L52" i="18"/>
  <c r="D52" i="18"/>
  <c r="C52" i="18"/>
  <c r="S51" i="18"/>
  <c r="R51" i="18"/>
  <c r="P51" i="18"/>
  <c r="O51" i="18"/>
  <c r="M51" i="18"/>
  <c r="L51" i="18"/>
  <c r="D51" i="18"/>
  <c r="C51" i="18"/>
  <c r="S50" i="18"/>
  <c r="R50" i="18"/>
  <c r="P50" i="18"/>
  <c r="O50" i="18"/>
  <c r="M50" i="18"/>
  <c r="L50" i="18"/>
  <c r="D50" i="18"/>
  <c r="C50" i="18"/>
  <c r="S49" i="18"/>
  <c r="R49" i="18"/>
  <c r="P49" i="18"/>
  <c r="O49" i="18"/>
  <c r="M49" i="18"/>
  <c r="L49" i="18"/>
  <c r="D49" i="18"/>
  <c r="C49" i="18"/>
  <c r="S48" i="18"/>
  <c r="R48" i="18"/>
  <c r="P48" i="18"/>
  <c r="O48" i="18"/>
  <c r="M48" i="18"/>
  <c r="L48" i="18"/>
  <c r="D48" i="18"/>
  <c r="C48" i="18"/>
  <c r="S47" i="18"/>
  <c r="R47" i="18"/>
  <c r="P47" i="18"/>
  <c r="O47" i="18"/>
  <c r="M47" i="18"/>
  <c r="L47" i="18"/>
  <c r="D47" i="18"/>
  <c r="C47" i="18"/>
  <c r="S46" i="18"/>
  <c r="R46" i="18"/>
  <c r="P46" i="18"/>
  <c r="O46" i="18"/>
  <c r="M46" i="18"/>
  <c r="L46" i="18"/>
  <c r="D46" i="18"/>
  <c r="C46" i="18"/>
  <c r="S45" i="18"/>
  <c r="R45" i="18"/>
  <c r="P45" i="18"/>
  <c r="O45" i="18"/>
  <c r="M45" i="18"/>
  <c r="L45" i="18"/>
  <c r="D45" i="18"/>
  <c r="C45" i="18"/>
  <c r="S44" i="18"/>
  <c r="R44" i="18"/>
  <c r="P44" i="18"/>
  <c r="O44" i="18"/>
  <c r="M44" i="18"/>
  <c r="L44" i="18"/>
  <c r="D44" i="18"/>
  <c r="C44" i="18"/>
  <c r="S43" i="18"/>
  <c r="R43" i="18"/>
  <c r="P43" i="18"/>
  <c r="O43" i="18"/>
  <c r="M43" i="18"/>
  <c r="L43" i="18"/>
  <c r="D43" i="18"/>
  <c r="C43" i="18"/>
  <c r="S42" i="18"/>
  <c r="R42" i="18"/>
  <c r="P42" i="18"/>
  <c r="O42" i="18"/>
  <c r="M42" i="18"/>
  <c r="L42" i="18"/>
  <c r="D42" i="18"/>
  <c r="C42" i="18"/>
  <c r="S41" i="18"/>
  <c r="R41" i="18"/>
  <c r="P41" i="18"/>
  <c r="O41" i="18"/>
  <c r="M41" i="18"/>
  <c r="L41" i="18"/>
  <c r="D41" i="18"/>
  <c r="C41" i="18"/>
  <c r="S40" i="18"/>
  <c r="R40" i="18"/>
  <c r="P40" i="18"/>
  <c r="O40" i="18"/>
  <c r="M40" i="18"/>
  <c r="L40" i="18"/>
  <c r="D40" i="18"/>
  <c r="C40" i="18"/>
  <c r="S39" i="18"/>
  <c r="R39" i="18"/>
  <c r="P39" i="18"/>
  <c r="O39" i="18"/>
  <c r="M39" i="18"/>
  <c r="L39" i="18"/>
  <c r="D39" i="18"/>
  <c r="C39" i="18"/>
  <c r="S38" i="18"/>
  <c r="R38" i="18"/>
  <c r="P38" i="18"/>
  <c r="O38" i="18"/>
  <c r="M38" i="18"/>
  <c r="L38" i="18"/>
  <c r="D38" i="18"/>
  <c r="C38" i="18"/>
  <c r="S37" i="18"/>
  <c r="R37" i="18"/>
  <c r="P37" i="18"/>
  <c r="O37" i="18"/>
  <c r="M37" i="18"/>
  <c r="L37" i="18"/>
  <c r="D37" i="18"/>
  <c r="C37" i="18"/>
  <c r="S36" i="18"/>
  <c r="R36" i="18"/>
  <c r="P36" i="18"/>
  <c r="O36" i="18"/>
  <c r="M36" i="18"/>
  <c r="L36" i="18"/>
  <c r="D36" i="18"/>
  <c r="C36" i="18"/>
  <c r="S35" i="18"/>
  <c r="R35" i="18"/>
  <c r="P35" i="18"/>
  <c r="O35" i="18"/>
  <c r="M35" i="18"/>
  <c r="L35" i="18"/>
  <c r="D35" i="18"/>
  <c r="C35" i="18"/>
  <c r="S34" i="18"/>
  <c r="R34" i="18"/>
  <c r="P34" i="18"/>
  <c r="O34" i="18"/>
  <c r="M34" i="18"/>
  <c r="L34" i="18"/>
  <c r="D34" i="18"/>
  <c r="C34" i="18"/>
  <c r="S33" i="18"/>
  <c r="R33" i="18"/>
  <c r="P33" i="18"/>
  <c r="O33" i="18"/>
  <c r="M33" i="18"/>
  <c r="L33" i="18"/>
  <c r="D33" i="18"/>
  <c r="C33" i="18"/>
  <c r="S32" i="18"/>
  <c r="R32" i="18"/>
  <c r="P32" i="18"/>
  <c r="O32" i="18"/>
  <c r="M32" i="18"/>
  <c r="L32" i="18"/>
  <c r="D32" i="18"/>
  <c r="C32" i="18"/>
  <c r="S31" i="18"/>
  <c r="R31" i="18"/>
  <c r="P31" i="18"/>
  <c r="O31" i="18"/>
  <c r="M31" i="18"/>
  <c r="L31" i="18"/>
  <c r="D31" i="18"/>
  <c r="C31" i="18"/>
  <c r="S30" i="18"/>
  <c r="R30" i="18"/>
  <c r="P30" i="18"/>
  <c r="O30" i="18"/>
  <c r="M30" i="18"/>
  <c r="L30" i="18"/>
  <c r="D30" i="18"/>
  <c r="C30" i="18"/>
  <c r="S29" i="18"/>
  <c r="R29" i="18"/>
  <c r="P29" i="18"/>
  <c r="O29" i="18"/>
  <c r="M29" i="18"/>
  <c r="L29" i="18"/>
  <c r="D29" i="18"/>
  <c r="C29" i="18"/>
  <c r="S28" i="18"/>
  <c r="R28" i="18"/>
  <c r="P28" i="18"/>
  <c r="O28" i="18"/>
  <c r="M28" i="18"/>
  <c r="L28" i="18"/>
  <c r="D28" i="18"/>
  <c r="C28" i="18"/>
  <c r="S27" i="18"/>
  <c r="R27" i="18"/>
  <c r="P27" i="18"/>
  <c r="O27" i="18"/>
  <c r="M27" i="18"/>
  <c r="L27" i="18"/>
  <c r="D27" i="18"/>
  <c r="C27" i="18"/>
  <c r="S26" i="18"/>
  <c r="R26" i="18"/>
  <c r="P26" i="18"/>
  <c r="O26" i="18"/>
  <c r="M26" i="18"/>
  <c r="L26" i="18"/>
  <c r="D26" i="18"/>
  <c r="C26" i="18"/>
  <c r="S25" i="18"/>
  <c r="R25" i="18"/>
  <c r="P25" i="18"/>
  <c r="O25" i="18"/>
  <c r="M25" i="18"/>
  <c r="L25" i="18"/>
  <c r="D25" i="18"/>
  <c r="C25" i="18"/>
  <c r="S24" i="18"/>
  <c r="R24" i="18"/>
  <c r="P24" i="18"/>
  <c r="O24" i="18"/>
  <c r="M24" i="18"/>
  <c r="L24" i="18"/>
  <c r="D24" i="18"/>
  <c r="C24" i="18"/>
  <c r="S23" i="18"/>
  <c r="R23" i="18"/>
  <c r="P23" i="18"/>
  <c r="O23" i="18"/>
  <c r="M23" i="18"/>
  <c r="L23" i="18"/>
  <c r="D23" i="18"/>
  <c r="C23" i="18"/>
  <c r="S22" i="18"/>
  <c r="R22" i="18"/>
  <c r="P22" i="18"/>
  <c r="O22" i="18"/>
  <c r="M22" i="18"/>
  <c r="L22" i="18"/>
  <c r="D22" i="18"/>
  <c r="C22" i="18"/>
  <c r="S21" i="18"/>
  <c r="R21" i="18"/>
  <c r="P21" i="18"/>
  <c r="O21" i="18"/>
  <c r="M21" i="18"/>
  <c r="L21" i="18"/>
  <c r="D21" i="18"/>
  <c r="C21" i="18"/>
  <c r="S20" i="18"/>
  <c r="R20" i="18"/>
  <c r="P20" i="18"/>
  <c r="O20" i="18"/>
  <c r="M20" i="18"/>
  <c r="L20" i="18"/>
  <c r="D20" i="18"/>
  <c r="C20" i="18"/>
  <c r="S19" i="18"/>
  <c r="R19" i="18"/>
  <c r="P19" i="18"/>
  <c r="O19" i="18"/>
  <c r="M19" i="18"/>
  <c r="L19" i="18"/>
  <c r="D19" i="18"/>
  <c r="C19" i="18"/>
  <c r="S18" i="18"/>
  <c r="R18" i="18"/>
  <c r="P18" i="18"/>
  <c r="O18" i="18"/>
  <c r="M18" i="18"/>
  <c r="L18" i="18"/>
  <c r="D18" i="18"/>
  <c r="C18" i="18"/>
  <c r="S17" i="18"/>
  <c r="R17" i="18"/>
  <c r="P17" i="18"/>
  <c r="O17" i="18"/>
  <c r="M17" i="18"/>
  <c r="L17" i="18"/>
  <c r="D17" i="18"/>
  <c r="C17" i="18"/>
  <c r="S16" i="18"/>
  <c r="R16" i="18"/>
  <c r="P16" i="18"/>
  <c r="O16" i="18"/>
  <c r="M16" i="18"/>
  <c r="L16" i="18"/>
  <c r="D16" i="18"/>
  <c r="C16" i="18"/>
  <c r="S15" i="18"/>
  <c r="R15" i="18"/>
  <c r="P15" i="18"/>
  <c r="O15" i="18"/>
  <c r="M15" i="18"/>
  <c r="L15" i="18"/>
  <c r="D15" i="18"/>
  <c r="C15" i="18"/>
  <c r="S14" i="18"/>
  <c r="R14" i="18"/>
  <c r="P14" i="18"/>
  <c r="O14" i="18"/>
  <c r="M14" i="18"/>
  <c r="L14" i="18"/>
  <c r="D14" i="18"/>
  <c r="C14" i="18"/>
  <c r="S13" i="18"/>
  <c r="R13" i="18"/>
  <c r="P13" i="18"/>
  <c r="O13" i="18"/>
  <c r="M13" i="18"/>
  <c r="L13" i="18"/>
  <c r="D13" i="18"/>
  <c r="C13" i="18"/>
  <c r="S12" i="18"/>
  <c r="R12" i="18"/>
  <c r="P12" i="18"/>
  <c r="O12" i="18"/>
  <c r="M12" i="18"/>
  <c r="L12" i="18"/>
  <c r="D12" i="18"/>
  <c r="C12" i="18"/>
  <c r="S11" i="18"/>
  <c r="R11" i="18"/>
  <c r="P11" i="18"/>
  <c r="O11" i="18"/>
  <c r="M11" i="18"/>
  <c r="L11" i="18"/>
  <c r="D11" i="18"/>
  <c r="C11" i="18"/>
  <c r="S10" i="18"/>
  <c r="R10" i="18"/>
  <c r="P10" i="18"/>
  <c r="O10" i="18"/>
  <c r="M10" i="18"/>
  <c r="L10" i="18"/>
  <c r="D10" i="18"/>
  <c r="C10" i="18"/>
  <c r="S9" i="18"/>
  <c r="R9" i="18"/>
  <c r="P9" i="18"/>
  <c r="O9" i="18"/>
  <c r="M9" i="18"/>
  <c r="L9" i="18"/>
  <c r="D9" i="18"/>
  <c r="C9" i="18"/>
  <c r="S8" i="18"/>
  <c r="R8" i="18"/>
  <c r="P8" i="18"/>
  <c r="O8" i="18"/>
  <c r="M8" i="18"/>
  <c r="L8" i="18"/>
  <c r="D8" i="18"/>
  <c r="C8" i="18"/>
  <c r="S7" i="18"/>
  <c r="R7" i="18"/>
  <c r="P7" i="18"/>
  <c r="O7" i="18"/>
  <c r="M7" i="18"/>
  <c r="L7" i="18"/>
  <c r="D7" i="18"/>
  <c r="C7" i="18"/>
  <c r="S6" i="18"/>
  <c r="R6" i="18"/>
  <c r="P6" i="18"/>
  <c r="O6" i="18"/>
  <c r="M6" i="18"/>
  <c r="L6" i="18"/>
  <c r="D6" i="18"/>
  <c r="C6" i="18"/>
  <c r="S5" i="18"/>
  <c r="R5" i="18"/>
  <c r="P5" i="18"/>
  <c r="O5" i="18"/>
  <c r="M5" i="18"/>
  <c r="L5" i="18"/>
  <c r="D5" i="18"/>
  <c r="C5" i="18"/>
  <c r="S4" i="18"/>
  <c r="R4" i="18"/>
  <c r="P4" i="18"/>
  <c r="O4" i="18"/>
  <c r="M4" i="18"/>
  <c r="L4" i="18"/>
  <c r="D4" i="18"/>
  <c r="C4" i="18"/>
  <c r="S3" i="18"/>
  <c r="R3" i="18"/>
  <c r="P3" i="18"/>
  <c r="O3" i="18"/>
  <c r="M3" i="18"/>
  <c r="L3" i="18"/>
  <c r="E3" i="18"/>
  <c r="D3" i="18"/>
  <c r="C3" i="18"/>
  <c r="T2" i="18"/>
  <c r="Q2" i="18"/>
  <c r="N2" i="18"/>
  <c r="K89" i="17"/>
  <c r="J89" i="17"/>
  <c r="K85" i="17"/>
  <c r="I85" i="17"/>
  <c r="H85" i="17"/>
  <c r="I84" i="17"/>
  <c r="H84" i="17"/>
  <c r="I83" i="17"/>
  <c r="H83" i="17"/>
  <c r="K82" i="17"/>
  <c r="J82" i="17"/>
  <c r="L82" i="17" s="1"/>
  <c r="I82" i="17"/>
  <c r="H82" i="17"/>
  <c r="I81" i="17"/>
  <c r="H81" i="17"/>
  <c r="K80" i="17"/>
  <c r="I80" i="17"/>
  <c r="H80" i="17"/>
  <c r="J79" i="17"/>
  <c r="M79" i="17" s="1"/>
  <c r="I79" i="17"/>
  <c r="H79" i="17"/>
  <c r="I78" i="17"/>
  <c r="H78" i="17"/>
  <c r="K77" i="17"/>
  <c r="I77" i="17"/>
  <c r="H77" i="17"/>
  <c r="I76" i="17"/>
  <c r="H76" i="17"/>
  <c r="I75" i="17"/>
  <c r="H75" i="17"/>
  <c r="J74" i="17"/>
  <c r="M74" i="17" s="1"/>
  <c r="I74" i="17"/>
  <c r="H74" i="17"/>
  <c r="I73" i="17"/>
  <c r="H73" i="17"/>
  <c r="K72" i="17"/>
  <c r="J72" i="17"/>
  <c r="M72" i="17" s="1"/>
  <c r="I72" i="17"/>
  <c r="H72" i="17"/>
  <c r="I71" i="17"/>
  <c r="H71" i="17"/>
  <c r="I70" i="17"/>
  <c r="H70" i="17"/>
  <c r="J69" i="17"/>
  <c r="M69" i="17" s="1"/>
  <c r="I69" i="17"/>
  <c r="H69" i="17"/>
  <c r="I68" i="17"/>
  <c r="H68" i="17"/>
  <c r="K67" i="17"/>
  <c r="I67" i="17"/>
  <c r="H67" i="17"/>
  <c r="I66" i="17"/>
  <c r="H66" i="17"/>
  <c r="I65" i="17"/>
  <c r="H65" i="17"/>
  <c r="I64" i="17"/>
  <c r="H64" i="17"/>
  <c r="I63" i="17"/>
  <c r="H63" i="17"/>
  <c r="K62" i="17"/>
  <c r="J62" i="17"/>
  <c r="M62" i="17" s="1"/>
  <c r="I62" i="17"/>
  <c r="H62" i="17"/>
  <c r="I61" i="17"/>
  <c r="H61" i="17"/>
  <c r="K60" i="17"/>
  <c r="I60" i="17"/>
  <c r="H60" i="17"/>
  <c r="J59" i="17"/>
  <c r="M59" i="17" s="1"/>
  <c r="I59" i="17"/>
  <c r="H59" i="17"/>
  <c r="I58" i="17"/>
  <c r="H58" i="17"/>
  <c r="K57" i="17"/>
  <c r="J57" i="17"/>
  <c r="M57" i="17" s="1"/>
  <c r="I57" i="17"/>
  <c r="H57" i="17"/>
  <c r="I56" i="17"/>
  <c r="H56" i="17"/>
  <c r="I55" i="17"/>
  <c r="H55" i="17"/>
  <c r="I54" i="17"/>
  <c r="H54" i="17"/>
  <c r="I53" i="17"/>
  <c r="H53" i="17"/>
  <c r="J52" i="17"/>
  <c r="M52" i="17" s="1"/>
  <c r="I52" i="17"/>
  <c r="H52" i="17"/>
  <c r="I51" i="17"/>
  <c r="H51" i="17"/>
  <c r="K50" i="17"/>
  <c r="I50" i="17"/>
  <c r="H50" i="17"/>
  <c r="I49" i="17"/>
  <c r="H49" i="17"/>
  <c r="I48" i="17"/>
  <c r="H48" i="17"/>
  <c r="K47" i="17"/>
  <c r="J47" i="17"/>
  <c r="M47" i="17" s="1"/>
  <c r="I47" i="17"/>
  <c r="H47" i="17"/>
  <c r="I46" i="17"/>
  <c r="H46" i="17"/>
  <c r="K45" i="17"/>
  <c r="I45" i="17"/>
  <c r="H45" i="17"/>
  <c r="I44" i="17"/>
  <c r="H44" i="17"/>
  <c r="I43" i="17"/>
  <c r="H43" i="17"/>
  <c r="J42" i="17"/>
  <c r="M42" i="17" s="1"/>
  <c r="I42" i="17"/>
  <c r="H42" i="17"/>
  <c r="I41" i="17"/>
  <c r="H41" i="17"/>
  <c r="K40" i="17"/>
  <c r="J40" i="17"/>
  <c r="M40" i="17" s="1"/>
  <c r="I40" i="17"/>
  <c r="H40" i="17"/>
  <c r="I39" i="17"/>
  <c r="H39" i="17"/>
  <c r="I38" i="17"/>
  <c r="H38" i="17"/>
  <c r="J37" i="17"/>
  <c r="M37" i="17" s="1"/>
  <c r="I37" i="17"/>
  <c r="H37" i="17"/>
  <c r="I36" i="17"/>
  <c r="H36" i="17"/>
  <c r="K35" i="17"/>
  <c r="I35" i="17"/>
  <c r="H35" i="17"/>
  <c r="I34" i="17"/>
  <c r="H34" i="17"/>
  <c r="I33" i="17"/>
  <c r="H33" i="17"/>
  <c r="I32" i="17"/>
  <c r="H32" i="17"/>
  <c r="I31" i="17"/>
  <c r="H31" i="17"/>
  <c r="K30" i="17"/>
  <c r="J30" i="17"/>
  <c r="M30" i="17" s="1"/>
  <c r="I30" i="17"/>
  <c r="H30" i="17"/>
  <c r="I29" i="17"/>
  <c r="H29" i="17"/>
  <c r="K28" i="17"/>
  <c r="I28" i="17"/>
  <c r="H28" i="17"/>
  <c r="J27" i="17"/>
  <c r="M27" i="17" s="1"/>
  <c r="I27" i="17"/>
  <c r="H27" i="17"/>
  <c r="I26" i="17"/>
  <c r="H26" i="17"/>
  <c r="K25" i="17"/>
  <c r="J25" i="17"/>
  <c r="M25" i="17" s="1"/>
  <c r="I25" i="17"/>
  <c r="H25" i="17"/>
  <c r="I24" i="17"/>
  <c r="H24" i="17"/>
  <c r="I23" i="17"/>
  <c r="H23" i="17"/>
  <c r="I22" i="17"/>
  <c r="H22" i="17"/>
  <c r="I21" i="17"/>
  <c r="H21" i="17"/>
  <c r="J20" i="17"/>
  <c r="M20" i="17" s="1"/>
  <c r="I20" i="17"/>
  <c r="H20" i="17"/>
  <c r="I19" i="17"/>
  <c r="H19" i="17"/>
  <c r="K18" i="17"/>
  <c r="I18" i="17"/>
  <c r="H18" i="17"/>
  <c r="I17" i="17"/>
  <c r="H17" i="17"/>
  <c r="I16" i="17"/>
  <c r="H16" i="17"/>
  <c r="K15" i="17"/>
  <c r="J15" i="17"/>
  <c r="L15" i="17" s="1"/>
  <c r="I15" i="17"/>
  <c r="H15" i="17"/>
  <c r="I14" i="17"/>
  <c r="H14" i="17"/>
  <c r="K13" i="17"/>
  <c r="I13" i="17"/>
  <c r="H13" i="17"/>
  <c r="I12" i="17"/>
  <c r="H12" i="17"/>
  <c r="I11" i="17"/>
  <c r="H11" i="17"/>
  <c r="J10" i="17"/>
  <c r="M10" i="17" s="1"/>
  <c r="I10" i="17"/>
  <c r="H10" i="17"/>
  <c r="I9" i="17"/>
  <c r="H9" i="17"/>
  <c r="K8" i="17"/>
  <c r="I8" i="17"/>
  <c r="H8" i="17"/>
  <c r="I7" i="17"/>
  <c r="H7" i="17"/>
  <c r="P6" i="17"/>
  <c r="J92" i="17" s="1"/>
  <c r="I6" i="17"/>
  <c r="H6" i="17"/>
  <c r="K5" i="17"/>
  <c r="J5" i="17"/>
  <c r="M5" i="17" s="1"/>
  <c r="I5" i="17"/>
  <c r="H5" i="17"/>
  <c r="I4" i="17"/>
  <c r="H4" i="17"/>
  <c r="K3" i="17"/>
  <c r="I3" i="17"/>
  <c r="H3" i="17"/>
  <c r="I92" i="19"/>
  <c r="G92" i="19"/>
  <c r="I91" i="19"/>
  <c r="G91" i="19"/>
  <c r="K90" i="19"/>
  <c r="I90" i="19"/>
  <c r="G90" i="19"/>
  <c r="I89" i="19"/>
  <c r="G89" i="19"/>
  <c r="I88" i="19"/>
  <c r="G88" i="19"/>
  <c r="I87" i="19"/>
  <c r="G87" i="19"/>
  <c r="I86" i="19"/>
  <c r="G86" i="19"/>
  <c r="I85" i="19"/>
  <c r="G85" i="19"/>
  <c r="I84" i="19"/>
  <c r="G84" i="19"/>
  <c r="I83" i="19"/>
  <c r="G83" i="19"/>
  <c r="K82" i="19"/>
  <c r="I82" i="19"/>
  <c r="G82" i="19"/>
  <c r="I81" i="19"/>
  <c r="G81" i="19"/>
  <c r="I80" i="19"/>
  <c r="G80" i="19"/>
  <c r="I79" i="19"/>
  <c r="G79" i="19"/>
  <c r="I78" i="19"/>
  <c r="G78" i="19"/>
  <c r="I77" i="19"/>
  <c r="G77" i="19"/>
  <c r="I76" i="19"/>
  <c r="G76" i="19"/>
  <c r="I75" i="19"/>
  <c r="G75" i="19"/>
  <c r="I74" i="19"/>
  <c r="G74" i="19"/>
  <c r="I73" i="19"/>
  <c r="G73" i="19"/>
  <c r="I72" i="19"/>
  <c r="G72" i="19"/>
  <c r="I71" i="19"/>
  <c r="G71" i="19"/>
  <c r="I70" i="19"/>
  <c r="G70" i="19"/>
  <c r="I69" i="19"/>
  <c r="G69" i="19"/>
  <c r="I68" i="19"/>
  <c r="G68" i="19"/>
  <c r="I67" i="19"/>
  <c r="G67" i="19"/>
  <c r="K66" i="19"/>
  <c r="I66" i="19"/>
  <c r="G66" i="19"/>
  <c r="I65" i="19"/>
  <c r="G65" i="19"/>
  <c r="I64" i="19"/>
  <c r="G64" i="19"/>
  <c r="K63" i="19"/>
  <c r="I63" i="19"/>
  <c r="G63" i="19"/>
  <c r="I62" i="19"/>
  <c r="G62" i="19"/>
  <c r="I61" i="19"/>
  <c r="G61" i="19"/>
  <c r="I60" i="19"/>
  <c r="G60" i="19"/>
  <c r="I59" i="19"/>
  <c r="G59" i="19"/>
  <c r="I58" i="19"/>
  <c r="G58" i="19"/>
  <c r="I57" i="19"/>
  <c r="G57" i="19"/>
  <c r="I56" i="19"/>
  <c r="G56" i="19"/>
  <c r="I55" i="19"/>
  <c r="G55" i="19"/>
  <c r="I54" i="19"/>
  <c r="G54" i="19"/>
  <c r="I53" i="19"/>
  <c r="G53" i="19"/>
  <c r="I52" i="19"/>
  <c r="G52" i="19"/>
  <c r="I51" i="19"/>
  <c r="G51" i="19"/>
  <c r="K50" i="19"/>
  <c r="I50" i="19"/>
  <c r="G50" i="19"/>
  <c r="I49" i="19"/>
  <c r="G49" i="19"/>
  <c r="I48" i="19"/>
  <c r="G48" i="19"/>
  <c r="K47" i="19"/>
  <c r="I47" i="19"/>
  <c r="G47" i="19"/>
  <c r="I46" i="19"/>
  <c r="G46" i="19"/>
  <c r="I45" i="19"/>
  <c r="G45" i="19"/>
  <c r="I44" i="19"/>
  <c r="G44" i="19"/>
  <c r="I43" i="19"/>
  <c r="G43" i="19"/>
  <c r="I42" i="19"/>
  <c r="G42" i="19"/>
  <c r="I41" i="19"/>
  <c r="G41" i="19"/>
  <c r="I40" i="19"/>
  <c r="G40" i="19"/>
  <c r="I39" i="19"/>
  <c r="G39" i="19"/>
  <c r="I38" i="19"/>
  <c r="G38" i="19"/>
  <c r="I37" i="19"/>
  <c r="G37" i="19"/>
  <c r="I36" i="19"/>
  <c r="G36" i="19"/>
  <c r="I35" i="19"/>
  <c r="G35" i="19"/>
  <c r="K34" i="19"/>
  <c r="I34" i="19"/>
  <c r="G34" i="19"/>
  <c r="I33" i="19"/>
  <c r="G33" i="19"/>
  <c r="I32" i="19"/>
  <c r="G32" i="19"/>
  <c r="K31" i="19"/>
  <c r="I31" i="19"/>
  <c r="G31" i="19"/>
  <c r="I30" i="19"/>
  <c r="G30" i="19"/>
  <c r="I29" i="19"/>
  <c r="G29" i="19"/>
  <c r="I28" i="19"/>
  <c r="G28" i="19"/>
  <c r="I27" i="19"/>
  <c r="G27" i="19"/>
  <c r="I26" i="19"/>
  <c r="G26" i="19"/>
  <c r="I25" i="19"/>
  <c r="G25" i="19"/>
  <c r="I24" i="19"/>
  <c r="G24" i="19"/>
  <c r="I23" i="19"/>
  <c r="G23" i="19"/>
  <c r="I22" i="19"/>
  <c r="G22" i="19"/>
  <c r="I21" i="19"/>
  <c r="G21" i="19"/>
  <c r="I20" i="19"/>
  <c r="G20" i="19"/>
  <c r="I19" i="19"/>
  <c r="G19" i="19"/>
  <c r="K18" i="19"/>
  <c r="I18" i="19"/>
  <c r="G18" i="19"/>
  <c r="I17" i="19"/>
  <c r="G17" i="19"/>
  <c r="I16" i="19"/>
  <c r="G16" i="19"/>
  <c r="K15" i="19"/>
  <c r="I15" i="19"/>
  <c r="G15" i="19"/>
  <c r="I14" i="19"/>
  <c r="G14" i="19"/>
  <c r="I13" i="19"/>
  <c r="G13" i="19"/>
  <c r="I12" i="19"/>
  <c r="G12" i="19"/>
  <c r="I11" i="19"/>
  <c r="G11" i="19"/>
  <c r="I10" i="19"/>
  <c r="G10" i="19"/>
  <c r="I9" i="19"/>
  <c r="G9" i="19"/>
  <c r="I8" i="19"/>
  <c r="G8" i="19"/>
  <c r="I7" i="19"/>
  <c r="G7" i="19"/>
  <c r="R6" i="19"/>
  <c r="K89" i="19" s="1"/>
  <c r="I6" i="19"/>
  <c r="G6" i="19"/>
  <c r="K5" i="19"/>
  <c r="I5" i="19"/>
  <c r="G5" i="19"/>
  <c r="I4" i="19"/>
  <c r="G4" i="19"/>
  <c r="I3" i="19"/>
  <c r="G3" i="19"/>
  <c r="J8" i="17" l="1"/>
  <c r="M8" i="17" s="1"/>
  <c r="J13" i="17"/>
  <c r="K16" i="17"/>
  <c r="J18" i="17"/>
  <c r="M18" i="17" s="1"/>
  <c r="K23" i="17"/>
  <c r="J28" i="17"/>
  <c r="M28" i="17" s="1"/>
  <c r="K33" i="17"/>
  <c r="J35" i="17"/>
  <c r="K38" i="17"/>
  <c r="J45" i="17"/>
  <c r="K48" i="17"/>
  <c r="J50" i="17"/>
  <c r="M50" i="17" s="1"/>
  <c r="K55" i="17"/>
  <c r="J60" i="17"/>
  <c r="M60" i="17" s="1"/>
  <c r="K65" i="17"/>
  <c r="J67" i="17"/>
  <c r="K70" i="17"/>
  <c r="J77" i="17"/>
  <c r="J80" i="17"/>
  <c r="M80" i="17" s="1"/>
  <c r="J85" i="17"/>
  <c r="K88" i="17"/>
  <c r="K92" i="17"/>
  <c r="Z90" i="17"/>
  <c r="Z82" i="17"/>
  <c r="Z74" i="17"/>
  <c r="Z66" i="17"/>
  <c r="Z58" i="17"/>
  <c r="Z50" i="17"/>
  <c r="Z42" i="17"/>
  <c r="Z34" i="17"/>
  <c r="Z26" i="17"/>
  <c r="Z18" i="17"/>
  <c r="Z10" i="17"/>
  <c r="Z55" i="17"/>
  <c r="Z47" i="17"/>
  <c r="Z39" i="17"/>
  <c r="Z31" i="17"/>
  <c r="Z23" i="17"/>
  <c r="Z15" i="17"/>
  <c r="Z7" i="17"/>
  <c r="Z24" i="17"/>
  <c r="J7" i="17"/>
  <c r="K10" i="17"/>
  <c r="L25" i="17"/>
  <c r="J32" i="17"/>
  <c r="M32" i="17" s="1"/>
  <c r="K37" i="17"/>
  <c r="L47" i="17"/>
  <c r="J54" i="17"/>
  <c r="M54" i="17" s="1"/>
  <c r="L57" i="17"/>
  <c r="J71" i="17"/>
  <c r="K74" i="17"/>
  <c r="K79" i="17"/>
  <c r="M82" i="17"/>
  <c r="J90" i="17"/>
  <c r="Z63" i="17"/>
  <c r="K4" i="17"/>
  <c r="J6" i="17"/>
  <c r="K7" i="17"/>
  <c r="J12" i="17"/>
  <c r="M12" i="17" s="1"/>
  <c r="M15" i="17"/>
  <c r="K17" i="17"/>
  <c r="J19" i="17"/>
  <c r="K22" i="17"/>
  <c r="L27" i="17"/>
  <c r="J29" i="17"/>
  <c r="K32" i="17"/>
  <c r="J34" i="17"/>
  <c r="M34" i="17" s="1"/>
  <c r="L37" i="17"/>
  <c r="K39" i="17"/>
  <c r="J44" i="17"/>
  <c r="M44" i="17" s="1"/>
  <c r="K49" i="17"/>
  <c r="J51" i="17"/>
  <c r="K54" i="17"/>
  <c r="L59" i="17"/>
  <c r="J61" i="17"/>
  <c r="K64" i="17"/>
  <c r="J66" i="17"/>
  <c r="M66" i="17" s="1"/>
  <c r="L69" i="17"/>
  <c r="K71" i="17"/>
  <c r="J76" i="17"/>
  <c r="M76" i="17" s="1"/>
  <c r="L79" i="17"/>
  <c r="J81" i="17"/>
  <c r="J84" i="17"/>
  <c r="M84" i="17" s="1"/>
  <c r="K86" i="17"/>
  <c r="K90" i="17"/>
  <c r="Z86" i="17"/>
  <c r="Z78" i="17"/>
  <c r="Z70" i="17"/>
  <c r="Z62" i="17"/>
  <c r="Z54" i="17"/>
  <c r="Z46" i="17"/>
  <c r="Z38" i="17"/>
  <c r="Z30" i="17"/>
  <c r="Z22" i="17"/>
  <c r="Z14" i="17"/>
  <c r="Z6" i="17"/>
  <c r="Z88" i="17"/>
  <c r="Z72" i="17"/>
  <c r="Z56" i="17"/>
  <c r="Z40" i="17"/>
  <c r="Z8" i="17"/>
  <c r="J4" i="17"/>
  <c r="J17" i="17"/>
  <c r="K20" i="17"/>
  <c r="K42" i="17"/>
  <c r="Z71" i="17"/>
  <c r="K6" i="17"/>
  <c r="J9" i="17"/>
  <c r="K12" i="17"/>
  <c r="J14" i="17"/>
  <c r="M14" i="17" s="1"/>
  <c r="K19" i="17"/>
  <c r="J24" i="17"/>
  <c r="M24" i="17" s="1"/>
  <c r="K29" i="17"/>
  <c r="J31" i="17"/>
  <c r="K34" i="17"/>
  <c r="J41" i="17"/>
  <c r="K44" i="17"/>
  <c r="J46" i="17"/>
  <c r="M46" i="17" s="1"/>
  <c r="K51" i="17"/>
  <c r="J56" i="17"/>
  <c r="M56" i="17" s="1"/>
  <c r="K61" i="17"/>
  <c r="J63" i="17"/>
  <c r="K66" i="17"/>
  <c r="J73" i="17"/>
  <c r="K76" i="17"/>
  <c r="J78" i="17"/>
  <c r="K81" i="17"/>
  <c r="K84" i="17"/>
  <c r="J87" i="17"/>
  <c r="J91" i="17"/>
  <c r="J3" i="17"/>
  <c r="M3" i="17" s="1"/>
  <c r="Z85" i="17"/>
  <c r="Z77" i="17"/>
  <c r="Z69" i="17"/>
  <c r="Z61" i="17"/>
  <c r="Z53" i="17"/>
  <c r="Z45" i="17"/>
  <c r="Z37" i="17"/>
  <c r="Z29" i="17"/>
  <c r="Z21" i="17"/>
  <c r="Z13" i="17"/>
  <c r="Z5" i="17"/>
  <c r="Z80" i="17"/>
  <c r="Z64" i="17"/>
  <c r="Z48" i="17"/>
  <c r="Z16" i="17"/>
  <c r="J22" i="17"/>
  <c r="M22" i="17" s="1"/>
  <c r="K27" i="17"/>
  <c r="J39" i="17"/>
  <c r="J49" i="17"/>
  <c r="K52" i="17"/>
  <c r="K59" i="17"/>
  <c r="J64" i="17"/>
  <c r="M64" i="17" s="1"/>
  <c r="K69" i="17"/>
  <c r="J86" i="17"/>
  <c r="Z87" i="17"/>
  <c r="K9" i="17"/>
  <c r="J11" i="17"/>
  <c r="K14" i="17"/>
  <c r="J21" i="17"/>
  <c r="K24" i="17"/>
  <c r="J26" i="17"/>
  <c r="M26" i="17" s="1"/>
  <c r="K31" i="17"/>
  <c r="J36" i="17"/>
  <c r="M36" i="17" s="1"/>
  <c r="K41" i="17"/>
  <c r="J43" i="17"/>
  <c r="K46" i="17"/>
  <c r="J53" i="17"/>
  <c r="K56" i="17"/>
  <c r="J58" i="17"/>
  <c r="M58" i="17" s="1"/>
  <c r="K63" i="17"/>
  <c r="J68" i="17"/>
  <c r="M68" i="17" s="1"/>
  <c r="K73" i="17"/>
  <c r="J75" i="17"/>
  <c r="K78" i="17"/>
  <c r="J83" i="17"/>
  <c r="K87" i="17"/>
  <c r="K91" i="17"/>
  <c r="Z2" i="17"/>
  <c r="Z84" i="17"/>
  <c r="Z76" i="17"/>
  <c r="Z68" i="17"/>
  <c r="Z60" i="17"/>
  <c r="Z52" i="17"/>
  <c r="Z44" i="17"/>
  <c r="Z36" i="17"/>
  <c r="Z28" i="17"/>
  <c r="Z20" i="17"/>
  <c r="Z12" i="17"/>
  <c r="Z4" i="17"/>
  <c r="Z32" i="17"/>
  <c r="Z79" i="17"/>
  <c r="K11" i="17"/>
  <c r="J16" i="17"/>
  <c r="M16" i="17" s="1"/>
  <c r="K21" i="17"/>
  <c r="J23" i="17"/>
  <c r="K26" i="17"/>
  <c r="J33" i="17"/>
  <c r="K36" i="17"/>
  <c r="J38" i="17"/>
  <c r="M38" i="17" s="1"/>
  <c r="K43" i="17"/>
  <c r="J48" i="17"/>
  <c r="M48" i="17" s="1"/>
  <c r="K53" i="17"/>
  <c r="J55" i="17"/>
  <c r="K58" i="17"/>
  <c r="J65" i="17"/>
  <c r="K68" i="17"/>
  <c r="J70" i="17"/>
  <c r="M70" i="17" s="1"/>
  <c r="K75" i="17"/>
  <c r="K83" i="17"/>
  <c r="J88" i="17"/>
  <c r="Z91" i="17"/>
  <c r="Z83" i="17"/>
  <c r="Z75" i="17"/>
  <c r="Z67" i="17"/>
  <c r="Z59" i="17"/>
  <c r="Z51" i="17"/>
  <c r="Z43" i="17"/>
  <c r="Z35" i="17"/>
  <c r="Z27" i="17"/>
  <c r="Z19" i="17"/>
  <c r="Z11" i="17"/>
  <c r="K6" i="19"/>
  <c r="K12" i="19"/>
  <c r="K28" i="19"/>
  <c r="K44" i="19"/>
  <c r="K60" i="19"/>
  <c r="K87" i="19"/>
  <c r="K16" i="19"/>
  <c r="K32" i="19"/>
  <c r="K48" i="19"/>
  <c r="K64" i="19"/>
  <c r="K10" i="19"/>
  <c r="K23" i="19"/>
  <c r="K26" i="19"/>
  <c r="K39" i="19"/>
  <c r="K42" i="19"/>
  <c r="K55" i="19"/>
  <c r="K58" i="19"/>
  <c r="K71" i="19"/>
  <c r="K74" i="19"/>
  <c r="K7" i="19"/>
  <c r="K20" i="19"/>
  <c r="K36" i="19"/>
  <c r="K52" i="19"/>
  <c r="K68" i="19"/>
  <c r="K24" i="19"/>
  <c r="K40" i="19"/>
  <c r="K56" i="19"/>
  <c r="K72" i="19"/>
  <c r="K79" i="19"/>
  <c r="L5" i="17"/>
  <c r="L10" i="17"/>
  <c r="L14" i="17"/>
  <c r="L18" i="17"/>
  <c r="L22" i="17"/>
  <c r="L26" i="17"/>
  <c r="L30" i="17"/>
  <c r="L34" i="17"/>
  <c r="L42" i="17"/>
  <c r="L46" i="17"/>
  <c r="L50" i="17"/>
  <c r="L54" i="17"/>
  <c r="L58" i="17"/>
  <c r="L62" i="17"/>
  <c r="L66" i="17"/>
  <c r="L74" i="17"/>
  <c r="L8" i="17"/>
  <c r="L12" i="17"/>
  <c r="L16" i="17"/>
  <c r="L20" i="17"/>
  <c r="L24" i="17"/>
  <c r="L32" i="17"/>
  <c r="L36" i="17"/>
  <c r="L40" i="17"/>
  <c r="L48" i="17"/>
  <c r="L52" i="17"/>
  <c r="L56" i="17"/>
  <c r="L64" i="17"/>
  <c r="L68" i="17"/>
  <c r="L72" i="17"/>
  <c r="L76" i="17"/>
  <c r="L80" i="17"/>
  <c r="L84" i="17"/>
  <c r="L3" i="17"/>
  <c r="J11" i="19"/>
  <c r="K76" i="19"/>
  <c r="K84" i="19"/>
  <c r="K92" i="19"/>
  <c r="K3" i="19"/>
  <c r="K8" i="19"/>
  <c r="K13" i="19"/>
  <c r="K21" i="19"/>
  <c r="K29" i="19"/>
  <c r="K37" i="19"/>
  <c r="K45" i="19"/>
  <c r="K53" i="19"/>
  <c r="K61" i="19"/>
  <c r="K69" i="19"/>
  <c r="K77" i="19"/>
  <c r="K85" i="19"/>
  <c r="K80" i="19"/>
  <c r="K88" i="19"/>
  <c r="K19" i="19"/>
  <c r="K27" i="19"/>
  <c r="K35" i="19"/>
  <c r="K43" i="19"/>
  <c r="K51" i="19"/>
  <c r="K59" i="19"/>
  <c r="K67" i="19"/>
  <c r="K75" i="19"/>
  <c r="K83" i="19"/>
  <c r="K91" i="19"/>
  <c r="K4" i="19"/>
  <c r="K9" i="19"/>
  <c r="K14" i="19"/>
  <c r="K22" i="19"/>
  <c r="K30" i="19"/>
  <c r="K38" i="19"/>
  <c r="K46" i="19"/>
  <c r="K54" i="19"/>
  <c r="K62" i="19"/>
  <c r="K70" i="19"/>
  <c r="K78" i="19"/>
  <c r="K86" i="19"/>
  <c r="K11" i="19"/>
  <c r="K17" i="19"/>
  <c r="K25" i="19"/>
  <c r="K33" i="19"/>
  <c r="K41" i="19"/>
  <c r="K49" i="19"/>
  <c r="K57" i="19"/>
  <c r="K65" i="19"/>
  <c r="K73" i="19"/>
  <c r="K81" i="19"/>
  <c r="L11" i="19"/>
  <c r="M11" i="19" s="1"/>
  <c r="N11" i="19"/>
  <c r="J85" i="19"/>
  <c r="J77" i="19"/>
  <c r="J69" i="19"/>
  <c r="J61" i="19"/>
  <c r="J53" i="19"/>
  <c r="J45" i="19"/>
  <c r="J37" i="19"/>
  <c r="J29" i="19"/>
  <c r="J21" i="19"/>
  <c r="J13" i="19"/>
  <c r="J4" i="19"/>
  <c r="J72" i="19"/>
  <c r="J40" i="19"/>
  <c r="J32" i="19"/>
  <c r="J24" i="19"/>
  <c r="J17" i="19"/>
  <c r="J92" i="19"/>
  <c r="J90" i="19"/>
  <c r="J88" i="19"/>
  <c r="J86" i="19"/>
  <c r="J78" i="19"/>
  <c r="J70" i="19"/>
  <c r="J62" i="19"/>
  <c r="J54" i="19"/>
  <c r="J46" i="19"/>
  <c r="J38" i="19"/>
  <c r="J30" i="19"/>
  <c r="J22" i="19"/>
  <c r="J14" i="19"/>
  <c r="J5" i="19"/>
  <c r="J80" i="19"/>
  <c r="J48" i="19"/>
  <c r="J8" i="19"/>
  <c r="J25" i="19"/>
  <c r="J9" i="19"/>
  <c r="J79" i="19"/>
  <c r="J71" i="19"/>
  <c r="J63" i="19"/>
  <c r="J55" i="19"/>
  <c r="J47" i="19"/>
  <c r="J39" i="19"/>
  <c r="J31" i="19"/>
  <c r="J23" i="19"/>
  <c r="J15" i="19"/>
  <c r="J7" i="19"/>
  <c r="J6" i="19"/>
  <c r="J64" i="19"/>
  <c r="J56" i="19"/>
  <c r="J16" i="19"/>
  <c r="J81" i="19"/>
  <c r="J73" i="19"/>
  <c r="J65" i="19"/>
  <c r="J57" i="19"/>
  <c r="J49" i="19"/>
  <c r="J41" i="19"/>
  <c r="J33" i="19"/>
  <c r="J91" i="19"/>
  <c r="J89" i="19"/>
  <c r="J87" i="19"/>
  <c r="J82" i="19"/>
  <c r="J74" i="19"/>
  <c r="J66" i="19"/>
  <c r="J58" i="19"/>
  <c r="J50" i="19"/>
  <c r="J42" i="19"/>
  <c r="J34" i="19"/>
  <c r="J26" i="19"/>
  <c r="J18" i="19"/>
  <c r="J10" i="19"/>
  <c r="J83" i="19"/>
  <c r="J75" i="19"/>
  <c r="J67" i="19"/>
  <c r="J59" i="19"/>
  <c r="J51" i="19"/>
  <c r="J43" i="19"/>
  <c r="J35" i="19"/>
  <c r="J27" i="19"/>
  <c r="J19" i="19"/>
  <c r="J84" i="19"/>
  <c r="J76" i="19"/>
  <c r="J68" i="19"/>
  <c r="J60" i="19"/>
  <c r="J52" i="19"/>
  <c r="J44" i="19"/>
  <c r="J36" i="19"/>
  <c r="J28" i="19"/>
  <c r="J20" i="19"/>
  <c r="J12" i="19"/>
  <c r="J3" i="19"/>
  <c r="L44" i="17" l="1"/>
  <c r="M83" i="17"/>
  <c r="L83" i="17"/>
  <c r="M53" i="17"/>
  <c r="L53" i="17"/>
  <c r="M21" i="17"/>
  <c r="L21" i="17"/>
  <c r="M51" i="17"/>
  <c r="L51" i="17"/>
  <c r="L67" i="17"/>
  <c r="M67" i="17"/>
  <c r="M35" i="17"/>
  <c r="L35" i="17"/>
  <c r="M17" i="17"/>
  <c r="L17" i="17"/>
  <c r="M33" i="17"/>
  <c r="L33" i="17"/>
  <c r="M49" i="17"/>
  <c r="L49" i="17"/>
  <c r="L78" i="17"/>
  <c r="M78" i="17"/>
  <c r="L70" i="17"/>
  <c r="L38" i="17"/>
  <c r="M39" i="17"/>
  <c r="L39" i="17"/>
  <c r="M4" i="17"/>
  <c r="L4" i="17"/>
  <c r="M19" i="17"/>
  <c r="L19" i="17"/>
  <c r="L55" i="17"/>
  <c r="M55" i="17"/>
  <c r="M73" i="17"/>
  <c r="L73" i="17"/>
  <c r="M41" i="17"/>
  <c r="L41" i="17"/>
  <c r="M9" i="17"/>
  <c r="L9" i="17"/>
  <c r="M85" i="17"/>
  <c r="L85" i="17"/>
  <c r="L11" i="17"/>
  <c r="M11" i="17"/>
  <c r="L28" i="17"/>
  <c r="M23" i="17"/>
  <c r="L23" i="17"/>
  <c r="M61" i="17"/>
  <c r="L61" i="17"/>
  <c r="M65" i="17"/>
  <c r="L65" i="17"/>
  <c r="M43" i="17"/>
  <c r="L43" i="17"/>
  <c r="L60" i="17"/>
  <c r="L63" i="17"/>
  <c r="M63" i="17"/>
  <c r="L31" i="17"/>
  <c r="M31" i="17"/>
  <c r="M81" i="17"/>
  <c r="L81" i="17"/>
  <c r="M71" i="17"/>
  <c r="L71" i="17"/>
  <c r="L7" i="17"/>
  <c r="L2" i="17" s="1"/>
  <c r="M7" i="17"/>
  <c r="M77" i="17"/>
  <c r="L77" i="17"/>
  <c r="M45" i="17"/>
  <c r="L45" i="17"/>
  <c r="M13" i="17"/>
  <c r="L13" i="17"/>
  <c r="M75" i="17"/>
  <c r="L75" i="17"/>
  <c r="M29" i="17"/>
  <c r="L29" i="17"/>
  <c r="M6" i="17"/>
  <c r="L6" i="17"/>
  <c r="L19" i="19"/>
  <c r="M19" i="19" s="1"/>
  <c r="N19" i="19"/>
  <c r="N83" i="19"/>
  <c r="L83" i="19"/>
  <c r="M83" i="19" s="1"/>
  <c r="N66" i="19"/>
  <c r="L66" i="19"/>
  <c r="M66" i="19" s="1"/>
  <c r="N49" i="19"/>
  <c r="L49" i="19"/>
  <c r="M49" i="19" s="1"/>
  <c r="L6" i="19"/>
  <c r="M6" i="19" s="1"/>
  <c r="N6" i="19"/>
  <c r="L63" i="19"/>
  <c r="M63" i="19" s="1"/>
  <c r="N63" i="19"/>
  <c r="N5" i="19"/>
  <c r="L5" i="19"/>
  <c r="M5" i="19" s="1"/>
  <c r="N70" i="19"/>
  <c r="L70" i="19"/>
  <c r="M70" i="19" s="1"/>
  <c r="L32" i="19"/>
  <c r="M32" i="19" s="1"/>
  <c r="N32" i="19"/>
  <c r="N45" i="19"/>
  <c r="L45" i="19"/>
  <c r="M45" i="19" s="1"/>
  <c r="N28" i="19"/>
  <c r="L28" i="19"/>
  <c r="M28" i="19" s="1"/>
  <c r="N27" i="19"/>
  <c r="L27" i="19"/>
  <c r="M27" i="19" s="1"/>
  <c r="L7" i="19"/>
  <c r="M7" i="19" s="1"/>
  <c r="N7" i="19"/>
  <c r="L40" i="19"/>
  <c r="M40" i="19" s="1"/>
  <c r="N40" i="19"/>
  <c r="N35" i="19"/>
  <c r="L35" i="19"/>
  <c r="M35" i="19" s="1"/>
  <c r="L18" i="19"/>
  <c r="M18" i="19" s="1"/>
  <c r="N18" i="19"/>
  <c r="N82" i="19"/>
  <c r="L82" i="19"/>
  <c r="M82" i="19" s="1"/>
  <c r="N65" i="19"/>
  <c r="L65" i="19"/>
  <c r="M65" i="19" s="1"/>
  <c r="L15" i="19"/>
  <c r="M15" i="19" s="1"/>
  <c r="N15" i="19"/>
  <c r="L79" i="19"/>
  <c r="M79" i="19" s="1"/>
  <c r="N79" i="19"/>
  <c r="N22" i="19"/>
  <c r="L22" i="19"/>
  <c r="M22" i="19" s="1"/>
  <c r="L72" i="19"/>
  <c r="M72" i="19" s="1"/>
  <c r="N72" i="19"/>
  <c r="N61" i="19"/>
  <c r="L61" i="19"/>
  <c r="M61" i="19" s="1"/>
  <c r="N52" i="19"/>
  <c r="L52" i="19"/>
  <c r="M52" i="19" s="1"/>
  <c r="N43" i="19"/>
  <c r="L43" i="19"/>
  <c r="M43" i="19" s="1"/>
  <c r="N26" i="19"/>
  <c r="L26" i="19"/>
  <c r="M26" i="19" s="1"/>
  <c r="N73" i="19"/>
  <c r="L73" i="19"/>
  <c r="M73" i="19" s="1"/>
  <c r="L23" i="19"/>
  <c r="M23" i="19" s="1"/>
  <c r="N23" i="19"/>
  <c r="N9" i="19"/>
  <c r="L9" i="19"/>
  <c r="M9" i="19" s="1"/>
  <c r="N30" i="19"/>
  <c r="L30" i="19"/>
  <c r="M30" i="19" s="1"/>
  <c r="N4" i="19"/>
  <c r="L4" i="19"/>
  <c r="M4" i="19" s="1"/>
  <c r="N69" i="19"/>
  <c r="L69" i="19"/>
  <c r="M69" i="19" s="1"/>
  <c r="N10" i="19"/>
  <c r="L10" i="19"/>
  <c r="M10" i="19" s="1"/>
  <c r="L71" i="19"/>
  <c r="M71" i="19" s="1"/>
  <c r="N71" i="19"/>
  <c r="N78" i="19"/>
  <c r="L78" i="19"/>
  <c r="M78" i="19" s="1"/>
  <c r="N44" i="19"/>
  <c r="L44" i="19"/>
  <c r="M44" i="19" s="1"/>
  <c r="N34" i="19"/>
  <c r="L34" i="19"/>
  <c r="M34" i="19" s="1"/>
  <c r="N81" i="19"/>
  <c r="L81" i="19"/>
  <c r="M81" i="19" s="1"/>
  <c r="L31" i="19"/>
  <c r="M31" i="19" s="1"/>
  <c r="N31" i="19"/>
  <c r="N25" i="19"/>
  <c r="L25" i="19"/>
  <c r="M25" i="19" s="1"/>
  <c r="N38" i="19"/>
  <c r="L38" i="19"/>
  <c r="M38" i="19" s="1"/>
  <c r="N13" i="19"/>
  <c r="L13" i="19"/>
  <c r="M13" i="19" s="1"/>
  <c r="N77" i="19"/>
  <c r="L77" i="19"/>
  <c r="M77" i="19" s="1"/>
  <c r="N3" i="19"/>
  <c r="L3" i="19"/>
  <c r="N68" i="19"/>
  <c r="L68" i="19"/>
  <c r="M68" i="19" s="1"/>
  <c r="N59" i="19"/>
  <c r="L59" i="19"/>
  <c r="M59" i="19" s="1"/>
  <c r="N42" i="19"/>
  <c r="L42" i="19"/>
  <c r="M42" i="19" s="1"/>
  <c r="L16" i="19"/>
  <c r="M16" i="19" s="1"/>
  <c r="N16" i="19"/>
  <c r="L39" i="19"/>
  <c r="M39" i="19" s="1"/>
  <c r="N39" i="19"/>
  <c r="L8" i="19"/>
  <c r="M8" i="19" s="1"/>
  <c r="N8" i="19"/>
  <c r="N46" i="19"/>
  <c r="L46" i="19"/>
  <c r="M46" i="19" s="1"/>
  <c r="N21" i="19"/>
  <c r="L21" i="19"/>
  <c r="M21" i="19" s="1"/>
  <c r="N85" i="19"/>
  <c r="L85" i="19"/>
  <c r="M85" i="19" s="1"/>
  <c r="N36" i="19"/>
  <c r="L36" i="19"/>
  <c r="M36" i="19" s="1"/>
  <c r="N74" i="19"/>
  <c r="L74" i="19"/>
  <c r="M74" i="19" s="1"/>
  <c r="N14" i="19"/>
  <c r="L14" i="19"/>
  <c r="M14" i="19" s="1"/>
  <c r="N51" i="19"/>
  <c r="L51" i="19"/>
  <c r="M51" i="19" s="1"/>
  <c r="N12" i="19"/>
  <c r="L12" i="19"/>
  <c r="M12" i="19" s="1"/>
  <c r="N67" i="19"/>
  <c r="L67" i="19"/>
  <c r="M67" i="19" s="1"/>
  <c r="N33" i="19"/>
  <c r="L33" i="19"/>
  <c r="M33" i="19" s="1"/>
  <c r="L47" i="19"/>
  <c r="M47" i="19" s="1"/>
  <c r="N47" i="19"/>
  <c r="L48" i="19"/>
  <c r="M48" i="19" s="1"/>
  <c r="N48" i="19"/>
  <c r="N54" i="19"/>
  <c r="L54" i="19"/>
  <c r="M54" i="19" s="1"/>
  <c r="N17" i="19"/>
  <c r="L17" i="19"/>
  <c r="M17" i="19" s="1"/>
  <c r="N29" i="19"/>
  <c r="L29" i="19"/>
  <c r="M29" i="19" s="1"/>
  <c r="N57" i="19"/>
  <c r="L57" i="19"/>
  <c r="M57" i="19" s="1"/>
  <c r="N53" i="19"/>
  <c r="L53" i="19"/>
  <c r="M53" i="19" s="1"/>
  <c r="N60" i="19"/>
  <c r="L60" i="19"/>
  <c r="M60" i="19" s="1"/>
  <c r="N76" i="19"/>
  <c r="L76" i="19"/>
  <c r="M76" i="19" s="1"/>
  <c r="N50" i="19"/>
  <c r="L50" i="19"/>
  <c r="M50" i="19" s="1"/>
  <c r="L56" i="19"/>
  <c r="M56" i="19" s="1"/>
  <c r="N56" i="19"/>
  <c r="N20" i="19"/>
  <c r="L20" i="19"/>
  <c r="M20" i="19" s="1"/>
  <c r="N84" i="19"/>
  <c r="L84" i="19"/>
  <c r="M84" i="19" s="1"/>
  <c r="N75" i="19"/>
  <c r="L75" i="19"/>
  <c r="M75" i="19" s="1"/>
  <c r="N58" i="19"/>
  <c r="L58" i="19"/>
  <c r="M58" i="19" s="1"/>
  <c r="N41" i="19"/>
  <c r="L41" i="19"/>
  <c r="M41" i="19" s="1"/>
  <c r="L64" i="19"/>
  <c r="M64" i="19" s="1"/>
  <c r="N64" i="19"/>
  <c r="L55" i="19"/>
  <c r="M55" i="19" s="1"/>
  <c r="N55" i="19"/>
  <c r="L80" i="19"/>
  <c r="M80" i="19" s="1"/>
  <c r="N80" i="19"/>
  <c r="N62" i="19"/>
  <c r="L62" i="19"/>
  <c r="M62" i="19" s="1"/>
  <c r="L24" i="19"/>
  <c r="M24" i="19" s="1"/>
  <c r="N24" i="19"/>
  <c r="N37" i="19"/>
  <c r="L37" i="19"/>
  <c r="M37" i="19" s="1"/>
  <c r="M2" i="17" l="1"/>
  <c r="L2" i="19"/>
  <c r="M3" i="19"/>
  <c r="M2" i="19" s="1"/>
  <c r="O2" i="19"/>
  <c r="AQ5" i="15"/>
  <c r="AR5" i="15"/>
  <c r="AS5" i="15"/>
  <c r="AU5" i="15"/>
  <c r="AV5" i="15"/>
  <c r="AT5" i="15"/>
  <c r="AS4" i="15"/>
  <c r="AT4" i="15"/>
  <c r="AU4" i="15"/>
  <c r="AQ4" i="15"/>
  <c r="AV4" i="15"/>
  <c r="AR4" i="15"/>
  <c r="AT9" i="15"/>
  <c r="AU9" i="15"/>
  <c r="AQ9" i="15"/>
  <c r="AS9" i="15"/>
  <c r="AV9" i="15"/>
  <c r="AR9" i="15"/>
  <c r="AS10" i="15"/>
  <c r="AU10" i="15"/>
  <c r="AT10" i="15"/>
  <c r="AQ10" i="15"/>
  <c r="AV10" i="15"/>
  <c r="AR10" i="15"/>
  <c r="AT8" i="15"/>
  <c r="AS8" i="15"/>
  <c r="AR8" i="15"/>
  <c r="AU8" i="15"/>
  <c r="AV8" i="15"/>
  <c r="AQ8" i="15"/>
  <c r="AQ6" i="15"/>
  <c r="AU6" i="15"/>
  <c r="AR6" i="15"/>
  <c r="AS6" i="15"/>
  <c r="AV6" i="15"/>
  <c r="AT6" i="15"/>
  <c r="AR7" i="15"/>
  <c r="AT7" i="15"/>
  <c r="AU7" i="15"/>
  <c r="AS7" i="15"/>
  <c r="AV7" i="15"/>
  <c r="AQ7" i="15"/>
</calcChain>
</file>

<file path=xl/sharedStrings.xml><?xml version="1.0" encoding="utf-8"?>
<sst xmlns="http://schemas.openxmlformats.org/spreadsheetml/2006/main" count="160" uniqueCount="79">
  <si>
    <t>Day</t>
  </si>
  <si>
    <t>congestion_period_min</t>
    <phoneticPr fontId="1" type="noConversion"/>
  </si>
  <si>
    <t>D</t>
  </si>
  <si>
    <t>D/C</t>
  </si>
  <si>
    <t>vt2</t>
  </si>
  <si>
    <t>MAPE</t>
  </si>
  <si>
    <t>Observed v_bar</t>
  </si>
  <si>
    <t>Estimated v_var (beta only)</t>
  </si>
  <si>
    <t>Estimated v_var (alpha and beta)</t>
  </si>
  <si>
    <t>P</t>
  </si>
  <si>
    <t>n</t>
  </si>
  <si>
    <t>fd</t>
  </si>
  <si>
    <t>est_P</t>
  </si>
  <si>
    <t>AE</t>
  </si>
  <si>
    <t>APE</t>
  </si>
  <si>
    <t>Obs_P</t>
  </si>
  <si>
    <t>vco/vt2</t>
  </si>
  <si>
    <t>s</t>
  </si>
  <si>
    <t>fp</t>
  </si>
  <si>
    <t>est_vco/vt2</t>
  </si>
  <si>
    <t>µ = D/P</t>
  </si>
  <si>
    <t>Obs_µ/C</t>
  </si>
  <si>
    <t>est_µ/C</t>
  </si>
  <si>
    <t>est_vt2</t>
  </si>
  <si>
    <t>obj</t>
  </si>
  <si>
    <t>est2_vt2</t>
  </si>
  <si>
    <t>est3_vt2</t>
  </si>
  <si>
    <t>obj1</t>
  </si>
  <si>
    <t>obj2</t>
  </si>
  <si>
    <t>obj3</t>
  </si>
  <si>
    <t>err1</t>
  </si>
  <si>
    <t>err2</t>
  </si>
  <si>
    <t>"-4.0963*P+51.625"</t>
  </si>
  <si>
    <t>Obs_vt2</t>
  </si>
  <si>
    <t>est4_vt2</t>
  </si>
  <si>
    <t>"32.045*P^(-0.203)"</t>
  </si>
  <si>
    <t>obj4</t>
  </si>
  <si>
    <t>err4</t>
  </si>
  <si>
    <t>linear_err3</t>
  </si>
  <si>
    <t>square error</t>
  </si>
  <si>
    <t>est2_µ</t>
  </si>
  <si>
    <t>n-1</t>
  </si>
  <si>
    <t>Capacity</t>
  </si>
  <si>
    <t>est2_P = 1.233(D/C) - 0.0654</t>
  </si>
  <si>
    <t>Corr</t>
  </si>
  <si>
    <t>alpha</t>
  </si>
  <si>
    <t>beta</t>
  </si>
  <si>
    <t>teta</t>
  </si>
  <si>
    <t>est_vt2(with D/C)</t>
  </si>
  <si>
    <t>est_vt2(with obs P)</t>
  </si>
  <si>
    <t>est_vt2(with D/C beta only)</t>
  </si>
  <si>
    <t>y = -3.3957x + 51.255</t>
  </si>
  <si>
    <t>est_vbar(with obs P)</t>
  </si>
  <si>
    <t>est_vbar(with D/C)</t>
  </si>
  <si>
    <t>MAE</t>
  </si>
  <si>
    <t>est_vbar(with D/C beta only)</t>
  </si>
  <si>
    <t>SE</t>
  </si>
  <si>
    <t>RMSE</t>
  </si>
  <si>
    <t>(1/fd)^(1/n-1)</t>
  </si>
  <si>
    <t>Square Error (est_P and obs_P)</t>
  </si>
  <si>
    <t>Absolute Erorr (est_P and obs_P)</t>
  </si>
  <si>
    <t>est2_P (linear approximation based on D/C)</t>
  </si>
  <si>
    <t>Square Error (est_P and est2_P)</t>
  </si>
  <si>
    <t>Stabilization Points</t>
  </si>
  <si>
    <t>est_µ(Eq 26a)</t>
  </si>
  <si>
    <t>Sq Err (µ and est_µ)</t>
  </si>
  <si>
    <t>est2_µ/C (linear app with stab point)</t>
  </si>
  <si>
    <t>est2_µ/C = -0.0273 * est_P + 0.9957</t>
  </si>
  <si>
    <t>est3_µ/C (linear app with stab point)</t>
  </si>
  <si>
    <t>est3_mu</t>
  </si>
  <si>
    <t xml:space="preserve">(Obj Function) = Sqr Err (est2_µ and est_µ(Eq 26a)) </t>
  </si>
  <si>
    <t>AE (est_µ(Eq 26a) and Obs µ(Column T))</t>
  </si>
  <si>
    <t xml:space="preserve">(Obj Function) = Sqr Err (est3_µ and est_µ(Eq 26a)) </t>
  </si>
  <si>
    <t>est3_µ/C = -0.0306*D/C + 0.9919</t>
  </si>
  <si>
    <t>est_P (Column M)</t>
  </si>
  <si>
    <t>Obs µ = D/P</t>
  </si>
  <si>
    <t>est_µ (Column U)</t>
  </si>
  <si>
    <t>Sensitivity Analysis</t>
  </si>
  <si>
    <t>P'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</si>
</sst>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(* #,##0.00_);_(* \(#,##0.00\);_(* &quot;-&quot;??_);_(@_)"/>
    <numFmt numFmtId="164" formatCode="0.00_ "/>
    <numFmt numFmtId="165" formatCode="_(* #,##0.000_);_(* \(#,##0.000\);_(* &quot;-&quot;??_);_(@_)"/>
    <numFmt numFmtId="166" formatCode="_(* #,##0.0000_);_(* \(#,##0.0000\);_(* &quot;-&quot;??_);_(@_)"/>
    <numFmt numFmtId="167" formatCode="_(* #,##0.000000_);_(* \(#,##0.000000\);_(* &quot;-&quot;??_);_(@_)"/>
    <numFmt numFmtId="168" formatCode="0.0000"/>
    <numFmt numFmtId="169" formatCode="0.000"/>
    <numFmt numFmtId="170" formatCode="0.0"/>
    <numFmt numFmtId="171" formatCode="_(* #,##0.0000000_);_(* \(#,##0.0000000\);_(* &quot;-&quot;??_);_(@_)"/>
  </numFmts>
  <fonts count="10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1"/>
      <name val="Times New Roman"/>
      <family val="1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9C0006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</fills>
  <borders count="2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ck">
        <color indexed="64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ck">
        <color indexed="64"/>
      </top>
      <bottom/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ck">
        <color indexed="64"/>
      </right>
      <top style="thin">
        <color theme="4"/>
      </top>
      <bottom style="double">
        <color theme="4"/>
      </bottom>
      <diagonal/>
    </border>
    <border>
      <left style="thick">
        <color indexed="64"/>
      </left>
      <right/>
      <top style="double">
        <color theme="4"/>
      </top>
      <bottom/>
      <diagonal/>
    </border>
    <border>
      <left/>
      <right style="thick">
        <color indexed="64"/>
      </right>
      <top style="double">
        <color theme="4"/>
      </top>
      <bottom/>
      <diagonal/>
    </border>
    <border>
      <left style="thick">
        <color indexed="64"/>
      </left>
      <right/>
      <top style="thick">
        <color indexed="64"/>
      </top>
      <bottom style="double">
        <color theme="4"/>
      </bottom>
      <diagonal/>
    </border>
    <border>
      <left/>
      <right/>
      <top style="thick">
        <color indexed="64"/>
      </top>
      <bottom style="double">
        <color theme="4"/>
      </bottom>
      <diagonal/>
    </border>
    <border>
      <left/>
      <right style="thick">
        <color indexed="64"/>
      </right>
      <top style="thick">
        <color indexed="64"/>
      </top>
      <bottom style="double">
        <color theme="4"/>
      </bottom>
      <diagonal/>
    </border>
  </borders>
  <cellStyleXfs count="10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3" fillId="2" borderId="0" applyNumberFormat="0" applyBorder="0" applyAlignment="0" applyProtection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0" fontId="7" fillId="5" borderId="5" applyNumberFormat="0" applyAlignment="0" applyProtection="0"/>
    <xf numFmtId="0" fontId="8" fillId="0" borderId="15" applyNumberFormat="0" applyFill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</cellStyleXfs>
  <cellXfs count="120">
    <xf numFmtId="0" fontId="0" fillId="0" borderId="0" xfId="0"/>
    <xf numFmtId="0" fontId="0" fillId="0" borderId="0" xfId="0" applyFill="1"/>
    <xf numFmtId="164" fontId="0" fillId="0" borderId="0" xfId="0" applyNumberFormat="1"/>
    <xf numFmtId="164" fontId="0" fillId="0" borderId="0" xfId="0" applyNumberFormat="1" applyFill="1"/>
    <xf numFmtId="10" fontId="0" fillId="0" borderId="0" xfId="1" applyNumberFormat="1" applyFont="1"/>
    <xf numFmtId="0" fontId="0" fillId="0" borderId="0" xfId="0" applyAlignment="1">
      <alignment horizontal="center" vertical="center"/>
    </xf>
    <xf numFmtId="9" fontId="0" fillId="0" borderId="0" xfId="1" applyFont="1"/>
    <xf numFmtId="43" fontId="0" fillId="0" borderId="0" xfId="2" applyFont="1"/>
    <xf numFmtId="0" fontId="3" fillId="2" borderId="0" xfId="3"/>
    <xf numFmtId="0" fontId="0" fillId="0" borderId="2" xfId="0" applyBorder="1"/>
    <xf numFmtId="10" fontId="0" fillId="0" borderId="2" xfId="1" applyNumberFormat="1" applyFont="1" applyBorder="1"/>
    <xf numFmtId="43" fontId="0" fillId="0" borderId="2" xfId="2" applyFont="1" applyBorder="1"/>
    <xf numFmtId="0" fontId="0" fillId="0" borderId="0" xfId="0" applyFill="1" applyBorder="1"/>
    <xf numFmtId="0" fontId="0" fillId="0" borderId="0" xfId="0" applyAlignment="1">
      <alignment horizontal="center" vertical="center"/>
    </xf>
    <xf numFmtId="0" fontId="0" fillId="0" borderId="1" xfId="0" applyBorder="1"/>
    <xf numFmtId="43" fontId="0" fillId="0" borderId="1" xfId="2" applyFont="1" applyBorder="1"/>
    <xf numFmtId="0" fontId="4" fillId="0" borderId="3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164" fontId="0" fillId="0" borderId="1" xfId="0" applyNumberFormat="1" applyBorder="1"/>
    <xf numFmtId="9" fontId="0" fillId="0" borderId="1" xfId="1" applyFont="1" applyBorder="1"/>
    <xf numFmtId="0" fontId="0" fillId="0" borderId="0" xfId="0" applyBorder="1"/>
    <xf numFmtId="0" fontId="7" fillId="5" borderId="5" xfId="6"/>
    <xf numFmtId="0" fontId="6" fillId="4" borderId="0" xfId="5" applyAlignment="1">
      <alignment horizontal="center"/>
    </xf>
    <xf numFmtId="10" fontId="6" fillId="4" borderId="0" xfId="5" applyNumberFormat="1" applyAlignment="1">
      <alignment horizontal="center"/>
    </xf>
    <xf numFmtId="166" fontId="6" fillId="4" borderId="0" xfId="5" applyNumberFormat="1" applyAlignment="1">
      <alignment horizontal="center"/>
    </xf>
    <xf numFmtId="167" fontId="6" fillId="4" borderId="0" xfId="5" applyNumberFormat="1" applyAlignment="1">
      <alignment horizontal="center"/>
    </xf>
    <xf numFmtId="0" fontId="6" fillId="4" borderId="2" xfId="5" applyBorder="1" applyAlignment="1">
      <alignment horizontal="center"/>
    </xf>
    <xf numFmtId="10" fontId="6" fillId="4" borderId="2" xfId="5" applyNumberFormat="1" applyBorder="1" applyAlignment="1">
      <alignment horizontal="center"/>
    </xf>
    <xf numFmtId="167" fontId="6" fillId="4" borderId="2" xfId="5" applyNumberFormat="1" applyBorder="1" applyAlignment="1">
      <alignment horizontal="center"/>
    </xf>
    <xf numFmtId="166" fontId="6" fillId="4" borderId="2" xfId="5" applyNumberFormat="1" applyBorder="1" applyAlignment="1">
      <alignment horizontal="center"/>
    </xf>
    <xf numFmtId="0" fontId="7" fillId="5" borderId="7" xfId="6" applyBorder="1"/>
    <xf numFmtId="0" fontId="7" fillId="5" borderId="6" xfId="6" applyBorder="1"/>
    <xf numFmtId="0" fontId="5" fillId="3" borderId="0" xfId="4"/>
    <xf numFmtId="10" fontId="5" fillId="3" borderId="0" xfId="4" applyNumberFormat="1"/>
    <xf numFmtId="165" fontId="5" fillId="3" borderId="0" xfId="4" applyNumberFormat="1"/>
    <xf numFmtId="0" fontId="5" fillId="3" borderId="2" xfId="4" applyBorder="1"/>
    <xf numFmtId="0" fontId="5" fillId="3" borderId="0" xfId="4" applyBorder="1"/>
    <xf numFmtId="10" fontId="5" fillId="3" borderId="0" xfId="4" applyNumberFormat="1" applyBorder="1"/>
    <xf numFmtId="0" fontId="9" fillId="4" borderId="0" xfId="5" applyFont="1" applyAlignment="1">
      <alignment horizontal="center" vertical="center" readingOrder="1"/>
    </xf>
    <xf numFmtId="10" fontId="0" fillId="0" borderId="0" xfId="1" applyNumberFormat="1" applyFont="1" applyBorder="1"/>
    <xf numFmtId="166" fontId="0" fillId="0" borderId="10" xfId="2" applyNumberFormat="1" applyFont="1" applyBorder="1"/>
    <xf numFmtId="43" fontId="0" fillId="0" borderId="0" xfId="2" applyFont="1" applyBorder="1"/>
    <xf numFmtId="166" fontId="0" fillId="0" borderId="11" xfId="2" applyNumberFormat="1" applyFont="1" applyBorder="1"/>
    <xf numFmtId="0" fontId="0" fillId="0" borderId="10" xfId="0" applyBorder="1"/>
    <xf numFmtId="0" fontId="0" fillId="0" borderId="12" xfId="0" applyBorder="1"/>
    <xf numFmtId="0" fontId="2" fillId="6" borderId="0" xfId="8"/>
    <xf numFmtId="0" fontId="8" fillId="5" borderId="15" xfId="7" applyFill="1"/>
    <xf numFmtId="0" fontId="8" fillId="5" borderId="15" xfId="7" applyFill="1" applyAlignment="1">
      <alignment horizontal="center" vertical="center"/>
    </xf>
    <xf numFmtId="0" fontId="8" fillId="0" borderId="15" xfId="7" applyAlignment="1">
      <alignment horizontal="center" vertical="center"/>
    </xf>
    <xf numFmtId="0" fontId="8" fillId="2" borderId="15" xfId="7" applyFill="1"/>
    <xf numFmtId="0" fontId="8" fillId="6" borderId="15" xfId="7" applyFill="1"/>
    <xf numFmtId="0" fontId="8" fillId="4" borderId="15" xfId="7" applyFill="1" applyAlignment="1">
      <alignment horizontal="center"/>
    </xf>
    <xf numFmtId="10" fontId="8" fillId="4" borderId="15" xfId="7" applyNumberFormat="1" applyFill="1" applyAlignment="1">
      <alignment horizontal="center"/>
    </xf>
    <xf numFmtId="10" fontId="8" fillId="0" borderId="15" xfId="7" applyNumberFormat="1"/>
    <xf numFmtId="0" fontId="8" fillId="3" borderId="15" xfId="7" applyFill="1"/>
    <xf numFmtId="10" fontId="8" fillId="3" borderId="15" xfId="7" applyNumberFormat="1" applyFill="1"/>
    <xf numFmtId="0" fontId="8" fillId="0" borderId="15" xfId="7"/>
    <xf numFmtId="0" fontId="7" fillId="5" borderId="5" xfId="6" applyAlignment="1">
      <alignment horizontal="center"/>
    </xf>
    <xf numFmtId="10" fontId="5" fillId="3" borderId="2" xfId="4" applyNumberFormat="1" applyBorder="1"/>
    <xf numFmtId="165" fontId="5" fillId="3" borderId="13" xfId="4" applyNumberFormat="1" applyBorder="1"/>
    <xf numFmtId="0" fontId="8" fillId="3" borderId="16" xfId="7" applyFill="1" applyBorder="1"/>
    <xf numFmtId="0" fontId="8" fillId="2" borderId="16" xfId="7" applyFill="1" applyBorder="1" applyAlignment="1">
      <alignment horizontal="center" vertical="center"/>
    </xf>
    <xf numFmtId="165" fontId="3" fillId="2" borderId="12" xfId="3" applyNumberFormat="1" applyBorder="1" applyAlignment="1">
      <alignment horizontal="center" vertical="center"/>
    </xf>
    <xf numFmtId="0" fontId="8" fillId="0" borderId="15" xfId="7" applyAlignment="1">
      <alignment horizontal="center"/>
    </xf>
    <xf numFmtId="10" fontId="0" fillId="0" borderId="0" xfId="1" applyNumberFormat="1" applyFont="1" applyAlignment="1">
      <alignment horizontal="center"/>
    </xf>
    <xf numFmtId="43" fontId="0" fillId="0" borderId="12" xfId="2" applyFont="1" applyBorder="1"/>
    <xf numFmtId="43" fontId="0" fillId="0" borderId="13" xfId="2" applyFont="1" applyBorder="1"/>
    <xf numFmtId="165" fontId="0" fillId="0" borderId="12" xfId="2" applyNumberFormat="1" applyFont="1" applyBorder="1" applyAlignment="1">
      <alignment horizontal="center"/>
    </xf>
    <xf numFmtId="165" fontId="0" fillId="0" borderId="13" xfId="2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3" fillId="2" borderId="14" xfId="3" applyBorder="1" applyAlignment="1">
      <alignment horizontal="center"/>
    </xf>
    <xf numFmtId="10" fontId="3" fillId="2" borderId="14" xfId="3" applyNumberFormat="1" applyBorder="1" applyAlignment="1">
      <alignment horizontal="center"/>
    </xf>
    <xf numFmtId="0" fontId="3" fillId="2" borderId="14" xfId="3" applyBorder="1"/>
    <xf numFmtId="10" fontId="3" fillId="2" borderId="14" xfId="3" applyNumberFormat="1" applyBorder="1"/>
    <xf numFmtId="10" fontId="0" fillId="0" borderId="17" xfId="1" applyNumberFormat="1" applyFont="1" applyBorder="1" applyAlignment="1">
      <alignment horizontal="center" vertical="center"/>
    </xf>
    <xf numFmtId="43" fontId="0" fillId="0" borderId="12" xfId="2" applyFont="1" applyBorder="1" applyAlignment="1">
      <alignment horizontal="center"/>
    </xf>
    <xf numFmtId="0" fontId="0" fillId="0" borderId="18" xfId="0" applyBorder="1"/>
    <xf numFmtId="0" fontId="8" fillId="0" borderId="16" xfId="7" applyBorder="1" applyAlignment="1">
      <alignment horizontal="center" vertical="center"/>
    </xf>
    <xf numFmtId="43" fontId="8" fillId="0" borderId="15" xfId="7" applyNumberFormat="1" applyAlignment="1">
      <alignment horizontal="center" vertical="center"/>
    </xf>
    <xf numFmtId="43" fontId="0" fillId="0" borderId="0" xfId="2" applyFont="1" applyAlignment="1">
      <alignment horizontal="center"/>
    </xf>
    <xf numFmtId="0" fontId="0" fillId="0" borderId="0" xfId="0" applyAlignment="1">
      <alignment horizontal="center"/>
    </xf>
    <xf numFmtId="43" fontId="0" fillId="0" borderId="2" xfId="2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Fill="1" applyBorder="1" applyAlignment="1">
      <alignment horizontal="center"/>
    </xf>
    <xf numFmtId="43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2" xfId="0" applyNumberFormat="1" applyBorder="1" applyAlignment="1">
      <alignment horizontal="center"/>
    </xf>
    <xf numFmtId="170" fontId="0" fillId="0" borderId="0" xfId="0" applyNumberFormat="1" applyAlignment="1">
      <alignment horizontal="center" vertical="center"/>
    </xf>
    <xf numFmtId="2" fontId="0" fillId="0" borderId="0" xfId="0" applyNumberFormat="1"/>
    <xf numFmtId="2" fontId="0" fillId="0" borderId="2" xfId="0" applyNumberFormat="1" applyBorder="1"/>
    <xf numFmtId="2" fontId="0" fillId="0" borderId="2" xfId="0" applyNumberFormat="1" applyBorder="1" applyAlignment="1">
      <alignment horizontal="center" vertical="center"/>
    </xf>
    <xf numFmtId="0" fontId="0" fillId="0" borderId="11" xfId="0" applyBorder="1"/>
    <xf numFmtId="0" fontId="0" fillId="0" borderId="13" xfId="0" applyBorder="1"/>
    <xf numFmtId="0" fontId="8" fillId="0" borderId="20" xfId="7" applyBorder="1" applyAlignment="1"/>
    <xf numFmtId="0" fontId="5" fillId="3" borderId="12" xfId="4" applyBorder="1"/>
    <xf numFmtId="43" fontId="2" fillId="7" borderId="0" xfId="9" applyNumberFormat="1" applyAlignment="1">
      <alignment horizontal="center"/>
    </xf>
    <xf numFmtId="0" fontId="2" fillId="7" borderId="0" xfId="9" applyBorder="1" applyAlignment="1">
      <alignment horizontal="center"/>
    </xf>
    <xf numFmtId="0" fontId="2" fillId="7" borderId="0" xfId="9" applyAlignment="1">
      <alignment horizontal="center"/>
    </xf>
    <xf numFmtId="2" fontId="2" fillId="7" borderId="0" xfId="9" applyNumberFormat="1"/>
    <xf numFmtId="170" fontId="2" fillId="7" borderId="0" xfId="9" applyNumberFormat="1" applyAlignment="1">
      <alignment horizontal="center" vertical="center"/>
    </xf>
    <xf numFmtId="168" fontId="2" fillId="7" borderId="0" xfId="9" applyNumberFormat="1" applyAlignment="1">
      <alignment horizontal="center"/>
    </xf>
    <xf numFmtId="0" fontId="2" fillId="7" borderId="0" xfId="9"/>
    <xf numFmtId="0" fontId="2" fillId="7" borderId="1" xfId="9" applyBorder="1"/>
    <xf numFmtId="171" fontId="0" fillId="0" borderId="0" xfId="0" applyNumberFormat="1" applyAlignment="1">
      <alignment horizontal="center"/>
    </xf>
    <xf numFmtId="171" fontId="0" fillId="0" borderId="1" xfId="0" applyNumberFormat="1" applyBorder="1" applyAlignment="1">
      <alignment horizontal="center"/>
    </xf>
    <xf numFmtId="171" fontId="2" fillId="7" borderId="0" xfId="9" applyNumberFormat="1" applyAlignment="1">
      <alignment horizontal="center"/>
    </xf>
    <xf numFmtId="171" fontId="2" fillId="7" borderId="1" xfId="9" applyNumberFormat="1" applyBorder="1" applyAlignment="1">
      <alignment horizontal="center"/>
    </xf>
    <xf numFmtId="0" fontId="3" fillId="2" borderId="1" xfId="3" applyBorder="1"/>
    <xf numFmtId="9" fontId="3" fillId="2" borderId="1" xfId="3" applyNumberFormat="1" applyBorder="1"/>
    <xf numFmtId="9" fontId="3" fillId="2" borderId="0" xfId="3" applyNumberFormat="1"/>
    <xf numFmtId="43" fontId="3" fillId="2" borderId="0" xfId="3" applyNumberFormat="1"/>
    <xf numFmtId="0" fontId="7" fillId="5" borderId="8" xfId="6" applyBorder="1" applyAlignment="1">
      <alignment horizontal="center" vertical="top" wrapText="1"/>
    </xf>
    <xf numFmtId="0" fontId="7" fillId="5" borderId="9" xfId="6" applyBorder="1" applyAlignment="1">
      <alignment horizontal="center" vertical="top" wrapText="1"/>
    </xf>
    <xf numFmtId="0" fontId="7" fillId="5" borderId="7" xfId="6" applyBorder="1" applyAlignment="1">
      <alignment horizontal="center" vertical="top" wrapText="1"/>
    </xf>
    <xf numFmtId="0" fontId="8" fillId="0" borderId="19" xfId="7" applyBorder="1" applyAlignment="1">
      <alignment horizontal="center"/>
    </xf>
    <xf numFmtId="0" fontId="8" fillId="0" borderId="20" xfId="7" applyBorder="1" applyAlignment="1">
      <alignment horizontal="center"/>
    </xf>
    <xf numFmtId="0" fontId="8" fillId="0" borderId="21" xfId="7" applyBorder="1" applyAlignment="1">
      <alignment horizontal="center"/>
    </xf>
    <xf numFmtId="0" fontId="0" fillId="0" borderId="0" xfId="0" applyAlignment="1">
      <alignment horizontal="center" vertical="center"/>
    </xf>
  </cellXfs>
  <cellStyles count="10">
    <cellStyle name="20% - Accent1" xfId="8" builtinId="30"/>
    <cellStyle name="20% - Accent2" xfId="9" builtinId="34"/>
    <cellStyle name="Bad" xfId="5" builtinId="27"/>
    <cellStyle name="Comma" xfId="2" builtinId="3"/>
    <cellStyle name="Good" xfId="4" builtinId="26"/>
    <cellStyle name="Input" xfId="6" builtinId="20"/>
    <cellStyle name="Neutral" xfId="3" builtinId="28"/>
    <cellStyle name="Normal" xfId="0" builtinId="0"/>
    <cellStyle name="Percent" xfId="1" builtinId="5"/>
    <cellStyle name="Total" xfId="7" builtinId="25"/>
  </cellStyles>
  <dxfs count="0"/>
  <tableStyles count="0" defaultTableStyle="TableStyleMedium2" defaultPivotStyle="PivotStyleLight16"/>
  <colors>
    <mruColors>
      <color rgb="FF0000FF"/>
      <color rgb="FFFCB20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268890002572403"/>
          <c:y val="5.0925925925925923E-2"/>
          <c:w val="0.80962571010134865"/>
          <c:h val="0.81671041119860022"/>
        </c:manualLayout>
      </c:layout>
      <c:scatterChart>
        <c:scatterStyle val="smoothMarker"/>
        <c:varyColors val="0"/>
        <c:ser>
          <c:idx val="1"/>
          <c:order val="1"/>
          <c:tx>
            <c:v>Estimated curve</c:v>
          </c:tx>
          <c:spPr>
            <a:ln w="28575" cap="rnd">
              <a:solidFill>
                <a:srgbClr val="0000FF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'DC-P '!$BC$3:$BC$255</c:f>
              <c:numCache>
                <c:formatCode>General</c:formatCode>
                <c:ptCount val="253"/>
                <c:pt idx="0">
                  <c:v>0.10105189601537966</c:v>
                </c:pt>
                <c:pt idx="1">
                  <c:v>0.10105189601537966</c:v>
                </c:pt>
                <c:pt idx="2">
                  <c:v>0.10105189601537966</c:v>
                </c:pt>
                <c:pt idx="3">
                  <c:v>0.10105189601537966</c:v>
                </c:pt>
                <c:pt idx="4">
                  <c:v>0.10105189601537966</c:v>
                </c:pt>
                <c:pt idx="5">
                  <c:v>0.10105189601537966</c:v>
                </c:pt>
                <c:pt idx="6">
                  <c:v>0.10105189601537966</c:v>
                </c:pt>
                <c:pt idx="7">
                  <c:v>0.10105189601537966</c:v>
                </c:pt>
                <c:pt idx="8">
                  <c:v>0.10105189601537966</c:v>
                </c:pt>
                <c:pt idx="9">
                  <c:v>0.10105189601537966</c:v>
                </c:pt>
                <c:pt idx="10">
                  <c:v>0.10105189601537966</c:v>
                </c:pt>
                <c:pt idx="11">
                  <c:v>0.10105189601537966</c:v>
                </c:pt>
                <c:pt idx="12">
                  <c:v>0.10105189601537966</c:v>
                </c:pt>
                <c:pt idx="13">
                  <c:v>0.10105189601537966</c:v>
                </c:pt>
                <c:pt idx="14">
                  <c:v>0.10105189601537966</c:v>
                </c:pt>
                <c:pt idx="15">
                  <c:v>0.10105189601537966</c:v>
                </c:pt>
                <c:pt idx="16">
                  <c:v>0.10105189601537966</c:v>
                </c:pt>
                <c:pt idx="17">
                  <c:v>0.10105189601537966</c:v>
                </c:pt>
                <c:pt idx="18">
                  <c:v>0.10105189601537966</c:v>
                </c:pt>
                <c:pt idx="19">
                  <c:v>0.10105189601537966</c:v>
                </c:pt>
                <c:pt idx="20">
                  <c:v>0.10105189601537966</c:v>
                </c:pt>
                <c:pt idx="21">
                  <c:v>0.10105189601537966</c:v>
                </c:pt>
                <c:pt idx="22">
                  <c:v>0.10105189601537966</c:v>
                </c:pt>
                <c:pt idx="23">
                  <c:v>0.10105189601537966</c:v>
                </c:pt>
                <c:pt idx="24">
                  <c:v>0.10105189601537966</c:v>
                </c:pt>
                <c:pt idx="25">
                  <c:v>0.10105189601537966</c:v>
                </c:pt>
                <c:pt idx="26">
                  <c:v>0.10105189601537966</c:v>
                </c:pt>
                <c:pt idx="27">
                  <c:v>0.10105189601537966</c:v>
                </c:pt>
                <c:pt idx="28">
                  <c:v>0.10105189601537966</c:v>
                </c:pt>
                <c:pt idx="29">
                  <c:v>0.10105189601537966</c:v>
                </c:pt>
                <c:pt idx="30">
                  <c:v>0.10105189601537966</c:v>
                </c:pt>
                <c:pt idx="31">
                  <c:v>0.10105189601537966</c:v>
                </c:pt>
                <c:pt idx="32">
                  <c:v>0.10105189601537966</c:v>
                </c:pt>
                <c:pt idx="33">
                  <c:v>0.10105189601537966</c:v>
                </c:pt>
                <c:pt idx="34">
                  <c:v>0.10105189601537966</c:v>
                </c:pt>
                <c:pt idx="35">
                  <c:v>0.10105189601537966</c:v>
                </c:pt>
                <c:pt idx="36">
                  <c:v>0.10105189601537966</c:v>
                </c:pt>
                <c:pt idx="37">
                  <c:v>0.10105189601537966</c:v>
                </c:pt>
                <c:pt idx="38">
                  <c:v>0.10105189601537966</c:v>
                </c:pt>
                <c:pt idx="39">
                  <c:v>0.10105189601537966</c:v>
                </c:pt>
                <c:pt idx="40">
                  <c:v>0.10105189601537966</c:v>
                </c:pt>
                <c:pt idx="41">
                  <c:v>0.10105189601537966</c:v>
                </c:pt>
                <c:pt idx="42">
                  <c:v>0.10105189601537966</c:v>
                </c:pt>
                <c:pt idx="43">
                  <c:v>0.10105189601537966</c:v>
                </c:pt>
                <c:pt idx="44">
                  <c:v>0.10105189601537966</c:v>
                </c:pt>
                <c:pt idx="45">
                  <c:v>0.10105189601537966</c:v>
                </c:pt>
                <c:pt idx="46">
                  <c:v>0.10105189601537966</c:v>
                </c:pt>
                <c:pt idx="47">
                  <c:v>0.10105189601537966</c:v>
                </c:pt>
                <c:pt idx="48">
                  <c:v>0.10105189601537966</c:v>
                </c:pt>
                <c:pt idx="49">
                  <c:v>0.10105189601537966</c:v>
                </c:pt>
                <c:pt idx="50">
                  <c:v>0.10105189601537966</c:v>
                </c:pt>
                <c:pt idx="51">
                  <c:v>0.10105189601537966</c:v>
                </c:pt>
                <c:pt idx="52">
                  <c:v>0.10105189601537966</c:v>
                </c:pt>
                <c:pt idx="53">
                  <c:v>0.10105189601537966</c:v>
                </c:pt>
                <c:pt idx="54">
                  <c:v>0.10105189601537966</c:v>
                </c:pt>
                <c:pt idx="55">
                  <c:v>0.10105189601537966</c:v>
                </c:pt>
                <c:pt idx="56">
                  <c:v>0.10105189601537966</c:v>
                </c:pt>
                <c:pt idx="57">
                  <c:v>0.10105189601537966</c:v>
                </c:pt>
                <c:pt idx="58">
                  <c:v>0.10105189601537966</c:v>
                </c:pt>
                <c:pt idx="59">
                  <c:v>0.10105189601537966</c:v>
                </c:pt>
                <c:pt idx="60">
                  <c:v>0.10105189601537966</c:v>
                </c:pt>
                <c:pt idx="61">
                  <c:v>0.10105189601537966</c:v>
                </c:pt>
                <c:pt idx="62">
                  <c:v>0.10105189601537966</c:v>
                </c:pt>
                <c:pt idx="63">
                  <c:v>0.10105189601537966</c:v>
                </c:pt>
                <c:pt idx="64">
                  <c:v>0.10105189601537966</c:v>
                </c:pt>
                <c:pt idx="65">
                  <c:v>0.10105189601537966</c:v>
                </c:pt>
                <c:pt idx="66">
                  <c:v>0.10105189601537966</c:v>
                </c:pt>
                <c:pt idx="67">
                  <c:v>0.10105189601537966</c:v>
                </c:pt>
                <c:pt idx="68">
                  <c:v>0.10105189601537966</c:v>
                </c:pt>
                <c:pt idx="69">
                  <c:v>0.10105189601537966</c:v>
                </c:pt>
                <c:pt idx="70">
                  <c:v>0.10105189601537966</c:v>
                </c:pt>
                <c:pt idx="71">
                  <c:v>0.10105189601537966</c:v>
                </c:pt>
                <c:pt idx="72">
                  <c:v>0.10105189601537966</c:v>
                </c:pt>
                <c:pt idx="73" formatCode="_(* #,##0.0000000_);_(* \(#,##0.0000000\);_(* &quot;-&quot;??_);_(@_)">
                  <c:v>0.10105189601537966</c:v>
                </c:pt>
                <c:pt idx="74" formatCode="_(* #,##0.0000000_);_(* \(#,##0.0000000\);_(* &quot;-&quot;??_);_(@_)">
                  <c:v>0.10105189601537966</c:v>
                </c:pt>
                <c:pt idx="75" formatCode="_(* #,##0.0000000_);_(* \(#,##0.0000000\);_(* &quot;-&quot;??_);_(@_)">
                  <c:v>0.10105189601537966</c:v>
                </c:pt>
                <c:pt idx="76" formatCode="_(* #,##0.0000000_);_(* \(#,##0.0000000\);_(* &quot;-&quot;??_);_(@_)">
                  <c:v>0.10105189601537966</c:v>
                </c:pt>
                <c:pt idx="77" formatCode="_(* #,##0.0000000_);_(* \(#,##0.0000000\);_(* &quot;-&quot;??_);_(@_)">
                  <c:v>0.10105189601537966</c:v>
                </c:pt>
                <c:pt idx="78" formatCode="_(* #,##0.0000000_);_(* \(#,##0.0000000\);_(* &quot;-&quot;??_);_(@_)">
                  <c:v>0.10105189601537966</c:v>
                </c:pt>
                <c:pt idx="79" formatCode="_(* #,##0.0000000_);_(* \(#,##0.0000000\);_(* &quot;-&quot;??_);_(@_)">
                  <c:v>0.10105189601537966</c:v>
                </c:pt>
                <c:pt idx="80" formatCode="_(* #,##0.0000000_);_(* \(#,##0.0000000\);_(* &quot;-&quot;??_);_(@_)">
                  <c:v>0.10105189601537966</c:v>
                </c:pt>
                <c:pt idx="81" formatCode="_(* #,##0.0000000_);_(* \(#,##0.0000000\);_(* &quot;-&quot;??_);_(@_)">
                  <c:v>0.10105189601537966</c:v>
                </c:pt>
                <c:pt idx="82" formatCode="_(* #,##0.0000000_);_(* \(#,##0.0000000\);_(* &quot;-&quot;??_);_(@_)">
                  <c:v>0.10105189601537966</c:v>
                </c:pt>
                <c:pt idx="83" formatCode="_(* #,##0.0000000_);_(* \(#,##0.0000000\);_(* &quot;-&quot;??_);_(@_)">
                  <c:v>0.10105189601537966</c:v>
                </c:pt>
                <c:pt idx="84" formatCode="_(* #,##0.0000000_);_(* \(#,##0.0000000\);_(* &quot;-&quot;??_);_(@_)">
                  <c:v>0.10105189601537966</c:v>
                </c:pt>
                <c:pt idx="85" formatCode="_(* #,##0.0000000_);_(* \(#,##0.0000000\);_(* &quot;-&quot;??_);_(@_)">
                  <c:v>0.10105189601537966</c:v>
                </c:pt>
                <c:pt idx="86" formatCode="_(* #,##0.0000000_);_(* \(#,##0.0000000\);_(* &quot;-&quot;??_);_(@_)">
                  <c:v>0.10105189601537966</c:v>
                </c:pt>
                <c:pt idx="87" formatCode="_(* #,##0.0000000_);_(* \(#,##0.0000000\);_(* &quot;-&quot;??_);_(@_)">
                  <c:v>0.10105189601537966</c:v>
                </c:pt>
                <c:pt idx="88" formatCode="_(* #,##0.0000000_);_(* \(#,##0.0000000\);_(* &quot;-&quot;??_);_(@_)">
                  <c:v>0.10105189601537966</c:v>
                </c:pt>
                <c:pt idx="89" formatCode="_(* #,##0.0000000_);_(* \(#,##0.0000000\);_(* &quot;-&quot;??_);_(@_)">
                  <c:v>0.10105189601537966</c:v>
                </c:pt>
                <c:pt idx="90" formatCode="_(* #,##0.0000000_);_(* \(#,##0.0000000\);_(* &quot;-&quot;??_);_(@_)">
                  <c:v>0.10105189601537966</c:v>
                </c:pt>
                <c:pt idx="91" formatCode="_(* #,##0.0000000_);_(* \(#,##0.0000000\);_(* &quot;-&quot;??_);_(@_)">
                  <c:v>0.10105189601537966</c:v>
                </c:pt>
                <c:pt idx="92" formatCode="_(* #,##0.0000000_);_(* \(#,##0.0000000\);_(* &quot;-&quot;??_);_(@_)">
                  <c:v>0.10105189601537966</c:v>
                </c:pt>
                <c:pt idx="93" formatCode="_(* #,##0.0000000_);_(* \(#,##0.0000000\);_(* &quot;-&quot;??_);_(@_)">
                  <c:v>0.10105189601537966</c:v>
                </c:pt>
                <c:pt idx="94" formatCode="_(* #,##0.0000000_);_(* \(#,##0.0000000\);_(* &quot;-&quot;??_);_(@_)">
                  <c:v>0.10105189601537966</c:v>
                </c:pt>
                <c:pt idx="95" formatCode="_(* #,##0.0000000_);_(* \(#,##0.0000000\);_(* &quot;-&quot;??_);_(@_)">
                  <c:v>0.10105189601537966</c:v>
                </c:pt>
                <c:pt idx="96" formatCode="_(* #,##0.0000000_);_(* \(#,##0.0000000\);_(* &quot;-&quot;??_);_(@_)">
                  <c:v>0.10105189601537966</c:v>
                </c:pt>
                <c:pt idx="97" formatCode="_(* #,##0.0000000_);_(* \(#,##0.0000000\);_(* &quot;-&quot;??_);_(@_)">
                  <c:v>0.10105189601537966</c:v>
                </c:pt>
                <c:pt idx="98" formatCode="_(* #,##0.0000000_);_(* \(#,##0.0000000\);_(* &quot;-&quot;??_);_(@_)">
                  <c:v>0.10105189601537966</c:v>
                </c:pt>
                <c:pt idx="99" formatCode="_(* #,##0.0000000_);_(* \(#,##0.0000000\);_(* &quot;-&quot;??_);_(@_)">
                  <c:v>0.10105189601537966</c:v>
                </c:pt>
                <c:pt idx="100" formatCode="_(* #,##0.0000000_);_(* \(#,##0.0000000\);_(* &quot;-&quot;??_);_(@_)">
                  <c:v>0.10105189601537966</c:v>
                </c:pt>
                <c:pt idx="101" formatCode="_(* #,##0.0000000_);_(* \(#,##0.0000000\);_(* &quot;-&quot;??_);_(@_)">
                  <c:v>0.10105189601537966</c:v>
                </c:pt>
                <c:pt idx="102" formatCode="_(* #,##0.0000000_);_(* \(#,##0.0000000\);_(* &quot;-&quot;??_);_(@_)">
                  <c:v>0.10105189601537966</c:v>
                </c:pt>
                <c:pt idx="103" formatCode="_(* #,##0.0000000_);_(* \(#,##0.0000000\);_(* &quot;-&quot;??_);_(@_)">
                  <c:v>0.10105189601537966</c:v>
                </c:pt>
                <c:pt idx="104" formatCode="_(* #,##0.0000000_);_(* \(#,##0.0000000\);_(* &quot;-&quot;??_);_(@_)">
                  <c:v>0.10105189601537966</c:v>
                </c:pt>
                <c:pt idx="105" formatCode="_(* #,##0.0000000_);_(* \(#,##0.0000000\);_(* &quot;-&quot;??_);_(@_)">
                  <c:v>0.10105189601537966</c:v>
                </c:pt>
                <c:pt idx="106" formatCode="_(* #,##0.0000000_);_(* \(#,##0.0000000\);_(* &quot;-&quot;??_);_(@_)">
                  <c:v>0.10105189601537966</c:v>
                </c:pt>
                <c:pt idx="107" formatCode="_(* #,##0.0000000_);_(* \(#,##0.0000000\);_(* &quot;-&quot;??_);_(@_)">
                  <c:v>0.10105189601537966</c:v>
                </c:pt>
                <c:pt idx="108" formatCode="_(* #,##0.0000000_);_(* \(#,##0.0000000\);_(* &quot;-&quot;??_);_(@_)">
                  <c:v>0.10105189601537966</c:v>
                </c:pt>
                <c:pt idx="109" formatCode="_(* #,##0.0000000_);_(* \(#,##0.0000000\);_(* &quot;-&quot;??_);_(@_)">
                  <c:v>0.10105189601537966</c:v>
                </c:pt>
                <c:pt idx="110" formatCode="_(* #,##0.0000000_);_(* \(#,##0.0000000\);_(* &quot;-&quot;??_);_(@_)">
                  <c:v>0.10105189601537966</c:v>
                </c:pt>
                <c:pt idx="111" formatCode="_(* #,##0.0000000_);_(* \(#,##0.0000000\);_(* &quot;-&quot;??_);_(@_)">
                  <c:v>0.10105189601537966</c:v>
                </c:pt>
                <c:pt idx="112" formatCode="_(* #,##0.0000000_);_(* \(#,##0.0000000\);_(* &quot;-&quot;??_);_(@_)">
                  <c:v>0.10105189601537966</c:v>
                </c:pt>
                <c:pt idx="113" formatCode="_(* #,##0.0000000_);_(* \(#,##0.0000000\);_(* &quot;-&quot;??_);_(@_)">
                  <c:v>0.10105189601537966</c:v>
                </c:pt>
                <c:pt idx="114" formatCode="_(* #,##0.0000000_);_(* \(#,##0.0000000\);_(* &quot;-&quot;??_);_(@_)">
                  <c:v>0.10105189601537966</c:v>
                </c:pt>
                <c:pt idx="115" formatCode="_(* #,##0.0000000_);_(* \(#,##0.0000000\);_(* &quot;-&quot;??_);_(@_)">
                  <c:v>0.10105189601537966</c:v>
                </c:pt>
                <c:pt idx="116" formatCode="_(* #,##0.0000000_);_(* \(#,##0.0000000\);_(* &quot;-&quot;??_);_(@_)">
                  <c:v>0.10105189601537966</c:v>
                </c:pt>
                <c:pt idx="117" formatCode="_(* #,##0.0000000_);_(* \(#,##0.0000000\);_(* &quot;-&quot;??_);_(@_)">
                  <c:v>0.10105189601537966</c:v>
                </c:pt>
                <c:pt idx="118" formatCode="_(* #,##0.0000000_);_(* \(#,##0.0000000\);_(* &quot;-&quot;??_);_(@_)">
                  <c:v>0.10105189601537966</c:v>
                </c:pt>
                <c:pt idx="119" formatCode="_(* #,##0.0000000_);_(* \(#,##0.0000000\);_(* &quot;-&quot;??_);_(@_)">
                  <c:v>0.10105189601537966</c:v>
                </c:pt>
                <c:pt idx="120" formatCode="_(* #,##0.0000000_);_(* \(#,##0.0000000\);_(* &quot;-&quot;??_);_(@_)">
                  <c:v>0.10105189601537966</c:v>
                </c:pt>
                <c:pt idx="121" formatCode="_(* #,##0.0000000_);_(* \(#,##0.0000000\);_(* &quot;-&quot;??_);_(@_)">
                  <c:v>0.10105189601537966</c:v>
                </c:pt>
                <c:pt idx="122" formatCode="_(* #,##0.0000000_);_(* \(#,##0.0000000\);_(* &quot;-&quot;??_);_(@_)">
                  <c:v>0.10105189601537966</c:v>
                </c:pt>
                <c:pt idx="123" formatCode="_(* #,##0.0000000_);_(* \(#,##0.0000000\);_(* &quot;-&quot;??_);_(@_)">
                  <c:v>0.10105189601537966</c:v>
                </c:pt>
                <c:pt idx="124" formatCode="_(* #,##0.0000000_);_(* \(#,##0.0000000\);_(* &quot;-&quot;??_);_(@_)">
                  <c:v>0.10105189601537966</c:v>
                </c:pt>
                <c:pt idx="125" formatCode="_(* #,##0.0000000_);_(* \(#,##0.0000000\);_(* &quot;-&quot;??_);_(@_)">
                  <c:v>0.10105189601537966</c:v>
                </c:pt>
                <c:pt idx="126" formatCode="_(* #,##0.0000000_);_(* \(#,##0.0000000\);_(* &quot;-&quot;??_);_(@_)">
                  <c:v>0.10105189601537966</c:v>
                </c:pt>
                <c:pt idx="127" formatCode="_(* #,##0.0000000_);_(* \(#,##0.0000000\);_(* &quot;-&quot;??_);_(@_)">
                  <c:v>0.10105189601537966</c:v>
                </c:pt>
                <c:pt idx="128" formatCode="_(* #,##0.0000000_);_(* \(#,##0.0000000\);_(* &quot;-&quot;??_);_(@_)">
                  <c:v>0.10105189601537966</c:v>
                </c:pt>
                <c:pt idx="129" formatCode="_(* #,##0.0000000_);_(* \(#,##0.0000000\);_(* &quot;-&quot;??_);_(@_)">
                  <c:v>0.10105189601537966</c:v>
                </c:pt>
                <c:pt idx="130" formatCode="_(* #,##0.0000000_);_(* \(#,##0.0000000\);_(* &quot;-&quot;??_);_(@_)">
                  <c:v>0.10105189601537966</c:v>
                </c:pt>
                <c:pt idx="131" formatCode="_(* #,##0.0000000_);_(* \(#,##0.0000000\);_(* &quot;-&quot;??_);_(@_)">
                  <c:v>0.10105189601537966</c:v>
                </c:pt>
                <c:pt idx="132" formatCode="_(* #,##0.0000000_);_(* \(#,##0.0000000\);_(* &quot;-&quot;??_);_(@_)">
                  <c:v>0.10105189601537966</c:v>
                </c:pt>
                <c:pt idx="133" formatCode="_(* #,##0.0000000_);_(* \(#,##0.0000000\);_(* &quot;-&quot;??_);_(@_)">
                  <c:v>0.10105189601537966</c:v>
                </c:pt>
                <c:pt idx="134" formatCode="_(* #,##0.0000000_);_(* \(#,##0.0000000\);_(* &quot;-&quot;??_);_(@_)">
                  <c:v>0.10105189601537966</c:v>
                </c:pt>
                <c:pt idx="135" formatCode="_(* #,##0.0000000_);_(* \(#,##0.0000000\);_(* &quot;-&quot;??_);_(@_)">
                  <c:v>0.10105189601537966</c:v>
                </c:pt>
                <c:pt idx="136" formatCode="_(* #,##0.0000000_);_(* \(#,##0.0000000\);_(* &quot;-&quot;??_);_(@_)">
                  <c:v>0.10105189601537966</c:v>
                </c:pt>
                <c:pt idx="137" formatCode="_(* #,##0.0000000_);_(* \(#,##0.0000000\);_(* &quot;-&quot;??_);_(@_)">
                  <c:v>0.10105189601537966</c:v>
                </c:pt>
                <c:pt idx="138" formatCode="_(* #,##0.0000000_);_(* \(#,##0.0000000\);_(* &quot;-&quot;??_);_(@_)">
                  <c:v>0.10105189601537966</c:v>
                </c:pt>
                <c:pt idx="139" formatCode="_(* #,##0.0000000_);_(* \(#,##0.0000000\);_(* &quot;-&quot;??_);_(@_)">
                  <c:v>0.10105189601537966</c:v>
                </c:pt>
                <c:pt idx="140" formatCode="_(* #,##0.0000000_);_(* \(#,##0.0000000\);_(* &quot;-&quot;??_);_(@_)">
                  <c:v>0.10105189601537966</c:v>
                </c:pt>
                <c:pt idx="141" formatCode="_(* #,##0.0000000_);_(* \(#,##0.0000000\);_(* &quot;-&quot;??_);_(@_)">
                  <c:v>0.10105189601537966</c:v>
                </c:pt>
                <c:pt idx="142" formatCode="_(* #,##0.0000000_);_(* \(#,##0.0000000\);_(* &quot;-&quot;??_);_(@_)">
                  <c:v>0.10105189601537966</c:v>
                </c:pt>
                <c:pt idx="143" formatCode="_(* #,##0.0000000_);_(* \(#,##0.0000000\);_(* &quot;-&quot;??_);_(@_)">
                  <c:v>0.10105189601537966</c:v>
                </c:pt>
                <c:pt idx="144" formatCode="_(* #,##0.0000000_);_(* \(#,##0.0000000\);_(* &quot;-&quot;??_);_(@_)">
                  <c:v>0.10105189601537966</c:v>
                </c:pt>
                <c:pt idx="145" formatCode="_(* #,##0.0000000_);_(* \(#,##0.0000000\);_(* &quot;-&quot;??_);_(@_)">
                  <c:v>0.10105189601537966</c:v>
                </c:pt>
                <c:pt idx="146" formatCode="_(* #,##0.0000000_);_(* \(#,##0.0000000\);_(* &quot;-&quot;??_);_(@_)">
                  <c:v>0.10105189601537966</c:v>
                </c:pt>
                <c:pt idx="147" formatCode="_(* #,##0.0000000_);_(* \(#,##0.0000000\);_(* &quot;-&quot;??_);_(@_)">
                  <c:v>0.10105189601537966</c:v>
                </c:pt>
                <c:pt idx="148" formatCode="_(* #,##0.0000000_);_(* \(#,##0.0000000\);_(* &quot;-&quot;??_);_(@_)">
                  <c:v>0.10105189601537966</c:v>
                </c:pt>
                <c:pt idx="149" formatCode="_(* #,##0.0000000_);_(* \(#,##0.0000000\);_(* &quot;-&quot;??_);_(@_)">
                  <c:v>0.10105189601537966</c:v>
                </c:pt>
                <c:pt idx="150" formatCode="_(* #,##0.0000000_);_(* \(#,##0.0000000\);_(* &quot;-&quot;??_);_(@_)">
                  <c:v>0.10105189601537966</c:v>
                </c:pt>
                <c:pt idx="151" formatCode="_(* #,##0.0000000_);_(* \(#,##0.0000000\);_(* &quot;-&quot;??_);_(@_)">
                  <c:v>0.10105189601537966</c:v>
                </c:pt>
                <c:pt idx="152" formatCode="_(* #,##0.0000000_);_(* \(#,##0.0000000\);_(* &quot;-&quot;??_);_(@_)">
                  <c:v>0.10105189601537966</c:v>
                </c:pt>
                <c:pt idx="153" formatCode="_(* #,##0.0000000_);_(* \(#,##0.0000000\);_(* &quot;-&quot;??_);_(@_)">
                  <c:v>0.10105189601537966</c:v>
                </c:pt>
                <c:pt idx="154" formatCode="_(* #,##0.0000000_);_(* \(#,##0.0000000\);_(* &quot;-&quot;??_);_(@_)">
                  <c:v>0.10105189601537966</c:v>
                </c:pt>
                <c:pt idx="155" formatCode="_(* #,##0.0000000_);_(* \(#,##0.0000000\);_(* &quot;-&quot;??_);_(@_)">
                  <c:v>0.10105189601537966</c:v>
                </c:pt>
                <c:pt idx="156" formatCode="_(* #,##0.0000000_);_(* \(#,##0.0000000\);_(* &quot;-&quot;??_);_(@_)">
                  <c:v>0.10105189601537966</c:v>
                </c:pt>
                <c:pt idx="157" formatCode="_(* #,##0.0000000_);_(* \(#,##0.0000000\);_(* &quot;-&quot;??_);_(@_)">
                  <c:v>0.10105189601537966</c:v>
                </c:pt>
                <c:pt idx="158" formatCode="_(* #,##0.0000000_);_(* \(#,##0.0000000\);_(* &quot;-&quot;??_);_(@_)">
                  <c:v>0.10105189601537966</c:v>
                </c:pt>
                <c:pt idx="159" formatCode="_(* #,##0.0000000_);_(* \(#,##0.0000000\);_(* &quot;-&quot;??_);_(@_)">
                  <c:v>0.10105189601537966</c:v>
                </c:pt>
                <c:pt idx="160" formatCode="_(* #,##0.0000000_);_(* \(#,##0.0000000\);_(* &quot;-&quot;??_);_(@_)">
                  <c:v>0.10105189601537966</c:v>
                </c:pt>
                <c:pt idx="161" formatCode="_(* #,##0.0000000_);_(* \(#,##0.0000000\);_(* &quot;-&quot;??_);_(@_)">
                  <c:v>0.10105189601537966</c:v>
                </c:pt>
                <c:pt idx="162" formatCode="_(* #,##0.0000000_);_(* \(#,##0.0000000\);_(* &quot;-&quot;??_);_(@_)">
                  <c:v>0.10105189601537966</c:v>
                </c:pt>
                <c:pt idx="163" formatCode="_(* #,##0.0000000_);_(* \(#,##0.0000000\);_(* &quot;-&quot;??_);_(@_)">
                  <c:v>0.10105189601537966</c:v>
                </c:pt>
                <c:pt idx="164" formatCode="_(* #,##0.0000000_);_(* \(#,##0.0000000\);_(* &quot;-&quot;??_);_(@_)">
                  <c:v>0.54419778174514932</c:v>
                </c:pt>
                <c:pt idx="165" formatCode="_(* #,##0.0000000_);_(* \(#,##0.0000000\);_(* &quot;-&quot;??_);_(@_)">
                  <c:v>1.1237579160954358</c:v>
                </c:pt>
                <c:pt idx="166" formatCode="_(* #,##0.0000000_);_(* \(#,##0.0000000\);_(* &quot;-&quot;??_);_(@_)">
                  <c:v>1.7174607199925052</c:v>
                </c:pt>
                <c:pt idx="167" formatCode="_(* #,##0.0000000_);_(* \(#,##0.0000000\);_(* &quot;-&quot;??_);_(@_)">
                  <c:v>2.3205384078146563</c:v>
                </c:pt>
                <c:pt idx="168" formatCode="_(* #,##0.0000000_);_(* \(#,##0.0000000\);_(* &quot;-&quot;??_);_(@_)">
                  <c:v>2.9306845030524555</c:v>
                </c:pt>
                <c:pt idx="169" formatCode="_(* #,##0.0000000_);_(* \(#,##0.0000000\);_(* &quot;-&quot;??_);_(@_)">
                  <c:v>3.5465232391894945</c:v>
                </c:pt>
                <c:pt idx="170">
                  <c:v>3.7972573989166007</c:v>
                </c:pt>
                <c:pt idx="171">
                  <c:v>4.2370726192115367</c:v>
                </c:pt>
                <c:pt idx="172">
                  <c:v>4.2423760345147299</c:v>
                </c:pt>
                <c:pt idx="173">
                  <c:v>4.3023271920358788</c:v>
                </c:pt>
                <c:pt idx="174">
                  <c:v>4.3954326769470118</c:v>
                </c:pt>
                <c:pt idx="175">
                  <c:v>4.4833566952885571</c:v>
                </c:pt>
                <c:pt idx="176">
                  <c:v>4.6223025843192778</c:v>
                </c:pt>
                <c:pt idx="177">
                  <c:v>4.6620766152936151</c:v>
                </c:pt>
                <c:pt idx="178">
                  <c:v>4.6993418219208749</c:v>
                </c:pt>
                <c:pt idx="179">
                  <c:v>4.8827411021831697</c:v>
                </c:pt>
                <c:pt idx="180">
                  <c:v>4.890005565182399</c:v>
                </c:pt>
                <c:pt idx="181">
                  <c:v>4.9214917379019605</c:v>
                </c:pt>
                <c:pt idx="182">
                  <c:v>4.940549695891864</c:v>
                </c:pt>
                <c:pt idx="183">
                  <c:v>4.9951598172865364</c:v>
                </c:pt>
                <c:pt idx="184">
                  <c:v>5.0276361899234985</c:v>
                </c:pt>
                <c:pt idx="185">
                  <c:v>5.0423580076087111</c:v>
                </c:pt>
                <c:pt idx="186">
                  <c:v>5.1120684090032036</c:v>
                </c:pt>
                <c:pt idx="187">
                  <c:v>5.1148767223764775</c:v>
                </c:pt>
                <c:pt idx="188">
                  <c:v>5.1293632638188491</c:v>
                </c:pt>
                <c:pt idx="189">
                  <c:v>5.1458845996683902</c:v>
                </c:pt>
                <c:pt idx="190">
                  <c:v>5.2228376161506143</c:v>
                </c:pt>
                <c:pt idx="191">
                  <c:v>5.3174296493116406</c:v>
                </c:pt>
                <c:pt idx="192">
                  <c:v>5.3327050988635429</c:v>
                </c:pt>
                <c:pt idx="193">
                  <c:v>5.3559650583875031</c:v>
                </c:pt>
                <c:pt idx="194">
                  <c:v>5.3748101647500466</c:v>
                </c:pt>
                <c:pt idx="195">
                  <c:v>5.3945442169150315</c:v>
                </c:pt>
                <c:pt idx="196">
                  <c:v>5.3958021821699163</c:v>
                </c:pt>
                <c:pt idx="197">
                  <c:v>5.5367692915480271</c:v>
                </c:pt>
                <c:pt idx="198">
                  <c:v>5.5777441556376566</c:v>
                </c:pt>
                <c:pt idx="199">
                  <c:v>5.652730093899204</c:v>
                </c:pt>
                <c:pt idx="200">
                  <c:v>5.677312535184452</c:v>
                </c:pt>
                <c:pt idx="201">
                  <c:v>5.7335541202153468</c:v>
                </c:pt>
                <c:pt idx="202">
                  <c:v>5.7436103626570656</c:v>
                </c:pt>
                <c:pt idx="203">
                  <c:v>5.8284906087938158</c:v>
                </c:pt>
                <c:pt idx="204">
                  <c:v>5.8906768430115752</c:v>
                </c:pt>
                <c:pt idx="205">
                  <c:v>5.9733691461967187</c:v>
                </c:pt>
                <c:pt idx="206">
                  <c:v>6.0418585621458298</c:v>
                </c:pt>
                <c:pt idx="207">
                  <c:v>6.1377207584325646</c:v>
                </c:pt>
                <c:pt idx="208">
                  <c:v>6.2381177074723562</c:v>
                </c:pt>
                <c:pt idx="209">
                  <c:v>6.2675233609584744</c:v>
                </c:pt>
                <c:pt idx="210">
                  <c:v>6.4544120179686502</c:v>
                </c:pt>
                <c:pt idx="211">
                  <c:v>6.5478317962647727</c:v>
                </c:pt>
                <c:pt idx="212">
                  <c:v>6.5558723891658426</c:v>
                </c:pt>
                <c:pt idx="213">
                  <c:v>6.6024725535169235</c:v>
                </c:pt>
                <c:pt idx="214">
                  <c:v>6.6352773139408274</c:v>
                </c:pt>
                <c:pt idx="215">
                  <c:v>6.6956218028616767</c:v>
                </c:pt>
                <c:pt idx="216">
                  <c:v>6.7033384265531719</c:v>
                </c:pt>
                <c:pt idx="217">
                  <c:v>6.7556093552404448</c:v>
                </c:pt>
                <c:pt idx="218">
                  <c:v>6.7604333141000028</c:v>
                </c:pt>
                <c:pt idx="219">
                  <c:v>6.7633064277698658</c:v>
                </c:pt>
                <c:pt idx="220">
                  <c:v>6.9638994789107604</c:v>
                </c:pt>
                <c:pt idx="221">
                  <c:v>6.968336376686401</c:v>
                </c:pt>
                <c:pt idx="222">
                  <c:v>7.0159902377025594</c:v>
                </c:pt>
                <c:pt idx="223">
                  <c:v>7.1144302170097022</c:v>
                </c:pt>
                <c:pt idx="224">
                  <c:v>7.1374626474389116</c:v>
                </c:pt>
                <c:pt idx="225">
                  <c:v>7.1569724010577689</c:v>
                </c:pt>
                <c:pt idx="226">
                  <c:v>7.1716069433507394</c:v>
                </c:pt>
                <c:pt idx="227">
                  <c:v>7.1944058643343611</c:v>
                </c:pt>
                <c:pt idx="228">
                  <c:v>7.2042227549871942</c:v>
                </c:pt>
                <c:pt idx="229">
                  <c:v>7.2699225483188652</c:v>
                </c:pt>
                <c:pt idx="230">
                  <c:v>7.4032885467817993</c:v>
                </c:pt>
                <c:pt idx="231">
                  <c:v>7.4161893056779</c:v>
                </c:pt>
                <c:pt idx="232">
                  <c:v>7.4806536983720653</c:v>
                </c:pt>
                <c:pt idx="233">
                  <c:v>7.5760117027935436</c:v>
                </c:pt>
                <c:pt idx="234">
                  <c:v>7.5802846080202952</c:v>
                </c:pt>
                <c:pt idx="235">
                  <c:v>7.630261467980767</c:v>
                </c:pt>
                <c:pt idx="236">
                  <c:v>7.7373225835919035</c:v>
                </c:pt>
                <c:pt idx="237">
                  <c:v>7.8978381933530137</c:v>
                </c:pt>
                <c:pt idx="238">
                  <c:v>8.1094078603705242</c:v>
                </c:pt>
                <c:pt idx="239">
                  <c:v>8.3387429873635206</c:v>
                </c:pt>
                <c:pt idx="240">
                  <c:v>8.5090125767522924</c:v>
                </c:pt>
                <c:pt idx="241">
                  <c:v>8.6005806116869241</c:v>
                </c:pt>
                <c:pt idx="242">
                  <c:v>8.8155369086341455</c:v>
                </c:pt>
                <c:pt idx="243">
                  <c:v>9.245397149880823</c:v>
                </c:pt>
                <c:pt idx="244">
                  <c:v>9.2993644151445221</c:v>
                </c:pt>
                <c:pt idx="245">
                  <c:v>9.4306534944877658</c:v>
                </c:pt>
                <c:pt idx="246">
                  <c:v>9.6291128842493023</c:v>
                </c:pt>
                <c:pt idx="247">
                  <c:v>9.6291197531540007</c:v>
                </c:pt>
                <c:pt idx="248">
                  <c:v>9.8466775626501644</c:v>
                </c:pt>
                <c:pt idx="249">
                  <c:v>10.185044369217964</c:v>
                </c:pt>
                <c:pt idx="250">
                  <c:v>10.279392903209436</c:v>
                </c:pt>
                <c:pt idx="251">
                  <c:v>10.80557056438302</c:v>
                </c:pt>
                <c:pt idx="252">
                  <c:v>11.118109221865895</c:v>
                </c:pt>
              </c:numCache>
            </c:numRef>
          </c:xVal>
          <c:yVal>
            <c:numRef>
              <c:f>'DC-P '!$BD$3:$BD$255</c:f>
              <c:numCache>
                <c:formatCode>General</c:formatCode>
                <c:ptCount val="253"/>
                <c:pt idx="0">
                  <c:v>0.98959053657717089</c:v>
                </c:pt>
                <c:pt idx="1">
                  <c:v>0.98959053657717089</c:v>
                </c:pt>
                <c:pt idx="2">
                  <c:v>0.98959053657717089</c:v>
                </c:pt>
                <c:pt idx="3">
                  <c:v>0.98959053657717089</c:v>
                </c:pt>
                <c:pt idx="4">
                  <c:v>0.98959053657717089</c:v>
                </c:pt>
                <c:pt idx="5">
                  <c:v>0.98959053657717089</c:v>
                </c:pt>
                <c:pt idx="6">
                  <c:v>0.98959053657717089</c:v>
                </c:pt>
                <c:pt idx="7">
                  <c:v>0.98959053657717089</c:v>
                </c:pt>
                <c:pt idx="8">
                  <c:v>0.98959053657717089</c:v>
                </c:pt>
                <c:pt idx="9">
                  <c:v>0.98959053657717089</c:v>
                </c:pt>
                <c:pt idx="10">
                  <c:v>0.98959053657717089</c:v>
                </c:pt>
                <c:pt idx="11">
                  <c:v>0.98959053657717089</c:v>
                </c:pt>
                <c:pt idx="12">
                  <c:v>0.98959053657717089</c:v>
                </c:pt>
                <c:pt idx="13">
                  <c:v>0.98959053657717089</c:v>
                </c:pt>
                <c:pt idx="14">
                  <c:v>0.98959053657717089</c:v>
                </c:pt>
                <c:pt idx="15">
                  <c:v>0.98959053657717089</c:v>
                </c:pt>
                <c:pt idx="16">
                  <c:v>0.98959053657717089</c:v>
                </c:pt>
                <c:pt idx="17">
                  <c:v>0.98959053657717089</c:v>
                </c:pt>
                <c:pt idx="18">
                  <c:v>0.98959053657717089</c:v>
                </c:pt>
                <c:pt idx="19">
                  <c:v>0.98959053657717089</c:v>
                </c:pt>
                <c:pt idx="20">
                  <c:v>0.98959053657717089</c:v>
                </c:pt>
                <c:pt idx="21">
                  <c:v>0.98959053657717089</c:v>
                </c:pt>
                <c:pt idx="22">
                  <c:v>0.98959053657717089</c:v>
                </c:pt>
                <c:pt idx="23">
                  <c:v>0.98959053657717089</c:v>
                </c:pt>
                <c:pt idx="24">
                  <c:v>0.98959053657717089</c:v>
                </c:pt>
                <c:pt idx="25">
                  <c:v>0.98959053657717089</c:v>
                </c:pt>
                <c:pt idx="26">
                  <c:v>0.98959053657717089</c:v>
                </c:pt>
                <c:pt idx="27">
                  <c:v>0.98959053657717089</c:v>
                </c:pt>
                <c:pt idx="28">
                  <c:v>0.98959053657717089</c:v>
                </c:pt>
                <c:pt idx="29">
                  <c:v>0.98959053657717089</c:v>
                </c:pt>
                <c:pt idx="30">
                  <c:v>0.98959053657717089</c:v>
                </c:pt>
                <c:pt idx="31">
                  <c:v>0.98959053657717089</c:v>
                </c:pt>
                <c:pt idx="32">
                  <c:v>0.98959053657717089</c:v>
                </c:pt>
                <c:pt idx="33">
                  <c:v>0.98959053657717089</c:v>
                </c:pt>
                <c:pt idx="34">
                  <c:v>0.98959053657717089</c:v>
                </c:pt>
                <c:pt idx="35">
                  <c:v>0.98959053657717089</c:v>
                </c:pt>
                <c:pt idx="36">
                  <c:v>0.98959053657717089</c:v>
                </c:pt>
                <c:pt idx="37">
                  <c:v>0.98959053657717089</c:v>
                </c:pt>
                <c:pt idx="38">
                  <c:v>0.98959053657717089</c:v>
                </c:pt>
                <c:pt idx="39">
                  <c:v>0.98959053657717089</c:v>
                </c:pt>
                <c:pt idx="40">
                  <c:v>0.98959053657717089</c:v>
                </c:pt>
                <c:pt idx="41">
                  <c:v>0.98959053657717089</c:v>
                </c:pt>
                <c:pt idx="42">
                  <c:v>0.98959053657717089</c:v>
                </c:pt>
                <c:pt idx="43">
                  <c:v>0.98959053657717089</c:v>
                </c:pt>
                <c:pt idx="44">
                  <c:v>0.98959053657717089</c:v>
                </c:pt>
                <c:pt idx="45">
                  <c:v>0.98959053657717089</c:v>
                </c:pt>
                <c:pt idx="46">
                  <c:v>0.98959053657717089</c:v>
                </c:pt>
                <c:pt idx="47">
                  <c:v>0.98959053657717089</c:v>
                </c:pt>
                <c:pt idx="48">
                  <c:v>0.98959053657717089</c:v>
                </c:pt>
                <c:pt idx="49">
                  <c:v>0.98959053657717089</c:v>
                </c:pt>
                <c:pt idx="50">
                  <c:v>0.98959053657717089</c:v>
                </c:pt>
                <c:pt idx="51">
                  <c:v>0.98959053657717089</c:v>
                </c:pt>
                <c:pt idx="52">
                  <c:v>0.98959053657717089</c:v>
                </c:pt>
                <c:pt idx="53">
                  <c:v>0.98959053657717089</c:v>
                </c:pt>
                <c:pt idx="54">
                  <c:v>0.98959053657717089</c:v>
                </c:pt>
                <c:pt idx="55">
                  <c:v>0.98959053657717089</c:v>
                </c:pt>
                <c:pt idx="56">
                  <c:v>0.98959053657717089</c:v>
                </c:pt>
                <c:pt idx="57">
                  <c:v>0.98959053657717089</c:v>
                </c:pt>
                <c:pt idx="58">
                  <c:v>0.98959053657717089</c:v>
                </c:pt>
                <c:pt idx="59">
                  <c:v>0.98959053657717089</c:v>
                </c:pt>
                <c:pt idx="60">
                  <c:v>0.98959053657717089</c:v>
                </c:pt>
                <c:pt idx="61">
                  <c:v>0.98959053657717089</c:v>
                </c:pt>
                <c:pt idx="62">
                  <c:v>0.98959053657717089</c:v>
                </c:pt>
                <c:pt idx="63">
                  <c:v>0.98959053657717089</c:v>
                </c:pt>
                <c:pt idx="64">
                  <c:v>0.98959053657717089</c:v>
                </c:pt>
                <c:pt idx="65">
                  <c:v>0.98959053657717089</c:v>
                </c:pt>
                <c:pt idx="66">
                  <c:v>0.98959053657717089</c:v>
                </c:pt>
                <c:pt idx="67">
                  <c:v>0.98959053657717089</c:v>
                </c:pt>
                <c:pt idx="68">
                  <c:v>0.98959053657717089</c:v>
                </c:pt>
                <c:pt idx="69">
                  <c:v>0.98959053657717089</c:v>
                </c:pt>
                <c:pt idx="70">
                  <c:v>0.98959053657717089</c:v>
                </c:pt>
                <c:pt idx="71">
                  <c:v>0.98959053657717089</c:v>
                </c:pt>
                <c:pt idx="72">
                  <c:v>0.98959053657717089</c:v>
                </c:pt>
                <c:pt idx="73">
                  <c:v>0.98959053657717089</c:v>
                </c:pt>
                <c:pt idx="74">
                  <c:v>0.98959053657717089</c:v>
                </c:pt>
                <c:pt idx="75">
                  <c:v>0.98959053657717089</c:v>
                </c:pt>
                <c:pt idx="76">
                  <c:v>0.98959053657717089</c:v>
                </c:pt>
                <c:pt idx="77">
                  <c:v>0.98959053657717089</c:v>
                </c:pt>
                <c:pt idx="78">
                  <c:v>0.98959053657717089</c:v>
                </c:pt>
                <c:pt idx="79">
                  <c:v>0.98959053657717089</c:v>
                </c:pt>
                <c:pt idx="80">
                  <c:v>0.98959053657717089</c:v>
                </c:pt>
                <c:pt idx="81">
                  <c:v>0.98959053657717089</c:v>
                </c:pt>
                <c:pt idx="82">
                  <c:v>0.98959053657717089</c:v>
                </c:pt>
                <c:pt idx="83">
                  <c:v>0.98959053657717089</c:v>
                </c:pt>
                <c:pt idx="84">
                  <c:v>0.98959053657717089</c:v>
                </c:pt>
                <c:pt idx="85">
                  <c:v>0.98959053657717089</c:v>
                </c:pt>
                <c:pt idx="86">
                  <c:v>0.98959053657717089</c:v>
                </c:pt>
                <c:pt idx="87">
                  <c:v>0.98959053657717089</c:v>
                </c:pt>
                <c:pt idx="88">
                  <c:v>0.98959053657717089</c:v>
                </c:pt>
                <c:pt idx="89">
                  <c:v>0.98959053657717089</c:v>
                </c:pt>
                <c:pt idx="90">
                  <c:v>0.98959053657717089</c:v>
                </c:pt>
                <c:pt idx="91">
                  <c:v>0.98959053657717089</c:v>
                </c:pt>
                <c:pt idx="92">
                  <c:v>0.98959053657717089</c:v>
                </c:pt>
                <c:pt idx="93">
                  <c:v>0.98959053657717089</c:v>
                </c:pt>
                <c:pt idx="94">
                  <c:v>0.98959053657717089</c:v>
                </c:pt>
                <c:pt idx="95">
                  <c:v>0.98959053657717089</c:v>
                </c:pt>
                <c:pt idx="96">
                  <c:v>0.98959053657717089</c:v>
                </c:pt>
                <c:pt idx="97">
                  <c:v>0.98959053657717089</c:v>
                </c:pt>
                <c:pt idx="98">
                  <c:v>0.98959053657717089</c:v>
                </c:pt>
                <c:pt idx="99">
                  <c:v>0.98959053657717089</c:v>
                </c:pt>
                <c:pt idx="100">
                  <c:v>0.98959053657717089</c:v>
                </c:pt>
                <c:pt idx="101">
                  <c:v>0.98959053657717089</c:v>
                </c:pt>
                <c:pt idx="102">
                  <c:v>0.98959053657717089</c:v>
                </c:pt>
                <c:pt idx="103">
                  <c:v>0.98959053657717089</c:v>
                </c:pt>
                <c:pt idx="104">
                  <c:v>0.98959053657717089</c:v>
                </c:pt>
                <c:pt idx="105">
                  <c:v>0.98959053657717089</c:v>
                </c:pt>
                <c:pt idx="106">
                  <c:v>0.98959053657717089</c:v>
                </c:pt>
                <c:pt idx="107">
                  <c:v>0.98959053657717089</c:v>
                </c:pt>
                <c:pt idx="108">
                  <c:v>0.98959053657717089</c:v>
                </c:pt>
                <c:pt idx="109">
                  <c:v>0.98959053657717089</c:v>
                </c:pt>
                <c:pt idx="110">
                  <c:v>0.98959053657717089</c:v>
                </c:pt>
                <c:pt idx="111">
                  <c:v>0.98959053657717089</c:v>
                </c:pt>
                <c:pt idx="112">
                  <c:v>0.98959053657717089</c:v>
                </c:pt>
                <c:pt idx="113">
                  <c:v>0.98959053657717089</c:v>
                </c:pt>
                <c:pt idx="114">
                  <c:v>0.98959053657717089</c:v>
                </c:pt>
                <c:pt idx="115">
                  <c:v>0.98959053657717089</c:v>
                </c:pt>
                <c:pt idx="116">
                  <c:v>0.98959053657717089</c:v>
                </c:pt>
                <c:pt idx="117">
                  <c:v>0.98959053657717089</c:v>
                </c:pt>
                <c:pt idx="118">
                  <c:v>0.98959053657717089</c:v>
                </c:pt>
                <c:pt idx="119">
                  <c:v>0.98959053657717089</c:v>
                </c:pt>
                <c:pt idx="120">
                  <c:v>0.98959053657717089</c:v>
                </c:pt>
                <c:pt idx="121">
                  <c:v>0.98959053657717089</c:v>
                </c:pt>
                <c:pt idx="122">
                  <c:v>0.98959053657717089</c:v>
                </c:pt>
                <c:pt idx="123">
                  <c:v>0.98959053657717089</c:v>
                </c:pt>
                <c:pt idx="124">
                  <c:v>0.98959053657717089</c:v>
                </c:pt>
                <c:pt idx="125">
                  <c:v>0.98959053657717089</c:v>
                </c:pt>
                <c:pt idx="126">
                  <c:v>0.98959053657717089</c:v>
                </c:pt>
                <c:pt idx="127">
                  <c:v>0.98959053657717089</c:v>
                </c:pt>
                <c:pt idx="128">
                  <c:v>0.98959053657717089</c:v>
                </c:pt>
                <c:pt idx="129">
                  <c:v>0.98959053657717089</c:v>
                </c:pt>
                <c:pt idx="130">
                  <c:v>0.98959053657717089</c:v>
                </c:pt>
                <c:pt idx="131">
                  <c:v>0.98959053657717089</c:v>
                </c:pt>
                <c:pt idx="132">
                  <c:v>0.98959053657717089</c:v>
                </c:pt>
                <c:pt idx="133">
                  <c:v>0.98959053657717089</c:v>
                </c:pt>
                <c:pt idx="134">
                  <c:v>0.98959053657717089</c:v>
                </c:pt>
                <c:pt idx="135">
                  <c:v>0.98959053657717089</c:v>
                </c:pt>
                <c:pt idx="136">
                  <c:v>0.98959053657717089</c:v>
                </c:pt>
                <c:pt idx="137">
                  <c:v>0.98959053657717089</c:v>
                </c:pt>
                <c:pt idx="138">
                  <c:v>0.98959053657717089</c:v>
                </c:pt>
                <c:pt idx="139">
                  <c:v>0.98959053657717089</c:v>
                </c:pt>
                <c:pt idx="140">
                  <c:v>0.98959053657717089</c:v>
                </c:pt>
                <c:pt idx="141">
                  <c:v>0.98959053657717089</c:v>
                </c:pt>
                <c:pt idx="142">
                  <c:v>0.98959053657717089</c:v>
                </c:pt>
                <c:pt idx="143">
                  <c:v>0.98959053657717089</c:v>
                </c:pt>
                <c:pt idx="144">
                  <c:v>0.98959053657717089</c:v>
                </c:pt>
                <c:pt idx="145">
                  <c:v>0.98959053657717089</c:v>
                </c:pt>
                <c:pt idx="146">
                  <c:v>0.98959053657717089</c:v>
                </c:pt>
                <c:pt idx="147">
                  <c:v>0.98959053657717089</c:v>
                </c:pt>
                <c:pt idx="148">
                  <c:v>0.98959053657717089</c:v>
                </c:pt>
                <c:pt idx="149">
                  <c:v>0.98959053657717089</c:v>
                </c:pt>
                <c:pt idx="150">
                  <c:v>0.98959053657717089</c:v>
                </c:pt>
                <c:pt idx="151">
                  <c:v>0.98959053657717089</c:v>
                </c:pt>
                <c:pt idx="152">
                  <c:v>0.98959053657717089</c:v>
                </c:pt>
                <c:pt idx="153">
                  <c:v>0.98959053657717089</c:v>
                </c:pt>
                <c:pt idx="154">
                  <c:v>0.98959053657717089</c:v>
                </c:pt>
                <c:pt idx="155">
                  <c:v>0.98959053657717089</c:v>
                </c:pt>
                <c:pt idx="156">
                  <c:v>0.98959053657717089</c:v>
                </c:pt>
                <c:pt idx="157">
                  <c:v>0.98959053657717089</c:v>
                </c:pt>
                <c:pt idx="158">
                  <c:v>0.98959053657717089</c:v>
                </c:pt>
                <c:pt idx="159">
                  <c:v>0.98959053657717089</c:v>
                </c:pt>
                <c:pt idx="160">
                  <c:v>0.98959053657717089</c:v>
                </c:pt>
                <c:pt idx="161">
                  <c:v>0.98959053657717089</c:v>
                </c:pt>
                <c:pt idx="162">
                  <c:v>0.98959053657717089</c:v>
                </c:pt>
                <c:pt idx="163">
                  <c:v>0.98959053657717089</c:v>
                </c:pt>
                <c:pt idx="164">
                  <c:v>0.91878360546892601</c:v>
                </c:pt>
                <c:pt idx="165">
                  <c:v>0.8898713732532002</c:v>
                </c:pt>
                <c:pt idx="166">
                  <c:v>0.87338242006870825</c:v>
                </c:pt>
                <c:pt idx="167">
                  <c:v>0.86186894957859361</c:v>
                </c:pt>
                <c:pt idx="168">
                  <c:v>0.85304303393835956</c:v>
                </c:pt>
                <c:pt idx="169">
                  <c:v>0.84589886987054008</c:v>
                </c:pt>
                <c:pt idx="170">
                  <c:v>0.84335473780740577</c:v>
                </c:pt>
                <c:pt idx="171">
                  <c:v>0.83928909896097526</c:v>
                </c:pt>
                <c:pt idx="172">
                  <c:v>0.8392428075778714</c:v>
                </c:pt>
                <c:pt idx="173">
                  <c:v>0.83872368076400394</c:v>
                </c:pt>
                <c:pt idx="174">
                  <c:v>0.83793225381049485</c:v>
                </c:pt>
                <c:pt idx="175">
                  <c:v>0.8372007784138592</c:v>
                </c:pt>
                <c:pt idx="176">
                  <c:v>0.83607483151418027</c:v>
                </c:pt>
                <c:pt idx="177">
                  <c:v>0.83575902216607834</c:v>
                </c:pt>
                <c:pt idx="178">
                  <c:v>0.83546567527690041</c:v>
                </c:pt>
                <c:pt idx="179">
                  <c:v>0.83405649905082968</c:v>
                </c:pt>
                <c:pt idx="180">
                  <c:v>0.83400182507412668</c:v>
                </c:pt>
                <c:pt idx="181">
                  <c:v>0.83376582937085986</c:v>
                </c:pt>
                <c:pt idx="182">
                  <c:v>0.83362375045263548</c:v>
                </c:pt>
                <c:pt idx="183">
                  <c:v>0.83321977411282067</c:v>
                </c:pt>
                <c:pt idx="184">
                  <c:v>0.83298171208109917</c:v>
                </c:pt>
                <c:pt idx="185">
                  <c:v>0.83287432489382707</c:v>
                </c:pt>
                <c:pt idx="186">
                  <c:v>0.83237023325298642</c:v>
                </c:pt>
                <c:pt idx="187">
                  <c:v>0.8323500763684677</c:v>
                </c:pt>
                <c:pt idx="188">
                  <c:v>0.83224628131071965</c:v>
                </c:pt>
                <c:pt idx="189">
                  <c:v>0.83212828001602956</c:v>
                </c:pt>
                <c:pt idx="190">
                  <c:v>0.83158381620576227</c:v>
                </c:pt>
                <c:pt idx="191">
                  <c:v>0.83092591414543637</c:v>
                </c:pt>
                <c:pt idx="192">
                  <c:v>0.83082081806847119</c:v>
                </c:pt>
                <c:pt idx="193">
                  <c:v>0.83066139023833563</c:v>
                </c:pt>
                <c:pt idx="194">
                  <c:v>0.83053275178541386</c:v>
                </c:pt>
                <c:pt idx="195">
                  <c:v>0.83039854909110533</c:v>
                </c:pt>
                <c:pt idx="196">
                  <c:v>0.83039001160357195</c:v>
                </c:pt>
                <c:pt idx="197">
                  <c:v>0.82944623932909722</c:v>
                </c:pt>
                <c:pt idx="198">
                  <c:v>0.8291766149539016</c:v>
                </c:pt>
                <c:pt idx="199">
                  <c:v>0.82868850254831106</c:v>
                </c:pt>
                <c:pt idx="200">
                  <c:v>0.82852995614825009</c:v>
                </c:pt>
                <c:pt idx="201">
                  <c:v>0.82816990123399037</c:v>
                </c:pt>
                <c:pt idx="202">
                  <c:v>0.82810591060539041</c:v>
                </c:pt>
                <c:pt idx="203">
                  <c:v>0.82757040983056118</c:v>
                </c:pt>
                <c:pt idx="204">
                  <c:v>0.82718322584377468</c:v>
                </c:pt>
                <c:pt idx="205">
                  <c:v>0.82667492594770065</c:v>
                </c:pt>
                <c:pt idx="206">
                  <c:v>0.82625946113947735</c:v>
                </c:pt>
                <c:pt idx="207">
                  <c:v>0.82568613432466953</c:v>
                </c:pt>
                <c:pt idx="208">
                  <c:v>0.82509562395345459</c:v>
                </c:pt>
                <c:pt idx="209">
                  <c:v>0.82492454467736542</c:v>
                </c:pt>
                <c:pt idx="210">
                  <c:v>0.8238564582594311</c:v>
                </c:pt>
                <c:pt idx="211">
                  <c:v>0.82333459774546669</c:v>
                </c:pt>
                <c:pt idx="212">
                  <c:v>0.82329004534224148</c:v>
                </c:pt>
                <c:pt idx="213">
                  <c:v>0.82303295514602814</c:v>
                </c:pt>
                <c:pt idx="214">
                  <c:v>0.82285310705549708</c:v>
                </c:pt>
                <c:pt idx="215">
                  <c:v>0.82252468732474759</c:v>
                </c:pt>
                <c:pt idx="216">
                  <c:v>0.82248291326751488</c:v>
                </c:pt>
                <c:pt idx="217">
                  <c:v>0.8222012590381883</c:v>
                </c:pt>
                <c:pt idx="218">
                  <c:v>0.82217538061356155</c:v>
                </c:pt>
                <c:pt idx="219">
                  <c:v>0.82215997677768904</c:v>
                </c:pt>
                <c:pt idx="220">
                  <c:v>0.82110107998959492</c:v>
                </c:pt>
                <c:pt idx="221">
                  <c:v>0.82107801986673645</c:v>
                </c:pt>
                <c:pt idx="222">
                  <c:v>0.82083130810202709</c:v>
                </c:pt>
                <c:pt idx="223">
                  <c:v>0.82032716197336708</c:v>
                </c:pt>
                <c:pt idx="224">
                  <c:v>0.82021025613156084</c:v>
                </c:pt>
                <c:pt idx="225">
                  <c:v>0.82011153807651394</c:v>
                </c:pt>
                <c:pt idx="226">
                  <c:v>0.82003767251599213</c:v>
                </c:pt>
                <c:pt idx="227">
                  <c:v>0.81992291152371355</c:v>
                </c:pt>
                <c:pt idx="228">
                  <c:v>0.81987361397452041</c:v>
                </c:pt>
                <c:pt idx="229">
                  <c:v>0.81954548353615386</c:v>
                </c:pt>
                <c:pt idx="230">
                  <c:v>0.8188888192453132</c:v>
                </c:pt>
                <c:pt idx="231">
                  <c:v>0.81882595507185763</c:v>
                </c:pt>
                <c:pt idx="232">
                  <c:v>0.81851352734318572</c:v>
                </c:pt>
                <c:pt idx="233">
                  <c:v>0.81805649049383056</c:v>
                </c:pt>
                <c:pt idx="234">
                  <c:v>0.81803615191735946</c:v>
                </c:pt>
                <c:pt idx="235">
                  <c:v>0.81779915222994171</c:v>
                </c:pt>
                <c:pt idx="236">
                  <c:v>0.81729685716030775</c:v>
                </c:pt>
                <c:pt idx="237">
                  <c:v>0.81655720779331664</c:v>
                </c:pt>
                <c:pt idx="238">
                  <c:v>0.81560592845231927</c:v>
                </c:pt>
                <c:pt idx="239">
                  <c:v>0.81460360591414749</c:v>
                </c:pt>
                <c:pt idx="240">
                  <c:v>0.8138778758830274</c:v>
                </c:pt>
                <c:pt idx="241">
                  <c:v>0.81349383488646165</c:v>
                </c:pt>
                <c:pt idx="242">
                  <c:v>0.8126088185819732</c:v>
                </c:pt>
                <c:pt idx="243">
                  <c:v>0.81090467056255844</c:v>
                </c:pt>
                <c:pt idx="244">
                  <c:v>0.81069658740464856</c:v>
                </c:pt>
                <c:pt idx="245">
                  <c:v>0.8101955915726583</c:v>
                </c:pt>
                <c:pt idx="246">
                  <c:v>0.80945193446565555</c:v>
                </c:pt>
                <c:pt idx="247">
                  <c:v>0.80945190900470632</c:v>
                </c:pt>
                <c:pt idx="248">
                  <c:v>0.8086548561681326</c:v>
                </c:pt>
                <c:pt idx="249">
                  <c:v>0.8074510321922368</c:v>
                </c:pt>
                <c:pt idx="250">
                  <c:v>0.80712280178838314</c:v>
                </c:pt>
                <c:pt idx="251">
                  <c:v>0.805348105993685</c:v>
                </c:pt>
                <c:pt idx="252">
                  <c:v>0.8043361937695368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A07-4D65-B20D-EFFCDD4A8D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5787631"/>
        <c:axId val="1905769327"/>
        <c:extLst/>
      </c:scatterChart>
      <c:scatterChart>
        <c:scatterStyle val="lineMarker"/>
        <c:varyColors val="0"/>
        <c:ser>
          <c:idx val="0"/>
          <c:order val="0"/>
          <c:tx>
            <c:v>Data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'DC-P '!$BA$173:$BA$255</c:f>
              <c:numCache>
                <c:formatCode>General</c:formatCode>
                <c:ptCount val="83"/>
                <c:pt idx="0">
                  <c:v>4.333333333333333</c:v>
                </c:pt>
                <c:pt idx="1">
                  <c:v>4.416666666666667</c:v>
                </c:pt>
                <c:pt idx="2">
                  <c:v>5.166666666666667</c:v>
                </c:pt>
                <c:pt idx="3">
                  <c:v>3.3333333333333335</c:v>
                </c:pt>
                <c:pt idx="4">
                  <c:v>5.166666666666667</c:v>
                </c:pt>
                <c:pt idx="5">
                  <c:v>4.916666666666667</c:v>
                </c:pt>
                <c:pt idx="6">
                  <c:v>5</c:v>
                </c:pt>
                <c:pt idx="7">
                  <c:v>5.416666666666667</c:v>
                </c:pt>
                <c:pt idx="8">
                  <c:v>5.333333333333333</c:v>
                </c:pt>
                <c:pt idx="9">
                  <c:v>5.666666666666667</c:v>
                </c:pt>
                <c:pt idx="10">
                  <c:v>5.333333333333333</c:v>
                </c:pt>
                <c:pt idx="11">
                  <c:v>5.166666666666667</c:v>
                </c:pt>
                <c:pt idx="12">
                  <c:v>6.5</c:v>
                </c:pt>
                <c:pt idx="13">
                  <c:v>5.583333333333333</c:v>
                </c:pt>
                <c:pt idx="14">
                  <c:v>5.5</c:v>
                </c:pt>
                <c:pt idx="15">
                  <c:v>5.416666666666667</c:v>
                </c:pt>
                <c:pt idx="16">
                  <c:v>6.166666666666667</c:v>
                </c:pt>
                <c:pt idx="17">
                  <c:v>5.666666666666667</c:v>
                </c:pt>
                <c:pt idx="18">
                  <c:v>5.5</c:v>
                </c:pt>
                <c:pt idx="19">
                  <c:v>5.666666666666667</c:v>
                </c:pt>
                <c:pt idx="20">
                  <c:v>5.666666666666667</c:v>
                </c:pt>
                <c:pt idx="21">
                  <c:v>5.916666666666667</c:v>
                </c:pt>
                <c:pt idx="22">
                  <c:v>6.083333333333333</c:v>
                </c:pt>
                <c:pt idx="23">
                  <c:v>6.833333333333333</c:v>
                </c:pt>
                <c:pt idx="24">
                  <c:v>5.666666666666667</c:v>
                </c:pt>
                <c:pt idx="25">
                  <c:v>6.25</c:v>
                </c:pt>
                <c:pt idx="26">
                  <c:v>6.083333333333333</c:v>
                </c:pt>
                <c:pt idx="27">
                  <c:v>6.166666666666667</c:v>
                </c:pt>
                <c:pt idx="28">
                  <c:v>6</c:v>
                </c:pt>
                <c:pt idx="29">
                  <c:v>6.25</c:v>
                </c:pt>
                <c:pt idx="30">
                  <c:v>6.166666666666667</c:v>
                </c:pt>
                <c:pt idx="31">
                  <c:v>6.75</c:v>
                </c:pt>
                <c:pt idx="32">
                  <c:v>6.25</c:v>
                </c:pt>
                <c:pt idx="33">
                  <c:v>6.833333333333333</c:v>
                </c:pt>
                <c:pt idx="34">
                  <c:v>6.5</c:v>
                </c:pt>
                <c:pt idx="35">
                  <c:v>6.666666666666667</c:v>
                </c:pt>
                <c:pt idx="36">
                  <c:v>8.1666666666666661</c:v>
                </c:pt>
                <c:pt idx="37">
                  <c:v>5.666666666666667</c:v>
                </c:pt>
                <c:pt idx="38">
                  <c:v>5.5</c:v>
                </c:pt>
                <c:pt idx="39">
                  <c:v>7.333333333333333</c:v>
                </c:pt>
                <c:pt idx="40">
                  <c:v>7.416666666666667</c:v>
                </c:pt>
                <c:pt idx="41">
                  <c:v>7.583333333333333</c:v>
                </c:pt>
                <c:pt idx="42">
                  <c:v>6.75</c:v>
                </c:pt>
                <c:pt idx="43">
                  <c:v>5.916666666666667</c:v>
                </c:pt>
                <c:pt idx="44">
                  <c:v>7.583333333333333</c:v>
                </c:pt>
                <c:pt idx="45">
                  <c:v>6.25</c:v>
                </c:pt>
                <c:pt idx="46">
                  <c:v>7.416666666666667</c:v>
                </c:pt>
                <c:pt idx="47">
                  <c:v>6.333333333333333</c:v>
                </c:pt>
                <c:pt idx="48">
                  <c:v>6.416666666666667</c:v>
                </c:pt>
                <c:pt idx="49">
                  <c:v>7.333333333333333</c:v>
                </c:pt>
                <c:pt idx="50">
                  <c:v>8.6666666666666661</c:v>
                </c:pt>
                <c:pt idx="51">
                  <c:v>6.25</c:v>
                </c:pt>
                <c:pt idx="52">
                  <c:v>7.666666666666667</c:v>
                </c:pt>
                <c:pt idx="53">
                  <c:v>7.75</c:v>
                </c:pt>
                <c:pt idx="54">
                  <c:v>6.083333333333333</c:v>
                </c:pt>
                <c:pt idx="55">
                  <c:v>6.5</c:v>
                </c:pt>
                <c:pt idx="56">
                  <c:v>6.833333333333333</c:v>
                </c:pt>
                <c:pt idx="57">
                  <c:v>7.833333333333333</c:v>
                </c:pt>
                <c:pt idx="58">
                  <c:v>8.5833333333333339</c:v>
                </c:pt>
                <c:pt idx="59">
                  <c:v>6.5</c:v>
                </c:pt>
                <c:pt idx="60">
                  <c:v>6.5</c:v>
                </c:pt>
                <c:pt idx="61">
                  <c:v>6.5</c:v>
                </c:pt>
                <c:pt idx="62">
                  <c:v>7</c:v>
                </c:pt>
                <c:pt idx="63">
                  <c:v>7.083333333333333</c:v>
                </c:pt>
                <c:pt idx="64">
                  <c:v>8.8333333333333339</c:v>
                </c:pt>
                <c:pt idx="65">
                  <c:v>8.5833333333333339</c:v>
                </c:pt>
                <c:pt idx="66">
                  <c:v>6.916666666666667</c:v>
                </c:pt>
                <c:pt idx="67">
                  <c:v>7.666666666666667</c:v>
                </c:pt>
                <c:pt idx="68">
                  <c:v>7.583333333333333</c:v>
                </c:pt>
                <c:pt idx="69">
                  <c:v>6.916666666666667</c:v>
                </c:pt>
                <c:pt idx="70">
                  <c:v>7.916666666666667</c:v>
                </c:pt>
                <c:pt idx="71">
                  <c:v>7.583333333333333</c:v>
                </c:pt>
                <c:pt idx="72">
                  <c:v>7.916666666666667</c:v>
                </c:pt>
                <c:pt idx="73">
                  <c:v>7.916666666666667</c:v>
                </c:pt>
                <c:pt idx="74">
                  <c:v>8.5</c:v>
                </c:pt>
                <c:pt idx="75">
                  <c:v>8.8333333333333339</c:v>
                </c:pt>
                <c:pt idx="76">
                  <c:v>8.9166666666666661</c:v>
                </c:pt>
                <c:pt idx="77">
                  <c:v>8.4166666666666661</c:v>
                </c:pt>
                <c:pt idx="78">
                  <c:v>9.25</c:v>
                </c:pt>
                <c:pt idx="79">
                  <c:v>9.3333333333333339</c:v>
                </c:pt>
                <c:pt idx="80">
                  <c:v>9.25</c:v>
                </c:pt>
                <c:pt idx="81">
                  <c:v>9.5</c:v>
                </c:pt>
                <c:pt idx="82">
                  <c:v>9.75</c:v>
                </c:pt>
              </c:numCache>
            </c:numRef>
          </c:xVal>
          <c:yVal>
            <c:numRef>
              <c:f>'DC-P '!$BB$173:$BB$255</c:f>
              <c:numCache>
                <c:formatCode>General</c:formatCode>
                <c:ptCount val="83"/>
                <c:pt idx="0">
                  <c:v>0.73902346570397115</c:v>
                </c:pt>
                <c:pt idx="1">
                  <c:v>0.80516125150421181</c:v>
                </c:pt>
                <c:pt idx="2">
                  <c:v>0.68910649819494574</c:v>
                </c:pt>
                <c:pt idx="3">
                  <c:v>1.0825391095066184</c:v>
                </c:pt>
                <c:pt idx="4">
                  <c:v>0.71285318892900118</c:v>
                </c:pt>
                <c:pt idx="5">
                  <c:v>0.76341756919374248</c:v>
                </c:pt>
                <c:pt idx="6">
                  <c:v>0.7729181708784596</c:v>
                </c:pt>
                <c:pt idx="7">
                  <c:v>0.71933032490974735</c:v>
                </c:pt>
                <c:pt idx="8">
                  <c:v>0.73615102286401934</c:v>
                </c:pt>
                <c:pt idx="9">
                  <c:v>0.71867328519855578</c:v>
                </c:pt>
                <c:pt idx="10">
                  <c:v>0.76467629362214207</c:v>
                </c:pt>
                <c:pt idx="11">
                  <c:v>0.79420096269554741</c:v>
                </c:pt>
                <c:pt idx="12">
                  <c:v>0.63362454873646212</c:v>
                </c:pt>
                <c:pt idx="13">
                  <c:v>0.74544464500601693</c:v>
                </c:pt>
                <c:pt idx="14">
                  <c:v>0.7614416365824308</c:v>
                </c:pt>
                <c:pt idx="15">
                  <c:v>0.77532009626955478</c:v>
                </c:pt>
                <c:pt idx="16">
                  <c:v>0.69002166064981951</c:v>
                </c:pt>
                <c:pt idx="17">
                  <c:v>0.75130024067388679</c:v>
                </c:pt>
                <c:pt idx="18">
                  <c:v>0.77616245487364621</c:v>
                </c:pt>
                <c:pt idx="19">
                  <c:v>0.75565342960288806</c:v>
                </c:pt>
                <c:pt idx="20">
                  <c:v>0.76645186522262343</c:v>
                </c:pt>
                <c:pt idx="21">
                  <c:v>0.74677015643802647</c:v>
                </c:pt>
                <c:pt idx="22">
                  <c:v>0.72830505415162472</c:v>
                </c:pt>
                <c:pt idx="23">
                  <c:v>0.65107220216606509</c:v>
                </c:pt>
                <c:pt idx="24">
                  <c:v>0.78775691937424785</c:v>
                </c:pt>
                <c:pt idx="25">
                  <c:v>0.71673947051744891</c:v>
                </c:pt>
                <c:pt idx="26">
                  <c:v>0.73654031287605304</c:v>
                </c:pt>
                <c:pt idx="27">
                  <c:v>0.74472202166064982</c:v>
                </c:pt>
                <c:pt idx="28">
                  <c:v>0.7708225030084237</c:v>
                </c:pt>
                <c:pt idx="29">
                  <c:v>0.74949638989169676</c:v>
                </c:pt>
                <c:pt idx="30">
                  <c:v>0.76278219013237047</c:v>
                </c:pt>
                <c:pt idx="31">
                  <c:v>0.70346028880866429</c:v>
                </c:pt>
                <c:pt idx="32">
                  <c:v>0.76101083032490968</c:v>
                </c:pt>
                <c:pt idx="33">
                  <c:v>0.70587605294825517</c:v>
                </c:pt>
                <c:pt idx="34">
                  <c:v>0.74964139590854395</c:v>
                </c:pt>
                <c:pt idx="35">
                  <c:v>0.74070517448856799</c:v>
                </c:pt>
                <c:pt idx="36">
                  <c:v>0.61128279181708789</c:v>
                </c:pt>
                <c:pt idx="37">
                  <c:v>0.89432310469314069</c:v>
                </c:pt>
                <c:pt idx="38">
                  <c:v>0.93582611311672692</c:v>
                </c:pt>
                <c:pt idx="39">
                  <c:v>0.70503188929001215</c:v>
                </c:pt>
                <c:pt idx="40">
                  <c:v>0.71696750902527084</c:v>
                </c:pt>
                <c:pt idx="41">
                  <c:v>0.7109085439229843</c:v>
                </c:pt>
                <c:pt idx="42">
                  <c:v>0.79961251504211783</c:v>
                </c:pt>
                <c:pt idx="43">
                  <c:v>0.9184314079422381</c:v>
                </c:pt>
                <c:pt idx="44">
                  <c:v>0.71998134777376654</c:v>
                </c:pt>
                <c:pt idx="45">
                  <c:v>0.88117027677496995</c:v>
                </c:pt>
                <c:pt idx="46">
                  <c:v>0.74337725631768947</c:v>
                </c:pt>
                <c:pt idx="47">
                  <c:v>0.87702166064981946</c:v>
                </c:pt>
                <c:pt idx="48">
                  <c:v>0.86622262334536704</c:v>
                </c:pt>
                <c:pt idx="49">
                  <c:v>0.75825270758122743</c:v>
                </c:pt>
                <c:pt idx="50">
                  <c:v>0.65977677496991571</c:v>
                </c:pt>
                <c:pt idx="51">
                  <c:v>0.91544765342960288</c:v>
                </c:pt>
                <c:pt idx="52">
                  <c:v>0.75116666666666676</c:v>
                </c:pt>
                <c:pt idx="53">
                  <c:v>0.75305294825511437</c:v>
                </c:pt>
                <c:pt idx="54">
                  <c:v>0.96233754512635372</c:v>
                </c:pt>
                <c:pt idx="55">
                  <c:v>0.90300240673886878</c:v>
                </c:pt>
                <c:pt idx="56">
                  <c:v>0.86063237063778575</c:v>
                </c:pt>
                <c:pt idx="57">
                  <c:v>0.75304572803850778</c:v>
                </c:pt>
                <c:pt idx="58">
                  <c:v>0.68814199759326111</c:v>
                </c:pt>
                <c:pt idx="59">
                  <c:v>0.91662033694344158</c:v>
                </c:pt>
                <c:pt idx="60">
                  <c:v>0.93268772563176905</c:v>
                </c:pt>
                <c:pt idx="61">
                  <c:v>0.93424127557160053</c:v>
                </c:pt>
                <c:pt idx="62">
                  <c:v>0.87471660649819505</c:v>
                </c:pt>
                <c:pt idx="63">
                  <c:v>0.87495607701564371</c:v>
                </c:pt>
                <c:pt idx="64">
                  <c:v>0.70199398315282779</c:v>
                </c:pt>
                <c:pt idx="65">
                  <c:v>0.72699277978339338</c:v>
                </c:pt>
                <c:pt idx="66">
                  <c:v>0.91426835138387474</c:v>
                </c:pt>
                <c:pt idx="67">
                  <c:v>0.84117870036101072</c:v>
                </c:pt>
                <c:pt idx="68">
                  <c:v>0.87218652226233462</c:v>
                </c:pt>
                <c:pt idx="69">
                  <c:v>0.98208724428399508</c:v>
                </c:pt>
                <c:pt idx="70">
                  <c:v>0.87477436823104693</c:v>
                </c:pt>
                <c:pt idx="71">
                  <c:v>0.92261793020457294</c:v>
                </c:pt>
                <c:pt idx="72">
                  <c:v>0.90487364620938615</c:v>
                </c:pt>
                <c:pt idx="73">
                  <c:v>0.94700661853188928</c:v>
                </c:pt>
                <c:pt idx="74">
                  <c:v>0.88693682310469313</c:v>
                </c:pt>
                <c:pt idx="75">
                  <c:v>0.86498194945848372</c:v>
                </c:pt>
                <c:pt idx="76">
                  <c:v>0.8741275571600482</c:v>
                </c:pt>
                <c:pt idx="77">
                  <c:v>0.9260565583634176</c:v>
                </c:pt>
                <c:pt idx="78">
                  <c:v>0.86081768953068594</c:v>
                </c:pt>
                <c:pt idx="79">
                  <c:v>0.88113477737665458</c:v>
                </c:pt>
                <c:pt idx="80">
                  <c:v>0.89694404332129962</c:v>
                </c:pt>
                <c:pt idx="81">
                  <c:v>0.91602587244283995</c:v>
                </c:pt>
                <c:pt idx="82">
                  <c:v>0.91719975932611308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A07-4D65-B20D-EFFCDD4A8D01}"/>
            </c:ext>
          </c:extLst>
        </c:ser>
        <c:ser>
          <c:idx val="2"/>
          <c:order val="2"/>
          <c:tx>
            <c:v> Estimated µ/C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ysClr val="window" lastClr="FFFFFF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'DC-P '!$BA$173:$BA$255</c:f>
              <c:numCache>
                <c:formatCode>General</c:formatCode>
                <c:ptCount val="83"/>
                <c:pt idx="0">
                  <c:v>4.333333333333333</c:v>
                </c:pt>
                <c:pt idx="1">
                  <c:v>4.416666666666667</c:v>
                </c:pt>
                <c:pt idx="2">
                  <c:v>5.166666666666667</c:v>
                </c:pt>
                <c:pt idx="3">
                  <c:v>3.3333333333333335</c:v>
                </c:pt>
                <c:pt idx="4">
                  <c:v>5.166666666666667</c:v>
                </c:pt>
                <c:pt idx="5">
                  <c:v>4.916666666666667</c:v>
                </c:pt>
                <c:pt idx="6">
                  <c:v>5</c:v>
                </c:pt>
                <c:pt idx="7">
                  <c:v>5.416666666666667</c:v>
                </c:pt>
                <c:pt idx="8">
                  <c:v>5.333333333333333</c:v>
                </c:pt>
                <c:pt idx="9">
                  <c:v>5.666666666666667</c:v>
                </c:pt>
                <c:pt idx="10">
                  <c:v>5.333333333333333</c:v>
                </c:pt>
                <c:pt idx="11">
                  <c:v>5.166666666666667</c:v>
                </c:pt>
                <c:pt idx="12">
                  <c:v>6.5</c:v>
                </c:pt>
                <c:pt idx="13">
                  <c:v>5.583333333333333</c:v>
                </c:pt>
                <c:pt idx="14">
                  <c:v>5.5</c:v>
                </c:pt>
                <c:pt idx="15">
                  <c:v>5.416666666666667</c:v>
                </c:pt>
                <c:pt idx="16">
                  <c:v>6.166666666666667</c:v>
                </c:pt>
                <c:pt idx="17">
                  <c:v>5.666666666666667</c:v>
                </c:pt>
                <c:pt idx="18">
                  <c:v>5.5</c:v>
                </c:pt>
                <c:pt idx="19">
                  <c:v>5.666666666666667</c:v>
                </c:pt>
                <c:pt idx="20">
                  <c:v>5.666666666666667</c:v>
                </c:pt>
                <c:pt idx="21">
                  <c:v>5.916666666666667</c:v>
                </c:pt>
                <c:pt idx="22">
                  <c:v>6.083333333333333</c:v>
                </c:pt>
                <c:pt idx="23">
                  <c:v>6.833333333333333</c:v>
                </c:pt>
                <c:pt idx="24">
                  <c:v>5.666666666666667</c:v>
                </c:pt>
                <c:pt idx="25">
                  <c:v>6.25</c:v>
                </c:pt>
                <c:pt idx="26">
                  <c:v>6.083333333333333</c:v>
                </c:pt>
                <c:pt idx="27">
                  <c:v>6.166666666666667</c:v>
                </c:pt>
                <c:pt idx="28">
                  <c:v>6</c:v>
                </c:pt>
                <c:pt idx="29">
                  <c:v>6.25</c:v>
                </c:pt>
                <c:pt idx="30">
                  <c:v>6.166666666666667</c:v>
                </c:pt>
                <c:pt idx="31">
                  <c:v>6.75</c:v>
                </c:pt>
                <c:pt idx="32">
                  <c:v>6.25</c:v>
                </c:pt>
                <c:pt idx="33">
                  <c:v>6.833333333333333</c:v>
                </c:pt>
                <c:pt idx="34">
                  <c:v>6.5</c:v>
                </c:pt>
                <c:pt idx="35">
                  <c:v>6.666666666666667</c:v>
                </c:pt>
                <c:pt idx="36">
                  <c:v>8.1666666666666661</c:v>
                </c:pt>
                <c:pt idx="37">
                  <c:v>5.666666666666667</c:v>
                </c:pt>
                <c:pt idx="38">
                  <c:v>5.5</c:v>
                </c:pt>
                <c:pt idx="39">
                  <c:v>7.333333333333333</c:v>
                </c:pt>
                <c:pt idx="40">
                  <c:v>7.416666666666667</c:v>
                </c:pt>
                <c:pt idx="41">
                  <c:v>7.583333333333333</c:v>
                </c:pt>
                <c:pt idx="42">
                  <c:v>6.75</c:v>
                </c:pt>
                <c:pt idx="43">
                  <c:v>5.916666666666667</c:v>
                </c:pt>
                <c:pt idx="44">
                  <c:v>7.583333333333333</c:v>
                </c:pt>
                <c:pt idx="45">
                  <c:v>6.25</c:v>
                </c:pt>
                <c:pt idx="46">
                  <c:v>7.416666666666667</c:v>
                </c:pt>
                <c:pt idx="47">
                  <c:v>6.333333333333333</c:v>
                </c:pt>
                <c:pt idx="48">
                  <c:v>6.416666666666667</c:v>
                </c:pt>
                <c:pt idx="49">
                  <c:v>7.333333333333333</c:v>
                </c:pt>
                <c:pt idx="50">
                  <c:v>8.6666666666666661</c:v>
                </c:pt>
                <c:pt idx="51">
                  <c:v>6.25</c:v>
                </c:pt>
                <c:pt idx="52">
                  <c:v>7.666666666666667</c:v>
                </c:pt>
                <c:pt idx="53">
                  <c:v>7.75</c:v>
                </c:pt>
                <c:pt idx="54">
                  <c:v>6.083333333333333</c:v>
                </c:pt>
                <c:pt idx="55">
                  <c:v>6.5</c:v>
                </c:pt>
                <c:pt idx="56">
                  <c:v>6.833333333333333</c:v>
                </c:pt>
                <c:pt idx="57">
                  <c:v>7.833333333333333</c:v>
                </c:pt>
                <c:pt idx="58">
                  <c:v>8.5833333333333339</c:v>
                </c:pt>
                <c:pt idx="59">
                  <c:v>6.5</c:v>
                </c:pt>
                <c:pt idx="60">
                  <c:v>6.5</c:v>
                </c:pt>
                <c:pt idx="61">
                  <c:v>6.5</c:v>
                </c:pt>
                <c:pt idx="62">
                  <c:v>7</c:v>
                </c:pt>
                <c:pt idx="63">
                  <c:v>7.083333333333333</c:v>
                </c:pt>
                <c:pt idx="64">
                  <c:v>8.8333333333333339</c:v>
                </c:pt>
                <c:pt idx="65">
                  <c:v>8.5833333333333339</c:v>
                </c:pt>
                <c:pt idx="66">
                  <c:v>6.916666666666667</c:v>
                </c:pt>
                <c:pt idx="67">
                  <c:v>7.666666666666667</c:v>
                </c:pt>
                <c:pt idx="68">
                  <c:v>7.583333333333333</c:v>
                </c:pt>
                <c:pt idx="69">
                  <c:v>6.916666666666667</c:v>
                </c:pt>
                <c:pt idx="70">
                  <c:v>7.916666666666667</c:v>
                </c:pt>
                <c:pt idx="71">
                  <c:v>7.583333333333333</c:v>
                </c:pt>
                <c:pt idx="72">
                  <c:v>7.916666666666667</c:v>
                </c:pt>
                <c:pt idx="73">
                  <c:v>7.916666666666667</c:v>
                </c:pt>
                <c:pt idx="74">
                  <c:v>8.5</c:v>
                </c:pt>
                <c:pt idx="75">
                  <c:v>8.8333333333333339</c:v>
                </c:pt>
                <c:pt idx="76">
                  <c:v>8.9166666666666661</c:v>
                </c:pt>
                <c:pt idx="77">
                  <c:v>8.4166666666666661</c:v>
                </c:pt>
                <c:pt idx="78">
                  <c:v>9.25</c:v>
                </c:pt>
                <c:pt idx="79">
                  <c:v>9.3333333333333339</c:v>
                </c:pt>
                <c:pt idx="80">
                  <c:v>9.25</c:v>
                </c:pt>
                <c:pt idx="81">
                  <c:v>9.5</c:v>
                </c:pt>
                <c:pt idx="82">
                  <c:v>9.75</c:v>
                </c:pt>
              </c:numCache>
            </c:numRef>
          </c:xVal>
          <c:yVal>
            <c:numRef>
              <c:f>'DC-P '!$BD$173:$BD$255</c:f>
              <c:numCache>
                <c:formatCode>General</c:formatCode>
                <c:ptCount val="83"/>
                <c:pt idx="0">
                  <c:v>0.84335473780740577</c:v>
                </c:pt>
                <c:pt idx="1">
                  <c:v>0.83928909896097526</c:v>
                </c:pt>
                <c:pt idx="2">
                  <c:v>0.8392428075778714</c:v>
                </c:pt>
                <c:pt idx="3">
                  <c:v>0.83872368076400394</c:v>
                </c:pt>
                <c:pt idx="4">
                  <c:v>0.83793225381049485</c:v>
                </c:pt>
                <c:pt idx="5">
                  <c:v>0.8372007784138592</c:v>
                </c:pt>
                <c:pt idx="6">
                  <c:v>0.83607483151418027</c:v>
                </c:pt>
                <c:pt idx="7">
                  <c:v>0.83575902216607834</c:v>
                </c:pt>
                <c:pt idx="8">
                  <c:v>0.83546567527690041</c:v>
                </c:pt>
                <c:pt idx="9">
                  <c:v>0.83405649905082968</c:v>
                </c:pt>
                <c:pt idx="10">
                  <c:v>0.83400182507412668</c:v>
                </c:pt>
                <c:pt idx="11">
                  <c:v>0.83376582937085986</c:v>
                </c:pt>
                <c:pt idx="12">
                  <c:v>0.83362375045263548</c:v>
                </c:pt>
                <c:pt idx="13">
                  <c:v>0.83321977411282067</c:v>
                </c:pt>
                <c:pt idx="14">
                  <c:v>0.83298171208109917</c:v>
                </c:pt>
                <c:pt idx="15">
                  <c:v>0.83287432489382707</c:v>
                </c:pt>
                <c:pt idx="16">
                  <c:v>0.83237023325298642</c:v>
                </c:pt>
                <c:pt idx="17">
                  <c:v>0.8323500763684677</c:v>
                </c:pt>
                <c:pt idx="18">
                  <c:v>0.83224628131071965</c:v>
                </c:pt>
                <c:pt idx="19">
                  <c:v>0.83212828001602956</c:v>
                </c:pt>
                <c:pt idx="20">
                  <c:v>0.83158381620576227</c:v>
                </c:pt>
                <c:pt idx="21">
                  <c:v>0.83092591414543637</c:v>
                </c:pt>
                <c:pt idx="22">
                  <c:v>0.83082081806847119</c:v>
                </c:pt>
                <c:pt idx="23">
                  <c:v>0.83066139023833563</c:v>
                </c:pt>
                <c:pt idx="24">
                  <c:v>0.83053275178541386</c:v>
                </c:pt>
                <c:pt idx="25">
                  <c:v>0.83039854909110533</c:v>
                </c:pt>
                <c:pt idx="26">
                  <c:v>0.83039001160357195</c:v>
                </c:pt>
                <c:pt idx="27">
                  <c:v>0.82944623932909722</c:v>
                </c:pt>
                <c:pt idx="28">
                  <c:v>0.8291766149539016</c:v>
                </c:pt>
                <c:pt idx="29">
                  <c:v>0.82868850254831106</c:v>
                </c:pt>
                <c:pt idx="30">
                  <c:v>0.82852995614825009</c:v>
                </c:pt>
                <c:pt idx="31">
                  <c:v>0.82816990123399037</c:v>
                </c:pt>
                <c:pt idx="32">
                  <c:v>0.82810591060539041</c:v>
                </c:pt>
                <c:pt idx="33">
                  <c:v>0.82757040983056118</c:v>
                </c:pt>
                <c:pt idx="34">
                  <c:v>0.82718322584377468</c:v>
                </c:pt>
                <c:pt idx="35">
                  <c:v>0.82667492594770065</c:v>
                </c:pt>
                <c:pt idx="36">
                  <c:v>0.82625946113947735</c:v>
                </c:pt>
                <c:pt idx="37">
                  <c:v>0.82568613432466953</c:v>
                </c:pt>
                <c:pt idx="38">
                  <c:v>0.82509562395345459</c:v>
                </c:pt>
                <c:pt idx="39">
                  <c:v>0.82492454467736542</c:v>
                </c:pt>
                <c:pt idx="40">
                  <c:v>0.8238564582594311</c:v>
                </c:pt>
                <c:pt idx="41">
                  <c:v>0.82333459774546669</c:v>
                </c:pt>
                <c:pt idx="42">
                  <c:v>0.82329004534224148</c:v>
                </c:pt>
                <c:pt idx="43">
                  <c:v>0.82303295514602814</c:v>
                </c:pt>
                <c:pt idx="44">
                  <c:v>0.82285310705549708</c:v>
                </c:pt>
                <c:pt idx="45">
                  <c:v>0.82252468732474759</c:v>
                </c:pt>
                <c:pt idx="46">
                  <c:v>0.82248291326751488</c:v>
                </c:pt>
                <c:pt idx="47">
                  <c:v>0.8222012590381883</c:v>
                </c:pt>
                <c:pt idx="48">
                  <c:v>0.82217538061356155</c:v>
                </c:pt>
                <c:pt idx="49">
                  <c:v>0.82215997677768904</c:v>
                </c:pt>
                <c:pt idx="50">
                  <c:v>0.82110107998959492</c:v>
                </c:pt>
                <c:pt idx="51">
                  <c:v>0.82107801986673645</c:v>
                </c:pt>
                <c:pt idx="52">
                  <c:v>0.82083130810202709</c:v>
                </c:pt>
                <c:pt idx="53">
                  <c:v>0.82032716197336708</c:v>
                </c:pt>
                <c:pt idx="54">
                  <c:v>0.82021025613156084</c:v>
                </c:pt>
                <c:pt idx="55">
                  <c:v>0.82011153807651394</c:v>
                </c:pt>
                <c:pt idx="56">
                  <c:v>0.82003767251599213</c:v>
                </c:pt>
                <c:pt idx="57">
                  <c:v>0.81992291152371355</c:v>
                </c:pt>
                <c:pt idx="58">
                  <c:v>0.81987361397452041</c:v>
                </c:pt>
                <c:pt idx="59">
                  <c:v>0.81954548353615386</c:v>
                </c:pt>
                <c:pt idx="60">
                  <c:v>0.8188888192453132</c:v>
                </c:pt>
                <c:pt idx="61">
                  <c:v>0.81882595507185763</c:v>
                </c:pt>
                <c:pt idx="62">
                  <c:v>0.81851352734318572</c:v>
                </c:pt>
                <c:pt idx="63">
                  <c:v>0.81805649049383056</c:v>
                </c:pt>
                <c:pt idx="64">
                  <c:v>0.81803615191735946</c:v>
                </c:pt>
                <c:pt idx="65">
                  <c:v>0.81779915222994171</c:v>
                </c:pt>
                <c:pt idx="66">
                  <c:v>0.81729685716030775</c:v>
                </c:pt>
                <c:pt idx="67">
                  <c:v>0.81655720779331664</c:v>
                </c:pt>
                <c:pt idx="68">
                  <c:v>0.81560592845231927</c:v>
                </c:pt>
                <c:pt idx="69">
                  <c:v>0.81460360591414749</c:v>
                </c:pt>
                <c:pt idx="70">
                  <c:v>0.8138778758830274</c:v>
                </c:pt>
                <c:pt idx="71">
                  <c:v>0.81349383488646165</c:v>
                </c:pt>
                <c:pt idx="72">
                  <c:v>0.8126088185819732</c:v>
                </c:pt>
                <c:pt idx="73">
                  <c:v>0.81090467056255844</c:v>
                </c:pt>
                <c:pt idx="74">
                  <c:v>0.81069658740464856</c:v>
                </c:pt>
                <c:pt idx="75">
                  <c:v>0.8101955915726583</c:v>
                </c:pt>
                <c:pt idx="76">
                  <c:v>0.80945193446565555</c:v>
                </c:pt>
                <c:pt idx="77">
                  <c:v>0.80945190900470632</c:v>
                </c:pt>
                <c:pt idx="78">
                  <c:v>0.8086548561681326</c:v>
                </c:pt>
                <c:pt idx="79">
                  <c:v>0.8074510321922368</c:v>
                </c:pt>
                <c:pt idx="80">
                  <c:v>0.80712280178838314</c:v>
                </c:pt>
                <c:pt idx="81">
                  <c:v>0.805348105993685</c:v>
                </c:pt>
                <c:pt idx="82">
                  <c:v>0.8043361937695368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A07-4D65-B20D-EFFCDD4A8D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5787631"/>
        <c:axId val="1905769327"/>
      </c:scatterChart>
      <c:valAx>
        <c:axId val="1905787631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Congestion duration (hours)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05769327"/>
        <c:crosses val="autoZero"/>
        <c:crossBetween val="midCat"/>
      </c:valAx>
      <c:valAx>
        <c:axId val="1905769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Capacity discount factor of  µ/C</a:t>
                </a:r>
              </a:p>
            </c:rich>
          </c:tx>
          <c:layout>
            <c:manualLayout>
              <c:xMode val="edge"/>
              <c:yMode val="edge"/>
              <c:x val="1.3138732512008821E-3"/>
              <c:y val="0.17858501430730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057876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4620298908917381"/>
          <c:y val="0.56784423341694013"/>
          <c:w val="0.31535971123484613"/>
          <c:h val="0.224453270230500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'Vbar-P (Calculation)'!$B$1</c:f>
              <c:strCache>
                <c:ptCount val="1"/>
                <c:pt idx="0">
                  <c:v>vt2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4.0432542681390835E-2"/>
                  <c:y val="-0.3646382592677234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5749920772287366"/>
                  <c:y val="-0.467377890428604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'Vbar-P (Calculation)'!$A$3:$A$384</c:f>
              <c:numCache>
                <c:formatCode>General</c:formatCode>
                <c:ptCount val="382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  <c:pt idx="24">
                  <c:v>0.1</c:v>
                </c:pt>
                <c:pt idx="25">
                  <c:v>0.1</c:v>
                </c:pt>
                <c:pt idx="26">
                  <c:v>0.1</c:v>
                </c:pt>
                <c:pt idx="27">
                  <c:v>0.1</c:v>
                </c:pt>
                <c:pt idx="28">
                  <c:v>0.1</c:v>
                </c:pt>
                <c:pt idx="29">
                  <c:v>0.1</c:v>
                </c:pt>
                <c:pt idx="30">
                  <c:v>0.1</c:v>
                </c:pt>
                <c:pt idx="31">
                  <c:v>0.1</c:v>
                </c:pt>
                <c:pt idx="32">
                  <c:v>0.1</c:v>
                </c:pt>
                <c:pt idx="33">
                  <c:v>0.1</c:v>
                </c:pt>
                <c:pt idx="34">
                  <c:v>0.1</c:v>
                </c:pt>
                <c:pt idx="35">
                  <c:v>0.1</c:v>
                </c:pt>
                <c:pt idx="36">
                  <c:v>0.1</c:v>
                </c:pt>
                <c:pt idx="37">
                  <c:v>0.1</c:v>
                </c:pt>
                <c:pt idx="38">
                  <c:v>0.1</c:v>
                </c:pt>
                <c:pt idx="39">
                  <c:v>0.1</c:v>
                </c:pt>
                <c:pt idx="40">
                  <c:v>0.1</c:v>
                </c:pt>
                <c:pt idx="41">
                  <c:v>0.1</c:v>
                </c:pt>
                <c:pt idx="42">
                  <c:v>0.1</c:v>
                </c:pt>
                <c:pt idx="43">
                  <c:v>0.1</c:v>
                </c:pt>
                <c:pt idx="44">
                  <c:v>0.1</c:v>
                </c:pt>
                <c:pt idx="45">
                  <c:v>0.1</c:v>
                </c:pt>
                <c:pt idx="46">
                  <c:v>0.1</c:v>
                </c:pt>
                <c:pt idx="47">
                  <c:v>0.1</c:v>
                </c:pt>
                <c:pt idx="48">
                  <c:v>0.1</c:v>
                </c:pt>
                <c:pt idx="49">
                  <c:v>0.1</c:v>
                </c:pt>
                <c:pt idx="50">
                  <c:v>0.1</c:v>
                </c:pt>
                <c:pt idx="51">
                  <c:v>0.1</c:v>
                </c:pt>
                <c:pt idx="52">
                  <c:v>0.1</c:v>
                </c:pt>
                <c:pt idx="53">
                  <c:v>0.1</c:v>
                </c:pt>
                <c:pt idx="54">
                  <c:v>0.1</c:v>
                </c:pt>
                <c:pt idx="55">
                  <c:v>0.1</c:v>
                </c:pt>
                <c:pt idx="56">
                  <c:v>0.1</c:v>
                </c:pt>
                <c:pt idx="57">
                  <c:v>0.1</c:v>
                </c:pt>
                <c:pt idx="58">
                  <c:v>0.1</c:v>
                </c:pt>
                <c:pt idx="59">
                  <c:v>0.1</c:v>
                </c:pt>
                <c:pt idx="60">
                  <c:v>0.1</c:v>
                </c:pt>
                <c:pt idx="61">
                  <c:v>0.1</c:v>
                </c:pt>
                <c:pt idx="62">
                  <c:v>0.1</c:v>
                </c:pt>
                <c:pt idx="63">
                  <c:v>0.1</c:v>
                </c:pt>
                <c:pt idx="64">
                  <c:v>0.1</c:v>
                </c:pt>
                <c:pt idx="65">
                  <c:v>0.1</c:v>
                </c:pt>
                <c:pt idx="66">
                  <c:v>0.1</c:v>
                </c:pt>
                <c:pt idx="67">
                  <c:v>0.1</c:v>
                </c:pt>
                <c:pt idx="68">
                  <c:v>0.1</c:v>
                </c:pt>
                <c:pt idx="69">
                  <c:v>0.1</c:v>
                </c:pt>
                <c:pt idx="70">
                  <c:v>0.1</c:v>
                </c:pt>
                <c:pt idx="71">
                  <c:v>0.1</c:v>
                </c:pt>
                <c:pt idx="72">
                  <c:v>0.1</c:v>
                </c:pt>
                <c:pt idx="73">
                  <c:v>0.1</c:v>
                </c:pt>
                <c:pt idx="74">
                  <c:v>0.1</c:v>
                </c:pt>
                <c:pt idx="75">
                  <c:v>0.1</c:v>
                </c:pt>
                <c:pt idx="76">
                  <c:v>0.1</c:v>
                </c:pt>
                <c:pt idx="77">
                  <c:v>0.1</c:v>
                </c:pt>
                <c:pt idx="78">
                  <c:v>0.1</c:v>
                </c:pt>
                <c:pt idx="79">
                  <c:v>0.1</c:v>
                </c:pt>
                <c:pt idx="80">
                  <c:v>0.1</c:v>
                </c:pt>
                <c:pt idx="81">
                  <c:v>0.1</c:v>
                </c:pt>
                <c:pt idx="82">
                  <c:v>0.1</c:v>
                </c:pt>
                <c:pt idx="83">
                  <c:v>0.1</c:v>
                </c:pt>
                <c:pt idx="84">
                  <c:v>0.1</c:v>
                </c:pt>
                <c:pt idx="85">
                  <c:v>0.1</c:v>
                </c:pt>
                <c:pt idx="86">
                  <c:v>0.1</c:v>
                </c:pt>
                <c:pt idx="87">
                  <c:v>0.1</c:v>
                </c:pt>
                <c:pt idx="88">
                  <c:v>0.1</c:v>
                </c:pt>
                <c:pt idx="89">
                  <c:v>0.1</c:v>
                </c:pt>
                <c:pt idx="90">
                  <c:v>0.1</c:v>
                </c:pt>
                <c:pt idx="91">
                  <c:v>0.1</c:v>
                </c:pt>
                <c:pt idx="92">
                  <c:v>0.1</c:v>
                </c:pt>
                <c:pt idx="93">
                  <c:v>0.1</c:v>
                </c:pt>
                <c:pt idx="94">
                  <c:v>0.1</c:v>
                </c:pt>
                <c:pt idx="95">
                  <c:v>0.1</c:v>
                </c:pt>
                <c:pt idx="96">
                  <c:v>0.1</c:v>
                </c:pt>
                <c:pt idx="97">
                  <c:v>0.1</c:v>
                </c:pt>
                <c:pt idx="98">
                  <c:v>0.1</c:v>
                </c:pt>
                <c:pt idx="99">
                  <c:v>0.1</c:v>
                </c:pt>
                <c:pt idx="100">
                  <c:v>0.1</c:v>
                </c:pt>
                <c:pt idx="101">
                  <c:v>0.1</c:v>
                </c:pt>
                <c:pt idx="102">
                  <c:v>0.1</c:v>
                </c:pt>
                <c:pt idx="103">
                  <c:v>0.1</c:v>
                </c:pt>
                <c:pt idx="104">
                  <c:v>0.1</c:v>
                </c:pt>
                <c:pt idx="105">
                  <c:v>0.1</c:v>
                </c:pt>
                <c:pt idx="106">
                  <c:v>0.1</c:v>
                </c:pt>
                <c:pt idx="107">
                  <c:v>0.1</c:v>
                </c:pt>
                <c:pt idx="108">
                  <c:v>0.1</c:v>
                </c:pt>
                <c:pt idx="109">
                  <c:v>0.1</c:v>
                </c:pt>
                <c:pt idx="110">
                  <c:v>0.1</c:v>
                </c:pt>
                <c:pt idx="111">
                  <c:v>0.1</c:v>
                </c:pt>
                <c:pt idx="112">
                  <c:v>0.1</c:v>
                </c:pt>
                <c:pt idx="113">
                  <c:v>0.1</c:v>
                </c:pt>
                <c:pt idx="114">
                  <c:v>0.1</c:v>
                </c:pt>
                <c:pt idx="115">
                  <c:v>0.1</c:v>
                </c:pt>
                <c:pt idx="116">
                  <c:v>0.1</c:v>
                </c:pt>
                <c:pt idx="117">
                  <c:v>0.1</c:v>
                </c:pt>
                <c:pt idx="118">
                  <c:v>0.1</c:v>
                </c:pt>
                <c:pt idx="119">
                  <c:v>0.1</c:v>
                </c:pt>
                <c:pt idx="120">
                  <c:v>0.1</c:v>
                </c:pt>
                <c:pt idx="121">
                  <c:v>0.1</c:v>
                </c:pt>
                <c:pt idx="122">
                  <c:v>0.1</c:v>
                </c:pt>
                <c:pt idx="123">
                  <c:v>0.1</c:v>
                </c:pt>
                <c:pt idx="124">
                  <c:v>0.1</c:v>
                </c:pt>
                <c:pt idx="125">
                  <c:v>0.1</c:v>
                </c:pt>
                <c:pt idx="126">
                  <c:v>0.1</c:v>
                </c:pt>
                <c:pt idx="127">
                  <c:v>0.1</c:v>
                </c:pt>
                <c:pt idx="128">
                  <c:v>0.1</c:v>
                </c:pt>
                <c:pt idx="129">
                  <c:v>0.1</c:v>
                </c:pt>
                <c:pt idx="130">
                  <c:v>0.1</c:v>
                </c:pt>
                <c:pt idx="131">
                  <c:v>0.1</c:v>
                </c:pt>
                <c:pt idx="132">
                  <c:v>0.1</c:v>
                </c:pt>
                <c:pt idx="133">
                  <c:v>0.1</c:v>
                </c:pt>
                <c:pt idx="134">
                  <c:v>0.1</c:v>
                </c:pt>
                <c:pt idx="135">
                  <c:v>0.1</c:v>
                </c:pt>
                <c:pt idx="136">
                  <c:v>0.1</c:v>
                </c:pt>
                <c:pt idx="137">
                  <c:v>0.1</c:v>
                </c:pt>
                <c:pt idx="138">
                  <c:v>0.1</c:v>
                </c:pt>
                <c:pt idx="139">
                  <c:v>0.1</c:v>
                </c:pt>
                <c:pt idx="140">
                  <c:v>0.1</c:v>
                </c:pt>
                <c:pt idx="141">
                  <c:v>0.1</c:v>
                </c:pt>
                <c:pt idx="142">
                  <c:v>0.1</c:v>
                </c:pt>
                <c:pt idx="143">
                  <c:v>0.1</c:v>
                </c:pt>
                <c:pt idx="144">
                  <c:v>0.1</c:v>
                </c:pt>
                <c:pt idx="145">
                  <c:v>0.1</c:v>
                </c:pt>
                <c:pt idx="146">
                  <c:v>0.1</c:v>
                </c:pt>
                <c:pt idx="147">
                  <c:v>0.1</c:v>
                </c:pt>
                <c:pt idx="148">
                  <c:v>0.1</c:v>
                </c:pt>
                <c:pt idx="149">
                  <c:v>0.1</c:v>
                </c:pt>
                <c:pt idx="150">
                  <c:v>0.1</c:v>
                </c:pt>
                <c:pt idx="151">
                  <c:v>0.1</c:v>
                </c:pt>
                <c:pt idx="152">
                  <c:v>0.1</c:v>
                </c:pt>
                <c:pt idx="153">
                  <c:v>0.1</c:v>
                </c:pt>
                <c:pt idx="154">
                  <c:v>0.1</c:v>
                </c:pt>
                <c:pt idx="155">
                  <c:v>0.1</c:v>
                </c:pt>
                <c:pt idx="156">
                  <c:v>0.1</c:v>
                </c:pt>
                <c:pt idx="157">
                  <c:v>0.1</c:v>
                </c:pt>
                <c:pt idx="158">
                  <c:v>0.1</c:v>
                </c:pt>
                <c:pt idx="159">
                  <c:v>0.1</c:v>
                </c:pt>
                <c:pt idx="160">
                  <c:v>0.1</c:v>
                </c:pt>
                <c:pt idx="161">
                  <c:v>0.1</c:v>
                </c:pt>
                <c:pt idx="162">
                  <c:v>0.1</c:v>
                </c:pt>
                <c:pt idx="163">
                  <c:v>0.1</c:v>
                </c:pt>
                <c:pt idx="164">
                  <c:v>0.1</c:v>
                </c:pt>
                <c:pt idx="165">
                  <c:v>0.1</c:v>
                </c:pt>
                <c:pt idx="166">
                  <c:v>0.1</c:v>
                </c:pt>
                <c:pt idx="167">
                  <c:v>0.1</c:v>
                </c:pt>
                <c:pt idx="168">
                  <c:v>0.1</c:v>
                </c:pt>
                <c:pt idx="169">
                  <c:v>0.1</c:v>
                </c:pt>
                <c:pt idx="170">
                  <c:v>0.1</c:v>
                </c:pt>
                <c:pt idx="171">
                  <c:v>0.1</c:v>
                </c:pt>
                <c:pt idx="172">
                  <c:v>0.1</c:v>
                </c:pt>
                <c:pt idx="173">
                  <c:v>0.1</c:v>
                </c:pt>
                <c:pt idx="174">
                  <c:v>0.1</c:v>
                </c:pt>
                <c:pt idx="175">
                  <c:v>0.1</c:v>
                </c:pt>
                <c:pt idx="176">
                  <c:v>0.1</c:v>
                </c:pt>
                <c:pt idx="177">
                  <c:v>0.1</c:v>
                </c:pt>
                <c:pt idx="178">
                  <c:v>0.1</c:v>
                </c:pt>
                <c:pt idx="179">
                  <c:v>0.1</c:v>
                </c:pt>
                <c:pt idx="180">
                  <c:v>0.1</c:v>
                </c:pt>
                <c:pt idx="181">
                  <c:v>0.1</c:v>
                </c:pt>
                <c:pt idx="182">
                  <c:v>0.1</c:v>
                </c:pt>
                <c:pt idx="183">
                  <c:v>0.1</c:v>
                </c:pt>
                <c:pt idx="184">
                  <c:v>0.1</c:v>
                </c:pt>
                <c:pt idx="185">
                  <c:v>0.1</c:v>
                </c:pt>
                <c:pt idx="186">
                  <c:v>0.1</c:v>
                </c:pt>
                <c:pt idx="187">
                  <c:v>0.1</c:v>
                </c:pt>
                <c:pt idx="188">
                  <c:v>0.1</c:v>
                </c:pt>
                <c:pt idx="189">
                  <c:v>0.1</c:v>
                </c:pt>
                <c:pt idx="190">
                  <c:v>0.1</c:v>
                </c:pt>
                <c:pt idx="191">
                  <c:v>0.1</c:v>
                </c:pt>
                <c:pt idx="192">
                  <c:v>0.1</c:v>
                </c:pt>
                <c:pt idx="193">
                  <c:v>0.1</c:v>
                </c:pt>
                <c:pt idx="194">
                  <c:v>0.1</c:v>
                </c:pt>
                <c:pt idx="195">
                  <c:v>0.1</c:v>
                </c:pt>
                <c:pt idx="196">
                  <c:v>0.1</c:v>
                </c:pt>
                <c:pt idx="197">
                  <c:v>0.1</c:v>
                </c:pt>
                <c:pt idx="198">
                  <c:v>0.1</c:v>
                </c:pt>
                <c:pt idx="199">
                  <c:v>0.1</c:v>
                </c:pt>
                <c:pt idx="200">
                  <c:v>0.1</c:v>
                </c:pt>
                <c:pt idx="201">
                  <c:v>0.1</c:v>
                </c:pt>
                <c:pt idx="202">
                  <c:v>0.1</c:v>
                </c:pt>
                <c:pt idx="203">
                  <c:v>0.1</c:v>
                </c:pt>
                <c:pt idx="204">
                  <c:v>0.1</c:v>
                </c:pt>
                <c:pt idx="205">
                  <c:v>0.1</c:v>
                </c:pt>
                <c:pt idx="206">
                  <c:v>0.1</c:v>
                </c:pt>
                <c:pt idx="207">
                  <c:v>0.1</c:v>
                </c:pt>
                <c:pt idx="208">
                  <c:v>0.1</c:v>
                </c:pt>
                <c:pt idx="209">
                  <c:v>0.1</c:v>
                </c:pt>
                <c:pt idx="210">
                  <c:v>0.1</c:v>
                </c:pt>
                <c:pt idx="211">
                  <c:v>0.1</c:v>
                </c:pt>
                <c:pt idx="212">
                  <c:v>0.1</c:v>
                </c:pt>
                <c:pt idx="213">
                  <c:v>0.1</c:v>
                </c:pt>
                <c:pt idx="214">
                  <c:v>0.1</c:v>
                </c:pt>
                <c:pt idx="215">
                  <c:v>0.1</c:v>
                </c:pt>
                <c:pt idx="216">
                  <c:v>0.1</c:v>
                </c:pt>
                <c:pt idx="217">
                  <c:v>0.1</c:v>
                </c:pt>
                <c:pt idx="218">
                  <c:v>0.1</c:v>
                </c:pt>
                <c:pt idx="219">
                  <c:v>0.1</c:v>
                </c:pt>
                <c:pt idx="220">
                  <c:v>0.1</c:v>
                </c:pt>
                <c:pt idx="221">
                  <c:v>0.1</c:v>
                </c:pt>
                <c:pt idx="222">
                  <c:v>0.1</c:v>
                </c:pt>
                <c:pt idx="223">
                  <c:v>0.1</c:v>
                </c:pt>
                <c:pt idx="224">
                  <c:v>0.1</c:v>
                </c:pt>
                <c:pt idx="225">
                  <c:v>0.1</c:v>
                </c:pt>
                <c:pt idx="226">
                  <c:v>0.1</c:v>
                </c:pt>
                <c:pt idx="227">
                  <c:v>0.1</c:v>
                </c:pt>
                <c:pt idx="228">
                  <c:v>0.1</c:v>
                </c:pt>
                <c:pt idx="229">
                  <c:v>0.1</c:v>
                </c:pt>
                <c:pt idx="230">
                  <c:v>0.1</c:v>
                </c:pt>
                <c:pt idx="231">
                  <c:v>0.1</c:v>
                </c:pt>
                <c:pt idx="232">
                  <c:v>0.1</c:v>
                </c:pt>
                <c:pt idx="233">
                  <c:v>0.1</c:v>
                </c:pt>
                <c:pt idx="234">
                  <c:v>0.1</c:v>
                </c:pt>
                <c:pt idx="235">
                  <c:v>0.1</c:v>
                </c:pt>
                <c:pt idx="236">
                  <c:v>0.1</c:v>
                </c:pt>
                <c:pt idx="237">
                  <c:v>0.1</c:v>
                </c:pt>
                <c:pt idx="238">
                  <c:v>0.1</c:v>
                </c:pt>
                <c:pt idx="239">
                  <c:v>0.1</c:v>
                </c:pt>
                <c:pt idx="240">
                  <c:v>0.1</c:v>
                </c:pt>
                <c:pt idx="241">
                  <c:v>0.1</c:v>
                </c:pt>
                <c:pt idx="242">
                  <c:v>0.1</c:v>
                </c:pt>
                <c:pt idx="243">
                  <c:v>0.1</c:v>
                </c:pt>
                <c:pt idx="244">
                  <c:v>0.1</c:v>
                </c:pt>
                <c:pt idx="245">
                  <c:v>0.1</c:v>
                </c:pt>
                <c:pt idx="246">
                  <c:v>0.1</c:v>
                </c:pt>
                <c:pt idx="247">
                  <c:v>0.1</c:v>
                </c:pt>
                <c:pt idx="248">
                  <c:v>0.1</c:v>
                </c:pt>
                <c:pt idx="249">
                  <c:v>0.1</c:v>
                </c:pt>
                <c:pt idx="250">
                  <c:v>0.1</c:v>
                </c:pt>
                <c:pt idx="251">
                  <c:v>0.1</c:v>
                </c:pt>
                <c:pt idx="252">
                  <c:v>0.1</c:v>
                </c:pt>
                <c:pt idx="253">
                  <c:v>0.1</c:v>
                </c:pt>
                <c:pt idx="254">
                  <c:v>0.1</c:v>
                </c:pt>
                <c:pt idx="255">
                  <c:v>0.1</c:v>
                </c:pt>
                <c:pt idx="256">
                  <c:v>0.1</c:v>
                </c:pt>
                <c:pt idx="257">
                  <c:v>0.1</c:v>
                </c:pt>
                <c:pt idx="258">
                  <c:v>0.1</c:v>
                </c:pt>
                <c:pt idx="259">
                  <c:v>0.1</c:v>
                </c:pt>
                <c:pt idx="260">
                  <c:v>0.1</c:v>
                </c:pt>
                <c:pt idx="261">
                  <c:v>0.1</c:v>
                </c:pt>
                <c:pt idx="262">
                  <c:v>0.1</c:v>
                </c:pt>
                <c:pt idx="263">
                  <c:v>0.1</c:v>
                </c:pt>
                <c:pt idx="264">
                  <c:v>0.1</c:v>
                </c:pt>
                <c:pt idx="265">
                  <c:v>0.1</c:v>
                </c:pt>
                <c:pt idx="266">
                  <c:v>0.1</c:v>
                </c:pt>
                <c:pt idx="267">
                  <c:v>0.1</c:v>
                </c:pt>
                <c:pt idx="268">
                  <c:v>0.1</c:v>
                </c:pt>
                <c:pt idx="269">
                  <c:v>0.1</c:v>
                </c:pt>
                <c:pt idx="270">
                  <c:v>0.1</c:v>
                </c:pt>
                <c:pt idx="271">
                  <c:v>0.1</c:v>
                </c:pt>
                <c:pt idx="272">
                  <c:v>0.1</c:v>
                </c:pt>
                <c:pt idx="273">
                  <c:v>0.1</c:v>
                </c:pt>
                <c:pt idx="274">
                  <c:v>0.1</c:v>
                </c:pt>
                <c:pt idx="275">
                  <c:v>0.1</c:v>
                </c:pt>
                <c:pt idx="276">
                  <c:v>0.1</c:v>
                </c:pt>
                <c:pt idx="277">
                  <c:v>0.1</c:v>
                </c:pt>
                <c:pt idx="278">
                  <c:v>0.1</c:v>
                </c:pt>
                <c:pt idx="279">
                  <c:v>0.1</c:v>
                </c:pt>
                <c:pt idx="280">
                  <c:v>0.1</c:v>
                </c:pt>
                <c:pt idx="281">
                  <c:v>0.1</c:v>
                </c:pt>
                <c:pt idx="282">
                  <c:v>0.1</c:v>
                </c:pt>
                <c:pt idx="283">
                  <c:v>0.1</c:v>
                </c:pt>
                <c:pt idx="284">
                  <c:v>0.1</c:v>
                </c:pt>
                <c:pt idx="285">
                  <c:v>0.1</c:v>
                </c:pt>
                <c:pt idx="286">
                  <c:v>0.1</c:v>
                </c:pt>
                <c:pt idx="287">
                  <c:v>0.1</c:v>
                </c:pt>
                <c:pt idx="288">
                  <c:v>0.1</c:v>
                </c:pt>
                <c:pt idx="289">
                  <c:v>0.1</c:v>
                </c:pt>
                <c:pt idx="290">
                  <c:v>0.1</c:v>
                </c:pt>
                <c:pt idx="291">
                  <c:v>0.1</c:v>
                </c:pt>
                <c:pt idx="292">
                  <c:v>0.1</c:v>
                </c:pt>
                <c:pt idx="293">
                  <c:v>0.1</c:v>
                </c:pt>
                <c:pt idx="294">
                  <c:v>0.1</c:v>
                </c:pt>
                <c:pt idx="295">
                  <c:v>0.1</c:v>
                </c:pt>
                <c:pt idx="296">
                  <c:v>0.1</c:v>
                </c:pt>
                <c:pt idx="297">
                  <c:v>0.1</c:v>
                </c:pt>
                <c:pt idx="298">
                  <c:v>0.1</c:v>
                </c:pt>
                <c:pt idx="299">
                  <c:v>5.333333333333333</c:v>
                </c:pt>
                <c:pt idx="300">
                  <c:v>5.333333333333333</c:v>
                </c:pt>
                <c:pt idx="301">
                  <c:v>5.916666666666667</c:v>
                </c:pt>
                <c:pt idx="302">
                  <c:v>7.833333333333333</c:v>
                </c:pt>
                <c:pt idx="303">
                  <c:v>7.583333333333333</c:v>
                </c:pt>
                <c:pt idx="304">
                  <c:v>4.916666666666667</c:v>
                </c:pt>
                <c:pt idx="305">
                  <c:v>6.25</c:v>
                </c:pt>
                <c:pt idx="306">
                  <c:v>7.75</c:v>
                </c:pt>
                <c:pt idx="307">
                  <c:v>7.333333333333333</c:v>
                </c:pt>
                <c:pt idx="308">
                  <c:v>8.5833333333333339</c:v>
                </c:pt>
                <c:pt idx="309">
                  <c:v>5.5</c:v>
                </c:pt>
                <c:pt idx="310">
                  <c:v>5.166666666666667</c:v>
                </c:pt>
                <c:pt idx="311">
                  <c:v>5.166666666666667</c:v>
                </c:pt>
                <c:pt idx="312">
                  <c:v>8.6666666666666661</c:v>
                </c:pt>
                <c:pt idx="313">
                  <c:v>7.416666666666667</c:v>
                </c:pt>
                <c:pt idx="314">
                  <c:v>5.666666666666667</c:v>
                </c:pt>
                <c:pt idx="315">
                  <c:v>5.666666666666667</c:v>
                </c:pt>
                <c:pt idx="316">
                  <c:v>6.5</c:v>
                </c:pt>
                <c:pt idx="317">
                  <c:v>8.8333333333333339</c:v>
                </c:pt>
                <c:pt idx="318">
                  <c:v>6.833333333333333</c:v>
                </c:pt>
                <c:pt idx="319">
                  <c:v>4.416666666666667</c:v>
                </c:pt>
                <c:pt idx="320">
                  <c:v>5.5</c:v>
                </c:pt>
                <c:pt idx="321">
                  <c:v>6.083333333333333</c:v>
                </c:pt>
                <c:pt idx="322">
                  <c:v>7.666666666666667</c:v>
                </c:pt>
                <c:pt idx="323">
                  <c:v>7.583333333333333</c:v>
                </c:pt>
                <c:pt idx="324">
                  <c:v>5</c:v>
                </c:pt>
                <c:pt idx="325">
                  <c:v>4.333333333333333</c:v>
                </c:pt>
                <c:pt idx="326">
                  <c:v>5.416666666666667</c:v>
                </c:pt>
                <c:pt idx="327">
                  <c:v>6.25</c:v>
                </c:pt>
                <c:pt idx="328">
                  <c:v>8.5833333333333339</c:v>
                </c:pt>
                <c:pt idx="329">
                  <c:v>5.583333333333333</c:v>
                </c:pt>
                <c:pt idx="330">
                  <c:v>6.083333333333333</c:v>
                </c:pt>
                <c:pt idx="331">
                  <c:v>6.166666666666667</c:v>
                </c:pt>
                <c:pt idx="332">
                  <c:v>5.666666666666667</c:v>
                </c:pt>
                <c:pt idx="333">
                  <c:v>7.333333333333333</c:v>
                </c:pt>
                <c:pt idx="334">
                  <c:v>5.166666666666667</c:v>
                </c:pt>
                <c:pt idx="335">
                  <c:v>6</c:v>
                </c:pt>
                <c:pt idx="336">
                  <c:v>6.833333333333333</c:v>
                </c:pt>
                <c:pt idx="337">
                  <c:v>6.25</c:v>
                </c:pt>
                <c:pt idx="338">
                  <c:v>6.666666666666667</c:v>
                </c:pt>
                <c:pt idx="339">
                  <c:v>5.666666666666667</c:v>
                </c:pt>
                <c:pt idx="340">
                  <c:v>6.166666666666667</c:v>
                </c:pt>
                <c:pt idx="341">
                  <c:v>6.166666666666667</c:v>
                </c:pt>
                <c:pt idx="342">
                  <c:v>7.416666666666667</c:v>
                </c:pt>
                <c:pt idx="343">
                  <c:v>5.416666666666667</c:v>
                </c:pt>
                <c:pt idx="344">
                  <c:v>5.666666666666667</c:v>
                </c:pt>
                <c:pt idx="345">
                  <c:v>6.75</c:v>
                </c:pt>
                <c:pt idx="346">
                  <c:v>6.916666666666667</c:v>
                </c:pt>
                <c:pt idx="347">
                  <c:v>7.916666666666667</c:v>
                </c:pt>
                <c:pt idx="348">
                  <c:v>6.5</c:v>
                </c:pt>
                <c:pt idx="349">
                  <c:v>8.8333333333333339</c:v>
                </c:pt>
                <c:pt idx="350">
                  <c:v>9.3333333333333339</c:v>
                </c:pt>
                <c:pt idx="351">
                  <c:v>9.25</c:v>
                </c:pt>
                <c:pt idx="352">
                  <c:v>5.5</c:v>
                </c:pt>
                <c:pt idx="353">
                  <c:v>6.25</c:v>
                </c:pt>
                <c:pt idx="354">
                  <c:v>8.5</c:v>
                </c:pt>
                <c:pt idx="355">
                  <c:v>6.416666666666667</c:v>
                </c:pt>
                <c:pt idx="356">
                  <c:v>6.333333333333333</c:v>
                </c:pt>
                <c:pt idx="357">
                  <c:v>6.5</c:v>
                </c:pt>
                <c:pt idx="358">
                  <c:v>7.083333333333333</c:v>
                </c:pt>
                <c:pt idx="359">
                  <c:v>7.583333333333333</c:v>
                </c:pt>
                <c:pt idx="360">
                  <c:v>8.9166666666666661</c:v>
                </c:pt>
                <c:pt idx="361">
                  <c:v>6.916666666666667</c:v>
                </c:pt>
                <c:pt idx="362">
                  <c:v>6.5</c:v>
                </c:pt>
                <c:pt idx="363">
                  <c:v>7</c:v>
                </c:pt>
                <c:pt idx="364">
                  <c:v>3.3333333333333335</c:v>
                </c:pt>
                <c:pt idx="365">
                  <c:v>5.666666666666667</c:v>
                </c:pt>
                <c:pt idx="366">
                  <c:v>6.833333333333333</c:v>
                </c:pt>
                <c:pt idx="367">
                  <c:v>7.916666666666667</c:v>
                </c:pt>
                <c:pt idx="368">
                  <c:v>7.916666666666667</c:v>
                </c:pt>
                <c:pt idx="369">
                  <c:v>7.666666666666667</c:v>
                </c:pt>
                <c:pt idx="370">
                  <c:v>6.083333333333333</c:v>
                </c:pt>
                <c:pt idx="371">
                  <c:v>6.75</c:v>
                </c:pt>
                <c:pt idx="372">
                  <c:v>6.5</c:v>
                </c:pt>
                <c:pt idx="373">
                  <c:v>8.1666666666666661</c:v>
                </c:pt>
                <c:pt idx="374">
                  <c:v>6.5</c:v>
                </c:pt>
                <c:pt idx="375">
                  <c:v>7.583333333333333</c:v>
                </c:pt>
                <c:pt idx="376">
                  <c:v>9.5</c:v>
                </c:pt>
                <c:pt idx="377">
                  <c:v>9.25</c:v>
                </c:pt>
                <c:pt idx="378">
                  <c:v>9.75</c:v>
                </c:pt>
                <c:pt idx="379">
                  <c:v>5.916666666666667</c:v>
                </c:pt>
                <c:pt idx="380">
                  <c:v>6.25</c:v>
                </c:pt>
                <c:pt idx="381">
                  <c:v>8.4166666666666661</c:v>
                </c:pt>
              </c:numCache>
            </c:numRef>
          </c:xVal>
          <c:yVal>
            <c:numRef>
              <c:f>'Vbar-P (Calculation)'!$B$3:$B$384</c:f>
              <c:numCache>
                <c:formatCode>General</c:formatCode>
                <c:ptCount val="382"/>
                <c:pt idx="0">
                  <c:v>51.216000000000001</c:v>
                </c:pt>
                <c:pt idx="1">
                  <c:v>51.216000000000001</c:v>
                </c:pt>
                <c:pt idx="2">
                  <c:v>51.216000000000001</c:v>
                </c:pt>
                <c:pt idx="3">
                  <c:v>51.216000000000001</c:v>
                </c:pt>
                <c:pt idx="4">
                  <c:v>51.216000000000001</c:v>
                </c:pt>
                <c:pt idx="5">
                  <c:v>51.216000000000001</c:v>
                </c:pt>
                <c:pt idx="6">
                  <c:v>51.216000000000001</c:v>
                </c:pt>
                <c:pt idx="7">
                  <c:v>51.216000000000001</c:v>
                </c:pt>
                <c:pt idx="8">
                  <c:v>51.216000000000001</c:v>
                </c:pt>
                <c:pt idx="9">
                  <c:v>51.216000000000001</c:v>
                </c:pt>
                <c:pt idx="10">
                  <c:v>51.216000000000001</c:v>
                </c:pt>
                <c:pt idx="11">
                  <c:v>51.216000000000001</c:v>
                </c:pt>
                <c:pt idx="12">
                  <c:v>51.216000000000001</c:v>
                </c:pt>
                <c:pt idx="13">
                  <c:v>51.216000000000001</c:v>
                </c:pt>
                <c:pt idx="14">
                  <c:v>51.216000000000001</c:v>
                </c:pt>
                <c:pt idx="15">
                  <c:v>51.216000000000001</c:v>
                </c:pt>
                <c:pt idx="16">
                  <c:v>51.216000000000001</c:v>
                </c:pt>
                <c:pt idx="17">
                  <c:v>51.216000000000001</c:v>
                </c:pt>
                <c:pt idx="18">
                  <c:v>51.216000000000001</c:v>
                </c:pt>
                <c:pt idx="19">
                  <c:v>51.216000000000001</c:v>
                </c:pt>
                <c:pt idx="20">
                  <c:v>51.216000000000001</c:v>
                </c:pt>
                <c:pt idx="21">
                  <c:v>51.216000000000001</c:v>
                </c:pt>
                <c:pt idx="22">
                  <c:v>51.216000000000001</c:v>
                </c:pt>
                <c:pt idx="23">
                  <c:v>51.216000000000001</c:v>
                </c:pt>
                <c:pt idx="24">
                  <c:v>51.216000000000001</c:v>
                </c:pt>
                <c:pt idx="25">
                  <c:v>51.216000000000001</c:v>
                </c:pt>
                <c:pt idx="26">
                  <c:v>51.216000000000001</c:v>
                </c:pt>
                <c:pt idx="27">
                  <c:v>51.216000000000001</c:v>
                </c:pt>
                <c:pt idx="28">
                  <c:v>51.216000000000001</c:v>
                </c:pt>
                <c:pt idx="29">
                  <c:v>51.216000000000001</c:v>
                </c:pt>
                <c:pt idx="30">
                  <c:v>51.216000000000001</c:v>
                </c:pt>
                <c:pt idx="31">
                  <c:v>51.216000000000001</c:v>
                </c:pt>
                <c:pt idx="32">
                  <c:v>51.216000000000001</c:v>
                </c:pt>
                <c:pt idx="33">
                  <c:v>51.216000000000001</c:v>
                </c:pt>
                <c:pt idx="34">
                  <c:v>51.216000000000001</c:v>
                </c:pt>
                <c:pt idx="35">
                  <c:v>51.216000000000001</c:v>
                </c:pt>
                <c:pt idx="36">
                  <c:v>51.216000000000001</c:v>
                </c:pt>
                <c:pt idx="37">
                  <c:v>51.216000000000001</c:v>
                </c:pt>
                <c:pt idx="38">
                  <c:v>51.216000000000001</c:v>
                </c:pt>
                <c:pt idx="39">
                  <c:v>51.216000000000001</c:v>
                </c:pt>
                <c:pt idx="40">
                  <c:v>51.216000000000001</c:v>
                </c:pt>
                <c:pt idx="41">
                  <c:v>51.216000000000001</c:v>
                </c:pt>
                <c:pt idx="42">
                  <c:v>51.216000000000001</c:v>
                </c:pt>
                <c:pt idx="43">
                  <c:v>51.216000000000001</c:v>
                </c:pt>
                <c:pt idx="44">
                  <c:v>51.216000000000001</c:v>
                </c:pt>
                <c:pt idx="45">
                  <c:v>51.216000000000001</c:v>
                </c:pt>
                <c:pt idx="46">
                  <c:v>51.216000000000001</c:v>
                </c:pt>
                <c:pt idx="47">
                  <c:v>51.216000000000001</c:v>
                </c:pt>
                <c:pt idx="48">
                  <c:v>51.216000000000001</c:v>
                </c:pt>
                <c:pt idx="49">
                  <c:v>51.216000000000001</c:v>
                </c:pt>
                <c:pt idx="50">
                  <c:v>51.216000000000001</c:v>
                </c:pt>
                <c:pt idx="51">
                  <c:v>51.216000000000001</c:v>
                </c:pt>
                <c:pt idx="52">
                  <c:v>51.216000000000001</c:v>
                </c:pt>
                <c:pt idx="53">
                  <c:v>51.216000000000001</c:v>
                </c:pt>
                <c:pt idx="54">
                  <c:v>51.216000000000001</c:v>
                </c:pt>
                <c:pt idx="55">
                  <c:v>51.216000000000001</c:v>
                </c:pt>
                <c:pt idx="56">
                  <c:v>51.216000000000001</c:v>
                </c:pt>
                <c:pt idx="57">
                  <c:v>51.216000000000001</c:v>
                </c:pt>
                <c:pt idx="58">
                  <c:v>51.216000000000001</c:v>
                </c:pt>
                <c:pt idx="59">
                  <c:v>51.216000000000001</c:v>
                </c:pt>
                <c:pt idx="60">
                  <c:v>51.216000000000001</c:v>
                </c:pt>
                <c:pt idx="61">
                  <c:v>51.216000000000001</c:v>
                </c:pt>
                <c:pt idx="62">
                  <c:v>51.216000000000001</c:v>
                </c:pt>
                <c:pt idx="63">
                  <c:v>51.216000000000001</c:v>
                </c:pt>
                <c:pt idx="64">
                  <c:v>51.216000000000001</c:v>
                </c:pt>
                <c:pt idx="65">
                  <c:v>51.216000000000001</c:v>
                </c:pt>
                <c:pt idx="66">
                  <c:v>51.216000000000001</c:v>
                </c:pt>
                <c:pt idx="67">
                  <c:v>51.216000000000001</c:v>
                </c:pt>
                <c:pt idx="68">
                  <c:v>51.216000000000001</c:v>
                </c:pt>
                <c:pt idx="69">
                  <c:v>51.216000000000001</c:v>
                </c:pt>
                <c:pt idx="70">
                  <c:v>51.216000000000001</c:v>
                </c:pt>
                <c:pt idx="71">
                  <c:v>51.216000000000001</c:v>
                </c:pt>
                <c:pt idx="72">
                  <c:v>51.216000000000001</c:v>
                </c:pt>
                <c:pt idx="73">
                  <c:v>51.216000000000001</c:v>
                </c:pt>
                <c:pt idx="74">
                  <c:v>51.216000000000001</c:v>
                </c:pt>
                <c:pt idx="75">
                  <c:v>51.216000000000001</c:v>
                </c:pt>
                <c:pt idx="76">
                  <c:v>51.216000000000001</c:v>
                </c:pt>
                <c:pt idx="77">
                  <c:v>51.216000000000001</c:v>
                </c:pt>
                <c:pt idx="78">
                  <c:v>51.216000000000001</c:v>
                </c:pt>
                <c:pt idx="79">
                  <c:v>51.216000000000001</c:v>
                </c:pt>
                <c:pt idx="80">
                  <c:v>51.216000000000001</c:v>
                </c:pt>
                <c:pt idx="81">
                  <c:v>51.216000000000001</c:v>
                </c:pt>
                <c:pt idx="82">
                  <c:v>51.216000000000001</c:v>
                </c:pt>
                <c:pt idx="83">
                  <c:v>51.216000000000001</c:v>
                </c:pt>
                <c:pt idx="84">
                  <c:v>51.216000000000001</c:v>
                </c:pt>
                <c:pt idx="85">
                  <c:v>51.216000000000001</c:v>
                </c:pt>
                <c:pt idx="86">
                  <c:v>51.216000000000001</c:v>
                </c:pt>
                <c:pt idx="87">
                  <c:v>51.216000000000001</c:v>
                </c:pt>
                <c:pt idx="88">
                  <c:v>51.216000000000001</c:v>
                </c:pt>
                <c:pt idx="89">
                  <c:v>51.216000000000001</c:v>
                </c:pt>
                <c:pt idx="90">
                  <c:v>51.216000000000001</c:v>
                </c:pt>
                <c:pt idx="91">
                  <c:v>51.216000000000001</c:v>
                </c:pt>
                <c:pt idx="92">
                  <c:v>51.216000000000001</c:v>
                </c:pt>
                <c:pt idx="93">
                  <c:v>51.216000000000001</c:v>
                </c:pt>
                <c:pt idx="94">
                  <c:v>51.216000000000001</c:v>
                </c:pt>
                <c:pt idx="95">
                  <c:v>51.216000000000001</c:v>
                </c:pt>
                <c:pt idx="96">
                  <c:v>51.216000000000001</c:v>
                </c:pt>
                <c:pt idx="97">
                  <c:v>51.216000000000001</c:v>
                </c:pt>
                <c:pt idx="98">
                  <c:v>51.216000000000001</c:v>
                </c:pt>
                <c:pt idx="99">
                  <c:v>51.216000000000001</c:v>
                </c:pt>
                <c:pt idx="100">
                  <c:v>51.216000000000001</c:v>
                </c:pt>
                <c:pt idx="101">
                  <c:v>51.216000000000001</c:v>
                </c:pt>
                <c:pt idx="102">
                  <c:v>51.216000000000001</c:v>
                </c:pt>
                <c:pt idx="103">
                  <c:v>51.216000000000001</c:v>
                </c:pt>
                <c:pt idx="104">
                  <c:v>51.216000000000001</c:v>
                </c:pt>
                <c:pt idx="105">
                  <c:v>51.216000000000001</c:v>
                </c:pt>
                <c:pt idx="106">
                  <c:v>51.216000000000001</c:v>
                </c:pt>
                <c:pt idx="107">
                  <c:v>51.216000000000001</c:v>
                </c:pt>
                <c:pt idx="108">
                  <c:v>51.216000000000001</c:v>
                </c:pt>
                <c:pt idx="109">
                  <c:v>51.216000000000001</c:v>
                </c:pt>
                <c:pt idx="110">
                  <c:v>51.216000000000001</c:v>
                </c:pt>
                <c:pt idx="111">
                  <c:v>51.216000000000001</c:v>
                </c:pt>
                <c:pt idx="112">
                  <c:v>51.216000000000001</c:v>
                </c:pt>
                <c:pt idx="113">
                  <c:v>51.216000000000001</c:v>
                </c:pt>
                <c:pt idx="114">
                  <c:v>51.216000000000001</c:v>
                </c:pt>
                <c:pt idx="115">
                  <c:v>51.216000000000001</c:v>
                </c:pt>
                <c:pt idx="116">
                  <c:v>51.216000000000001</c:v>
                </c:pt>
                <c:pt idx="117">
                  <c:v>51.216000000000001</c:v>
                </c:pt>
                <c:pt idx="118">
                  <c:v>51.216000000000001</c:v>
                </c:pt>
                <c:pt idx="119">
                  <c:v>51.216000000000001</c:v>
                </c:pt>
                <c:pt idx="120">
                  <c:v>51.216000000000001</c:v>
                </c:pt>
                <c:pt idx="121">
                  <c:v>51.216000000000001</c:v>
                </c:pt>
                <c:pt idx="122">
                  <c:v>51.216000000000001</c:v>
                </c:pt>
                <c:pt idx="123">
                  <c:v>51.216000000000001</c:v>
                </c:pt>
                <c:pt idx="124">
                  <c:v>51.216000000000001</c:v>
                </c:pt>
                <c:pt idx="125">
                  <c:v>51.216000000000001</c:v>
                </c:pt>
                <c:pt idx="126">
                  <c:v>51.216000000000001</c:v>
                </c:pt>
                <c:pt idx="127">
                  <c:v>51.216000000000001</c:v>
                </c:pt>
                <c:pt idx="128">
                  <c:v>51.216000000000001</c:v>
                </c:pt>
                <c:pt idx="129">
                  <c:v>51.216000000000001</c:v>
                </c:pt>
                <c:pt idx="130">
                  <c:v>51.216000000000001</c:v>
                </c:pt>
                <c:pt idx="131">
                  <c:v>51.216000000000001</c:v>
                </c:pt>
                <c:pt idx="132">
                  <c:v>51.216000000000001</c:v>
                </c:pt>
                <c:pt idx="133">
                  <c:v>51.216000000000001</c:v>
                </c:pt>
                <c:pt idx="134">
                  <c:v>51.216000000000001</c:v>
                </c:pt>
                <c:pt idx="135">
                  <c:v>51.216000000000001</c:v>
                </c:pt>
                <c:pt idx="136">
                  <c:v>51.216000000000001</c:v>
                </c:pt>
                <c:pt idx="137">
                  <c:v>51.216000000000001</c:v>
                </c:pt>
                <c:pt idx="138">
                  <c:v>51.216000000000001</c:v>
                </c:pt>
                <c:pt idx="139">
                  <c:v>51.216000000000001</c:v>
                </c:pt>
                <c:pt idx="140">
                  <c:v>51.216000000000001</c:v>
                </c:pt>
                <c:pt idx="141">
                  <c:v>51.216000000000001</c:v>
                </c:pt>
                <c:pt idx="142">
                  <c:v>51.216000000000001</c:v>
                </c:pt>
                <c:pt idx="143">
                  <c:v>51.216000000000001</c:v>
                </c:pt>
                <c:pt idx="144">
                  <c:v>51.216000000000001</c:v>
                </c:pt>
                <c:pt idx="145">
                  <c:v>51.216000000000001</c:v>
                </c:pt>
                <c:pt idx="146">
                  <c:v>51.216000000000001</c:v>
                </c:pt>
                <c:pt idx="147">
                  <c:v>51.216000000000001</c:v>
                </c:pt>
                <c:pt idx="148">
                  <c:v>51.216000000000001</c:v>
                </c:pt>
                <c:pt idx="149">
                  <c:v>51.216000000000001</c:v>
                </c:pt>
                <c:pt idx="150">
                  <c:v>51.216000000000001</c:v>
                </c:pt>
                <c:pt idx="151">
                  <c:v>51.216000000000001</c:v>
                </c:pt>
                <c:pt idx="152">
                  <c:v>51.216000000000001</c:v>
                </c:pt>
                <c:pt idx="153">
                  <c:v>51.216000000000001</c:v>
                </c:pt>
                <c:pt idx="154">
                  <c:v>51.216000000000001</c:v>
                </c:pt>
                <c:pt idx="155">
                  <c:v>51.216000000000001</c:v>
                </c:pt>
                <c:pt idx="156">
                  <c:v>51.216000000000001</c:v>
                </c:pt>
                <c:pt idx="157">
                  <c:v>51.216000000000001</c:v>
                </c:pt>
                <c:pt idx="158">
                  <c:v>51.216000000000001</c:v>
                </c:pt>
                <c:pt idx="159">
                  <c:v>51.216000000000001</c:v>
                </c:pt>
                <c:pt idx="160">
                  <c:v>51.216000000000001</c:v>
                </c:pt>
                <c:pt idx="161">
                  <c:v>51.216000000000001</c:v>
                </c:pt>
                <c:pt idx="162">
                  <c:v>51.216000000000001</c:v>
                </c:pt>
                <c:pt idx="163">
                  <c:v>51.216000000000001</c:v>
                </c:pt>
                <c:pt idx="164">
                  <c:v>51.216000000000001</c:v>
                </c:pt>
                <c:pt idx="165">
                  <c:v>51.216000000000001</c:v>
                </c:pt>
                <c:pt idx="166">
                  <c:v>51.216000000000001</c:v>
                </c:pt>
                <c:pt idx="167">
                  <c:v>51.216000000000001</c:v>
                </c:pt>
                <c:pt idx="168">
                  <c:v>51.216000000000001</c:v>
                </c:pt>
                <c:pt idx="169">
                  <c:v>51.216000000000001</c:v>
                </c:pt>
                <c:pt idx="170">
                  <c:v>51.216000000000001</c:v>
                </c:pt>
                <c:pt idx="171">
                  <c:v>51.216000000000001</c:v>
                </c:pt>
                <c:pt idx="172">
                  <c:v>51.216000000000001</c:v>
                </c:pt>
                <c:pt idx="173">
                  <c:v>51.216000000000001</c:v>
                </c:pt>
                <c:pt idx="174">
                  <c:v>51.216000000000001</c:v>
                </c:pt>
                <c:pt idx="175">
                  <c:v>51.216000000000001</c:v>
                </c:pt>
                <c:pt idx="176">
                  <c:v>51.216000000000001</c:v>
                </c:pt>
                <c:pt idx="177">
                  <c:v>51.216000000000001</c:v>
                </c:pt>
                <c:pt idx="178">
                  <c:v>51.216000000000001</c:v>
                </c:pt>
                <c:pt idx="179">
                  <c:v>51.216000000000001</c:v>
                </c:pt>
                <c:pt idx="180">
                  <c:v>51.216000000000001</c:v>
                </c:pt>
                <c:pt idx="181">
                  <c:v>51.216000000000001</c:v>
                </c:pt>
                <c:pt idx="182">
                  <c:v>51.216000000000001</c:v>
                </c:pt>
                <c:pt idx="183">
                  <c:v>51.216000000000001</c:v>
                </c:pt>
                <c:pt idx="184">
                  <c:v>51.216000000000001</c:v>
                </c:pt>
                <c:pt idx="185">
                  <c:v>51.216000000000001</c:v>
                </c:pt>
                <c:pt idx="186">
                  <c:v>51.216000000000001</c:v>
                </c:pt>
                <c:pt idx="187">
                  <c:v>51.216000000000001</c:v>
                </c:pt>
                <c:pt idx="188">
                  <c:v>51.216000000000001</c:v>
                </c:pt>
                <c:pt idx="189">
                  <c:v>51.216000000000001</c:v>
                </c:pt>
                <c:pt idx="190">
                  <c:v>51.216000000000001</c:v>
                </c:pt>
                <c:pt idx="191">
                  <c:v>51.216000000000001</c:v>
                </c:pt>
                <c:pt idx="192">
                  <c:v>51.216000000000001</c:v>
                </c:pt>
                <c:pt idx="193">
                  <c:v>51.216000000000001</c:v>
                </c:pt>
                <c:pt idx="194">
                  <c:v>51.216000000000001</c:v>
                </c:pt>
                <c:pt idx="195">
                  <c:v>51.216000000000001</c:v>
                </c:pt>
                <c:pt idx="196">
                  <c:v>51.216000000000001</c:v>
                </c:pt>
                <c:pt idx="197">
                  <c:v>51.216000000000001</c:v>
                </c:pt>
                <c:pt idx="198">
                  <c:v>51.216000000000001</c:v>
                </c:pt>
                <c:pt idx="199">
                  <c:v>51.216000000000001</c:v>
                </c:pt>
                <c:pt idx="200">
                  <c:v>51.216000000000001</c:v>
                </c:pt>
                <c:pt idx="201">
                  <c:v>51.216000000000001</c:v>
                </c:pt>
                <c:pt idx="202">
                  <c:v>51.216000000000001</c:v>
                </c:pt>
                <c:pt idx="203">
                  <c:v>51.216000000000001</c:v>
                </c:pt>
                <c:pt idx="204">
                  <c:v>51.216000000000001</c:v>
                </c:pt>
                <c:pt idx="205">
                  <c:v>51.216000000000001</c:v>
                </c:pt>
                <c:pt idx="206">
                  <c:v>51.216000000000001</c:v>
                </c:pt>
                <c:pt idx="207">
                  <c:v>51.216000000000001</c:v>
                </c:pt>
                <c:pt idx="208">
                  <c:v>51.216000000000001</c:v>
                </c:pt>
                <c:pt idx="209">
                  <c:v>51.216000000000001</c:v>
                </c:pt>
                <c:pt idx="210">
                  <c:v>51.216000000000001</c:v>
                </c:pt>
                <c:pt idx="211">
                  <c:v>51.216000000000001</c:v>
                </c:pt>
                <c:pt idx="212">
                  <c:v>51.216000000000001</c:v>
                </c:pt>
                <c:pt idx="213">
                  <c:v>51.216000000000001</c:v>
                </c:pt>
                <c:pt idx="214">
                  <c:v>51.216000000000001</c:v>
                </c:pt>
                <c:pt idx="215">
                  <c:v>51.216000000000001</c:v>
                </c:pt>
                <c:pt idx="216">
                  <c:v>51.216000000000001</c:v>
                </c:pt>
                <c:pt idx="217">
                  <c:v>51.216000000000001</c:v>
                </c:pt>
                <c:pt idx="218">
                  <c:v>51.216000000000001</c:v>
                </c:pt>
                <c:pt idx="219">
                  <c:v>51.216000000000001</c:v>
                </c:pt>
                <c:pt idx="220">
                  <c:v>51.216000000000001</c:v>
                </c:pt>
                <c:pt idx="221">
                  <c:v>51.216000000000001</c:v>
                </c:pt>
                <c:pt idx="222">
                  <c:v>51.216000000000001</c:v>
                </c:pt>
                <c:pt idx="223">
                  <c:v>51.216000000000001</c:v>
                </c:pt>
                <c:pt idx="224">
                  <c:v>51.216000000000001</c:v>
                </c:pt>
                <c:pt idx="225">
                  <c:v>51.216000000000001</c:v>
                </c:pt>
                <c:pt idx="226">
                  <c:v>51.216000000000001</c:v>
                </c:pt>
                <c:pt idx="227">
                  <c:v>51.216000000000001</c:v>
                </c:pt>
                <c:pt idx="228">
                  <c:v>51.216000000000001</c:v>
                </c:pt>
                <c:pt idx="229">
                  <c:v>51.216000000000001</c:v>
                </c:pt>
                <c:pt idx="230">
                  <c:v>51.216000000000001</c:v>
                </c:pt>
                <c:pt idx="231">
                  <c:v>51.216000000000001</c:v>
                </c:pt>
                <c:pt idx="232">
                  <c:v>51.216000000000001</c:v>
                </c:pt>
                <c:pt idx="233">
                  <c:v>51.216000000000001</c:v>
                </c:pt>
                <c:pt idx="234">
                  <c:v>51.216000000000001</c:v>
                </c:pt>
                <c:pt idx="235">
                  <c:v>51.216000000000001</c:v>
                </c:pt>
                <c:pt idx="236">
                  <c:v>51.216000000000001</c:v>
                </c:pt>
                <c:pt idx="237">
                  <c:v>51.216000000000001</c:v>
                </c:pt>
                <c:pt idx="238">
                  <c:v>51.216000000000001</c:v>
                </c:pt>
                <c:pt idx="239">
                  <c:v>51.216000000000001</c:v>
                </c:pt>
                <c:pt idx="240">
                  <c:v>51.216000000000001</c:v>
                </c:pt>
                <c:pt idx="241">
                  <c:v>51.216000000000001</c:v>
                </c:pt>
                <c:pt idx="242">
                  <c:v>51.216000000000001</c:v>
                </c:pt>
                <c:pt idx="243">
                  <c:v>51.216000000000001</c:v>
                </c:pt>
                <c:pt idx="244">
                  <c:v>51.216000000000001</c:v>
                </c:pt>
                <c:pt idx="245">
                  <c:v>51.216000000000001</c:v>
                </c:pt>
                <c:pt idx="246">
                  <c:v>51.216000000000001</c:v>
                </c:pt>
                <c:pt idx="247">
                  <c:v>51.216000000000001</c:v>
                </c:pt>
                <c:pt idx="248">
                  <c:v>51.216000000000001</c:v>
                </c:pt>
                <c:pt idx="249">
                  <c:v>51.216000000000001</c:v>
                </c:pt>
                <c:pt idx="250">
                  <c:v>51.216000000000001</c:v>
                </c:pt>
                <c:pt idx="251">
                  <c:v>51.216000000000001</c:v>
                </c:pt>
                <c:pt idx="252">
                  <c:v>51.216000000000001</c:v>
                </c:pt>
                <c:pt idx="253">
                  <c:v>51.216000000000001</c:v>
                </c:pt>
                <c:pt idx="254">
                  <c:v>51.216000000000001</c:v>
                </c:pt>
                <c:pt idx="255">
                  <c:v>51.216000000000001</c:v>
                </c:pt>
                <c:pt idx="256">
                  <c:v>51.216000000000001</c:v>
                </c:pt>
                <c:pt idx="257">
                  <c:v>51.216000000000001</c:v>
                </c:pt>
                <c:pt idx="258">
                  <c:v>51.216000000000001</c:v>
                </c:pt>
                <c:pt idx="259">
                  <c:v>51.216000000000001</c:v>
                </c:pt>
                <c:pt idx="260">
                  <c:v>51.216000000000001</c:v>
                </c:pt>
                <c:pt idx="261">
                  <c:v>51.216000000000001</c:v>
                </c:pt>
                <c:pt idx="262">
                  <c:v>51.216000000000001</c:v>
                </c:pt>
                <c:pt idx="263">
                  <c:v>51.216000000000001</c:v>
                </c:pt>
                <c:pt idx="264">
                  <c:v>51.216000000000001</c:v>
                </c:pt>
                <c:pt idx="265">
                  <c:v>51.216000000000001</c:v>
                </c:pt>
                <c:pt idx="266">
                  <c:v>51.216000000000001</c:v>
                </c:pt>
                <c:pt idx="267">
                  <c:v>51.216000000000001</c:v>
                </c:pt>
                <c:pt idx="268">
                  <c:v>51.216000000000001</c:v>
                </c:pt>
                <c:pt idx="269">
                  <c:v>51.216000000000001</c:v>
                </c:pt>
                <c:pt idx="270">
                  <c:v>51.216000000000001</c:v>
                </c:pt>
                <c:pt idx="271">
                  <c:v>51.216000000000001</c:v>
                </c:pt>
                <c:pt idx="272">
                  <c:v>51.216000000000001</c:v>
                </c:pt>
                <c:pt idx="273">
                  <c:v>51.216000000000001</c:v>
                </c:pt>
                <c:pt idx="274">
                  <c:v>51.216000000000001</c:v>
                </c:pt>
                <c:pt idx="275">
                  <c:v>51.216000000000001</c:v>
                </c:pt>
                <c:pt idx="276">
                  <c:v>51.216000000000001</c:v>
                </c:pt>
                <c:pt idx="277">
                  <c:v>51.216000000000001</c:v>
                </c:pt>
                <c:pt idx="278">
                  <c:v>51.216000000000001</c:v>
                </c:pt>
                <c:pt idx="279">
                  <c:v>51.216000000000001</c:v>
                </c:pt>
                <c:pt idx="280">
                  <c:v>51.216000000000001</c:v>
                </c:pt>
                <c:pt idx="281">
                  <c:v>51.216000000000001</c:v>
                </c:pt>
                <c:pt idx="282">
                  <c:v>51.216000000000001</c:v>
                </c:pt>
                <c:pt idx="283">
                  <c:v>51.216000000000001</c:v>
                </c:pt>
                <c:pt idx="284">
                  <c:v>51.216000000000001</c:v>
                </c:pt>
                <c:pt idx="285">
                  <c:v>51.216000000000001</c:v>
                </c:pt>
                <c:pt idx="286">
                  <c:v>51.216000000000001</c:v>
                </c:pt>
                <c:pt idx="287">
                  <c:v>51.216000000000001</c:v>
                </c:pt>
                <c:pt idx="288">
                  <c:v>51.216000000000001</c:v>
                </c:pt>
                <c:pt idx="289">
                  <c:v>51.216000000000001</c:v>
                </c:pt>
                <c:pt idx="290">
                  <c:v>51.216000000000001</c:v>
                </c:pt>
                <c:pt idx="291">
                  <c:v>51.216000000000001</c:v>
                </c:pt>
                <c:pt idx="292">
                  <c:v>51.216000000000001</c:v>
                </c:pt>
                <c:pt idx="293">
                  <c:v>51.216000000000001</c:v>
                </c:pt>
                <c:pt idx="294">
                  <c:v>51.216000000000001</c:v>
                </c:pt>
                <c:pt idx="295">
                  <c:v>51.216000000000001</c:v>
                </c:pt>
                <c:pt idx="296">
                  <c:v>51.216000000000001</c:v>
                </c:pt>
                <c:pt idx="297">
                  <c:v>51.216000000000001</c:v>
                </c:pt>
                <c:pt idx="298">
                  <c:v>51.216000000000001</c:v>
                </c:pt>
                <c:pt idx="299" formatCode="0.00_ ">
                  <c:v>24.167692307692299</c:v>
                </c:pt>
                <c:pt idx="300" formatCode="0.00_ ">
                  <c:v>24.047692307692301</c:v>
                </c:pt>
                <c:pt idx="301" formatCode="0.00_ ">
                  <c:v>23.454166666666669</c:v>
                </c:pt>
                <c:pt idx="302" formatCode="0.00_ ">
                  <c:v>24.588421052631585</c:v>
                </c:pt>
                <c:pt idx="303" formatCode="0.00_ ">
                  <c:v>21.384782608695645</c:v>
                </c:pt>
                <c:pt idx="304" formatCode="0.00_ ">
                  <c:v>24.340000000000007</c:v>
                </c:pt>
                <c:pt idx="305" formatCode="0.00_ ">
                  <c:v>23.906578947368423</c:v>
                </c:pt>
                <c:pt idx="306" formatCode="0.00_ ">
                  <c:v>24.228723404255309</c:v>
                </c:pt>
                <c:pt idx="307" formatCode="0.00_ ">
                  <c:v>25.497752808988761</c:v>
                </c:pt>
                <c:pt idx="308" formatCode="0.00_ ">
                  <c:v>20.806730769230771</c:v>
                </c:pt>
                <c:pt idx="309" formatCode="0.00_ ">
                  <c:v>27.723880597014922</c:v>
                </c:pt>
                <c:pt idx="310" formatCode="0.00_ ">
                  <c:v>22.406349206349198</c:v>
                </c:pt>
                <c:pt idx="311" formatCode="0.00_ ">
                  <c:v>20.344444444444441</c:v>
                </c:pt>
                <c:pt idx="312" formatCode="0.00_ ">
                  <c:v>19.314285714285706</c:v>
                </c:pt>
                <c:pt idx="313" formatCode="0.00_ ">
                  <c:v>25.102222222222217</c:v>
                </c:pt>
                <c:pt idx="314" formatCode="0.00_ ">
                  <c:v>24.15217391304348</c:v>
                </c:pt>
                <c:pt idx="315" formatCode="0.00_ ">
                  <c:v>23.905797101449274</c:v>
                </c:pt>
                <c:pt idx="316" formatCode="0.00_ ">
                  <c:v>23.968354430379748</c:v>
                </c:pt>
                <c:pt idx="317" formatCode="0.00_ ">
                  <c:v>21.586915887850459</c:v>
                </c:pt>
                <c:pt idx="318" formatCode="0.00_ ">
                  <c:v>19.431325301204819</c:v>
                </c:pt>
                <c:pt idx="319" formatCode="0.00_ ">
                  <c:v>27.109259259259247</c:v>
                </c:pt>
                <c:pt idx="320" formatCode="0.00_ ">
                  <c:v>26.116417910447758</c:v>
                </c:pt>
                <c:pt idx="321" formatCode="0.00_ ">
                  <c:v>22.908108108108106</c:v>
                </c:pt>
                <c:pt idx="322" formatCode="0.00_ ">
                  <c:v>24.549462365591392</c:v>
                </c:pt>
                <c:pt idx="323" formatCode="0.00_ ">
                  <c:v>23.55434782608695</c:v>
                </c:pt>
                <c:pt idx="324" formatCode="0.00_ ">
                  <c:v>25.472131147540981</c:v>
                </c:pt>
                <c:pt idx="325" formatCode="0.00_ ">
                  <c:v>23.845283018867931</c:v>
                </c:pt>
                <c:pt idx="326" formatCode="0.00_ ">
                  <c:v>25.059090909090902</c:v>
                </c:pt>
                <c:pt idx="327" formatCode="0.00_ ">
                  <c:v>21.947368421052637</c:v>
                </c:pt>
                <c:pt idx="328" formatCode="0.00_ ">
                  <c:v>24.588461538461527</c:v>
                </c:pt>
                <c:pt idx="329" formatCode="0.00_ ">
                  <c:v>23.857352941176465</c:v>
                </c:pt>
                <c:pt idx="330" formatCode="0.00_ ">
                  <c:v>23.570270270270274</c:v>
                </c:pt>
                <c:pt idx="331" formatCode="0.00_ ">
                  <c:v>23.499999999999996</c:v>
                </c:pt>
                <c:pt idx="332" formatCode="0.00_ ">
                  <c:v>22.478260869565212</c:v>
                </c:pt>
                <c:pt idx="333" formatCode="0.00_ ">
                  <c:v>22.258426966292134</c:v>
                </c:pt>
                <c:pt idx="334" formatCode="0.00_ ">
                  <c:v>26.904761904761912</c:v>
                </c:pt>
                <c:pt idx="335" formatCode="0.00_ ">
                  <c:v>24.44794520547946</c:v>
                </c:pt>
                <c:pt idx="336" formatCode="0.00_ ">
                  <c:v>22.983132530120475</c:v>
                </c:pt>
                <c:pt idx="337" formatCode="0.00_ ">
                  <c:v>24.068421052631582</c:v>
                </c:pt>
                <c:pt idx="338" formatCode="0.00_ ">
                  <c:v>22.733333333333331</c:v>
                </c:pt>
                <c:pt idx="339" formatCode="0.00_ ">
                  <c:v>23.80869565217391</c:v>
                </c:pt>
                <c:pt idx="340" formatCode="0.00_ ">
                  <c:v>25.339999999999993</c:v>
                </c:pt>
                <c:pt idx="341" formatCode="0.00_ ">
                  <c:v>20.650666666666666</c:v>
                </c:pt>
                <c:pt idx="342" formatCode="0.00_ ">
                  <c:v>21.721111111111107</c:v>
                </c:pt>
                <c:pt idx="343" formatCode="0.00_ ">
                  <c:v>21.803000000000001</c:v>
                </c:pt>
                <c:pt idx="344" formatCode="0.00_ ">
                  <c:v>25.7087</c:v>
                </c:pt>
                <c:pt idx="345" formatCode="0.00_ ">
                  <c:v>22.596341463414632</c:v>
                </c:pt>
                <c:pt idx="346" formatCode="0.00_ ">
                  <c:v>34.202325581395343</c:v>
                </c:pt>
                <c:pt idx="347" formatCode="0.00_ ">
                  <c:v>33.004166666666656</c:v>
                </c:pt>
                <c:pt idx="348" formatCode="0.00_ ">
                  <c:v>32.31898734177215</c:v>
                </c:pt>
                <c:pt idx="349" formatCode="0.00_ ">
                  <c:v>30.221495327102794</c:v>
                </c:pt>
                <c:pt idx="350" formatCode="0.00_ ">
                  <c:v>30.960176991150444</c:v>
                </c:pt>
                <c:pt idx="351" formatCode="0.00_ ">
                  <c:v>29.97232142857143</c:v>
                </c:pt>
                <c:pt idx="352" formatCode="0.00_ ">
                  <c:v>30.753731343283583</c:v>
                </c:pt>
                <c:pt idx="353" formatCode="0.00_ ">
                  <c:v>31.472368421052614</c:v>
                </c:pt>
                <c:pt idx="354" formatCode="0.00_ ">
                  <c:v>31.873786407766989</c:v>
                </c:pt>
                <c:pt idx="355" formatCode="0.00_ ">
                  <c:v>31.707692307692312</c:v>
                </c:pt>
                <c:pt idx="356" formatCode="0.00_ ">
                  <c:v>31.931168831168847</c:v>
                </c:pt>
                <c:pt idx="357" formatCode="0.00_ ">
                  <c:v>33.192405063291133</c:v>
                </c:pt>
                <c:pt idx="358" formatCode="0.00_ ">
                  <c:v>32.18372093023256</c:v>
                </c:pt>
                <c:pt idx="359" formatCode="0.00_ ">
                  <c:v>30.939130434782605</c:v>
                </c:pt>
                <c:pt idx="360" formatCode="0.00_ ">
                  <c:v>31.387962962962952</c:v>
                </c:pt>
                <c:pt idx="361" formatCode="0.00_ ">
                  <c:v>35.807142857142857</c:v>
                </c:pt>
                <c:pt idx="362" formatCode="0.00_ ">
                  <c:v>33.593670886075955</c:v>
                </c:pt>
                <c:pt idx="363" formatCode="0.00_ ">
                  <c:v>31.937647058823515</c:v>
                </c:pt>
                <c:pt idx="364" formatCode="0.00_ ">
                  <c:v>34.451219512195117</c:v>
                </c:pt>
                <c:pt idx="365" formatCode="0.00_ ">
                  <c:v>31.198550724637677</c:v>
                </c:pt>
                <c:pt idx="366" formatCode="0.00_ ">
                  <c:v>31.681927710843361</c:v>
                </c:pt>
                <c:pt idx="367" formatCode="0.00_ ">
                  <c:v>31.434375000000003</c:v>
                </c:pt>
                <c:pt idx="368" formatCode="0.00_ ">
                  <c:v>30.811458333333324</c:v>
                </c:pt>
                <c:pt idx="369" formatCode="0.00_ ">
                  <c:v>30.332258064516125</c:v>
                </c:pt>
                <c:pt idx="370" formatCode="0.00_ ">
                  <c:v>32.945945945945944</c:v>
                </c:pt>
                <c:pt idx="371" formatCode="0.00_ ">
                  <c:v>30.747560975609751</c:v>
                </c:pt>
                <c:pt idx="372" formatCode="0.00_ ">
                  <c:v>33.141772151898735</c:v>
                </c:pt>
                <c:pt idx="373" formatCode="0.00_ ">
                  <c:v>34.257575757575765</c:v>
                </c:pt>
                <c:pt idx="374" formatCode="0.00_ ">
                  <c:v>31.702531645569639</c:v>
                </c:pt>
                <c:pt idx="375" formatCode="0.00_ ">
                  <c:v>30.610869565217399</c:v>
                </c:pt>
                <c:pt idx="376" formatCode="0.00_ ">
                  <c:v>35.041739130434792</c:v>
                </c:pt>
                <c:pt idx="377" formatCode="0.00_ ">
                  <c:v>29.293749999999996</c:v>
                </c:pt>
                <c:pt idx="378" formatCode="0.00_ ">
                  <c:v>32.483050847457626</c:v>
                </c:pt>
                <c:pt idx="379" formatCode="0.00_ ">
                  <c:v>32.488888888888887</c:v>
                </c:pt>
                <c:pt idx="380" formatCode="0.00_ ">
                  <c:v>30.41578947368421</c:v>
                </c:pt>
                <c:pt idx="381" formatCode="0.00_ ">
                  <c:v>33.302941176470597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44C-42AC-B9F7-ADFC54AAF6C1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'Vbar-P (Calculation)'!$A$3:$A$384</c:f>
              <c:numCache>
                <c:formatCode>General</c:formatCode>
                <c:ptCount val="382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  <c:pt idx="24">
                  <c:v>0.1</c:v>
                </c:pt>
                <c:pt idx="25">
                  <c:v>0.1</c:v>
                </c:pt>
                <c:pt idx="26">
                  <c:v>0.1</c:v>
                </c:pt>
                <c:pt idx="27">
                  <c:v>0.1</c:v>
                </c:pt>
                <c:pt idx="28">
                  <c:v>0.1</c:v>
                </c:pt>
                <c:pt idx="29">
                  <c:v>0.1</c:v>
                </c:pt>
                <c:pt idx="30">
                  <c:v>0.1</c:v>
                </c:pt>
                <c:pt idx="31">
                  <c:v>0.1</c:v>
                </c:pt>
                <c:pt idx="32">
                  <c:v>0.1</c:v>
                </c:pt>
                <c:pt idx="33">
                  <c:v>0.1</c:v>
                </c:pt>
                <c:pt idx="34">
                  <c:v>0.1</c:v>
                </c:pt>
                <c:pt idx="35">
                  <c:v>0.1</c:v>
                </c:pt>
                <c:pt idx="36">
                  <c:v>0.1</c:v>
                </c:pt>
                <c:pt idx="37">
                  <c:v>0.1</c:v>
                </c:pt>
                <c:pt idx="38">
                  <c:v>0.1</c:v>
                </c:pt>
                <c:pt idx="39">
                  <c:v>0.1</c:v>
                </c:pt>
                <c:pt idx="40">
                  <c:v>0.1</c:v>
                </c:pt>
                <c:pt idx="41">
                  <c:v>0.1</c:v>
                </c:pt>
                <c:pt idx="42">
                  <c:v>0.1</c:v>
                </c:pt>
                <c:pt idx="43">
                  <c:v>0.1</c:v>
                </c:pt>
                <c:pt idx="44">
                  <c:v>0.1</c:v>
                </c:pt>
                <c:pt idx="45">
                  <c:v>0.1</c:v>
                </c:pt>
                <c:pt idx="46">
                  <c:v>0.1</c:v>
                </c:pt>
                <c:pt idx="47">
                  <c:v>0.1</c:v>
                </c:pt>
                <c:pt idx="48">
                  <c:v>0.1</c:v>
                </c:pt>
                <c:pt idx="49">
                  <c:v>0.1</c:v>
                </c:pt>
                <c:pt idx="50">
                  <c:v>0.1</c:v>
                </c:pt>
                <c:pt idx="51">
                  <c:v>0.1</c:v>
                </c:pt>
                <c:pt idx="52">
                  <c:v>0.1</c:v>
                </c:pt>
                <c:pt idx="53">
                  <c:v>0.1</c:v>
                </c:pt>
                <c:pt idx="54">
                  <c:v>0.1</c:v>
                </c:pt>
                <c:pt idx="55">
                  <c:v>0.1</c:v>
                </c:pt>
                <c:pt idx="56">
                  <c:v>0.1</c:v>
                </c:pt>
                <c:pt idx="57">
                  <c:v>0.1</c:v>
                </c:pt>
                <c:pt idx="58">
                  <c:v>0.1</c:v>
                </c:pt>
                <c:pt idx="59">
                  <c:v>0.1</c:v>
                </c:pt>
                <c:pt idx="60">
                  <c:v>0.1</c:v>
                </c:pt>
                <c:pt idx="61">
                  <c:v>0.1</c:v>
                </c:pt>
                <c:pt idx="62">
                  <c:v>0.1</c:v>
                </c:pt>
                <c:pt idx="63">
                  <c:v>0.1</c:v>
                </c:pt>
                <c:pt idx="64">
                  <c:v>0.1</c:v>
                </c:pt>
                <c:pt idx="65">
                  <c:v>0.1</c:v>
                </c:pt>
                <c:pt idx="66">
                  <c:v>0.1</c:v>
                </c:pt>
                <c:pt idx="67">
                  <c:v>0.1</c:v>
                </c:pt>
                <c:pt idx="68">
                  <c:v>0.1</c:v>
                </c:pt>
                <c:pt idx="69">
                  <c:v>0.1</c:v>
                </c:pt>
                <c:pt idx="70">
                  <c:v>0.1</c:v>
                </c:pt>
                <c:pt idx="71">
                  <c:v>0.1</c:v>
                </c:pt>
                <c:pt idx="72">
                  <c:v>0.1</c:v>
                </c:pt>
                <c:pt idx="73">
                  <c:v>0.1</c:v>
                </c:pt>
                <c:pt idx="74">
                  <c:v>0.1</c:v>
                </c:pt>
                <c:pt idx="75">
                  <c:v>0.1</c:v>
                </c:pt>
                <c:pt idx="76">
                  <c:v>0.1</c:v>
                </c:pt>
                <c:pt idx="77">
                  <c:v>0.1</c:v>
                </c:pt>
                <c:pt idx="78">
                  <c:v>0.1</c:v>
                </c:pt>
                <c:pt idx="79">
                  <c:v>0.1</c:v>
                </c:pt>
                <c:pt idx="80">
                  <c:v>0.1</c:v>
                </c:pt>
                <c:pt idx="81">
                  <c:v>0.1</c:v>
                </c:pt>
                <c:pt idx="82">
                  <c:v>0.1</c:v>
                </c:pt>
                <c:pt idx="83">
                  <c:v>0.1</c:v>
                </c:pt>
                <c:pt idx="84">
                  <c:v>0.1</c:v>
                </c:pt>
                <c:pt idx="85">
                  <c:v>0.1</c:v>
                </c:pt>
                <c:pt idx="86">
                  <c:v>0.1</c:v>
                </c:pt>
                <c:pt idx="87">
                  <c:v>0.1</c:v>
                </c:pt>
                <c:pt idx="88">
                  <c:v>0.1</c:v>
                </c:pt>
                <c:pt idx="89">
                  <c:v>0.1</c:v>
                </c:pt>
                <c:pt idx="90">
                  <c:v>0.1</c:v>
                </c:pt>
                <c:pt idx="91">
                  <c:v>0.1</c:v>
                </c:pt>
                <c:pt idx="92">
                  <c:v>0.1</c:v>
                </c:pt>
                <c:pt idx="93">
                  <c:v>0.1</c:v>
                </c:pt>
                <c:pt idx="94">
                  <c:v>0.1</c:v>
                </c:pt>
                <c:pt idx="95">
                  <c:v>0.1</c:v>
                </c:pt>
                <c:pt idx="96">
                  <c:v>0.1</c:v>
                </c:pt>
                <c:pt idx="97">
                  <c:v>0.1</c:v>
                </c:pt>
                <c:pt idx="98">
                  <c:v>0.1</c:v>
                </c:pt>
                <c:pt idx="99">
                  <c:v>0.1</c:v>
                </c:pt>
                <c:pt idx="100">
                  <c:v>0.1</c:v>
                </c:pt>
                <c:pt idx="101">
                  <c:v>0.1</c:v>
                </c:pt>
                <c:pt idx="102">
                  <c:v>0.1</c:v>
                </c:pt>
                <c:pt idx="103">
                  <c:v>0.1</c:v>
                </c:pt>
                <c:pt idx="104">
                  <c:v>0.1</c:v>
                </c:pt>
                <c:pt idx="105">
                  <c:v>0.1</c:v>
                </c:pt>
                <c:pt idx="106">
                  <c:v>0.1</c:v>
                </c:pt>
                <c:pt idx="107">
                  <c:v>0.1</c:v>
                </c:pt>
                <c:pt idx="108">
                  <c:v>0.1</c:v>
                </c:pt>
                <c:pt idx="109">
                  <c:v>0.1</c:v>
                </c:pt>
                <c:pt idx="110">
                  <c:v>0.1</c:v>
                </c:pt>
                <c:pt idx="111">
                  <c:v>0.1</c:v>
                </c:pt>
                <c:pt idx="112">
                  <c:v>0.1</c:v>
                </c:pt>
                <c:pt idx="113">
                  <c:v>0.1</c:v>
                </c:pt>
                <c:pt idx="114">
                  <c:v>0.1</c:v>
                </c:pt>
                <c:pt idx="115">
                  <c:v>0.1</c:v>
                </c:pt>
                <c:pt idx="116">
                  <c:v>0.1</c:v>
                </c:pt>
                <c:pt idx="117">
                  <c:v>0.1</c:v>
                </c:pt>
                <c:pt idx="118">
                  <c:v>0.1</c:v>
                </c:pt>
                <c:pt idx="119">
                  <c:v>0.1</c:v>
                </c:pt>
                <c:pt idx="120">
                  <c:v>0.1</c:v>
                </c:pt>
                <c:pt idx="121">
                  <c:v>0.1</c:v>
                </c:pt>
                <c:pt idx="122">
                  <c:v>0.1</c:v>
                </c:pt>
                <c:pt idx="123">
                  <c:v>0.1</c:v>
                </c:pt>
                <c:pt idx="124">
                  <c:v>0.1</c:v>
                </c:pt>
                <c:pt idx="125">
                  <c:v>0.1</c:v>
                </c:pt>
                <c:pt idx="126">
                  <c:v>0.1</c:v>
                </c:pt>
                <c:pt idx="127">
                  <c:v>0.1</c:v>
                </c:pt>
                <c:pt idx="128">
                  <c:v>0.1</c:v>
                </c:pt>
                <c:pt idx="129">
                  <c:v>0.1</c:v>
                </c:pt>
                <c:pt idx="130">
                  <c:v>0.1</c:v>
                </c:pt>
                <c:pt idx="131">
                  <c:v>0.1</c:v>
                </c:pt>
                <c:pt idx="132">
                  <c:v>0.1</c:v>
                </c:pt>
                <c:pt idx="133">
                  <c:v>0.1</c:v>
                </c:pt>
                <c:pt idx="134">
                  <c:v>0.1</c:v>
                </c:pt>
                <c:pt idx="135">
                  <c:v>0.1</c:v>
                </c:pt>
                <c:pt idx="136">
                  <c:v>0.1</c:v>
                </c:pt>
                <c:pt idx="137">
                  <c:v>0.1</c:v>
                </c:pt>
                <c:pt idx="138">
                  <c:v>0.1</c:v>
                </c:pt>
                <c:pt idx="139">
                  <c:v>0.1</c:v>
                </c:pt>
                <c:pt idx="140">
                  <c:v>0.1</c:v>
                </c:pt>
                <c:pt idx="141">
                  <c:v>0.1</c:v>
                </c:pt>
                <c:pt idx="142">
                  <c:v>0.1</c:v>
                </c:pt>
                <c:pt idx="143">
                  <c:v>0.1</c:v>
                </c:pt>
                <c:pt idx="144">
                  <c:v>0.1</c:v>
                </c:pt>
                <c:pt idx="145">
                  <c:v>0.1</c:v>
                </c:pt>
                <c:pt idx="146">
                  <c:v>0.1</c:v>
                </c:pt>
                <c:pt idx="147">
                  <c:v>0.1</c:v>
                </c:pt>
                <c:pt idx="148">
                  <c:v>0.1</c:v>
                </c:pt>
                <c:pt idx="149">
                  <c:v>0.1</c:v>
                </c:pt>
                <c:pt idx="150">
                  <c:v>0.1</c:v>
                </c:pt>
                <c:pt idx="151">
                  <c:v>0.1</c:v>
                </c:pt>
                <c:pt idx="152">
                  <c:v>0.1</c:v>
                </c:pt>
                <c:pt idx="153">
                  <c:v>0.1</c:v>
                </c:pt>
                <c:pt idx="154">
                  <c:v>0.1</c:v>
                </c:pt>
                <c:pt idx="155">
                  <c:v>0.1</c:v>
                </c:pt>
                <c:pt idx="156">
                  <c:v>0.1</c:v>
                </c:pt>
                <c:pt idx="157">
                  <c:v>0.1</c:v>
                </c:pt>
                <c:pt idx="158">
                  <c:v>0.1</c:v>
                </c:pt>
                <c:pt idx="159">
                  <c:v>0.1</c:v>
                </c:pt>
                <c:pt idx="160">
                  <c:v>0.1</c:v>
                </c:pt>
                <c:pt idx="161">
                  <c:v>0.1</c:v>
                </c:pt>
                <c:pt idx="162">
                  <c:v>0.1</c:v>
                </c:pt>
                <c:pt idx="163">
                  <c:v>0.1</c:v>
                </c:pt>
                <c:pt idx="164">
                  <c:v>0.1</c:v>
                </c:pt>
                <c:pt idx="165">
                  <c:v>0.1</c:v>
                </c:pt>
                <c:pt idx="166">
                  <c:v>0.1</c:v>
                </c:pt>
                <c:pt idx="167">
                  <c:v>0.1</c:v>
                </c:pt>
                <c:pt idx="168">
                  <c:v>0.1</c:v>
                </c:pt>
                <c:pt idx="169">
                  <c:v>0.1</c:v>
                </c:pt>
                <c:pt idx="170">
                  <c:v>0.1</c:v>
                </c:pt>
                <c:pt idx="171">
                  <c:v>0.1</c:v>
                </c:pt>
                <c:pt idx="172">
                  <c:v>0.1</c:v>
                </c:pt>
                <c:pt idx="173">
                  <c:v>0.1</c:v>
                </c:pt>
                <c:pt idx="174">
                  <c:v>0.1</c:v>
                </c:pt>
                <c:pt idx="175">
                  <c:v>0.1</c:v>
                </c:pt>
                <c:pt idx="176">
                  <c:v>0.1</c:v>
                </c:pt>
                <c:pt idx="177">
                  <c:v>0.1</c:v>
                </c:pt>
                <c:pt idx="178">
                  <c:v>0.1</c:v>
                </c:pt>
                <c:pt idx="179">
                  <c:v>0.1</c:v>
                </c:pt>
                <c:pt idx="180">
                  <c:v>0.1</c:v>
                </c:pt>
                <c:pt idx="181">
                  <c:v>0.1</c:v>
                </c:pt>
                <c:pt idx="182">
                  <c:v>0.1</c:v>
                </c:pt>
                <c:pt idx="183">
                  <c:v>0.1</c:v>
                </c:pt>
                <c:pt idx="184">
                  <c:v>0.1</c:v>
                </c:pt>
                <c:pt idx="185">
                  <c:v>0.1</c:v>
                </c:pt>
                <c:pt idx="186">
                  <c:v>0.1</c:v>
                </c:pt>
                <c:pt idx="187">
                  <c:v>0.1</c:v>
                </c:pt>
                <c:pt idx="188">
                  <c:v>0.1</c:v>
                </c:pt>
                <c:pt idx="189">
                  <c:v>0.1</c:v>
                </c:pt>
                <c:pt idx="190">
                  <c:v>0.1</c:v>
                </c:pt>
                <c:pt idx="191">
                  <c:v>0.1</c:v>
                </c:pt>
                <c:pt idx="192">
                  <c:v>0.1</c:v>
                </c:pt>
                <c:pt idx="193">
                  <c:v>0.1</c:v>
                </c:pt>
                <c:pt idx="194">
                  <c:v>0.1</c:v>
                </c:pt>
                <c:pt idx="195">
                  <c:v>0.1</c:v>
                </c:pt>
                <c:pt idx="196">
                  <c:v>0.1</c:v>
                </c:pt>
                <c:pt idx="197">
                  <c:v>0.1</c:v>
                </c:pt>
                <c:pt idx="198">
                  <c:v>0.1</c:v>
                </c:pt>
                <c:pt idx="199">
                  <c:v>0.1</c:v>
                </c:pt>
                <c:pt idx="200">
                  <c:v>0.1</c:v>
                </c:pt>
                <c:pt idx="201">
                  <c:v>0.1</c:v>
                </c:pt>
                <c:pt idx="202">
                  <c:v>0.1</c:v>
                </c:pt>
                <c:pt idx="203">
                  <c:v>0.1</c:v>
                </c:pt>
                <c:pt idx="204">
                  <c:v>0.1</c:v>
                </c:pt>
                <c:pt idx="205">
                  <c:v>0.1</c:v>
                </c:pt>
                <c:pt idx="206">
                  <c:v>0.1</c:v>
                </c:pt>
                <c:pt idx="207">
                  <c:v>0.1</c:v>
                </c:pt>
                <c:pt idx="208">
                  <c:v>0.1</c:v>
                </c:pt>
                <c:pt idx="209">
                  <c:v>0.1</c:v>
                </c:pt>
                <c:pt idx="210">
                  <c:v>0.1</c:v>
                </c:pt>
                <c:pt idx="211">
                  <c:v>0.1</c:v>
                </c:pt>
                <c:pt idx="212">
                  <c:v>0.1</c:v>
                </c:pt>
                <c:pt idx="213">
                  <c:v>0.1</c:v>
                </c:pt>
                <c:pt idx="214">
                  <c:v>0.1</c:v>
                </c:pt>
                <c:pt idx="215">
                  <c:v>0.1</c:v>
                </c:pt>
                <c:pt idx="216">
                  <c:v>0.1</c:v>
                </c:pt>
                <c:pt idx="217">
                  <c:v>0.1</c:v>
                </c:pt>
                <c:pt idx="218">
                  <c:v>0.1</c:v>
                </c:pt>
                <c:pt idx="219">
                  <c:v>0.1</c:v>
                </c:pt>
                <c:pt idx="220">
                  <c:v>0.1</c:v>
                </c:pt>
                <c:pt idx="221">
                  <c:v>0.1</c:v>
                </c:pt>
                <c:pt idx="222">
                  <c:v>0.1</c:v>
                </c:pt>
                <c:pt idx="223">
                  <c:v>0.1</c:v>
                </c:pt>
                <c:pt idx="224">
                  <c:v>0.1</c:v>
                </c:pt>
                <c:pt idx="225">
                  <c:v>0.1</c:v>
                </c:pt>
                <c:pt idx="226">
                  <c:v>0.1</c:v>
                </c:pt>
                <c:pt idx="227">
                  <c:v>0.1</c:v>
                </c:pt>
                <c:pt idx="228">
                  <c:v>0.1</c:v>
                </c:pt>
                <c:pt idx="229">
                  <c:v>0.1</c:v>
                </c:pt>
                <c:pt idx="230">
                  <c:v>0.1</c:v>
                </c:pt>
                <c:pt idx="231">
                  <c:v>0.1</c:v>
                </c:pt>
                <c:pt idx="232">
                  <c:v>0.1</c:v>
                </c:pt>
                <c:pt idx="233">
                  <c:v>0.1</c:v>
                </c:pt>
                <c:pt idx="234">
                  <c:v>0.1</c:v>
                </c:pt>
                <c:pt idx="235">
                  <c:v>0.1</c:v>
                </c:pt>
                <c:pt idx="236">
                  <c:v>0.1</c:v>
                </c:pt>
                <c:pt idx="237">
                  <c:v>0.1</c:v>
                </c:pt>
                <c:pt idx="238">
                  <c:v>0.1</c:v>
                </c:pt>
                <c:pt idx="239">
                  <c:v>0.1</c:v>
                </c:pt>
                <c:pt idx="240">
                  <c:v>0.1</c:v>
                </c:pt>
                <c:pt idx="241">
                  <c:v>0.1</c:v>
                </c:pt>
                <c:pt idx="242">
                  <c:v>0.1</c:v>
                </c:pt>
                <c:pt idx="243">
                  <c:v>0.1</c:v>
                </c:pt>
                <c:pt idx="244">
                  <c:v>0.1</c:v>
                </c:pt>
                <c:pt idx="245">
                  <c:v>0.1</c:v>
                </c:pt>
                <c:pt idx="246">
                  <c:v>0.1</c:v>
                </c:pt>
                <c:pt idx="247">
                  <c:v>0.1</c:v>
                </c:pt>
                <c:pt idx="248">
                  <c:v>0.1</c:v>
                </c:pt>
                <c:pt idx="249">
                  <c:v>0.1</c:v>
                </c:pt>
                <c:pt idx="250">
                  <c:v>0.1</c:v>
                </c:pt>
                <c:pt idx="251">
                  <c:v>0.1</c:v>
                </c:pt>
                <c:pt idx="252">
                  <c:v>0.1</c:v>
                </c:pt>
                <c:pt idx="253">
                  <c:v>0.1</c:v>
                </c:pt>
                <c:pt idx="254">
                  <c:v>0.1</c:v>
                </c:pt>
                <c:pt idx="255">
                  <c:v>0.1</c:v>
                </c:pt>
                <c:pt idx="256">
                  <c:v>0.1</c:v>
                </c:pt>
                <c:pt idx="257">
                  <c:v>0.1</c:v>
                </c:pt>
                <c:pt idx="258">
                  <c:v>0.1</c:v>
                </c:pt>
                <c:pt idx="259">
                  <c:v>0.1</c:v>
                </c:pt>
                <c:pt idx="260">
                  <c:v>0.1</c:v>
                </c:pt>
                <c:pt idx="261">
                  <c:v>0.1</c:v>
                </c:pt>
                <c:pt idx="262">
                  <c:v>0.1</c:v>
                </c:pt>
                <c:pt idx="263">
                  <c:v>0.1</c:v>
                </c:pt>
                <c:pt idx="264">
                  <c:v>0.1</c:v>
                </c:pt>
                <c:pt idx="265">
                  <c:v>0.1</c:v>
                </c:pt>
                <c:pt idx="266">
                  <c:v>0.1</c:v>
                </c:pt>
                <c:pt idx="267">
                  <c:v>0.1</c:v>
                </c:pt>
                <c:pt idx="268">
                  <c:v>0.1</c:v>
                </c:pt>
                <c:pt idx="269">
                  <c:v>0.1</c:v>
                </c:pt>
                <c:pt idx="270">
                  <c:v>0.1</c:v>
                </c:pt>
                <c:pt idx="271">
                  <c:v>0.1</c:v>
                </c:pt>
                <c:pt idx="272">
                  <c:v>0.1</c:v>
                </c:pt>
                <c:pt idx="273">
                  <c:v>0.1</c:v>
                </c:pt>
                <c:pt idx="274">
                  <c:v>0.1</c:v>
                </c:pt>
                <c:pt idx="275">
                  <c:v>0.1</c:v>
                </c:pt>
                <c:pt idx="276">
                  <c:v>0.1</c:v>
                </c:pt>
                <c:pt idx="277">
                  <c:v>0.1</c:v>
                </c:pt>
                <c:pt idx="278">
                  <c:v>0.1</c:v>
                </c:pt>
                <c:pt idx="279">
                  <c:v>0.1</c:v>
                </c:pt>
                <c:pt idx="280">
                  <c:v>0.1</c:v>
                </c:pt>
                <c:pt idx="281">
                  <c:v>0.1</c:v>
                </c:pt>
                <c:pt idx="282">
                  <c:v>0.1</c:v>
                </c:pt>
                <c:pt idx="283">
                  <c:v>0.1</c:v>
                </c:pt>
                <c:pt idx="284">
                  <c:v>0.1</c:v>
                </c:pt>
                <c:pt idx="285">
                  <c:v>0.1</c:v>
                </c:pt>
                <c:pt idx="286">
                  <c:v>0.1</c:v>
                </c:pt>
                <c:pt idx="287">
                  <c:v>0.1</c:v>
                </c:pt>
                <c:pt idx="288">
                  <c:v>0.1</c:v>
                </c:pt>
                <c:pt idx="289">
                  <c:v>0.1</c:v>
                </c:pt>
                <c:pt idx="290">
                  <c:v>0.1</c:v>
                </c:pt>
                <c:pt idx="291">
                  <c:v>0.1</c:v>
                </c:pt>
                <c:pt idx="292">
                  <c:v>0.1</c:v>
                </c:pt>
                <c:pt idx="293">
                  <c:v>0.1</c:v>
                </c:pt>
                <c:pt idx="294">
                  <c:v>0.1</c:v>
                </c:pt>
                <c:pt idx="295">
                  <c:v>0.1</c:v>
                </c:pt>
                <c:pt idx="296">
                  <c:v>0.1</c:v>
                </c:pt>
                <c:pt idx="297">
                  <c:v>0.1</c:v>
                </c:pt>
                <c:pt idx="298">
                  <c:v>0.1</c:v>
                </c:pt>
                <c:pt idx="299">
                  <c:v>5.333333333333333</c:v>
                </c:pt>
                <c:pt idx="300">
                  <c:v>5.333333333333333</c:v>
                </c:pt>
                <c:pt idx="301">
                  <c:v>5.916666666666667</c:v>
                </c:pt>
                <c:pt idx="302">
                  <c:v>7.833333333333333</c:v>
                </c:pt>
                <c:pt idx="303">
                  <c:v>7.583333333333333</c:v>
                </c:pt>
                <c:pt idx="304">
                  <c:v>4.916666666666667</c:v>
                </c:pt>
                <c:pt idx="305">
                  <c:v>6.25</c:v>
                </c:pt>
                <c:pt idx="306">
                  <c:v>7.75</c:v>
                </c:pt>
                <c:pt idx="307">
                  <c:v>7.333333333333333</c:v>
                </c:pt>
                <c:pt idx="308">
                  <c:v>8.5833333333333339</c:v>
                </c:pt>
                <c:pt idx="309">
                  <c:v>5.5</c:v>
                </c:pt>
                <c:pt idx="310">
                  <c:v>5.166666666666667</c:v>
                </c:pt>
                <c:pt idx="311">
                  <c:v>5.166666666666667</c:v>
                </c:pt>
                <c:pt idx="312">
                  <c:v>8.6666666666666661</c:v>
                </c:pt>
                <c:pt idx="313">
                  <c:v>7.416666666666667</c:v>
                </c:pt>
                <c:pt idx="314">
                  <c:v>5.666666666666667</c:v>
                </c:pt>
                <c:pt idx="315">
                  <c:v>5.666666666666667</c:v>
                </c:pt>
                <c:pt idx="316">
                  <c:v>6.5</c:v>
                </c:pt>
                <c:pt idx="317">
                  <c:v>8.8333333333333339</c:v>
                </c:pt>
                <c:pt idx="318">
                  <c:v>6.833333333333333</c:v>
                </c:pt>
                <c:pt idx="319">
                  <c:v>4.416666666666667</c:v>
                </c:pt>
                <c:pt idx="320">
                  <c:v>5.5</c:v>
                </c:pt>
                <c:pt idx="321">
                  <c:v>6.083333333333333</c:v>
                </c:pt>
                <c:pt idx="322">
                  <c:v>7.666666666666667</c:v>
                </c:pt>
                <c:pt idx="323">
                  <c:v>7.583333333333333</c:v>
                </c:pt>
                <c:pt idx="324">
                  <c:v>5</c:v>
                </c:pt>
                <c:pt idx="325">
                  <c:v>4.333333333333333</c:v>
                </c:pt>
                <c:pt idx="326">
                  <c:v>5.416666666666667</c:v>
                </c:pt>
                <c:pt idx="327">
                  <c:v>6.25</c:v>
                </c:pt>
                <c:pt idx="328">
                  <c:v>8.5833333333333339</c:v>
                </c:pt>
                <c:pt idx="329">
                  <c:v>5.583333333333333</c:v>
                </c:pt>
                <c:pt idx="330">
                  <c:v>6.083333333333333</c:v>
                </c:pt>
                <c:pt idx="331">
                  <c:v>6.166666666666667</c:v>
                </c:pt>
                <c:pt idx="332">
                  <c:v>5.666666666666667</c:v>
                </c:pt>
                <c:pt idx="333">
                  <c:v>7.333333333333333</c:v>
                </c:pt>
                <c:pt idx="334">
                  <c:v>5.166666666666667</c:v>
                </c:pt>
                <c:pt idx="335">
                  <c:v>6</c:v>
                </c:pt>
                <c:pt idx="336">
                  <c:v>6.833333333333333</c:v>
                </c:pt>
                <c:pt idx="337">
                  <c:v>6.25</c:v>
                </c:pt>
                <c:pt idx="338">
                  <c:v>6.666666666666667</c:v>
                </c:pt>
                <c:pt idx="339">
                  <c:v>5.666666666666667</c:v>
                </c:pt>
                <c:pt idx="340">
                  <c:v>6.166666666666667</c:v>
                </c:pt>
                <c:pt idx="341">
                  <c:v>6.166666666666667</c:v>
                </c:pt>
                <c:pt idx="342">
                  <c:v>7.416666666666667</c:v>
                </c:pt>
                <c:pt idx="343">
                  <c:v>5.416666666666667</c:v>
                </c:pt>
                <c:pt idx="344">
                  <c:v>5.666666666666667</c:v>
                </c:pt>
                <c:pt idx="345">
                  <c:v>6.75</c:v>
                </c:pt>
                <c:pt idx="346">
                  <c:v>6.916666666666667</c:v>
                </c:pt>
                <c:pt idx="347">
                  <c:v>7.916666666666667</c:v>
                </c:pt>
                <c:pt idx="348">
                  <c:v>6.5</c:v>
                </c:pt>
                <c:pt idx="349">
                  <c:v>8.8333333333333339</c:v>
                </c:pt>
                <c:pt idx="350">
                  <c:v>9.3333333333333339</c:v>
                </c:pt>
                <c:pt idx="351">
                  <c:v>9.25</c:v>
                </c:pt>
                <c:pt idx="352">
                  <c:v>5.5</c:v>
                </c:pt>
                <c:pt idx="353">
                  <c:v>6.25</c:v>
                </c:pt>
                <c:pt idx="354">
                  <c:v>8.5</c:v>
                </c:pt>
                <c:pt idx="355">
                  <c:v>6.416666666666667</c:v>
                </c:pt>
                <c:pt idx="356">
                  <c:v>6.333333333333333</c:v>
                </c:pt>
                <c:pt idx="357">
                  <c:v>6.5</c:v>
                </c:pt>
                <c:pt idx="358">
                  <c:v>7.083333333333333</c:v>
                </c:pt>
                <c:pt idx="359">
                  <c:v>7.583333333333333</c:v>
                </c:pt>
                <c:pt idx="360">
                  <c:v>8.9166666666666661</c:v>
                </c:pt>
                <c:pt idx="361">
                  <c:v>6.916666666666667</c:v>
                </c:pt>
                <c:pt idx="362">
                  <c:v>6.5</c:v>
                </c:pt>
                <c:pt idx="363">
                  <c:v>7</c:v>
                </c:pt>
                <c:pt idx="364">
                  <c:v>3.3333333333333335</c:v>
                </c:pt>
                <c:pt idx="365">
                  <c:v>5.666666666666667</c:v>
                </c:pt>
                <c:pt idx="366">
                  <c:v>6.833333333333333</c:v>
                </c:pt>
                <c:pt idx="367">
                  <c:v>7.916666666666667</c:v>
                </c:pt>
                <c:pt idx="368">
                  <c:v>7.916666666666667</c:v>
                </c:pt>
                <c:pt idx="369">
                  <c:v>7.666666666666667</c:v>
                </c:pt>
                <c:pt idx="370">
                  <c:v>6.083333333333333</c:v>
                </c:pt>
                <c:pt idx="371">
                  <c:v>6.75</c:v>
                </c:pt>
                <c:pt idx="372">
                  <c:v>6.5</c:v>
                </c:pt>
                <c:pt idx="373">
                  <c:v>8.1666666666666661</c:v>
                </c:pt>
                <c:pt idx="374">
                  <c:v>6.5</c:v>
                </c:pt>
                <c:pt idx="375">
                  <c:v>7.583333333333333</c:v>
                </c:pt>
                <c:pt idx="376">
                  <c:v>9.5</c:v>
                </c:pt>
                <c:pt idx="377">
                  <c:v>9.25</c:v>
                </c:pt>
                <c:pt idx="378">
                  <c:v>9.75</c:v>
                </c:pt>
                <c:pt idx="379">
                  <c:v>5.916666666666667</c:v>
                </c:pt>
                <c:pt idx="380">
                  <c:v>6.25</c:v>
                </c:pt>
                <c:pt idx="381">
                  <c:v>8.4166666666666661</c:v>
                </c:pt>
              </c:numCache>
            </c:numRef>
          </c:xVal>
          <c:yVal>
            <c:numRef>
              <c:f>'Vbar-P (Calculation)'!$C$3:$C$384</c:f>
              <c:numCache>
                <c:formatCode>General</c:formatCode>
                <c:ptCount val="382"/>
                <c:pt idx="0">
                  <c:v>50.779011063983177</c:v>
                </c:pt>
                <c:pt idx="1">
                  <c:v>50.779011063983177</c:v>
                </c:pt>
                <c:pt idx="2">
                  <c:v>50.779011063983177</c:v>
                </c:pt>
                <c:pt idx="3">
                  <c:v>50.779011063983177</c:v>
                </c:pt>
                <c:pt idx="4">
                  <c:v>50.779011063983177</c:v>
                </c:pt>
                <c:pt idx="5">
                  <c:v>50.779011063983177</c:v>
                </c:pt>
                <c:pt idx="6">
                  <c:v>50.779011063983177</c:v>
                </c:pt>
                <c:pt idx="7">
                  <c:v>50.779011063983177</c:v>
                </c:pt>
                <c:pt idx="8">
                  <c:v>50.779011063983177</c:v>
                </c:pt>
                <c:pt idx="9">
                  <c:v>50.779011063983177</c:v>
                </c:pt>
                <c:pt idx="10">
                  <c:v>50.779011063983177</c:v>
                </c:pt>
                <c:pt idx="11">
                  <c:v>50.779011063983177</c:v>
                </c:pt>
                <c:pt idx="12">
                  <c:v>50.779011063983177</c:v>
                </c:pt>
                <c:pt idx="13">
                  <c:v>50.779011063983177</c:v>
                </c:pt>
                <c:pt idx="14">
                  <c:v>50.779011063983177</c:v>
                </c:pt>
                <c:pt idx="15">
                  <c:v>50.779011063983177</c:v>
                </c:pt>
                <c:pt idx="16">
                  <c:v>50.779011063983177</c:v>
                </c:pt>
                <c:pt idx="17">
                  <c:v>50.779011063983177</c:v>
                </c:pt>
                <c:pt idx="18">
                  <c:v>50.779011063983177</c:v>
                </c:pt>
                <c:pt idx="19">
                  <c:v>50.779011063983177</c:v>
                </c:pt>
                <c:pt idx="20">
                  <c:v>50.779011063983177</c:v>
                </c:pt>
                <c:pt idx="21">
                  <c:v>50.779011063983177</c:v>
                </c:pt>
                <c:pt idx="22">
                  <c:v>50.779011063983177</c:v>
                </c:pt>
                <c:pt idx="23">
                  <c:v>50.779011063983177</c:v>
                </c:pt>
                <c:pt idx="24">
                  <c:v>50.779011063983177</c:v>
                </c:pt>
                <c:pt idx="25">
                  <c:v>50.779011063983177</c:v>
                </c:pt>
                <c:pt idx="26">
                  <c:v>50.779011063983177</c:v>
                </c:pt>
                <c:pt idx="27">
                  <c:v>50.779011063983177</c:v>
                </c:pt>
                <c:pt idx="28">
                  <c:v>50.779011063983177</c:v>
                </c:pt>
                <c:pt idx="29">
                  <c:v>50.779011063983177</c:v>
                </c:pt>
                <c:pt idx="30">
                  <c:v>50.779011063983177</c:v>
                </c:pt>
                <c:pt idx="31">
                  <c:v>50.779011063983177</c:v>
                </c:pt>
                <c:pt idx="32">
                  <c:v>50.779011063983177</c:v>
                </c:pt>
                <c:pt idx="33">
                  <c:v>50.779011063983177</c:v>
                </c:pt>
                <c:pt idx="34">
                  <c:v>50.779011063983177</c:v>
                </c:pt>
                <c:pt idx="35">
                  <c:v>50.779011063983177</c:v>
                </c:pt>
                <c:pt idx="36">
                  <c:v>50.779011063983177</c:v>
                </c:pt>
                <c:pt idx="37">
                  <c:v>50.779011063983177</c:v>
                </c:pt>
                <c:pt idx="38">
                  <c:v>50.779011063983177</c:v>
                </c:pt>
                <c:pt idx="39">
                  <c:v>50.779011063983177</c:v>
                </c:pt>
                <c:pt idx="40">
                  <c:v>50.779011063983177</c:v>
                </c:pt>
                <c:pt idx="41">
                  <c:v>50.779011063983177</c:v>
                </c:pt>
                <c:pt idx="42">
                  <c:v>50.779011063983177</c:v>
                </c:pt>
                <c:pt idx="43">
                  <c:v>50.779011063983177</c:v>
                </c:pt>
                <c:pt idx="44">
                  <c:v>50.779011063983177</c:v>
                </c:pt>
                <c:pt idx="45">
                  <c:v>50.779011063983177</c:v>
                </c:pt>
                <c:pt idx="46">
                  <c:v>50.779011063983177</c:v>
                </c:pt>
                <c:pt idx="47">
                  <c:v>50.779011063983177</c:v>
                </c:pt>
                <c:pt idx="48">
                  <c:v>50.779011063983177</c:v>
                </c:pt>
                <c:pt idx="49">
                  <c:v>50.779011063983177</c:v>
                </c:pt>
                <c:pt idx="50">
                  <c:v>50.779011063983177</c:v>
                </c:pt>
                <c:pt idx="51">
                  <c:v>50.779011063983177</c:v>
                </c:pt>
                <c:pt idx="52">
                  <c:v>50.779011063983177</c:v>
                </c:pt>
                <c:pt idx="53">
                  <c:v>50.779011063983177</c:v>
                </c:pt>
                <c:pt idx="54">
                  <c:v>50.779011063983177</c:v>
                </c:pt>
                <c:pt idx="55">
                  <c:v>50.779011063983177</c:v>
                </c:pt>
                <c:pt idx="56">
                  <c:v>50.779011063983177</c:v>
                </c:pt>
                <c:pt idx="57">
                  <c:v>50.779011063983177</c:v>
                </c:pt>
                <c:pt idx="58">
                  <c:v>50.779011063983177</c:v>
                </c:pt>
                <c:pt idx="59">
                  <c:v>50.779011063983177</c:v>
                </c:pt>
                <c:pt idx="60">
                  <c:v>50.779011063983177</c:v>
                </c:pt>
                <c:pt idx="61">
                  <c:v>50.779011063983177</c:v>
                </c:pt>
                <c:pt idx="62">
                  <c:v>50.779011063983177</c:v>
                </c:pt>
                <c:pt idx="63">
                  <c:v>50.779011063983177</c:v>
                </c:pt>
                <c:pt idx="64">
                  <c:v>50.779011063983177</c:v>
                </c:pt>
                <c:pt idx="65">
                  <c:v>50.779011063983177</c:v>
                </c:pt>
                <c:pt idx="66">
                  <c:v>50.779011063983177</c:v>
                </c:pt>
                <c:pt idx="67">
                  <c:v>50.779011063983177</c:v>
                </c:pt>
                <c:pt idx="68">
                  <c:v>50.779011063983177</c:v>
                </c:pt>
                <c:pt idx="69">
                  <c:v>50.779011063983177</c:v>
                </c:pt>
                <c:pt idx="70">
                  <c:v>50.779011063983177</c:v>
                </c:pt>
                <c:pt idx="71">
                  <c:v>50.779011063983177</c:v>
                </c:pt>
                <c:pt idx="72">
                  <c:v>50.779011063983177</c:v>
                </c:pt>
                <c:pt idx="73">
                  <c:v>50.779011063983177</c:v>
                </c:pt>
                <c:pt idx="74">
                  <c:v>50.779011063983177</c:v>
                </c:pt>
                <c:pt idx="75">
                  <c:v>50.779011063983177</c:v>
                </c:pt>
                <c:pt idx="76">
                  <c:v>50.779011063983177</c:v>
                </c:pt>
                <c:pt idx="77">
                  <c:v>50.779011063983177</c:v>
                </c:pt>
                <c:pt idx="78">
                  <c:v>50.779011063983177</c:v>
                </c:pt>
                <c:pt idx="79">
                  <c:v>50.779011063983177</c:v>
                </c:pt>
                <c:pt idx="80">
                  <c:v>50.779011063983177</c:v>
                </c:pt>
                <c:pt idx="81">
                  <c:v>50.779011063983177</c:v>
                </c:pt>
                <c:pt idx="82">
                  <c:v>50.779011063983177</c:v>
                </c:pt>
                <c:pt idx="83">
                  <c:v>50.779011063983177</c:v>
                </c:pt>
                <c:pt idx="84">
                  <c:v>50.779011063983177</c:v>
                </c:pt>
                <c:pt idx="85">
                  <c:v>50.779011063983177</c:v>
                </c:pt>
                <c:pt idx="86">
                  <c:v>50.779011063983177</c:v>
                </c:pt>
                <c:pt idx="87">
                  <c:v>50.779011063983177</c:v>
                </c:pt>
                <c:pt idx="88">
                  <c:v>50.779011063983177</c:v>
                </c:pt>
                <c:pt idx="89">
                  <c:v>50.779011063983177</c:v>
                </c:pt>
                <c:pt idx="90">
                  <c:v>50.779011063983177</c:v>
                </c:pt>
                <c:pt idx="91">
                  <c:v>50.779011063983177</c:v>
                </c:pt>
                <c:pt idx="92">
                  <c:v>50.779011063983177</c:v>
                </c:pt>
                <c:pt idx="93">
                  <c:v>50.779011063983177</c:v>
                </c:pt>
                <c:pt idx="94">
                  <c:v>50.779011063983177</c:v>
                </c:pt>
                <c:pt idx="95">
                  <c:v>50.779011063983177</c:v>
                </c:pt>
                <c:pt idx="96">
                  <c:v>50.779011063983177</c:v>
                </c:pt>
                <c:pt idx="97">
                  <c:v>50.779011063983177</c:v>
                </c:pt>
                <c:pt idx="98">
                  <c:v>50.779011063983177</c:v>
                </c:pt>
                <c:pt idx="99">
                  <c:v>50.779011063983177</c:v>
                </c:pt>
                <c:pt idx="100">
                  <c:v>50.779011063983177</c:v>
                </c:pt>
                <c:pt idx="101">
                  <c:v>50.779011063983177</c:v>
                </c:pt>
                <c:pt idx="102">
                  <c:v>50.779011063983177</c:v>
                </c:pt>
                <c:pt idx="103">
                  <c:v>50.779011063983177</c:v>
                </c:pt>
                <c:pt idx="104">
                  <c:v>50.779011063983177</c:v>
                </c:pt>
                <c:pt idx="105">
                  <c:v>50.779011063983177</c:v>
                </c:pt>
                <c:pt idx="106">
                  <c:v>50.779011063983177</c:v>
                </c:pt>
                <c:pt idx="107">
                  <c:v>50.779011063983177</c:v>
                </c:pt>
                <c:pt idx="108">
                  <c:v>50.779011063983177</c:v>
                </c:pt>
                <c:pt idx="109">
                  <c:v>50.779011063983177</c:v>
                </c:pt>
                <c:pt idx="110">
                  <c:v>50.779011063983177</c:v>
                </c:pt>
                <c:pt idx="111">
                  <c:v>50.779011063983177</c:v>
                </c:pt>
                <c:pt idx="112">
                  <c:v>50.779011063983177</c:v>
                </c:pt>
                <c:pt idx="113">
                  <c:v>50.779011063983177</c:v>
                </c:pt>
                <c:pt idx="114">
                  <c:v>50.779011063983177</c:v>
                </c:pt>
                <c:pt idx="115">
                  <c:v>50.779011063983177</c:v>
                </c:pt>
                <c:pt idx="116">
                  <c:v>50.779011063983177</c:v>
                </c:pt>
                <c:pt idx="117">
                  <c:v>50.779011063983177</c:v>
                </c:pt>
                <c:pt idx="118">
                  <c:v>50.779011063983177</c:v>
                </c:pt>
                <c:pt idx="119">
                  <c:v>50.779011063983177</c:v>
                </c:pt>
                <c:pt idx="120">
                  <c:v>50.779011063983177</c:v>
                </c:pt>
                <c:pt idx="121">
                  <c:v>50.779011063983177</c:v>
                </c:pt>
                <c:pt idx="122">
                  <c:v>50.779011063983177</c:v>
                </c:pt>
                <c:pt idx="123">
                  <c:v>50.779011063983177</c:v>
                </c:pt>
                <c:pt idx="124">
                  <c:v>50.779011063983177</c:v>
                </c:pt>
                <c:pt idx="125">
                  <c:v>50.779011063983177</c:v>
                </c:pt>
                <c:pt idx="126">
                  <c:v>50.779011063983177</c:v>
                </c:pt>
                <c:pt idx="127">
                  <c:v>50.779011063983177</c:v>
                </c:pt>
                <c:pt idx="128">
                  <c:v>50.779011063983177</c:v>
                </c:pt>
                <c:pt idx="129">
                  <c:v>50.779011063983177</c:v>
                </c:pt>
                <c:pt idx="130">
                  <c:v>50.779011063983177</c:v>
                </c:pt>
                <c:pt idx="131">
                  <c:v>50.779011063983177</c:v>
                </c:pt>
                <c:pt idx="132">
                  <c:v>50.779011063983177</c:v>
                </c:pt>
                <c:pt idx="133">
                  <c:v>50.779011063983177</c:v>
                </c:pt>
                <c:pt idx="134">
                  <c:v>50.779011063983177</c:v>
                </c:pt>
                <c:pt idx="135">
                  <c:v>50.779011063983177</c:v>
                </c:pt>
                <c:pt idx="136">
                  <c:v>50.779011063983177</c:v>
                </c:pt>
                <c:pt idx="137">
                  <c:v>50.779011063983177</c:v>
                </c:pt>
                <c:pt idx="138">
                  <c:v>50.779011063983177</c:v>
                </c:pt>
                <c:pt idx="139">
                  <c:v>50.779011063983177</c:v>
                </c:pt>
                <c:pt idx="140">
                  <c:v>50.779011063983177</c:v>
                </c:pt>
                <c:pt idx="141">
                  <c:v>50.779011063983177</c:v>
                </c:pt>
                <c:pt idx="142">
                  <c:v>50.779011063983177</c:v>
                </c:pt>
                <c:pt idx="143">
                  <c:v>50.779011063983177</c:v>
                </c:pt>
                <c:pt idx="144">
                  <c:v>50.779011063983177</c:v>
                </c:pt>
                <c:pt idx="145">
                  <c:v>50.779011063983177</c:v>
                </c:pt>
                <c:pt idx="146">
                  <c:v>50.779011063983177</c:v>
                </c:pt>
                <c:pt idx="147">
                  <c:v>50.779011063983177</c:v>
                </c:pt>
                <c:pt idx="148">
                  <c:v>50.779011063983177</c:v>
                </c:pt>
                <c:pt idx="149">
                  <c:v>50.779011063983177</c:v>
                </c:pt>
                <c:pt idx="150">
                  <c:v>50.779011063983177</c:v>
                </c:pt>
                <c:pt idx="151">
                  <c:v>50.779011063983177</c:v>
                </c:pt>
                <c:pt idx="152">
                  <c:v>50.779011063983177</c:v>
                </c:pt>
                <c:pt idx="153">
                  <c:v>50.779011063983177</c:v>
                </c:pt>
                <c:pt idx="154">
                  <c:v>50.779011063983177</c:v>
                </c:pt>
                <c:pt idx="155">
                  <c:v>50.779011063983177</c:v>
                </c:pt>
                <c:pt idx="156">
                  <c:v>50.779011063983177</c:v>
                </c:pt>
                <c:pt idx="157">
                  <c:v>50.779011063983177</c:v>
                </c:pt>
                <c:pt idx="158">
                  <c:v>50.779011063983177</c:v>
                </c:pt>
                <c:pt idx="159">
                  <c:v>50.779011063983177</c:v>
                </c:pt>
                <c:pt idx="160">
                  <c:v>50.779011063983177</c:v>
                </c:pt>
                <c:pt idx="161">
                  <c:v>50.779011063983177</c:v>
                </c:pt>
                <c:pt idx="162">
                  <c:v>50.779011063983177</c:v>
                </c:pt>
                <c:pt idx="163">
                  <c:v>50.779011063983177</c:v>
                </c:pt>
                <c:pt idx="164">
                  <c:v>50.779011063983177</c:v>
                </c:pt>
                <c:pt idx="165">
                  <c:v>50.779011063983177</c:v>
                </c:pt>
                <c:pt idx="166">
                  <c:v>50.779011063983177</c:v>
                </c:pt>
                <c:pt idx="167">
                  <c:v>50.779011063983177</c:v>
                </c:pt>
                <c:pt idx="168">
                  <c:v>50.779011063983177</c:v>
                </c:pt>
                <c:pt idx="169">
                  <c:v>50.779011063983177</c:v>
                </c:pt>
                <c:pt idx="170">
                  <c:v>50.779011063983177</c:v>
                </c:pt>
                <c:pt idx="171">
                  <c:v>50.779011063983177</c:v>
                </c:pt>
                <c:pt idx="172">
                  <c:v>50.779011063983177</c:v>
                </c:pt>
                <c:pt idx="173">
                  <c:v>50.779011063983177</c:v>
                </c:pt>
                <c:pt idx="174">
                  <c:v>50.779011063983177</c:v>
                </c:pt>
                <c:pt idx="175">
                  <c:v>50.779011063983177</c:v>
                </c:pt>
                <c:pt idx="176">
                  <c:v>50.779011063983177</c:v>
                </c:pt>
                <c:pt idx="177">
                  <c:v>50.779011063983177</c:v>
                </c:pt>
                <c:pt idx="178">
                  <c:v>50.779011063983177</c:v>
                </c:pt>
                <c:pt idx="179">
                  <c:v>50.779011063983177</c:v>
                </c:pt>
                <c:pt idx="180">
                  <c:v>50.779011063983177</c:v>
                </c:pt>
                <c:pt idx="181">
                  <c:v>50.779011063983177</c:v>
                </c:pt>
                <c:pt idx="182">
                  <c:v>50.779011063983177</c:v>
                </c:pt>
                <c:pt idx="183">
                  <c:v>50.779011063983177</c:v>
                </c:pt>
                <c:pt idx="184">
                  <c:v>50.779011063983177</c:v>
                </c:pt>
                <c:pt idx="185">
                  <c:v>50.779011063983177</c:v>
                </c:pt>
                <c:pt idx="186">
                  <c:v>50.779011063983177</c:v>
                </c:pt>
                <c:pt idx="187">
                  <c:v>50.779011063983177</c:v>
                </c:pt>
                <c:pt idx="188">
                  <c:v>50.779011063983177</c:v>
                </c:pt>
                <c:pt idx="189">
                  <c:v>50.779011063983177</c:v>
                </c:pt>
                <c:pt idx="190">
                  <c:v>50.779011063983177</c:v>
                </c:pt>
                <c:pt idx="191">
                  <c:v>50.779011063983177</c:v>
                </c:pt>
                <c:pt idx="192">
                  <c:v>50.779011063983177</c:v>
                </c:pt>
                <c:pt idx="193">
                  <c:v>50.779011063983177</c:v>
                </c:pt>
                <c:pt idx="194">
                  <c:v>50.779011063983177</c:v>
                </c:pt>
                <c:pt idx="195">
                  <c:v>50.779011063983177</c:v>
                </c:pt>
                <c:pt idx="196">
                  <c:v>50.779011063983177</c:v>
                </c:pt>
                <c:pt idx="197">
                  <c:v>50.779011063983177</c:v>
                </c:pt>
                <c:pt idx="198">
                  <c:v>50.779011063983177</c:v>
                </c:pt>
                <c:pt idx="199">
                  <c:v>50.779011063983177</c:v>
                </c:pt>
                <c:pt idx="200">
                  <c:v>50.779011063983177</c:v>
                </c:pt>
                <c:pt idx="201">
                  <c:v>50.779011063983177</c:v>
                </c:pt>
                <c:pt idx="202">
                  <c:v>50.779011063983177</c:v>
                </c:pt>
                <c:pt idx="203">
                  <c:v>50.779011063983177</c:v>
                </c:pt>
                <c:pt idx="204">
                  <c:v>50.779011063983177</c:v>
                </c:pt>
                <c:pt idx="205">
                  <c:v>50.779011063983177</c:v>
                </c:pt>
                <c:pt idx="206">
                  <c:v>50.779011063983177</c:v>
                </c:pt>
                <c:pt idx="207">
                  <c:v>50.779011063983177</c:v>
                </c:pt>
                <c:pt idx="208">
                  <c:v>50.779011063983177</c:v>
                </c:pt>
                <c:pt idx="209">
                  <c:v>50.779011063983177</c:v>
                </c:pt>
                <c:pt idx="210">
                  <c:v>50.779011063983177</c:v>
                </c:pt>
                <c:pt idx="211">
                  <c:v>50.779011063983177</c:v>
                </c:pt>
                <c:pt idx="212">
                  <c:v>50.779011063983177</c:v>
                </c:pt>
                <c:pt idx="213">
                  <c:v>50.779011063983177</c:v>
                </c:pt>
                <c:pt idx="214">
                  <c:v>50.779011063983177</c:v>
                </c:pt>
                <c:pt idx="215">
                  <c:v>50.779011063983177</c:v>
                </c:pt>
                <c:pt idx="216">
                  <c:v>50.779011063983177</c:v>
                </c:pt>
                <c:pt idx="217">
                  <c:v>50.779011063983177</c:v>
                </c:pt>
                <c:pt idx="218">
                  <c:v>50.779011063983177</c:v>
                </c:pt>
                <c:pt idx="219">
                  <c:v>50.779011063983177</c:v>
                </c:pt>
                <c:pt idx="220">
                  <c:v>50.779011063983177</c:v>
                </c:pt>
                <c:pt idx="221">
                  <c:v>50.779011063983177</c:v>
                </c:pt>
                <c:pt idx="222">
                  <c:v>50.779011063983177</c:v>
                </c:pt>
                <c:pt idx="223">
                  <c:v>50.779011063983177</c:v>
                </c:pt>
                <c:pt idx="224">
                  <c:v>50.779011063983177</c:v>
                </c:pt>
                <c:pt idx="225">
                  <c:v>50.779011063983177</c:v>
                </c:pt>
                <c:pt idx="226">
                  <c:v>50.779011063983177</c:v>
                </c:pt>
                <c:pt idx="227">
                  <c:v>50.779011063983177</c:v>
                </c:pt>
                <c:pt idx="228">
                  <c:v>50.779011063983177</c:v>
                </c:pt>
                <c:pt idx="229">
                  <c:v>50.779011063983177</c:v>
                </c:pt>
                <c:pt idx="230">
                  <c:v>50.779011063983177</c:v>
                </c:pt>
                <c:pt idx="231">
                  <c:v>50.779011063983177</c:v>
                </c:pt>
                <c:pt idx="232">
                  <c:v>50.779011063983177</c:v>
                </c:pt>
                <c:pt idx="233">
                  <c:v>50.779011063983177</c:v>
                </c:pt>
                <c:pt idx="234">
                  <c:v>50.779011063983177</c:v>
                </c:pt>
                <c:pt idx="235">
                  <c:v>50.779011063983177</c:v>
                </c:pt>
                <c:pt idx="236">
                  <c:v>50.779011063983177</c:v>
                </c:pt>
                <c:pt idx="237">
                  <c:v>50.779011063983177</c:v>
                </c:pt>
                <c:pt idx="238">
                  <c:v>50.779011063983177</c:v>
                </c:pt>
                <c:pt idx="239">
                  <c:v>50.779011063983177</c:v>
                </c:pt>
                <c:pt idx="240">
                  <c:v>50.779011063983177</c:v>
                </c:pt>
                <c:pt idx="241">
                  <c:v>50.779011063983177</c:v>
                </c:pt>
                <c:pt idx="242">
                  <c:v>50.779011063983177</c:v>
                </c:pt>
                <c:pt idx="243">
                  <c:v>50.779011063983177</c:v>
                </c:pt>
                <c:pt idx="244">
                  <c:v>50.779011063983177</c:v>
                </c:pt>
                <c:pt idx="245">
                  <c:v>50.779011063983177</c:v>
                </c:pt>
                <c:pt idx="246">
                  <c:v>50.779011063983177</c:v>
                </c:pt>
                <c:pt idx="247">
                  <c:v>50.779011063983177</c:v>
                </c:pt>
                <c:pt idx="248">
                  <c:v>50.779011063983177</c:v>
                </c:pt>
                <c:pt idx="249">
                  <c:v>50.779011063983177</c:v>
                </c:pt>
                <c:pt idx="250">
                  <c:v>50.779011063983177</c:v>
                </c:pt>
                <c:pt idx="251">
                  <c:v>50.779011063983177</c:v>
                </c:pt>
                <c:pt idx="252">
                  <c:v>50.779011063983177</c:v>
                </c:pt>
                <c:pt idx="253">
                  <c:v>50.779011063983177</c:v>
                </c:pt>
                <c:pt idx="254">
                  <c:v>50.779011063983177</c:v>
                </c:pt>
                <c:pt idx="255">
                  <c:v>50.779011063983177</c:v>
                </c:pt>
                <c:pt idx="256">
                  <c:v>50.779011063983177</c:v>
                </c:pt>
                <c:pt idx="257">
                  <c:v>50.779011063983177</c:v>
                </c:pt>
                <c:pt idx="258">
                  <c:v>50.779011063983177</c:v>
                </c:pt>
                <c:pt idx="259">
                  <c:v>50.779011063983177</c:v>
                </c:pt>
                <c:pt idx="260">
                  <c:v>50.779011063983177</c:v>
                </c:pt>
                <c:pt idx="261">
                  <c:v>50.779011063983177</c:v>
                </c:pt>
                <c:pt idx="262">
                  <c:v>50.779011063983177</c:v>
                </c:pt>
                <c:pt idx="263">
                  <c:v>50.779011063983177</c:v>
                </c:pt>
                <c:pt idx="264">
                  <c:v>50.779011063983177</c:v>
                </c:pt>
                <c:pt idx="265">
                  <c:v>50.779011063983177</c:v>
                </c:pt>
                <c:pt idx="266">
                  <c:v>50.779011063983177</c:v>
                </c:pt>
                <c:pt idx="267">
                  <c:v>50.779011063983177</c:v>
                </c:pt>
                <c:pt idx="268">
                  <c:v>50.779011063983177</c:v>
                </c:pt>
                <c:pt idx="269">
                  <c:v>50.779011063983177</c:v>
                </c:pt>
                <c:pt idx="270">
                  <c:v>50.779011063983177</c:v>
                </c:pt>
                <c:pt idx="271">
                  <c:v>50.779011063983177</c:v>
                </c:pt>
                <c:pt idx="272">
                  <c:v>50.779011063983177</c:v>
                </c:pt>
                <c:pt idx="273">
                  <c:v>50.779011063983177</c:v>
                </c:pt>
                <c:pt idx="274">
                  <c:v>50.779011063983177</c:v>
                </c:pt>
                <c:pt idx="275">
                  <c:v>50.779011063983177</c:v>
                </c:pt>
                <c:pt idx="276">
                  <c:v>50.779011063983177</c:v>
                </c:pt>
                <c:pt idx="277">
                  <c:v>50.779011063983177</c:v>
                </c:pt>
                <c:pt idx="278">
                  <c:v>50.779011063983177</c:v>
                </c:pt>
                <c:pt idx="279">
                  <c:v>50.779011063983177</c:v>
                </c:pt>
                <c:pt idx="280">
                  <c:v>50.779011063983177</c:v>
                </c:pt>
                <c:pt idx="281">
                  <c:v>50.779011063983177</c:v>
                </c:pt>
                <c:pt idx="282">
                  <c:v>50.779011063983177</c:v>
                </c:pt>
                <c:pt idx="283">
                  <c:v>50.779011063983177</c:v>
                </c:pt>
                <c:pt idx="284">
                  <c:v>50.779011063983177</c:v>
                </c:pt>
                <c:pt idx="285">
                  <c:v>50.779011063983177</c:v>
                </c:pt>
                <c:pt idx="286">
                  <c:v>50.779011063983177</c:v>
                </c:pt>
                <c:pt idx="287">
                  <c:v>50.779011063983177</c:v>
                </c:pt>
                <c:pt idx="288">
                  <c:v>50.779011063983177</c:v>
                </c:pt>
                <c:pt idx="289">
                  <c:v>50.779011063983177</c:v>
                </c:pt>
                <c:pt idx="290">
                  <c:v>50.779011063983177</c:v>
                </c:pt>
                <c:pt idx="291">
                  <c:v>50.779011063983177</c:v>
                </c:pt>
                <c:pt idx="292">
                  <c:v>50.779011063983177</c:v>
                </c:pt>
                <c:pt idx="293">
                  <c:v>50.779011063983177</c:v>
                </c:pt>
                <c:pt idx="294">
                  <c:v>50.779011063983177</c:v>
                </c:pt>
                <c:pt idx="295">
                  <c:v>50.779011063983177</c:v>
                </c:pt>
                <c:pt idx="296">
                  <c:v>50.779011063983177</c:v>
                </c:pt>
                <c:pt idx="297">
                  <c:v>50.779011063983177</c:v>
                </c:pt>
                <c:pt idx="298">
                  <c:v>50.779011063983177</c:v>
                </c:pt>
                <c:pt idx="299">
                  <c:v>29.833641162766423</c:v>
                </c:pt>
                <c:pt idx="300">
                  <c:v>29.833641162766423</c:v>
                </c:pt>
                <c:pt idx="301">
                  <c:v>28.687999811090776</c:v>
                </c:pt>
                <c:pt idx="302">
                  <c:v>25.55039262315319</c:v>
                </c:pt>
                <c:pt idx="303">
                  <c:v>25.914132213296185</c:v>
                </c:pt>
                <c:pt idx="304">
                  <c:v>30.72119723379787</c:v>
                </c:pt>
                <c:pt idx="305">
                  <c:v>28.078481442870491</c:v>
                </c:pt>
                <c:pt idx="306">
                  <c:v>25.670320551205979</c:v>
                </c:pt>
                <c:pt idx="307">
                  <c:v>26.290100090969791</c:v>
                </c:pt>
                <c:pt idx="308">
                  <c:v>24.526430614835974</c:v>
                </c:pt>
                <c:pt idx="309">
                  <c:v>29.495376802125882</c:v>
                </c:pt>
                <c:pt idx="310">
                  <c:v>30.181259561288062</c:v>
                </c:pt>
                <c:pt idx="311">
                  <c:v>30.181259561288062</c:v>
                </c:pt>
                <c:pt idx="312">
                  <c:v>24.41843980460839</c:v>
                </c:pt>
                <c:pt idx="313">
                  <c:v>26.163377634958241</c:v>
                </c:pt>
                <c:pt idx="314">
                  <c:v>29.166054576153766</c:v>
                </c:pt>
                <c:pt idx="315">
                  <c:v>29.166054576153766</c:v>
                </c:pt>
                <c:pt idx="316">
                  <c:v>27.640854987737324</c:v>
                </c:pt>
                <c:pt idx="317">
                  <c:v>24.205702718163298</c:v>
                </c:pt>
                <c:pt idx="318">
                  <c:v>27.081512677470297</c:v>
                </c:pt>
                <c:pt idx="319">
                  <c:v>31.873863952431545</c:v>
                </c:pt>
                <c:pt idx="320">
                  <c:v>29.495376802125882</c:v>
                </c:pt>
                <c:pt idx="321">
                  <c:v>28.379395332619623</c:v>
                </c:pt>
                <c:pt idx="322">
                  <c:v>25.791559264753538</c:v>
                </c:pt>
                <c:pt idx="323">
                  <c:v>25.914132213296185</c:v>
                </c:pt>
                <c:pt idx="324">
                  <c:v>30.538672165607533</c:v>
                </c:pt>
                <c:pt idx="325">
                  <c:v>32.0762185916725</c:v>
                </c:pt>
                <c:pt idx="326">
                  <c:v>29.66336610460295</c:v>
                </c:pt>
                <c:pt idx="327">
                  <c:v>28.078481442870491</c:v>
                </c:pt>
                <c:pt idx="328">
                  <c:v>24.526430614835974</c:v>
                </c:pt>
                <c:pt idx="329">
                  <c:v>29.32962262973674</c:v>
                </c:pt>
                <c:pt idx="330">
                  <c:v>28.379395332619623</c:v>
                </c:pt>
                <c:pt idx="331">
                  <c:v>28.22799693702952</c:v>
                </c:pt>
                <c:pt idx="332">
                  <c:v>29.166054576153766</c:v>
                </c:pt>
                <c:pt idx="333">
                  <c:v>26.290100090969791</c:v>
                </c:pt>
                <c:pt idx="334">
                  <c:v>30.181259561288062</c:v>
                </c:pt>
                <c:pt idx="335">
                  <c:v>28.532716074639517</c:v>
                </c:pt>
                <c:pt idx="336">
                  <c:v>27.081512677470297</c:v>
                </c:pt>
                <c:pt idx="337">
                  <c:v>28.078481442870491</c:v>
                </c:pt>
                <c:pt idx="338">
                  <c:v>27.357845365507263</c:v>
                </c:pt>
                <c:pt idx="339">
                  <c:v>29.166054576153766</c:v>
                </c:pt>
                <c:pt idx="340">
                  <c:v>28.22799693702952</c:v>
                </c:pt>
                <c:pt idx="341">
                  <c:v>28.22799693702952</c:v>
                </c:pt>
                <c:pt idx="342">
                  <c:v>26.163377634958241</c:v>
                </c:pt>
                <c:pt idx="343">
                  <c:v>29.66336610460295</c:v>
                </c:pt>
                <c:pt idx="344">
                  <c:v>29.166054576153766</c:v>
                </c:pt>
                <c:pt idx="345">
                  <c:v>27.218860631963462</c:v>
                </c:pt>
                <c:pt idx="346">
                  <c:v>26.945770160088234</c:v>
                </c:pt>
                <c:pt idx="347">
                  <c:v>25.431752611693085</c:v>
                </c:pt>
                <c:pt idx="348">
                  <c:v>27.640854987737324</c:v>
                </c:pt>
                <c:pt idx="349">
                  <c:v>24.205702718163298</c:v>
                </c:pt>
                <c:pt idx="350">
                  <c:v>23.592231102572114</c:v>
                </c:pt>
                <c:pt idx="351">
                  <c:v>23.691993543834659</c:v>
                </c:pt>
                <c:pt idx="352">
                  <c:v>29.495376802125882</c:v>
                </c:pt>
                <c:pt idx="353">
                  <c:v>28.078481442870491</c:v>
                </c:pt>
                <c:pt idx="354">
                  <c:v>24.635526778047115</c:v>
                </c:pt>
                <c:pt idx="355">
                  <c:v>27.784947112613526</c:v>
                </c:pt>
                <c:pt idx="356">
                  <c:v>27.930810560879763</c:v>
                </c:pt>
                <c:pt idx="357">
                  <c:v>27.640854987737324</c:v>
                </c:pt>
                <c:pt idx="358">
                  <c:v>26.678980295448724</c:v>
                </c:pt>
                <c:pt idx="359">
                  <c:v>25.914132213296185</c:v>
                </c:pt>
                <c:pt idx="360">
                  <c:v>24.100921692252978</c:v>
                </c:pt>
                <c:pt idx="361">
                  <c:v>26.945770160088234</c:v>
                </c:pt>
                <c:pt idx="362">
                  <c:v>27.640854987737324</c:v>
                </c:pt>
                <c:pt idx="363">
                  <c:v>26.811602589285407</c:v>
                </c:pt>
                <c:pt idx="364">
                  <c:v>34.775202045446299</c:v>
                </c:pt>
                <c:pt idx="365">
                  <c:v>29.166054576153766</c:v>
                </c:pt>
                <c:pt idx="366">
                  <c:v>27.081512677470297</c:v>
                </c:pt>
                <c:pt idx="367">
                  <c:v>25.431752611693085</c:v>
                </c:pt>
                <c:pt idx="368">
                  <c:v>25.431752611693085</c:v>
                </c:pt>
                <c:pt idx="369">
                  <c:v>25.791559264753538</c:v>
                </c:pt>
                <c:pt idx="370">
                  <c:v>28.379395332619623</c:v>
                </c:pt>
                <c:pt idx="371">
                  <c:v>27.218860631963462</c:v>
                </c:pt>
                <c:pt idx="372">
                  <c:v>27.640854987737324</c:v>
                </c:pt>
                <c:pt idx="373">
                  <c:v>25.08333970683654</c:v>
                </c:pt>
                <c:pt idx="374">
                  <c:v>27.640854987737324</c:v>
                </c:pt>
                <c:pt idx="375">
                  <c:v>25.914132213296185</c:v>
                </c:pt>
                <c:pt idx="376">
                  <c:v>23.395563394043215</c:v>
                </c:pt>
                <c:pt idx="377">
                  <c:v>23.691993543834659</c:v>
                </c:pt>
                <c:pt idx="378">
                  <c:v>23.107488987404256</c:v>
                </c:pt>
                <c:pt idx="379">
                  <c:v>28.687999811090776</c:v>
                </c:pt>
                <c:pt idx="380">
                  <c:v>28.078481442870491</c:v>
                </c:pt>
                <c:pt idx="381">
                  <c:v>24.745746700598982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44C-42AC-B9F7-ADFC54AAF6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7037999"/>
        <c:axId val="1687045071"/>
      </c:scatterChart>
      <c:valAx>
        <c:axId val="1687037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7045071"/>
        <c:crosses val="autoZero"/>
        <c:crossBetween val="midCat"/>
      </c:valAx>
      <c:valAx>
        <c:axId val="1687045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70379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 App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asdsa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'Vbar-P (Calculation)'!$J$3:$J$85</c:f>
              <c:numCache>
                <c:formatCode>General</c:formatCode>
                <c:ptCount val="83"/>
                <c:pt idx="0">
                  <c:v>5.333333333333333</c:v>
                </c:pt>
                <c:pt idx="1">
                  <c:v>5.333333333333333</c:v>
                </c:pt>
                <c:pt idx="2">
                  <c:v>5.916666666666667</c:v>
                </c:pt>
                <c:pt idx="3">
                  <c:v>7.833333333333333</c:v>
                </c:pt>
                <c:pt idx="4">
                  <c:v>7.583333333333333</c:v>
                </c:pt>
                <c:pt idx="5">
                  <c:v>4.916666666666667</c:v>
                </c:pt>
                <c:pt idx="6">
                  <c:v>6.25</c:v>
                </c:pt>
                <c:pt idx="7">
                  <c:v>7.75</c:v>
                </c:pt>
                <c:pt idx="8">
                  <c:v>7.333333333333333</c:v>
                </c:pt>
                <c:pt idx="9">
                  <c:v>8.5833333333333339</c:v>
                </c:pt>
                <c:pt idx="10">
                  <c:v>5.5</c:v>
                </c:pt>
                <c:pt idx="11">
                  <c:v>5.166666666666667</c:v>
                </c:pt>
                <c:pt idx="12">
                  <c:v>5.166666666666667</c:v>
                </c:pt>
                <c:pt idx="13">
                  <c:v>8.6666666666666661</c:v>
                </c:pt>
                <c:pt idx="14">
                  <c:v>7.416666666666667</c:v>
                </c:pt>
                <c:pt idx="15">
                  <c:v>5.666666666666667</c:v>
                </c:pt>
                <c:pt idx="16">
                  <c:v>5.666666666666667</c:v>
                </c:pt>
                <c:pt idx="17">
                  <c:v>6.5</c:v>
                </c:pt>
                <c:pt idx="18">
                  <c:v>8.8333333333333339</c:v>
                </c:pt>
                <c:pt idx="19">
                  <c:v>6.833333333333333</c:v>
                </c:pt>
                <c:pt idx="20">
                  <c:v>4.416666666666667</c:v>
                </c:pt>
                <c:pt idx="21">
                  <c:v>5.5</c:v>
                </c:pt>
                <c:pt idx="22">
                  <c:v>6.083333333333333</c:v>
                </c:pt>
                <c:pt idx="23">
                  <c:v>7.666666666666667</c:v>
                </c:pt>
                <c:pt idx="24">
                  <c:v>7.583333333333333</c:v>
                </c:pt>
                <c:pt idx="25">
                  <c:v>5</c:v>
                </c:pt>
                <c:pt idx="26">
                  <c:v>4.333333333333333</c:v>
                </c:pt>
                <c:pt idx="27">
                  <c:v>5.416666666666667</c:v>
                </c:pt>
                <c:pt idx="28">
                  <c:v>6.25</c:v>
                </c:pt>
                <c:pt idx="29">
                  <c:v>8.5833333333333339</c:v>
                </c:pt>
                <c:pt idx="30">
                  <c:v>5.583333333333333</c:v>
                </c:pt>
                <c:pt idx="31">
                  <c:v>6.083333333333333</c:v>
                </c:pt>
                <c:pt idx="32">
                  <c:v>6.166666666666667</c:v>
                </c:pt>
                <c:pt idx="33">
                  <c:v>5.666666666666667</c:v>
                </c:pt>
                <c:pt idx="34">
                  <c:v>7.333333333333333</c:v>
                </c:pt>
                <c:pt idx="35">
                  <c:v>5.166666666666667</c:v>
                </c:pt>
                <c:pt idx="36">
                  <c:v>6</c:v>
                </c:pt>
                <c:pt idx="37">
                  <c:v>6.833333333333333</c:v>
                </c:pt>
                <c:pt idx="38">
                  <c:v>6.25</c:v>
                </c:pt>
                <c:pt idx="39">
                  <c:v>6.666666666666667</c:v>
                </c:pt>
                <c:pt idx="40">
                  <c:v>5.666666666666667</c:v>
                </c:pt>
                <c:pt idx="41">
                  <c:v>6.166666666666667</c:v>
                </c:pt>
                <c:pt idx="42">
                  <c:v>6.166666666666667</c:v>
                </c:pt>
                <c:pt idx="43">
                  <c:v>7.416666666666667</c:v>
                </c:pt>
                <c:pt idx="44">
                  <c:v>5.416666666666667</c:v>
                </c:pt>
                <c:pt idx="45">
                  <c:v>5.666666666666667</c:v>
                </c:pt>
                <c:pt idx="46">
                  <c:v>6.75</c:v>
                </c:pt>
                <c:pt idx="47">
                  <c:v>6.916666666666667</c:v>
                </c:pt>
                <c:pt idx="48">
                  <c:v>7.916666666666667</c:v>
                </c:pt>
                <c:pt idx="49">
                  <c:v>6.5</c:v>
                </c:pt>
                <c:pt idx="50">
                  <c:v>8.8333333333333339</c:v>
                </c:pt>
                <c:pt idx="51">
                  <c:v>9.3333333333333339</c:v>
                </c:pt>
                <c:pt idx="52">
                  <c:v>9.25</c:v>
                </c:pt>
                <c:pt idx="53">
                  <c:v>5.5</c:v>
                </c:pt>
                <c:pt idx="54">
                  <c:v>6.25</c:v>
                </c:pt>
                <c:pt idx="55">
                  <c:v>8.5</c:v>
                </c:pt>
                <c:pt idx="56">
                  <c:v>6.416666666666667</c:v>
                </c:pt>
                <c:pt idx="57">
                  <c:v>6.333333333333333</c:v>
                </c:pt>
                <c:pt idx="58">
                  <c:v>6.5</c:v>
                </c:pt>
                <c:pt idx="59">
                  <c:v>7.083333333333333</c:v>
                </c:pt>
                <c:pt idx="60">
                  <c:v>7.583333333333333</c:v>
                </c:pt>
                <c:pt idx="61">
                  <c:v>8.9166666666666661</c:v>
                </c:pt>
                <c:pt idx="62">
                  <c:v>6.916666666666667</c:v>
                </c:pt>
                <c:pt idx="63">
                  <c:v>6.5</c:v>
                </c:pt>
                <c:pt idx="64">
                  <c:v>7</c:v>
                </c:pt>
                <c:pt idx="65">
                  <c:v>3.3333333333333335</c:v>
                </c:pt>
                <c:pt idx="66">
                  <c:v>5.666666666666667</c:v>
                </c:pt>
                <c:pt idx="67">
                  <c:v>6.833333333333333</c:v>
                </c:pt>
                <c:pt idx="68">
                  <c:v>7.916666666666667</c:v>
                </c:pt>
                <c:pt idx="69">
                  <c:v>7.916666666666667</c:v>
                </c:pt>
                <c:pt idx="70">
                  <c:v>7.666666666666667</c:v>
                </c:pt>
                <c:pt idx="71">
                  <c:v>6.083333333333333</c:v>
                </c:pt>
                <c:pt idx="72">
                  <c:v>6.75</c:v>
                </c:pt>
                <c:pt idx="73">
                  <c:v>6.5</c:v>
                </c:pt>
                <c:pt idx="74">
                  <c:v>8.1666666666666661</c:v>
                </c:pt>
                <c:pt idx="75">
                  <c:v>6.5</c:v>
                </c:pt>
                <c:pt idx="76">
                  <c:v>7.583333333333333</c:v>
                </c:pt>
                <c:pt idx="77">
                  <c:v>9.5</c:v>
                </c:pt>
                <c:pt idx="78">
                  <c:v>9.25</c:v>
                </c:pt>
                <c:pt idx="79">
                  <c:v>9.75</c:v>
                </c:pt>
                <c:pt idx="80">
                  <c:v>5.916666666666667</c:v>
                </c:pt>
                <c:pt idx="81">
                  <c:v>6.25</c:v>
                </c:pt>
                <c:pt idx="82">
                  <c:v>8.4166666666666661</c:v>
                </c:pt>
              </c:numCache>
            </c:numRef>
          </c:xVal>
          <c:yVal>
            <c:numRef>
              <c:f>'Vbar-P (Calculation)'!$L$3:$L$85</c:f>
              <c:numCache>
                <c:formatCode>General</c:formatCode>
                <c:ptCount val="83"/>
                <c:pt idx="0">
                  <c:v>33.144600000000004</c:v>
                </c:pt>
                <c:pt idx="1">
                  <c:v>33.144600000000004</c:v>
                </c:pt>
                <c:pt idx="2">
                  <c:v>31.163775000000001</c:v>
                </c:pt>
                <c:pt idx="3">
                  <c:v>24.655350000000002</c:v>
                </c:pt>
                <c:pt idx="4">
                  <c:v>25.504275000000003</c:v>
                </c:pt>
                <c:pt idx="5">
                  <c:v>34.559474999999999</c:v>
                </c:pt>
                <c:pt idx="6">
                  <c:v>30.031875000000003</c:v>
                </c:pt>
                <c:pt idx="7">
                  <c:v>24.938325000000003</c:v>
                </c:pt>
                <c:pt idx="8">
                  <c:v>26.353200000000001</c:v>
                </c:pt>
                <c:pt idx="9">
                  <c:v>22.108574999999998</c:v>
                </c:pt>
                <c:pt idx="10">
                  <c:v>32.578650000000003</c:v>
                </c:pt>
                <c:pt idx="11">
                  <c:v>33.710549999999998</c:v>
                </c:pt>
                <c:pt idx="12">
                  <c:v>33.710549999999998</c:v>
                </c:pt>
                <c:pt idx="13">
                  <c:v>21.825600000000001</c:v>
                </c:pt>
                <c:pt idx="14">
                  <c:v>26.070225000000001</c:v>
                </c:pt>
                <c:pt idx="15">
                  <c:v>32.012700000000002</c:v>
                </c:pt>
                <c:pt idx="16">
                  <c:v>32.012700000000002</c:v>
                </c:pt>
                <c:pt idx="17">
                  <c:v>29.182950000000002</c:v>
                </c:pt>
                <c:pt idx="18">
                  <c:v>21.259650000000001</c:v>
                </c:pt>
                <c:pt idx="19">
                  <c:v>28.051050000000004</c:v>
                </c:pt>
                <c:pt idx="20">
                  <c:v>36.257325000000002</c:v>
                </c:pt>
                <c:pt idx="21">
                  <c:v>32.578650000000003</c:v>
                </c:pt>
                <c:pt idx="22">
                  <c:v>30.597825000000004</c:v>
                </c:pt>
                <c:pt idx="23">
                  <c:v>25.221299999999999</c:v>
                </c:pt>
                <c:pt idx="24">
                  <c:v>25.504275000000003</c:v>
                </c:pt>
                <c:pt idx="25">
                  <c:v>34.276499999999999</c:v>
                </c:pt>
                <c:pt idx="26">
                  <c:v>36.540300000000002</c:v>
                </c:pt>
                <c:pt idx="27">
                  <c:v>32.861625000000004</c:v>
                </c:pt>
                <c:pt idx="28">
                  <c:v>30.031875000000003</c:v>
                </c:pt>
                <c:pt idx="29">
                  <c:v>22.108574999999998</c:v>
                </c:pt>
                <c:pt idx="30">
                  <c:v>32.295675000000003</c:v>
                </c:pt>
                <c:pt idx="31">
                  <c:v>30.597825000000004</c:v>
                </c:pt>
                <c:pt idx="32">
                  <c:v>30.31485</c:v>
                </c:pt>
                <c:pt idx="33">
                  <c:v>32.012700000000002</c:v>
                </c:pt>
                <c:pt idx="34">
                  <c:v>26.353200000000001</c:v>
                </c:pt>
                <c:pt idx="35">
                  <c:v>33.710549999999998</c:v>
                </c:pt>
                <c:pt idx="36">
                  <c:v>30.880800000000001</c:v>
                </c:pt>
                <c:pt idx="37">
                  <c:v>28.051050000000004</c:v>
                </c:pt>
                <c:pt idx="38">
                  <c:v>30.031875000000003</c:v>
                </c:pt>
                <c:pt idx="39">
                  <c:v>28.617000000000001</c:v>
                </c:pt>
                <c:pt idx="40">
                  <c:v>32.012700000000002</c:v>
                </c:pt>
                <c:pt idx="41">
                  <c:v>30.31485</c:v>
                </c:pt>
                <c:pt idx="42">
                  <c:v>30.31485</c:v>
                </c:pt>
                <c:pt idx="43">
                  <c:v>26.070225000000001</c:v>
                </c:pt>
                <c:pt idx="44">
                  <c:v>32.861625000000004</c:v>
                </c:pt>
                <c:pt idx="45">
                  <c:v>32.012700000000002</c:v>
                </c:pt>
                <c:pt idx="46">
                  <c:v>28.334025</c:v>
                </c:pt>
                <c:pt idx="47">
                  <c:v>27.768075</c:v>
                </c:pt>
                <c:pt idx="48">
                  <c:v>24.372375000000002</c:v>
                </c:pt>
                <c:pt idx="49">
                  <c:v>29.182950000000002</c:v>
                </c:pt>
                <c:pt idx="50">
                  <c:v>21.259650000000001</c:v>
                </c:pt>
                <c:pt idx="51">
                  <c:v>19.561799999999998</c:v>
                </c:pt>
                <c:pt idx="52">
                  <c:v>19.844775000000002</c:v>
                </c:pt>
                <c:pt idx="53">
                  <c:v>32.578650000000003</c:v>
                </c:pt>
                <c:pt idx="54">
                  <c:v>30.031875000000003</c:v>
                </c:pt>
                <c:pt idx="55">
                  <c:v>22.391550000000002</c:v>
                </c:pt>
                <c:pt idx="56">
                  <c:v>29.465925000000002</c:v>
                </c:pt>
                <c:pt idx="57">
                  <c:v>29.748900000000003</c:v>
                </c:pt>
                <c:pt idx="58">
                  <c:v>29.182950000000002</c:v>
                </c:pt>
                <c:pt idx="59">
                  <c:v>27.202125000000002</c:v>
                </c:pt>
                <c:pt idx="60">
                  <c:v>25.504275000000003</c:v>
                </c:pt>
                <c:pt idx="61">
                  <c:v>20.976675000000004</c:v>
                </c:pt>
                <c:pt idx="62">
                  <c:v>27.768075</c:v>
                </c:pt>
                <c:pt idx="63">
                  <c:v>29.182950000000002</c:v>
                </c:pt>
                <c:pt idx="64">
                  <c:v>27.485100000000003</c:v>
                </c:pt>
                <c:pt idx="65">
                  <c:v>39.936</c:v>
                </c:pt>
                <c:pt idx="66">
                  <c:v>32.012700000000002</c:v>
                </c:pt>
                <c:pt idx="67">
                  <c:v>28.051050000000004</c:v>
                </c:pt>
                <c:pt idx="68">
                  <c:v>24.372375000000002</c:v>
                </c:pt>
                <c:pt idx="69">
                  <c:v>24.372375000000002</c:v>
                </c:pt>
                <c:pt idx="70">
                  <c:v>25.221299999999999</c:v>
                </c:pt>
                <c:pt idx="71">
                  <c:v>30.597825000000004</c:v>
                </c:pt>
                <c:pt idx="72">
                  <c:v>28.334025</c:v>
                </c:pt>
                <c:pt idx="73">
                  <c:v>29.182950000000002</c:v>
                </c:pt>
                <c:pt idx="74">
                  <c:v>23.523450000000004</c:v>
                </c:pt>
                <c:pt idx="75">
                  <c:v>29.182950000000002</c:v>
                </c:pt>
                <c:pt idx="76">
                  <c:v>25.504275000000003</c:v>
                </c:pt>
                <c:pt idx="77">
                  <c:v>18.995850000000004</c:v>
                </c:pt>
                <c:pt idx="78">
                  <c:v>19.844775000000002</c:v>
                </c:pt>
                <c:pt idx="79">
                  <c:v>18.146925000000003</c:v>
                </c:pt>
                <c:pt idx="80">
                  <c:v>31.163775000000001</c:v>
                </c:pt>
                <c:pt idx="81">
                  <c:v>30.031875000000003</c:v>
                </c:pt>
                <c:pt idx="82">
                  <c:v>22.674525000000003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D9-4648-96AB-AE92EC072DBC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'Vbar-P (Calculation)'!$J$3:$J$85</c:f>
              <c:numCache>
                <c:formatCode>General</c:formatCode>
                <c:ptCount val="83"/>
                <c:pt idx="0">
                  <c:v>5.333333333333333</c:v>
                </c:pt>
                <c:pt idx="1">
                  <c:v>5.333333333333333</c:v>
                </c:pt>
                <c:pt idx="2">
                  <c:v>5.916666666666667</c:v>
                </c:pt>
                <c:pt idx="3">
                  <c:v>7.833333333333333</c:v>
                </c:pt>
                <c:pt idx="4">
                  <c:v>7.583333333333333</c:v>
                </c:pt>
                <c:pt idx="5">
                  <c:v>4.916666666666667</c:v>
                </c:pt>
                <c:pt idx="6">
                  <c:v>6.25</c:v>
                </c:pt>
                <c:pt idx="7">
                  <c:v>7.75</c:v>
                </c:pt>
                <c:pt idx="8">
                  <c:v>7.333333333333333</c:v>
                </c:pt>
                <c:pt idx="9">
                  <c:v>8.5833333333333339</c:v>
                </c:pt>
                <c:pt idx="10">
                  <c:v>5.5</c:v>
                </c:pt>
                <c:pt idx="11">
                  <c:v>5.166666666666667</c:v>
                </c:pt>
                <c:pt idx="12">
                  <c:v>5.166666666666667</c:v>
                </c:pt>
                <c:pt idx="13">
                  <c:v>8.6666666666666661</c:v>
                </c:pt>
                <c:pt idx="14">
                  <c:v>7.416666666666667</c:v>
                </c:pt>
                <c:pt idx="15">
                  <c:v>5.666666666666667</c:v>
                </c:pt>
                <c:pt idx="16">
                  <c:v>5.666666666666667</c:v>
                </c:pt>
                <c:pt idx="17">
                  <c:v>6.5</c:v>
                </c:pt>
                <c:pt idx="18">
                  <c:v>8.8333333333333339</c:v>
                </c:pt>
                <c:pt idx="19">
                  <c:v>6.833333333333333</c:v>
                </c:pt>
                <c:pt idx="20">
                  <c:v>4.416666666666667</c:v>
                </c:pt>
                <c:pt idx="21">
                  <c:v>5.5</c:v>
                </c:pt>
                <c:pt idx="22">
                  <c:v>6.083333333333333</c:v>
                </c:pt>
                <c:pt idx="23">
                  <c:v>7.666666666666667</c:v>
                </c:pt>
                <c:pt idx="24">
                  <c:v>7.583333333333333</c:v>
                </c:pt>
                <c:pt idx="25">
                  <c:v>5</c:v>
                </c:pt>
                <c:pt idx="26">
                  <c:v>4.333333333333333</c:v>
                </c:pt>
                <c:pt idx="27">
                  <c:v>5.416666666666667</c:v>
                </c:pt>
                <c:pt idx="28">
                  <c:v>6.25</c:v>
                </c:pt>
                <c:pt idx="29">
                  <c:v>8.5833333333333339</c:v>
                </c:pt>
                <c:pt idx="30">
                  <c:v>5.583333333333333</c:v>
                </c:pt>
                <c:pt idx="31">
                  <c:v>6.083333333333333</c:v>
                </c:pt>
                <c:pt idx="32">
                  <c:v>6.166666666666667</c:v>
                </c:pt>
                <c:pt idx="33">
                  <c:v>5.666666666666667</c:v>
                </c:pt>
                <c:pt idx="34">
                  <c:v>7.333333333333333</c:v>
                </c:pt>
                <c:pt idx="35">
                  <c:v>5.166666666666667</c:v>
                </c:pt>
                <c:pt idx="36">
                  <c:v>6</c:v>
                </c:pt>
                <c:pt idx="37">
                  <c:v>6.833333333333333</c:v>
                </c:pt>
                <c:pt idx="38">
                  <c:v>6.25</c:v>
                </c:pt>
                <c:pt idx="39">
                  <c:v>6.666666666666667</c:v>
                </c:pt>
                <c:pt idx="40">
                  <c:v>5.666666666666667</c:v>
                </c:pt>
                <c:pt idx="41">
                  <c:v>6.166666666666667</c:v>
                </c:pt>
                <c:pt idx="42">
                  <c:v>6.166666666666667</c:v>
                </c:pt>
                <c:pt idx="43">
                  <c:v>7.416666666666667</c:v>
                </c:pt>
                <c:pt idx="44">
                  <c:v>5.416666666666667</c:v>
                </c:pt>
                <c:pt idx="45">
                  <c:v>5.666666666666667</c:v>
                </c:pt>
                <c:pt idx="46">
                  <c:v>6.75</c:v>
                </c:pt>
                <c:pt idx="47">
                  <c:v>6.916666666666667</c:v>
                </c:pt>
                <c:pt idx="48">
                  <c:v>7.916666666666667</c:v>
                </c:pt>
                <c:pt idx="49">
                  <c:v>6.5</c:v>
                </c:pt>
                <c:pt idx="50">
                  <c:v>8.8333333333333339</c:v>
                </c:pt>
                <c:pt idx="51">
                  <c:v>9.3333333333333339</c:v>
                </c:pt>
                <c:pt idx="52">
                  <c:v>9.25</c:v>
                </c:pt>
                <c:pt idx="53">
                  <c:v>5.5</c:v>
                </c:pt>
                <c:pt idx="54">
                  <c:v>6.25</c:v>
                </c:pt>
                <c:pt idx="55">
                  <c:v>8.5</c:v>
                </c:pt>
                <c:pt idx="56">
                  <c:v>6.416666666666667</c:v>
                </c:pt>
                <c:pt idx="57">
                  <c:v>6.333333333333333</c:v>
                </c:pt>
                <c:pt idx="58">
                  <c:v>6.5</c:v>
                </c:pt>
                <c:pt idx="59">
                  <c:v>7.083333333333333</c:v>
                </c:pt>
                <c:pt idx="60">
                  <c:v>7.583333333333333</c:v>
                </c:pt>
                <c:pt idx="61">
                  <c:v>8.9166666666666661</c:v>
                </c:pt>
                <c:pt idx="62">
                  <c:v>6.916666666666667</c:v>
                </c:pt>
                <c:pt idx="63">
                  <c:v>6.5</c:v>
                </c:pt>
                <c:pt idx="64">
                  <c:v>7</c:v>
                </c:pt>
                <c:pt idx="65">
                  <c:v>3.3333333333333335</c:v>
                </c:pt>
                <c:pt idx="66">
                  <c:v>5.666666666666667</c:v>
                </c:pt>
                <c:pt idx="67">
                  <c:v>6.833333333333333</c:v>
                </c:pt>
                <c:pt idx="68">
                  <c:v>7.916666666666667</c:v>
                </c:pt>
                <c:pt idx="69">
                  <c:v>7.916666666666667</c:v>
                </c:pt>
                <c:pt idx="70">
                  <c:v>7.666666666666667</c:v>
                </c:pt>
                <c:pt idx="71">
                  <c:v>6.083333333333333</c:v>
                </c:pt>
                <c:pt idx="72">
                  <c:v>6.75</c:v>
                </c:pt>
                <c:pt idx="73">
                  <c:v>6.5</c:v>
                </c:pt>
                <c:pt idx="74">
                  <c:v>8.1666666666666661</c:v>
                </c:pt>
                <c:pt idx="75">
                  <c:v>6.5</c:v>
                </c:pt>
                <c:pt idx="76">
                  <c:v>7.583333333333333</c:v>
                </c:pt>
                <c:pt idx="77">
                  <c:v>9.5</c:v>
                </c:pt>
                <c:pt idx="78">
                  <c:v>9.25</c:v>
                </c:pt>
                <c:pt idx="79">
                  <c:v>9.75</c:v>
                </c:pt>
                <c:pt idx="80">
                  <c:v>5.916666666666667</c:v>
                </c:pt>
                <c:pt idx="81">
                  <c:v>6.25</c:v>
                </c:pt>
                <c:pt idx="82">
                  <c:v>8.4166666666666661</c:v>
                </c:pt>
              </c:numCache>
            </c:numRef>
          </c:xVal>
          <c:yVal>
            <c:numRef>
              <c:f>'Vbar-P (Calculation)'!$O$3:$O$85</c:f>
              <c:numCache>
                <c:formatCode>General</c:formatCode>
                <c:ptCount val="83"/>
                <c:pt idx="0">
                  <c:v>29.833641162766423</c:v>
                </c:pt>
                <c:pt idx="1">
                  <c:v>29.833641162766423</c:v>
                </c:pt>
                <c:pt idx="2">
                  <c:v>28.687999811090776</c:v>
                </c:pt>
                <c:pt idx="3">
                  <c:v>25.55039262315319</c:v>
                </c:pt>
                <c:pt idx="4">
                  <c:v>25.914132213296185</c:v>
                </c:pt>
                <c:pt idx="5">
                  <c:v>30.72119723379787</c:v>
                </c:pt>
                <c:pt idx="6">
                  <c:v>28.078481442870491</c:v>
                </c:pt>
                <c:pt idx="7">
                  <c:v>25.670320551205979</c:v>
                </c:pt>
                <c:pt idx="8">
                  <c:v>26.290100090969791</c:v>
                </c:pt>
                <c:pt idx="9">
                  <c:v>24.526430614835974</c:v>
                </c:pt>
                <c:pt idx="10">
                  <c:v>29.495376802125882</c:v>
                </c:pt>
                <c:pt idx="11">
                  <c:v>30.181259561288062</c:v>
                </c:pt>
                <c:pt idx="12">
                  <c:v>30.181259561288062</c:v>
                </c:pt>
                <c:pt idx="13">
                  <c:v>24.41843980460839</c:v>
                </c:pt>
                <c:pt idx="14">
                  <c:v>26.163377634958241</c:v>
                </c:pt>
                <c:pt idx="15">
                  <c:v>29.166054576153766</c:v>
                </c:pt>
                <c:pt idx="16">
                  <c:v>29.166054576153766</c:v>
                </c:pt>
                <c:pt idx="17">
                  <c:v>27.640854987737324</c:v>
                </c:pt>
                <c:pt idx="18">
                  <c:v>24.205702718163298</c:v>
                </c:pt>
                <c:pt idx="19">
                  <c:v>27.081512677470297</c:v>
                </c:pt>
                <c:pt idx="20">
                  <c:v>31.873863952431545</c:v>
                </c:pt>
                <c:pt idx="21">
                  <c:v>29.495376802125882</c:v>
                </c:pt>
                <c:pt idx="22">
                  <c:v>28.379395332619623</c:v>
                </c:pt>
                <c:pt idx="23">
                  <c:v>25.791559264753538</c:v>
                </c:pt>
                <c:pt idx="24">
                  <c:v>25.914132213296185</c:v>
                </c:pt>
                <c:pt idx="25">
                  <c:v>30.538672165607533</c:v>
                </c:pt>
                <c:pt idx="26">
                  <c:v>32.0762185916725</c:v>
                </c:pt>
                <c:pt idx="27">
                  <c:v>29.66336610460295</c:v>
                </c:pt>
                <c:pt idx="28">
                  <c:v>28.078481442870491</c:v>
                </c:pt>
                <c:pt idx="29">
                  <c:v>24.526430614835974</c:v>
                </c:pt>
                <c:pt idx="30">
                  <c:v>29.32962262973674</c:v>
                </c:pt>
                <c:pt idx="31">
                  <c:v>28.379395332619623</c:v>
                </c:pt>
                <c:pt idx="32">
                  <c:v>28.22799693702952</c:v>
                </c:pt>
                <c:pt idx="33">
                  <c:v>29.166054576153766</c:v>
                </c:pt>
                <c:pt idx="34">
                  <c:v>26.290100090969791</c:v>
                </c:pt>
                <c:pt idx="35">
                  <c:v>30.181259561288062</c:v>
                </c:pt>
                <c:pt idx="36">
                  <c:v>28.532716074639517</c:v>
                </c:pt>
                <c:pt idx="37">
                  <c:v>27.081512677470297</c:v>
                </c:pt>
                <c:pt idx="38">
                  <c:v>28.078481442870491</c:v>
                </c:pt>
                <c:pt idx="39">
                  <c:v>27.357845365507263</c:v>
                </c:pt>
                <c:pt idx="40">
                  <c:v>29.166054576153766</c:v>
                </c:pt>
                <c:pt idx="41">
                  <c:v>28.22799693702952</c:v>
                </c:pt>
                <c:pt idx="42">
                  <c:v>28.22799693702952</c:v>
                </c:pt>
                <c:pt idx="43">
                  <c:v>26.163377634958241</c:v>
                </c:pt>
                <c:pt idx="44">
                  <c:v>29.66336610460295</c:v>
                </c:pt>
                <c:pt idx="45">
                  <c:v>29.166054576153766</c:v>
                </c:pt>
                <c:pt idx="46">
                  <c:v>27.218860631963462</c:v>
                </c:pt>
                <c:pt idx="47">
                  <c:v>26.945770160088234</c:v>
                </c:pt>
                <c:pt idx="48">
                  <c:v>25.431752611693085</c:v>
                </c:pt>
                <c:pt idx="49">
                  <c:v>27.640854987737324</c:v>
                </c:pt>
                <c:pt idx="50">
                  <c:v>24.205702718163298</c:v>
                </c:pt>
                <c:pt idx="51">
                  <c:v>23.592231102572114</c:v>
                </c:pt>
                <c:pt idx="52">
                  <c:v>23.691993543834659</c:v>
                </c:pt>
                <c:pt idx="53">
                  <c:v>29.495376802125882</c:v>
                </c:pt>
                <c:pt idx="54">
                  <c:v>28.078481442870491</c:v>
                </c:pt>
                <c:pt idx="55">
                  <c:v>24.635526778047115</c:v>
                </c:pt>
                <c:pt idx="56">
                  <c:v>27.784947112613526</c:v>
                </c:pt>
                <c:pt idx="57">
                  <c:v>27.930810560879763</c:v>
                </c:pt>
                <c:pt idx="58">
                  <c:v>27.640854987737324</c:v>
                </c:pt>
                <c:pt idx="59">
                  <c:v>26.678980295448724</c:v>
                </c:pt>
                <c:pt idx="60">
                  <c:v>25.914132213296185</c:v>
                </c:pt>
                <c:pt idx="61">
                  <c:v>24.100921692252978</c:v>
                </c:pt>
                <c:pt idx="62">
                  <c:v>26.945770160088234</c:v>
                </c:pt>
                <c:pt idx="63">
                  <c:v>27.640854987737324</c:v>
                </c:pt>
                <c:pt idx="64">
                  <c:v>26.811602589285407</c:v>
                </c:pt>
                <c:pt idx="65">
                  <c:v>34.775202045446299</c:v>
                </c:pt>
                <c:pt idx="66">
                  <c:v>29.166054576153766</c:v>
                </c:pt>
                <c:pt idx="67">
                  <c:v>27.081512677470297</c:v>
                </c:pt>
                <c:pt idx="68">
                  <c:v>25.431752611693085</c:v>
                </c:pt>
                <c:pt idx="69">
                  <c:v>25.431752611693085</c:v>
                </c:pt>
                <c:pt idx="70">
                  <c:v>25.791559264753538</c:v>
                </c:pt>
                <c:pt idx="71">
                  <c:v>28.379395332619623</c:v>
                </c:pt>
                <c:pt idx="72">
                  <c:v>27.218860631963462</c:v>
                </c:pt>
                <c:pt idx="73">
                  <c:v>27.640854987737324</c:v>
                </c:pt>
                <c:pt idx="74">
                  <c:v>25.08333970683654</c:v>
                </c:pt>
                <c:pt idx="75">
                  <c:v>27.640854987737324</c:v>
                </c:pt>
                <c:pt idx="76">
                  <c:v>25.914132213296185</c:v>
                </c:pt>
                <c:pt idx="77">
                  <c:v>23.395563394043215</c:v>
                </c:pt>
                <c:pt idx="78">
                  <c:v>23.691993543834659</c:v>
                </c:pt>
                <c:pt idx="79">
                  <c:v>23.107488987404256</c:v>
                </c:pt>
                <c:pt idx="80">
                  <c:v>28.687999811090776</c:v>
                </c:pt>
                <c:pt idx="81">
                  <c:v>28.078481442870491</c:v>
                </c:pt>
                <c:pt idx="82">
                  <c:v>24.745746700598982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D9-4648-96AB-AE92EC072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4139343"/>
        <c:axId val="1624125199"/>
      </c:scatterChart>
      <c:valAx>
        <c:axId val="1624139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4125199"/>
        <c:crosses val="autoZero"/>
        <c:crossBetween val="midCat"/>
      </c:valAx>
      <c:valAx>
        <c:axId val="1624125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4139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Original Obs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'Vbar-P (Calculation)'!$A$302:$A$384</c:f>
              <c:numCache>
                <c:formatCode>General</c:formatCode>
                <c:ptCount val="83"/>
                <c:pt idx="0">
                  <c:v>5.333333333333333</c:v>
                </c:pt>
                <c:pt idx="1">
                  <c:v>5.333333333333333</c:v>
                </c:pt>
                <c:pt idx="2">
                  <c:v>5.916666666666667</c:v>
                </c:pt>
                <c:pt idx="3">
                  <c:v>7.833333333333333</c:v>
                </c:pt>
                <c:pt idx="4">
                  <c:v>7.583333333333333</c:v>
                </c:pt>
                <c:pt idx="5">
                  <c:v>4.916666666666667</c:v>
                </c:pt>
                <c:pt idx="6">
                  <c:v>6.25</c:v>
                </c:pt>
                <c:pt idx="7">
                  <c:v>7.75</c:v>
                </c:pt>
                <c:pt idx="8">
                  <c:v>7.333333333333333</c:v>
                </c:pt>
                <c:pt idx="9">
                  <c:v>8.5833333333333339</c:v>
                </c:pt>
                <c:pt idx="10">
                  <c:v>5.5</c:v>
                </c:pt>
                <c:pt idx="11">
                  <c:v>5.166666666666667</c:v>
                </c:pt>
                <c:pt idx="12">
                  <c:v>5.166666666666667</c:v>
                </c:pt>
                <c:pt idx="13">
                  <c:v>8.6666666666666661</c:v>
                </c:pt>
                <c:pt idx="14">
                  <c:v>7.416666666666667</c:v>
                </c:pt>
                <c:pt idx="15">
                  <c:v>5.666666666666667</c:v>
                </c:pt>
                <c:pt idx="16">
                  <c:v>5.666666666666667</c:v>
                </c:pt>
                <c:pt idx="17">
                  <c:v>6.5</c:v>
                </c:pt>
                <c:pt idx="18">
                  <c:v>8.8333333333333339</c:v>
                </c:pt>
                <c:pt idx="19">
                  <c:v>6.833333333333333</c:v>
                </c:pt>
                <c:pt idx="20">
                  <c:v>4.416666666666667</c:v>
                </c:pt>
                <c:pt idx="21">
                  <c:v>5.5</c:v>
                </c:pt>
                <c:pt idx="22">
                  <c:v>6.083333333333333</c:v>
                </c:pt>
                <c:pt idx="23">
                  <c:v>7.666666666666667</c:v>
                </c:pt>
                <c:pt idx="24">
                  <c:v>7.583333333333333</c:v>
                </c:pt>
                <c:pt idx="25">
                  <c:v>5</c:v>
                </c:pt>
                <c:pt idx="26">
                  <c:v>4.333333333333333</c:v>
                </c:pt>
                <c:pt idx="27">
                  <c:v>5.416666666666667</c:v>
                </c:pt>
                <c:pt idx="28">
                  <c:v>6.25</c:v>
                </c:pt>
                <c:pt idx="29">
                  <c:v>8.5833333333333339</c:v>
                </c:pt>
                <c:pt idx="30">
                  <c:v>5.583333333333333</c:v>
                </c:pt>
                <c:pt idx="31">
                  <c:v>6.083333333333333</c:v>
                </c:pt>
                <c:pt idx="32">
                  <c:v>6.166666666666667</c:v>
                </c:pt>
                <c:pt idx="33">
                  <c:v>5.666666666666667</c:v>
                </c:pt>
                <c:pt idx="34">
                  <c:v>7.333333333333333</c:v>
                </c:pt>
                <c:pt idx="35">
                  <c:v>5.166666666666667</c:v>
                </c:pt>
                <c:pt idx="36">
                  <c:v>6</c:v>
                </c:pt>
                <c:pt idx="37">
                  <c:v>6.833333333333333</c:v>
                </c:pt>
                <c:pt idx="38">
                  <c:v>6.25</c:v>
                </c:pt>
                <c:pt idx="39">
                  <c:v>6.666666666666667</c:v>
                </c:pt>
                <c:pt idx="40">
                  <c:v>5.666666666666667</c:v>
                </c:pt>
                <c:pt idx="41">
                  <c:v>6.166666666666667</c:v>
                </c:pt>
                <c:pt idx="42">
                  <c:v>6.166666666666667</c:v>
                </c:pt>
                <c:pt idx="43">
                  <c:v>7.416666666666667</c:v>
                </c:pt>
                <c:pt idx="44">
                  <c:v>5.416666666666667</c:v>
                </c:pt>
                <c:pt idx="45">
                  <c:v>5.666666666666667</c:v>
                </c:pt>
                <c:pt idx="46">
                  <c:v>6.75</c:v>
                </c:pt>
                <c:pt idx="47">
                  <c:v>6.916666666666667</c:v>
                </c:pt>
                <c:pt idx="48">
                  <c:v>7.916666666666667</c:v>
                </c:pt>
                <c:pt idx="49">
                  <c:v>6.5</c:v>
                </c:pt>
                <c:pt idx="50">
                  <c:v>8.8333333333333339</c:v>
                </c:pt>
                <c:pt idx="51">
                  <c:v>9.3333333333333339</c:v>
                </c:pt>
                <c:pt idx="52">
                  <c:v>9.25</c:v>
                </c:pt>
                <c:pt idx="53">
                  <c:v>5.5</c:v>
                </c:pt>
                <c:pt idx="54">
                  <c:v>6.25</c:v>
                </c:pt>
                <c:pt idx="55">
                  <c:v>8.5</c:v>
                </c:pt>
                <c:pt idx="56">
                  <c:v>6.416666666666667</c:v>
                </c:pt>
                <c:pt idx="57">
                  <c:v>6.333333333333333</c:v>
                </c:pt>
                <c:pt idx="58">
                  <c:v>6.5</c:v>
                </c:pt>
                <c:pt idx="59">
                  <c:v>7.083333333333333</c:v>
                </c:pt>
                <c:pt idx="60">
                  <c:v>7.583333333333333</c:v>
                </c:pt>
                <c:pt idx="61">
                  <c:v>8.9166666666666661</c:v>
                </c:pt>
                <c:pt idx="62">
                  <c:v>6.916666666666667</c:v>
                </c:pt>
                <c:pt idx="63">
                  <c:v>6.5</c:v>
                </c:pt>
                <c:pt idx="64">
                  <c:v>7</c:v>
                </c:pt>
                <c:pt idx="65">
                  <c:v>3.3333333333333335</c:v>
                </c:pt>
                <c:pt idx="66">
                  <c:v>5.666666666666667</c:v>
                </c:pt>
                <c:pt idx="67">
                  <c:v>6.833333333333333</c:v>
                </c:pt>
                <c:pt idx="68">
                  <c:v>7.916666666666667</c:v>
                </c:pt>
                <c:pt idx="69">
                  <c:v>7.916666666666667</c:v>
                </c:pt>
                <c:pt idx="70">
                  <c:v>7.666666666666667</c:v>
                </c:pt>
                <c:pt idx="71">
                  <c:v>6.083333333333333</c:v>
                </c:pt>
                <c:pt idx="72">
                  <c:v>6.75</c:v>
                </c:pt>
                <c:pt idx="73">
                  <c:v>6.5</c:v>
                </c:pt>
                <c:pt idx="74">
                  <c:v>8.1666666666666661</c:v>
                </c:pt>
                <c:pt idx="75">
                  <c:v>6.5</c:v>
                </c:pt>
                <c:pt idx="76">
                  <c:v>7.583333333333333</c:v>
                </c:pt>
                <c:pt idx="77">
                  <c:v>9.5</c:v>
                </c:pt>
                <c:pt idx="78">
                  <c:v>9.25</c:v>
                </c:pt>
                <c:pt idx="79">
                  <c:v>9.75</c:v>
                </c:pt>
                <c:pt idx="80">
                  <c:v>5.916666666666667</c:v>
                </c:pt>
                <c:pt idx="81">
                  <c:v>6.25</c:v>
                </c:pt>
                <c:pt idx="82">
                  <c:v>8.4166666666666661</c:v>
                </c:pt>
              </c:numCache>
            </c:numRef>
          </c:xVal>
          <c:yVal>
            <c:numRef>
              <c:f>'Vbar-P (Calculation)'!$B$302:$B$384</c:f>
              <c:numCache>
                <c:formatCode>0.00_ </c:formatCode>
                <c:ptCount val="83"/>
                <c:pt idx="0">
                  <c:v>24.167692307692299</c:v>
                </c:pt>
                <c:pt idx="1">
                  <c:v>24.047692307692301</c:v>
                </c:pt>
                <c:pt idx="2">
                  <c:v>23.454166666666669</c:v>
                </c:pt>
                <c:pt idx="3">
                  <c:v>24.588421052631585</c:v>
                </c:pt>
                <c:pt idx="4">
                  <c:v>21.384782608695645</c:v>
                </c:pt>
                <c:pt idx="5">
                  <c:v>24.340000000000007</c:v>
                </c:pt>
                <c:pt idx="6">
                  <c:v>23.906578947368423</c:v>
                </c:pt>
                <c:pt idx="7">
                  <c:v>24.228723404255309</c:v>
                </c:pt>
                <c:pt idx="8">
                  <c:v>25.497752808988761</c:v>
                </c:pt>
                <c:pt idx="9">
                  <c:v>20.806730769230771</c:v>
                </c:pt>
                <c:pt idx="10">
                  <c:v>27.723880597014922</c:v>
                </c:pt>
                <c:pt idx="11">
                  <c:v>22.406349206349198</c:v>
                </c:pt>
                <c:pt idx="12">
                  <c:v>20.344444444444441</c:v>
                </c:pt>
                <c:pt idx="13">
                  <c:v>19.314285714285706</c:v>
                </c:pt>
                <c:pt idx="14">
                  <c:v>25.102222222222217</c:v>
                </c:pt>
                <c:pt idx="15">
                  <c:v>24.15217391304348</c:v>
                </c:pt>
                <c:pt idx="16">
                  <c:v>23.905797101449274</c:v>
                </c:pt>
                <c:pt idx="17">
                  <c:v>23.968354430379748</c:v>
                </c:pt>
                <c:pt idx="18">
                  <c:v>21.586915887850459</c:v>
                </c:pt>
                <c:pt idx="19">
                  <c:v>19.431325301204819</c:v>
                </c:pt>
                <c:pt idx="20">
                  <c:v>27.109259259259247</c:v>
                </c:pt>
                <c:pt idx="21">
                  <c:v>26.116417910447758</c:v>
                </c:pt>
                <c:pt idx="22">
                  <c:v>22.908108108108106</c:v>
                </c:pt>
                <c:pt idx="23">
                  <c:v>24.549462365591392</c:v>
                </c:pt>
                <c:pt idx="24">
                  <c:v>23.55434782608695</c:v>
                </c:pt>
                <c:pt idx="25">
                  <c:v>25.472131147540981</c:v>
                </c:pt>
                <c:pt idx="26">
                  <c:v>23.845283018867931</c:v>
                </c:pt>
                <c:pt idx="27">
                  <c:v>25.059090909090902</c:v>
                </c:pt>
                <c:pt idx="28">
                  <c:v>21.947368421052637</c:v>
                </c:pt>
                <c:pt idx="29">
                  <c:v>24.588461538461527</c:v>
                </c:pt>
                <c:pt idx="30">
                  <c:v>23.857352941176465</c:v>
                </c:pt>
                <c:pt idx="31">
                  <c:v>23.570270270270274</c:v>
                </c:pt>
                <c:pt idx="32">
                  <c:v>23.499999999999996</c:v>
                </c:pt>
                <c:pt idx="33">
                  <c:v>22.478260869565212</c:v>
                </c:pt>
                <c:pt idx="34">
                  <c:v>22.258426966292134</c:v>
                </c:pt>
                <c:pt idx="35">
                  <c:v>26.904761904761912</c:v>
                </c:pt>
                <c:pt idx="36">
                  <c:v>24.44794520547946</c:v>
                </c:pt>
                <c:pt idx="37">
                  <c:v>22.983132530120475</c:v>
                </c:pt>
                <c:pt idx="38">
                  <c:v>24.068421052631582</c:v>
                </c:pt>
                <c:pt idx="39">
                  <c:v>22.733333333333331</c:v>
                </c:pt>
                <c:pt idx="40">
                  <c:v>23.80869565217391</c:v>
                </c:pt>
                <c:pt idx="41">
                  <c:v>25.339999999999993</c:v>
                </c:pt>
                <c:pt idx="42">
                  <c:v>20.650666666666666</c:v>
                </c:pt>
                <c:pt idx="43">
                  <c:v>21.721111111111107</c:v>
                </c:pt>
                <c:pt idx="44">
                  <c:v>21.803000000000001</c:v>
                </c:pt>
                <c:pt idx="45">
                  <c:v>25.7087</c:v>
                </c:pt>
                <c:pt idx="46">
                  <c:v>22.596341463414632</c:v>
                </c:pt>
                <c:pt idx="47">
                  <c:v>34.202325581395343</c:v>
                </c:pt>
                <c:pt idx="48">
                  <c:v>33.004166666666656</c:v>
                </c:pt>
                <c:pt idx="49">
                  <c:v>32.31898734177215</c:v>
                </c:pt>
                <c:pt idx="50">
                  <c:v>30.221495327102794</c:v>
                </c:pt>
                <c:pt idx="51">
                  <c:v>30.960176991150444</c:v>
                </c:pt>
                <c:pt idx="52">
                  <c:v>29.97232142857143</c:v>
                </c:pt>
                <c:pt idx="53">
                  <c:v>30.753731343283583</c:v>
                </c:pt>
                <c:pt idx="54">
                  <c:v>31.472368421052614</c:v>
                </c:pt>
                <c:pt idx="55">
                  <c:v>31.873786407766989</c:v>
                </c:pt>
                <c:pt idx="56">
                  <c:v>31.707692307692312</c:v>
                </c:pt>
                <c:pt idx="57">
                  <c:v>31.931168831168847</c:v>
                </c:pt>
                <c:pt idx="58">
                  <c:v>33.192405063291133</c:v>
                </c:pt>
                <c:pt idx="59">
                  <c:v>32.18372093023256</c:v>
                </c:pt>
                <c:pt idx="60">
                  <c:v>30.939130434782605</c:v>
                </c:pt>
                <c:pt idx="61">
                  <c:v>31.387962962962952</c:v>
                </c:pt>
                <c:pt idx="62">
                  <c:v>35.807142857142857</c:v>
                </c:pt>
                <c:pt idx="63">
                  <c:v>33.593670886075955</c:v>
                </c:pt>
                <c:pt idx="64">
                  <c:v>31.937647058823515</c:v>
                </c:pt>
                <c:pt idx="65">
                  <c:v>34.451219512195117</c:v>
                </c:pt>
                <c:pt idx="66">
                  <c:v>31.198550724637677</c:v>
                </c:pt>
                <c:pt idx="67">
                  <c:v>31.681927710843361</c:v>
                </c:pt>
                <c:pt idx="68">
                  <c:v>31.434375000000003</c:v>
                </c:pt>
                <c:pt idx="69">
                  <c:v>30.811458333333324</c:v>
                </c:pt>
                <c:pt idx="70">
                  <c:v>30.332258064516125</c:v>
                </c:pt>
                <c:pt idx="71">
                  <c:v>32.945945945945944</c:v>
                </c:pt>
                <c:pt idx="72">
                  <c:v>30.747560975609751</c:v>
                </c:pt>
                <c:pt idx="73">
                  <c:v>33.141772151898735</c:v>
                </c:pt>
                <c:pt idx="74">
                  <c:v>34.257575757575765</c:v>
                </c:pt>
                <c:pt idx="75">
                  <c:v>31.702531645569639</c:v>
                </c:pt>
                <c:pt idx="76">
                  <c:v>30.610869565217399</c:v>
                </c:pt>
                <c:pt idx="77">
                  <c:v>35.041739130434792</c:v>
                </c:pt>
                <c:pt idx="78">
                  <c:v>29.293749999999996</c:v>
                </c:pt>
                <c:pt idx="79">
                  <c:v>32.483050847457626</c:v>
                </c:pt>
                <c:pt idx="80">
                  <c:v>32.488888888888887</c:v>
                </c:pt>
                <c:pt idx="81">
                  <c:v>30.41578947368421</c:v>
                </c:pt>
                <c:pt idx="82">
                  <c:v>33.302941176470597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E1-4BC8-94BF-F422A45042BF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'Vbar-P (Calculation)'!$A$302:$A$384</c:f>
              <c:numCache>
                <c:formatCode>General</c:formatCode>
                <c:ptCount val="83"/>
                <c:pt idx="0">
                  <c:v>5.333333333333333</c:v>
                </c:pt>
                <c:pt idx="1">
                  <c:v>5.333333333333333</c:v>
                </c:pt>
                <c:pt idx="2">
                  <c:v>5.916666666666667</c:v>
                </c:pt>
                <c:pt idx="3">
                  <c:v>7.833333333333333</c:v>
                </c:pt>
                <c:pt idx="4">
                  <c:v>7.583333333333333</c:v>
                </c:pt>
                <c:pt idx="5">
                  <c:v>4.916666666666667</c:v>
                </c:pt>
                <c:pt idx="6">
                  <c:v>6.25</c:v>
                </c:pt>
                <c:pt idx="7">
                  <c:v>7.75</c:v>
                </c:pt>
                <c:pt idx="8">
                  <c:v>7.333333333333333</c:v>
                </c:pt>
                <c:pt idx="9">
                  <c:v>8.5833333333333339</c:v>
                </c:pt>
                <c:pt idx="10">
                  <c:v>5.5</c:v>
                </c:pt>
                <c:pt idx="11">
                  <c:v>5.166666666666667</c:v>
                </c:pt>
                <c:pt idx="12">
                  <c:v>5.166666666666667</c:v>
                </c:pt>
                <c:pt idx="13">
                  <c:v>8.6666666666666661</c:v>
                </c:pt>
                <c:pt idx="14">
                  <c:v>7.416666666666667</c:v>
                </c:pt>
                <c:pt idx="15">
                  <c:v>5.666666666666667</c:v>
                </c:pt>
                <c:pt idx="16">
                  <c:v>5.666666666666667</c:v>
                </c:pt>
                <c:pt idx="17">
                  <c:v>6.5</c:v>
                </c:pt>
                <c:pt idx="18">
                  <c:v>8.8333333333333339</c:v>
                </c:pt>
                <c:pt idx="19">
                  <c:v>6.833333333333333</c:v>
                </c:pt>
                <c:pt idx="20">
                  <c:v>4.416666666666667</c:v>
                </c:pt>
                <c:pt idx="21">
                  <c:v>5.5</c:v>
                </c:pt>
                <c:pt idx="22">
                  <c:v>6.083333333333333</c:v>
                </c:pt>
                <c:pt idx="23">
                  <c:v>7.666666666666667</c:v>
                </c:pt>
                <c:pt idx="24">
                  <c:v>7.583333333333333</c:v>
                </c:pt>
                <c:pt idx="25">
                  <c:v>5</c:v>
                </c:pt>
                <c:pt idx="26">
                  <c:v>4.333333333333333</c:v>
                </c:pt>
                <c:pt idx="27">
                  <c:v>5.416666666666667</c:v>
                </c:pt>
                <c:pt idx="28">
                  <c:v>6.25</c:v>
                </c:pt>
                <c:pt idx="29">
                  <c:v>8.5833333333333339</c:v>
                </c:pt>
                <c:pt idx="30">
                  <c:v>5.583333333333333</c:v>
                </c:pt>
                <c:pt idx="31">
                  <c:v>6.083333333333333</c:v>
                </c:pt>
                <c:pt idx="32">
                  <c:v>6.166666666666667</c:v>
                </c:pt>
                <c:pt idx="33">
                  <c:v>5.666666666666667</c:v>
                </c:pt>
                <c:pt idx="34">
                  <c:v>7.333333333333333</c:v>
                </c:pt>
                <c:pt idx="35">
                  <c:v>5.166666666666667</c:v>
                </c:pt>
                <c:pt idx="36">
                  <c:v>6</c:v>
                </c:pt>
                <c:pt idx="37">
                  <c:v>6.833333333333333</c:v>
                </c:pt>
                <c:pt idx="38">
                  <c:v>6.25</c:v>
                </c:pt>
                <c:pt idx="39">
                  <c:v>6.666666666666667</c:v>
                </c:pt>
                <c:pt idx="40">
                  <c:v>5.666666666666667</c:v>
                </c:pt>
                <c:pt idx="41">
                  <c:v>6.166666666666667</c:v>
                </c:pt>
                <c:pt idx="42">
                  <c:v>6.166666666666667</c:v>
                </c:pt>
                <c:pt idx="43">
                  <c:v>7.416666666666667</c:v>
                </c:pt>
                <c:pt idx="44">
                  <c:v>5.416666666666667</c:v>
                </c:pt>
                <c:pt idx="45">
                  <c:v>5.666666666666667</c:v>
                </c:pt>
                <c:pt idx="46">
                  <c:v>6.75</c:v>
                </c:pt>
                <c:pt idx="47">
                  <c:v>6.916666666666667</c:v>
                </c:pt>
                <c:pt idx="48">
                  <c:v>7.916666666666667</c:v>
                </c:pt>
                <c:pt idx="49">
                  <c:v>6.5</c:v>
                </c:pt>
                <c:pt idx="50">
                  <c:v>8.8333333333333339</c:v>
                </c:pt>
                <c:pt idx="51">
                  <c:v>9.3333333333333339</c:v>
                </c:pt>
                <c:pt idx="52">
                  <c:v>9.25</c:v>
                </c:pt>
                <c:pt idx="53">
                  <c:v>5.5</c:v>
                </c:pt>
                <c:pt idx="54">
                  <c:v>6.25</c:v>
                </c:pt>
                <c:pt idx="55">
                  <c:v>8.5</c:v>
                </c:pt>
                <c:pt idx="56">
                  <c:v>6.416666666666667</c:v>
                </c:pt>
                <c:pt idx="57">
                  <c:v>6.333333333333333</c:v>
                </c:pt>
                <c:pt idx="58">
                  <c:v>6.5</c:v>
                </c:pt>
                <c:pt idx="59">
                  <c:v>7.083333333333333</c:v>
                </c:pt>
                <c:pt idx="60">
                  <c:v>7.583333333333333</c:v>
                </c:pt>
                <c:pt idx="61">
                  <c:v>8.9166666666666661</c:v>
                </c:pt>
                <c:pt idx="62">
                  <c:v>6.916666666666667</c:v>
                </c:pt>
                <c:pt idx="63">
                  <c:v>6.5</c:v>
                </c:pt>
                <c:pt idx="64">
                  <c:v>7</c:v>
                </c:pt>
                <c:pt idx="65">
                  <c:v>3.3333333333333335</c:v>
                </c:pt>
                <c:pt idx="66">
                  <c:v>5.666666666666667</c:v>
                </c:pt>
                <c:pt idx="67">
                  <c:v>6.833333333333333</c:v>
                </c:pt>
                <c:pt idx="68">
                  <c:v>7.916666666666667</c:v>
                </c:pt>
                <c:pt idx="69">
                  <c:v>7.916666666666667</c:v>
                </c:pt>
                <c:pt idx="70">
                  <c:v>7.666666666666667</c:v>
                </c:pt>
                <c:pt idx="71">
                  <c:v>6.083333333333333</c:v>
                </c:pt>
                <c:pt idx="72">
                  <c:v>6.75</c:v>
                </c:pt>
                <c:pt idx="73">
                  <c:v>6.5</c:v>
                </c:pt>
                <c:pt idx="74">
                  <c:v>8.1666666666666661</c:v>
                </c:pt>
                <c:pt idx="75">
                  <c:v>6.5</c:v>
                </c:pt>
                <c:pt idx="76">
                  <c:v>7.583333333333333</c:v>
                </c:pt>
                <c:pt idx="77">
                  <c:v>9.5</c:v>
                </c:pt>
                <c:pt idx="78">
                  <c:v>9.25</c:v>
                </c:pt>
                <c:pt idx="79">
                  <c:v>9.75</c:v>
                </c:pt>
                <c:pt idx="80">
                  <c:v>5.916666666666667</c:v>
                </c:pt>
                <c:pt idx="81">
                  <c:v>6.25</c:v>
                </c:pt>
                <c:pt idx="82">
                  <c:v>8.4166666666666661</c:v>
                </c:pt>
              </c:numCache>
            </c:numRef>
          </c:xVal>
          <c:yVal>
            <c:numRef>
              <c:f>'Vbar-P (Calculation)'!$C$302:$C$384</c:f>
              <c:numCache>
                <c:formatCode>General</c:formatCode>
                <c:ptCount val="83"/>
                <c:pt idx="0">
                  <c:v>29.833641162766423</c:v>
                </c:pt>
                <c:pt idx="1">
                  <c:v>29.833641162766423</c:v>
                </c:pt>
                <c:pt idx="2">
                  <c:v>28.687999811090776</c:v>
                </c:pt>
                <c:pt idx="3">
                  <c:v>25.55039262315319</c:v>
                </c:pt>
                <c:pt idx="4">
                  <c:v>25.914132213296185</c:v>
                </c:pt>
                <c:pt idx="5">
                  <c:v>30.72119723379787</c:v>
                </c:pt>
                <c:pt idx="6">
                  <c:v>28.078481442870491</c:v>
                </c:pt>
                <c:pt idx="7">
                  <c:v>25.670320551205979</c:v>
                </c:pt>
                <c:pt idx="8">
                  <c:v>26.290100090969791</c:v>
                </c:pt>
                <c:pt idx="9">
                  <c:v>24.526430614835974</c:v>
                </c:pt>
                <c:pt idx="10">
                  <c:v>29.495376802125882</c:v>
                </c:pt>
                <c:pt idx="11">
                  <c:v>30.181259561288062</c:v>
                </c:pt>
                <c:pt idx="12">
                  <c:v>30.181259561288062</c:v>
                </c:pt>
                <c:pt idx="13">
                  <c:v>24.41843980460839</c:v>
                </c:pt>
                <c:pt idx="14">
                  <c:v>26.163377634958241</c:v>
                </c:pt>
                <c:pt idx="15">
                  <c:v>29.166054576153766</c:v>
                </c:pt>
                <c:pt idx="16">
                  <c:v>29.166054576153766</c:v>
                </c:pt>
                <c:pt idx="17">
                  <c:v>27.640854987737324</c:v>
                </c:pt>
                <c:pt idx="18">
                  <c:v>24.205702718163298</c:v>
                </c:pt>
                <c:pt idx="19">
                  <c:v>27.081512677470297</c:v>
                </c:pt>
                <c:pt idx="20">
                  <c:v>31.873863952431545</c:v>
                </c:pt>
                <c:pt idx="21">
                  <c:v>29.495376802125882</c:v>
                </c:pt>
                <c:pt idx="22">
                  <c:v>28.379395332619623</c:v>
                </c:pt>
                <c:pt idx="23">
                  <c:v>25.791559264753538</c:v>
                </c:pt>
                <c:pt idx="24">
                  <c:v>25.914132213296185</c:v>
                </c:pt>
                <c:pt idx="25">
                  <c:v>30.538672165607533</c:v>
                </c:pt>
                <c:pt idx="26">
                  <c:v>32.0762185916725</c:v>
                </c:pt>
                <c:pt idx="27">
                  <c:v>29.66336610460295</c:v>
                </c:pt>
                <c:pt idx="28">
                  <c:v>28.078481442870491</c:v>
                </c:pt>
                <c:pt idx="29">
                  <c:v>24.526430614835974</c:v>
                </c:pt>
                <c:pt idx="30">
                  <c:v>29.32962262973674</c:v>
                </c:pt>
                <c:pt idx="31">
                  <c:v>28.379395332619623</c:v>
                </c:pt>
                <c:pt idx="32">
                  <c:v>28.22799693702952</c:v>
                </c:pt>
                <c:pt idx="33">
                  <c:v>29.166054576153766</c:v>
                </c:pt>
                <c:pt idx="34">
                  <c:v>26.290100090969791</c:v>
                </c:pt>
                <c:pt idx="35">
                  <c:v>30.181259561288062</c:v>
                </c:pt>
                <c:pt idx="36">
                  <c:v>28.532716074639517</c:v>
                </c:pt>
                <c:pt idx="37">
                  <c:v>27.081512677470297</c:v>
                </c:pt>
                <c:pt idx="38">
                  <c:v>28.078481442870491</c:v>
                </c:pt>
                <c:pt idx="39">
                  <c:v>27.357845365507263</c:v>
                </c:pt>
                <c:pt idx="40">
                  <c:v>29.166054576153766</c:v>
                </c:pt>
                <c:pt idx="41">
                  <c:v>28.22799693702952</c:v>
                </c:pt>
                <c:pt idx="42">
                  <c:v>28.22799693702952</c:v>
                </c:pt>
                <c:pt idx="43">
                  <c:v>26.163377634958241</c:v>
                </c:pt>
                <c:pt idx="44">
                  <c:v>29.66336610460295</c:v>
                </c:pt>
                <c:pt idx="45">
                  <c:v>29.166054576153766</c:v>
                </c:pt>
                <c:pt idx="46">
                  <c:v>27.218860631963462</c:v>
                </c:pt>
                <c:pt idx="47">
                  <c:v>26.945770160088234</c:v>
                </c:pt>
                <c:pt idx="48">
                  <c:v>25.431752611693085</c:v>
                </c:pt>
                <c:pt idx="49">
                  <c:v>27.640854987737324</c:v>
                </c:pt>
                <c:pt idx="50">
                  <c:v>24.205702718163298</c:v>
                </c:pt>
                <c:pt idx="51">
                  <c:v>23.592231102572114</c:v>
                </c:pt>
                <c:pt idx="52">
                  <c:v>23.691993543834659</c:v>
                </c:pt>
                <c:pt idx="53">
                  <c:v>29.495376802125882</c:v>
                </c:pt>
                <c:pt idx="54">
                  <c:v>28.078481442870491</c:v>
                </c:pt>
                <c:pt idx="55">
                  <c:v>24.635526778047115</c:v>
                </c:pt>
                <c:pt idx="56">
                  <c:v>27.784947112613526</c:v>
                </c:pt>
                <c:pt idx="57">
                  <c:v>27.930810560879763</c:v>
                </c:pt>
                <c:pt idx="58">
                  <c:v>27.640854987737324</c:v>
                </c:pt>
                <c:pt idx="59">
                  <c:v>26.678980295448724</c:v>
                </c:pt>
                <c:pt idx="60">
                  <c:v>25.914132213296185</c:v>
                </c:pt>
                <c:pt idx="61">
                  <c:v>24.100921692252978</c:v>
                </c:pt>
                <c:pt idx="62">
                  <c:v>26.945770160088234</c:v>
                </c:pt>
                <c:pt idx="63">
                  <c:v>27.640854987737324</c:v>
                </c:pt>
                <c:pt idx="64">
                  <c:v>26.811602589285407</c:v>
                </c:pt>
                <c:pt idx="65">
                  <c:v>34.775202045446299</c:v>
                </c:pt>
                <c:pt idx="66">
                  <c:v>29.166054576153766</c:v>
                </c:pt>
                <c:pt idx="67">
                  <c:v>27.081512677470297</c:v>
                </c:pt>
                <c:pt idx="68">
                  <c:v>25.431752611693085</c:v>
                </c:pt>
                <c:pt idx="69">
                  <c:v>25.431752611693085</c:v>
                </c:pt>
                <c:pt idx="70">
                  <c:v>25.791559264753538</c:v>
                </c:pt>
                <c:pt idx="71">
                  <c:v>28.379395332619623</c:v>
                </c:pt>
                <c:pt idx="72">
                  <c:v>27.218860631963462</c:v>
                </c:pt>
                <c:pt idx="73">
                  <c:v>27.640854987737324</c:v>
                </c:pt>
                <c:pt idx="74">
                  <c:v>25.08333970683654</c:v>
                </c:pt>
                <c:pt idx="75">
                  <c:v>27.640854987737324</c:v>
                </c:pt>
                <c:pt idx="76">
                  <c:v>25.914132213296185</c:v>
                </c:pt>
                <c:pt idx="77">
                  <c:v>23.395563394043215</c:v>
                </c:pt>
                <c:pt idx="78">
                  <c:v>23.691993543834659</c:v>
                </c:pt>
                <c:pt idx="79">
                  <c:v>23.107488987404256</c:v>
                </c:pt>
                <c:pt idx="80">
                  <c:v>28.687999811090776</c:v>
                </c:pt>
                <c:pt idx="81">
                  <c:v>28.078481442870491</c:v>
                </c:pt>
                <c:pt idx="82">
                  <c:v>24.745746700598982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E1-4BC8-94BF-F422A45042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0299855"/>
        <c:axId val="1400296527"/>
      </c:scatterChart>
      <c:valAx>
        <c:axId val="1400299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296527"/>
        <c:crosses val="autoZero"/>
        <c:crossBetween val="midCat"/>
      </c:valAx>
      <c:valAx>
        <c:axId val="1400296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Vt2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2998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'Vt2-P (Calculation)'!$B$1</c:f>
              <c:strCache>
                <c:ptCount val="1"/>
                <c:pt idx="0">
                  <c:v>vt2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4.0432542681390835E-2"/>
                  <c:y val="-0.4825597822699603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7039910452369925"/>
                  <c:y val="-0.573949958102202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'Vt2-P (Calculation)'!$A$3:$A$384</c:f>
              <c:numCache>
                <c:formatCode>General</c:formatCode>
                <c:ptCount val="382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  <c:pt idx="24">
                  <c:v>0.1</c:v>
                </c:pt>
                <c:pt idx="25">
                  <c:v>0.1</c:v>
                </c:pt>
                <c:pt idx="26">
                  <c:v>0.1</c:v>
                </c:pt>
                <c:pt idx="27">
                  <c:v>0.1</c:v>
                </c:pt>
                <c:pt idx="28">
                  <c:v>0.1</c:v>
                </c:pt>
                <c:pt idx="29">
                  <c:v>0.1</c:v>
                </c:pt>
                <c:pt idx="30">
                  <c:v>0.1</c:v>
                </c:pt>
                <c:pt idx="31">
                  <c:v>0.1</c:v>
                </c:pt>
                <c:pt idx="32">
                  <c:v>0.1</c:v>
                </c:pt>
                <c:pt idx="33">
                  <c:v>0.1</c:v>
                </c:pt>
                <c:pt idx="34">
                  <c:v>0.1</c:v>
                </c:pt>
                <c:pt idx="35">
                  <c:v>0.1</c:v>
                </c:pt>
                <c:pt idx="36">
                  <c:v>0.1</c:v>
                </c:pt>
                <c:pt idx="37">
                  <c:v>0.1</c:v>
                </c:pt>
                <c:pt idx="38">
                  <c:v>0.1</c:v>
                </c:pt>
                <c:pt idx="39">
                  <c:v>0.1</c:v>
                </c:pt>
                <c:pt idx="40">
                  <c:v>0.1</c:v>
                </c:pt>
                <c:pt idx="41">
                  <c:v>0.1</c:v>
                </c:pt>
                <c:pt idx="42">
                  <c:v>0.1</c:v>
                </c:pt>
                <c:pt idx="43">
                  <c:v>0.1</c:v>
                </c:pt>
                <c:pt idx="44">
                  <c:v>0.1</c:v>
                </c:pt>
                <c:pt idx="45">
                  <c:v>0.1</c:v>
                </c:pt>
                <c:pt idx="46">
                  <c:v>0.1</c:v>
                </c:pt>
                <c:pt idx="47">
                  <c:v>0.1</c:v>
                </c:pt>
                <c:pt idx="48">
                  <c:v>0.1</c:v>
                </c:pt>
                <c:pt idx="49">
                  <c:v>0.1</c:v>
                </c:pt>
                <c:pt idx="50">
                  <c:v>0.1</c:v>
                </c:pt>
                <c:pt idx="51">
                  <c:v>0.1</c:v>
                </c:pt>
                <c:pt idx="52">
                  <c:v>0.1</c:v>
                </c:pt>
                <c:pt idx="53">
                  <c:v>0.1</c:v>
                </c:pt>
                <c:pt idx="54">
                  <c:v>0.1</c:v>
                </c:pt>
                <c:pt idx="55">
                  <c:v>0.1</c:v>
                </c:pt>
                <c:pt idx="56">
                  <c:v>0.1</c:v>
                </c:pt>
                <c:pt idx="57">
                  <c:v>0.1</c:v>
                </c:pt>
                <c:pt idx="58">
                  <c:v>0.1</c:v>
                </c:pt>
                <c:pt idx="59">
                  <c:v>0.1</c:v>
                </c:pt>
                <c:pt idx="60">
                  <c:v>0.1</c:v>
                </c:pt>
                <c:pt idx="61">
                  <c:v>0.1</c:v>
                </c:pt>
                <c:pt idx="62">
                  <c:v>0.1</c:v>
                </c:pt>
                <c:pt idx="63">
                  <c:v>0.1</c:v>
                </c:pt>
                <c:pt idx="64">
                  <c:v>0.1</c:v>
                </c:pt>
                <c:pt idx="65">
                  <c:v>0.1</c:v>
                </c:pt>
                <c:pt idx="66">
                  <c:v>0.1</c:v>
                </c:pt>
                <c:pt idx="67">
                  <c:v>0.1</c:v>
                </c:pt>
                <c:pt idx="68">
                  <c:v>0.1</c:v>
                </c:pt>
                <c:pt idx="69">
                  <c:v>0.1</c:v>
                </c:pt>
                <c:pt idx="70">
                  <c:v>0.1</c:v>
                </c:pt>
                <c:pt idx="71">
                  <c:v>0.1</c:v>
                </c:pt>
                <c:pt idx="72">
                  <c:v>0.1</c:v>
                </c:pt>
                <c:pt idx="73">
                  <c:v>0.1</c:v>
                </c:pt>
                <c:pt idx="74">
                  <c:v>0.1</c:v>
                </c:pt>
                <c:pt idx="75">
                  <c:v>0.1</c:v>
                </c:pt>
                <c:pt idx="76">
                  <c:v>0.1</c:v>
                </c:pt>
                <c:pt idx="77">
                  <c:v>0.1</c:v>
                </c:pt>
                <c:pt idx="78">
                  <c:v>0.1</c:v>
                </c:pt>
                <c:pt idx="79">
                  <c:v>0.1</c:v>
                </c:pt>
                <c:pt idx="80">
                  <c:v>0.1</c:v>
                </c:pt>
                <c:pt idx="81">
                  <c:v>0.1</c:v>
                </c:pt>
                <c:pt idx="82">
                  <c:v>0.1</c:v>
                </c:pt>
                <c:pt idx="83">
                  <c:v>0.1</c:v>
                </c:pt>
                <c:pt idx="84">
                  <c:v>0.1</c:v>
                </c:pt>
                <c:pt idx="85">
                  <c:v>0.1</c:v>
                </c:pt>
                <c:pt idx="86">
                  <c:v>0.1</c:v>
                </c:pt>
                <c:pt idx="87">
                  <c:v>0.1</c:v>
                </c:pt>
                <c:pt idx="88">
                  <c:v>0.1</c:v>
                </c:pt>
                <c:pt idx="89">
                  <c:v>0.1</c:v>
                </c:pt>
                <c:pt idx="90">
                  <c:v>0.1</c:v>
                </c:pt>
                <c:pt idx="91">
                  <c:v>0.1</c:v>
                </c:pt>
                <c:pt idx="92">
                  <c:v>0.1</c:v>
                </c:pt>
                <c:pt idx="93">
                  <c:v>0.1</c:v>
                </c:pt>
                <c:pt idx="94">
                  <c:v>0.1</c:v>
                </c:pt>
                <c:pt idx="95">
                  <c:v>0.1</c:v>
                </c:pt>
                <c:pt idx="96">
                  <c:v>0.1</c:v>
                </c:pt>
                <c:pt idx="97">
                  <c:v>0.1</c:v>
                </c:pt>
                <c:pt idx="98">
                  <c:v>0.1</c:v>
                </c:pt>
                <c:pt idx="99">
                  <c:v>0.1</c:v>
                </c:pt>
                <c:pt idx="100">
                  <c:v>0.1</c:v>
                </c:pt>
                <c:pt idx="101">
                  <c:v>0.1</c:v>
                </c:pt>
                <c:pt idx="102">
                  <c:v>0.1</c:v>
                </c:pt>
                <c:pt idx="103">
                  <c:v>0.1</c:v>
                </c:pt>
                <c:pt idx="104">
                  <c:v>0.1</c:v>
                </c:pt>
                <c:pt idx="105">
                  <c:v>0.1</c:v>
                </c:pt>
                <c:pt idx="106">
                  <c:v>0.1</c:v>
                </c:pt>
                <c:pt idx="107">
                  <c:v>0.1</c:v>
                </c:pt>
                <c:pt idx="108">
                  <c:v>0.1</c:v>
                </c:pt>
                <c:pt idx="109">
                  <c:v>0.1</c:v>
                </c:pt>
                <c:pt idx="110">
                  <c:v>0.1</c:v>
                </c:pt>
                <c:pt idx="111">
                  <c:v>0.1</c:v>
                </c:pt>
                <c:pt idx="112">
                  <c:v>0.1</c:v>
                </c:pt>
                <c:pt idx="113">
                  <c:v>0.1</c:v>
                </c:pt>
                <c:pt idx="114">
                  <c:v>0.1</c:v>
                </c:pt>
                <c:pt idx="115">
                  <c:v>0.1</c:v>
                </c:pt>
                <c:pt idx="116">
                  <c:v>0.1</c:v>
                </c:pt>
                <c:pt idx="117">
                  <c:v>0.1</c:v>
                </c:pt>
                <c:pt idx="118">
                  <c:v>0.1</c:v>
                </c:pt>
                <c:pt idx="119">
                  <c:v>0.1</c:v>
                </c:pt>
                <c:pt idx="120">
                  <c:v>0.1</c:v>
                </c:pt>
                <c:pt idx="121">
                  <c:v>0.1</c:v>
                </c:pt>
                <c:pt idx="122">
                  <c:v>0.1</c:v>
                </c:pt>
                <c:pt idx="123">
                  <c:v>0.1</c:v>
                </c:pt>
                <c:pt idx="124">
                  <c:v>0.1</c:v>
                </c:pt>
                <c:pt idx="125">
                  <c:v>0.1</c:v>
                </c:pt>
                <c:pt idx="126">
                  <c:v>0.1</c:v>
                </c:pt>
                <c:pt idx="127">
                  <c:v>0.1</c:v>
                </c:pt>
                <c:pt idx="128">
                  <c:v>0.1</c:v>
                </c:pt>
                <c:pt idx="129">
                  <c:v>0.1</c:v>
                </c:pt>
                <c:pt idx="130">
                  <c:v>0.1</c:v>
                </c:pt>
                <c:pt idx="131">
                  <c:v>0.1</c:v>
                </c:pt>
                <c:pt idx="132">
                  <c:v>0.1</c:v>
                </c:pt>
                <c:pt idx="133">
                  <c:v>0.1</c:v>
                </c:pt>
                <c:pt idx="134">
                  <c:v>0.1</c:v>
                </c:pt>
                <c:pt idx="135">
                  <c:v>0.1</c:v>
                </c:pt>
                <c:pt idx="136">
                  <c:v>0.1</c:v>
                </c:pt>
                <c:pt idx="137">
                  <c:v>0.1</c:v>
                </c:pt>
                <c:pt idx="138">
                  <c:v>0.1</c:v>
                </c:pt>
                <c:pt idx="139">
                  <c:v>0.1</c:v>
                </c:pt>
                <c:pt idx="140">
                  <c:v>0.1</c:v>
                </c:pt>
                <c:pt idx="141">
                  <c:v>0.1</c:v>
                </c:pt>
                <c:pt idx="142">
                  <c:v>0.1</c:v>
                </c:pt>
                <c:pt idx="143">
                  <c:v>0.1</c:v>
                </c:pt>
                <c:pt idx="144">
                  <c:v>0.1</c:v>
                </c:pt>
                <c:pt idx="145">
                  <c:v>0.1</c:v>
                </c:pt>
                <c:pt idx="146">
                  <c:v>0.1</c:v>
                </c:pt>
                <c:pt idx="147">
                  <c:v>0.1</c:v>
                </c:pt>
                <c:pt idx="148">
                  <c:v>0.1</c:v>
                </c:pt>
                <c:pt idx="149">
                  <c:v>0.1</c:v>
                </c:pt>
                <c:pt idx="150">
                  <c:v>0.1</c:v>
                </c:pt>
                <c:pt idx="151">
                  <c:v>0.1</c:v>
                </c:pt>
                <c:pt idx="152">
                  <c:v>0.1</c:v>
                </c:pt>
                <c:pt idx="153">
                  <c:v>0.1</c:v>
                </c:pt>
                <c:pt idx="154">
                  <c:v>0.1</c:v>
                </c:pt>
                <c:pt idx="155">
                  <c:v>0.1</c:v>
                </c:pt>
                <c:pt idx="156">
                  <c:v>0.1</c:v>
                </c:pt>
                <c:pt idx="157">
                  <c:v>0.1</c:v>
                </c:pt>
                <c:pt idx="158">
                  <c:v>0.1</c:v>
                </c:pt>
                <c:pt idx="159">
                  <c:v>0.1</c:v>
                </c:pt>
                <c:pt idx="160">
                  <c:v>0.1</c:v>
                </c:pt>
                <c:pt idx="161">
                  <c:v>0.1</c:v>
                </c:pt>
                <c:pt idx="162">
                  <c:v>0.1</c:v>
                </c:pt>
                <c:pt idx="163">
                  <c:v>0.1</c:v>
                </c:pt>
                <c:pt idx="164">
                  <c:v>0.1</c:v>
                </c:pt>
                <c:pt idx="165">
                  <c:v>0.1</c:v>
                </c:pt>
                <c:pt idx="166">
                  <c:v>0.1</c:v>
                </c:pt>
                <c:pt idx="167">
                  <c:v>0.1</c:v>
                </c:pt>
                <c:pt idx="168">
                  <c:v>0.1</c:v>
                </c:pt>
                <c:pt idx="169">
                  <c:v>0.1</c:v>
                </c:pt>
                <c:pt idx="170">
                  <c:v>0.1</c:v>
                </c:pt>
                <c:pt idx="171">
                  <c:v>0.1</c:v>
                </c:pt>
                <c:pt idx="172">
                  <c:v>0.1</c:v>
                </c:pt>
                <c:pt idx="173">
                  <c:v>0.1</c:v>
                </c:pt>
                <c:pt idx="174">
                  <c:v>0.1</c:v>
                </c:pt>
                <c:pt idx="175">
                  <c:v>0.1</c:v>
                </c:pt>
                <c:pt idx="176">
                  <c:v>0.1</c:v>
                </c:pt>
                <c:pt idx="177">
                  <c:v>0.1</c:v>
                </c:pt>
                <c:pt idx="178">
                  <c:v>0.1</c:v>
                </c:pt>
                <c:pt idx="179">
                  <c:v>0.1</c:v>
                </c:pt>
                <c:pt idx="180">
                  <c:v>0.1</c:v>
                </c:pt>
                <c:pt idx="181">
                  <c:v>0.1</c:v>
                </c:pt>
                <c:pt idx="182">
                  <c:v>0.1</c:v>
                </c:pt>
                <c:pt idx="183">
                  <c:v>0.1</c:v>
                </c:pt>
                <c:pt idx="184">
                  <c:v>0.1</c:v>
                </c:pt>
                <c:pt idx="185">
                  <c:v>0.1</c:v>
                </c:pt>
                <c:pt idx="186">
                  <c:v>0.1</c:v>
                </c:pt>
                <c:pt idx="187">
                  <c:v>0.1</c:v>
                </c:pt>
                <c:pt idx="188">
                  <c:v>0.1</c:v>
                </c:pt>
                <c:pt idx="189">
                  <c:v>0.1</c:v>
                </c:pt>
                <c:pt idx="190">
                  <c:v>0.1</c:v>
                </c:pt>
                <c:pt idx="191">
                  <c:v>0.1</c:v>
                </c:pt>
                <c:pt idx="192">
                  <c:v>0.1</c:v>
                </c:pt>
                <c:pt idx="193">
                  <c:v>0.1</c:v>
                </c:pt>
                <c:pt idx="194">
                  <c:v>0.1</c:v>
                </c:pt>
                <c:pt idx="195">
                  <c:v>0.1</c:v>
                </c:pt>
                <c:pt idx="196">
                  <c:v>0.1</c:v>
                </c:pt>
                <c:pt idx="197">
                  <c:v>0.1</c:v>
                </c:pt>
                <c:pt idx="198">
                  <c:v>0.1</c:v>
                </c:pt>
                <c:pt idx="199">
                  <c:v>0.1</c:v>
                </c:pt>
                <c:pt idx="200">
                  <c:v>0.1</c:v>
                </c:pt>
                <c:pt idx="201">
                  <c:v>0.1</c:v>
                </c:pt>
                <c:pt idx="202">
                  <c:v>0.1</c:v>
                </c:pt>
                <c:pt idx="203">
                  <c:v>0.1</c:v>
                </c:pt>
                <c:pt idx="204">
                  <c:v>0.1</c:v>
                </c:pt>
                <c:pt idx="205">
                  <c:v>0.1</c:v>
                </c:pt>
                <c:pt idx="206">
                  <c:v>0.1</c:v>
                </c:pt>
                <c:pt idx="207">
                  <c:v>0.1</c:v>
                </c:pt>
                <c:pt idx="208">
                  <c:v>0.1</c:v>
                </c:pt>
                <c:pt idx="209">
                  <c:v>0.1</c:v>
                </c:pt>
                <c:pt idx="210">
                  <c:v>0.1</c:v>
                </c:pt>
                <c:pt idx="211">
                  <c:v>0.1</c:v>
                </c:pt>
                <c:pt idx="212">
                  <c:v>0.1</c:v>
                </c:pt>
                <c:pt idx="213">
                  <c:v>0.1</c:v>
                </c:pt>
                <c:pt idx="214">
                  <c:v>0.1</c:v>
                </c:pt>
                <c:pt idx="215">
                  <c:v>0.1</c:v>
                </c:pt>
                <c:pt idx="216">
                  <c:v>0.1</c:v>
                </c:pt>
                <c:pt idx="217">
                  <c:v>0.1</c:v>
                </c:pt>
                <c:pt idx="218">
                  <c:v>0.1</c:v>
                </c:pt>
                <c:pt idx="219">
                  <c:v>0.1</c:v>
                </c:pt>
                <c:pt idx="220">
                  <c:v>0.1</c:v>
                </c:pt>
                <c:pt idx="221">
                  <c:v>0.1</c:v>
                </c:pt>
                <c:pt idx="222">
                  <c:v>0.1</c:v>
                </c:pt>
                <c:pt idx="223">
                  <c:v>0.1</c:v>
                </c:pt>
                <c:pt idx="224">
                  <c:v>0.1</c:v>
                </c:pt>
                <c:pt idx="225">
                  <c:v>0.1</c:v>
                </c:pt>
                <c:pt idx="226">
                  <c:v>0.1</c:v>
                </c:pt>
                <c:pt idx="227">
                  <c:v>0.1</c:v>
                </c:pt>
                <c:pt idx="228">
                  <c:v>0.1</c:v>
                </c:pt>
                <c:pt idx="229">
                  <c:v>0.1</c:v>
                </c:pt>
                <c:pt idx="230">
                  <c:v>0.1</c:v>
                </c:pt>
                <c:pt idx="231">
                  <c:v>0.1</c:v>
                </c:pt>
                <c:pt idx="232">
                  <c:v>0.1</c:v>
                </c:pt>
                <c:pt idx="233">
                  <c:v>0.1</c:v>
                </c:pt>
                <c:pt idx="234">
                  <c:v>0.1</c:v>
                </c:pt>
                <c:pt idx="235">
                  <c:v>0.1</c:v>
                </c:pt>
                <c:pt idx="236">
                  <c:v>0.1</c:v>
                </c:pt>
                <c:pt idx="237">
                  <c:v>0.1</c:v>
                </c:pt>
                <c:pt idx="238">
                  <c:v>0.1</c:v>
                </c:pt>
                <c:pt idx="239">
                  <c:v>0.1</c:v>
                </c:pt>
                <c:pt idx="240">
                  <c:v>0.1</c:v>
                </c:pt>
                <c:pt idx="241">
                  <c:v>0.1</c:v>
                </c:pt>
                <c:pt idx="242">
                  <c:v>0.1</c:v>
                </c:pt>
                <c:pt idx="243">
                  <c:v>0.1</c:v>
                </c:pt>
                <c:pt idx="244">
                  <c:v>0.1</c:v>
                </c:pt>
                <c:pt idx="245">
                  <c:v>0.1</c:v>
                </c:pt>
                <c:pt idx="246">
                  <c:v>0.1</c:v>
                </c:pt>
                <c:pt idx="247">
                  <c:v>0.1</c:v>
                </c:pt>
                <c:pt idx="248">
                  <c:v>0.1</c:v>
                </c:pt>
                <c:pt idx="249">
                  <c:v>0.1</c:v>
                </c:pt>
                <c:pt idx="250">
                  <c:v>0.1</c:v>
                </c:pt>
                <c:pt idx="251">
                  <c:v>0.1</c:v>
                </c:pt>
                <c:pt idx="252">
                  <c:v>0.1</c:v>
                </c:pt>
                <c:pt idx="253">
                  <c:v>0.1</c:v>
                </c:pt>
                <c:pt idx="254">
                  <c:v>0.1</c:v>
                </c:pt>
                <c:pt idx="255">
                  <c:v>0.1</c:v>
                </c:pt>
                <c:pt idx="256">
                  <c:v>0.1</c:v>
                </c:pt>
                <c:pt idx="257">
                  <c:v>0.1</c:v>
                </c:pt>
                <c:pt idx="258">
                  <c:v>0.1</c:v>
                </c:pt>
                <c:pt idx="259">
                  <c:v>0.1</c:v>
                </c:pt>
                <c:pt idx="260">
                  <c:v>0.1</c:v>
                </c:pt>
                <c:pt idx="261">
                  <c:v>0.1</c:v>
                </c:pt>
                <c:pt idx="262">
                  <c:v>0.1</c:v>
                </c:pt>
                <c:pt idx="263">
                  <c:v>0.1</c:v>
                </c:pt>
                <c:pt idx="264">
                  <c:v>0.1</c:v>
                </c:pt>
                <c:pt idx="265">
                  <c:v>0.1</c:v>
                </c:pt>
                <c:pt idx="266">
                  <c:v>0.1</c:v>
                </c:pt>
                <c:pt idx="267">
                  <c:v>0.1</c:v>
                </c:pt>
                <c:pt idx="268">
                  <c:v>0.1</c:v>
                </c:pt>
                <c:pt idx="269">
                  <c:v>0.1</c:v>
                </c:pt>
                <c:pt idx="270">
                  <c:v>0.1</c:v>
                </c:pt>
                <c:pt idx="271">
                  <c:v>0.1</c:v>
                </c:pt>
                <c:pt idx="272">
                  <c:v>0.1</c:v>
                </c:pt>
                <c:pt idx="273">
                  <c:v>0.1</c:v>
                </c:pt>
                <c:pt idx="274">
                  <c:v>0.1</c:v>
                </c:pt>
                <c:pt idx="275">
                  <c:v>0.1</c:v>
                </c:pt>
                <c:pt idx="276">
                  <c:v>0.1</c:v>
                </c:pt>
                <c:pt idx="277">
                  <c:v>0.1</c:v>
                </c:pt>
                <c:pt idx="278">
                  <c:v>0.1</c:v>
                </c:pt>
                <c:pt idx="279">
                  <c:v>0.1</c:v>
                </c:pt>
                <c:pt idx="280">
                  <c:v>0.1</c:v>
                </c:pt>
                <c:pt idx="281">
                  <c:v>0.1</c:v>
                </c:pt>
                <c:pt idx="282">
                  <c:v>0.1</c:v>
                </c:pt>
                <c:pt idx="283">
                  <c:v>0.1</c:v>
                </c:pt>
                <c:pt idx="284">
                  <c:v>0.1</c:v>
                </c:pt>
                <c:pt idx="285">
                  <c:v>0.1</c:v>
                </c:pt>
                <c:pt idx="286">
                  <c:v>0.1</c:v>
                </c:pt>
                <c:pt idx="287">
                  <c:v>0.1</c:v>
                </c:pt>
                <c:pt idx="288">
                  <c:v>0.1</c:v>
                </c:pt>
                <c:pt idx="289">
                  <c:v>0.1</c:v>
                </c:pt>
                <c:pt idx="290">
                  <c:v>0.1</c:v>
                </c:pt>
                <c:pt idx="291">
                  <c:v>0.1</c:v>
                </c:pt>
                <c:pt idx="292">
                  <c:v>0.1</c:v>
                </c:pt>
                <c:pt idx="293">
                  <c:v>0.1</c:v>
                </c:pt>
                <c:pt idx="294">
                  <c:v>0.1</c:v>
                </c:pt>
                <c:pt idx="295">
                  <c:v>0.1</c:v>
                </c:pt>
                <c:pt idx="296">
                  <c:v>0.1</c:v>
                </c:pt>
                <c:pt idx="297">
                  <c:v>0.1</c:v>
                </c:pt>
                <c:pt idx="298">
                  <c:v>0.1</c:v>
                </c:pt>
                <c:pt idx="299">
                  <c:v>5.333333333333333</c:v>
                </c:pt>
                <c:pt idx="300">
                  <c:v>5.333333333333333</c:v>
                </c:pt>
                <c:pt idx="301">
                  <c:v>5.916666666666667</c:v>
                </c:pt>
                <c:pt idx="302">
                  <c:v>7.833333333333333</c:v>
                </c:pt>
                <c:pt idx="303">
                  <c:v>7.583333333333333</c:v>
                </c:pt>
                <c:pt idx="304">
                  <c:v>4.916666666666667</c:v>
                </c:pt>
                <c:pt idx="305">
                  <c:v>6.25</c:v>
                </c:pt>
                <c:pt idx="306">
                  <c:v>7.75</c:v>
                </c:pt>
                <c:pt idx="307">
                  <c:v>7.333333333333333</c:v>
                </c:pt>
                <c:pt idx="308">
                  <c:v>8.5833333333333339</c:v>
                </c:pt>
                <c:pt idx="309">
                  <c:v>5.5</c:v>
                </c:pt>
                <c:pt idx="310">
                  <c:v>5.166666666666667</c:v>
                </c:pt>
                <c:pt idx="311">
                  <c:v>5.166666666666667</c:v>
                </c:pt>
                <c:pt idx="312">
                  <c:v>8.6666666666666661</c:v>
                </c:pt>
                <c:pt idx="313">
                  <c:v>7.416666666666667</c:v>
                </c:pt>
                <c:pt idx="314">
                  <c:v>5.666666666666667</c:v>
                </c:pt>
                <c:pt idx="315">
                  <c:v>5.666666666666667</c:v>
                </c:pt>
                <c:pt idx="316">
                  <c:v>6.5</c:v>
                </c:pt>
                <c:pt idx="317">
                  <c:v>8.8333333333333339</c:v>
                </c:pt>
                <c:pt idx="318">
                  <c:v>6.833333333333333</c:v>
                </c:pt>
                <c:pt idx="319">
                  <c:v>4.416666666666667</c:v>
                </c:pt>
                <c:pt idx="320">
                  <c:v>5.5</c:v>
                </c:pt>
                <c:pt idx="321">
                  <c:v>6.083333333333333</c:v>
                </c:pt>
                <c:pt idx="322">
                  <c:v>7.666666666666667</c:v>
                </c:pt>
                <c:pt idx="323">
                  <c:v>7.583333333333333</c:v>
                </c:pt>
                <c:pt idx="324">
                  <c:v>5</c:v>
                </c:pt>
                <c:pt idx="325">
                  <c:v>4.333333333333333</c:v>
                </c:pt>
                <c:pt idx="326">
                  <c:v>5.416666666666667</c:v>
                </c:pt>
                <c:pt idx="327">
                  <c:v>6.25</c:v>
                </c:pt>
                <c:pt idx="328">
                  <c:v>8.5833333333333339</c:v>
                </c:pt>
                <c:pt idx="329">
                  <c:v>5.583333333333333</c:v>
                </c:pt>
                <c:pt idx="330">
                  <c:v>6.083333333333333</c:v>
                </c:pt>
                <c:pt idx="331">
                  <c:v>6.166666666666667</c:v>
                </c:pt>
                <c:pt idx="332">
                  <c:v>5.666666666666667</c:v>
                </c:pt>
                <c:pt idx="333">
                  <c:v>7.333333333333333</c:v>
                </c:pt>
                <c:pt idx="334">
                  <c:v>5.166666666666667</c:v>
                </c:pt>
                <c:pt idx="335">
                  <c:v>6</c:v>
                </c:pt>
                <c:pt idx="336">
                  <c:v>6.833333333333333</c:v>
                </c:pt>
                <c:pt idx="337">
                  <c:v>6.25</c:v>
                </c:pt>
                <c:pt idx="338">
                  <c:v>6.666666666666667</c:v>
                </c:pt>
                <c:pt idx="339">
                  <c:v>5.666666666666667</c:v>
                </c:pt>
                <c:pt idx="340">
                  <c:v>6.166666666666667</c:v>
                </c:pt>
                <c:pt idx="341">
                  <c:v>6.166666666666667</c:v>
                </c:pt>
                <c:pt idx="342">
                  <c:v>7.416666666666667</c:v>
                </c:pt>
                <c:pt idx="343">
                  <c:v>5.416666666666667</c:v>
                </c:pt>
                <c:pt idx="344">
                  <c:v>5.666666666666667</c:v>
                </c:pt>
                <c:pt idx="345">
                  <c:v>6.75</c:v>
                </c:pt>
                <c:pt idx="346">
                  <c:v>6.916666666666667</c:v>
                </c:pt>
                <c:pt idx="347">
                  <c:v>7.916666666666667</c:v>
                </c:pt>
                <c:pt idx="348">
                  <c:v>6.5</c:v>
                </c:pt>
                <c:pt idx="349">
                  <c:v>8.8333333333333339</c:v>
                </c:pt>
                <c:pt idx="350">
                  <c:v>9.3333333333333339</c:v>
                </c:pt>
                <c:pt idx="351">
                  <c:v>9.25</c:v>
                </c:pt>
                <c:pt idx="352">
                  <c:v>5.5</c:v>
                </c:pt>
                <c:pt idx="353">
                  <c:v>6.25</c:v>
                </c:pt>
                <c:pt idx="354">
                  <c:v>8.5</c:v>
                </c:pt>
                <c:pt idx="355">
                  <c:v>6.416666666666667</c:v>
                </c:pt>
                <c:pt idx="356">
                  <c:v>6.333333333333333</c:v>
                </c:pt>
                <c:pt idx="357">
                  <c:v>6.5</c:v>
                </c:pt>
                <c:pt idx="358">
                  <c:v>7.083333333333333</c:v>
                </c:pt>
                <c:pt idx="359">
                  <c:v>7.583333333333333</c:v>
                </c:pt>
                <c:pt idx="360">
                  <c:v>8.9166666666666661</c:v>
                </c:pt>
                <c:pt idx="361">
                  <c:v>6.916666666666667</c:v>
                </c:pt>
                <c:pt idx="362">
                  <c:v>6.5</c:v>
                </c:pt>
                <c:pt idx="363">
                  <c:v>7</c:v>
                </c:pt>
                <c:pt idx="364">
                  <c:v>3.3333333333333335</c:v>
                </c:pt>
                <c:pt idx="365">
                  <c:v>5.666666666666667</c:v>
                </c:pt>
                <c:pt idx="366">
                  <c:v>6.833333333333333</c:v>
                </c:pt>
                <c:pt idx="367">
                  <c:v>7.916666666666667</c:v>
                </c:pt>
                <c:pt idx="368">
                  <c:v>7.916666666666667</c:v>
                </c:pt>
                <c:pt idx="369">
                  <c:v>7.666666666666667</c:v>
                </c:pt>
                <c:pt idx="370">
                  <c:v>6.083333333333333</c:v>
                </c:pt>
                <c:pt idx="371">
                  <c:v>6.75</c:v>
                </c:pt>
                <c:pt idx="372">
                  <c:v>6.5</c:v>
                </c:pt>
                <c:pt idx="373">
                  <c:v>8.1666666666666661</c:v>
                </c:pt>
                <c:pt idx="374">
                  <c:v>6.5</c:v>
                </c:pt>
                <c:pt idx="375">
                  <c:v>7.583333333333333</c:v>
                </c:pt>
                <c:pt idx="376">
                  <c:v>9.5</c:v>
                </c:pt>
                <c:pt idx="377">
                  <c:v>9.25</c:v>
                </c:pt>
                <c:pt idx="378">
                  <c:v>9.75</c:v>
                </c:pt>
                <c:pt idx="379">
                  <c:v>5.916666666666667</c:v>
                </c:pt>
                <c:pt idx="380">
                  <c:v>6.25</c:v>
                </c:pt>
                <c:pt idx="381">
                  <c:v>8.4166666666666661</c:v>
                </c:pt>
              </c:numCache>
            </c:numRef>
          </c:xVal>
          <c:yVal>
            <c:numRef>
              <c:f>'Vt2-P (Calculation)'!$B$3:$B$384</c:f>
              <c:numCache>
                <c:formatCode>General</c:formatCode>
                <c:ptCount val="382"/>
                <c:pt idx="0">
                  <c:v>51.216000000000001</c:v>
                </c:pt>
                <c:pt idx="1">
                  <c:v>51.216000000000001</c:v>
                </c:pt>
                <c:pt idx="2">
                  <c:v>51.216000000000001</c:v>
                </c:pt>
                <c:pt idx="3">
                  <c:v>51.216000000000001</c:v>
                </c:pt>
                <c:pt idx="4">
                  <c:v>51.216000000000001</c:v>
                </c:pt>
                <c:pt idx="5">
                  <c:v>51.216000000000001</c:v>
                </c:pt>
                <c:pt idx="6">
                  <c:v>51.216000000000001</c:v>
                </c:pt>
                <c:pt idx="7">
                  <c:v>51.216000000000001</c:v>
                </c:pt>
                <c:pt idx="8">
                  <c:v>51.216000000000001</c:v>
                </c:pt>
                <c:pt idx="9">
                  <c:v>51.216000000000001</c:v>
                </c:pt>
                <c:pt idx="10">
                  <c:v>51.216000000000001</c:v>
                </c:pt>
                <c:pt idx="11">
                  <c:v>51.216000000000001</c:v>
                </c:pt>
                <c:pt idx="12">
                  <c:v>51.216000000000001</c:v>
                </c:pt>
                <c:pt idx="13">
                  <c:v>51.216000000000001</c:v>
                </c:pt>
                <c:pt idx="14">
                  <c:v>51.216000000000001</c:v>
                </c:pt>
                <c:pt idx="15">
                  <c:v>51.216000000000001</c:v>
                </c:pt>
                <c:pt idx="16">
                  <c:v>51.216000000000001</c:v>
                </c:pt>
                <c:pt idx="17">
                  <c:v>51.216000000000001</c:v>
                </c:pt>
                <c:pt idx="18">
                  <c:v>51.216000000000001</c:v>
                </c:pt>
                <c:pt idx="19">
                  <c:v>51.216000000000001</c:v>
                </c:pt>
                <c:pt idx="20">
                  <c:v>51.216000000000001</c:v>
                </c:pt>
                <c:pt idx="21">
                  <c:v>51.216000000000001</c:v>
                </c:pt>
                <c:pt idx="22">
                  <c:v>51.216000000000001</c:v>
                </c:pt>
                <c:pt idx="23">
                  <c:v>51.216000000000001</c:v>
                </c:pt>
                <c:pt idx="24">
                  <c:v>51.216000000000001</c:v>
                </c:pt>
                <c:pt idx="25">
                  <c:v>51.216000000000001</c:v>
                </c:pt>
                <c:pt idx="26">
                  <c:v>51.216000000000001</c:v>
                </c:pt>
                <c:pt idx="27">
                  <c:v>51.216000000000001</c:v>
                </c:pt>
                <c:pt idx="28">
                  <c:v>51.216000000000001</c:v>
                </c:pt>
                <c:pt idx="29">
                  <c:v>51.216000000000001</c:v>
                </c:pt>
                <c:pt idx="30">
                  <c:v>51.216000000000001</c:v>
                </c:pt>
                <c:pt idx="31">
                  <c:v>51.216000000000001</c:v>
                </c:pt>
                <c:pt idx="32">
                  <c:v>51.216000000000001</c:v>
                </c:pt>
                <c:pt idx="33">
                  <c:v>51.216000000000001</c:v>
                </c:pt>
                <c:pt idx="34">
                  <c:v>51.216000000000001</c:v>
                </c:pt>
                <c:pt idx="35">
                  <c:v>51.216000000000001</c:v>
                </c:pt>
                <c:pt idx="36">
                  <c:v>51.216000000000001</c:v>
                </c:pt>
                <c:pt idx="37">
                  <c:v>51.216000000000001</c:v>
                </c:pt>
                <c:pt idx="38">
                  <c:v>51.216000000000001</c:v>
                </c:pt>
                <c:pt idx="39">
                  <c:v>51.216000000000001</c:v>
                </c:pt>
                <c:pt idx="40">
                  <c:v>51.216000000000001</c:v>
                </c:pt>
                <c:pt idx="41">
                  <c:v>51.216000000000001</c:v>
                </c:pt>
                <c:pt idx="42">
                  <c:v>51.216000000000001</c:v>
                </c:pt>
                <c:pt idx="43">
                  <c:v>51.216000000000001</c:v>
                </c:pt>
                <c:pt idx="44">
                  <c:v>51.216000000000001</c:v>
                </c:pt>
                <c:pt idx="45">
                  <c:v>51.216000000000001</c:v>
                </c:pt>
                <c:pt idx="46">
                  <c:v>51.216000000000001</c:v>
                </c:pt>
                <c:pt idx="47">
                  <c:v>51.216000000000001</c:v>
                </c:pt>
                <c:pt idx="48">
                  <c:v>51.216000000000001</c:v>
                </c:pt>
                <c:pt idx="49">
                  <c:v>51.216000000000001</c:v>
                </c:pt>
                <c:pt idx="50">
                  <c:v>51.216000000000001</c:v>
                </c:pt>
                <c:pt idx="51">
                  <c:v>51.216000000000001</c:v>
                </c:pt>
                <c:pt idx="52">
                  <c:v>51.216000000000001</c:v>
                </c:pt>
                <c:pt idx="53">
                  <c:v>51.216000000000001</c:v>
                </c:pt>
                <c:pt idx="54">
                  <c:v>51.216000000000001</c:v>
                </c:pt>
                <c:pt idx="55">
                  <c:v>51.216000000000001</c:v>
                </c:pt>
                <c:pt idx="56">
                  <c:v>51.216000000000001</c:v>
                </c:pt>
                <c:pt idx="57">
                  <c:v>51.216000000000001</c:v>
                </c:pt>
                <c:pt idx="58">
                  <c:v>51.216000000000001</c:v>
                </c:pt>
                <c:pt idx="59">
                  <c:v>51.216000000000001</c:v>
                </c:pt>
                <c:pt idx="60">
                  <c:v>51.216000000000001</c:v>
                </c:pt>
                <c:pt idx="61">
                  <c:v>51.216000000000001</c:v>
                </c:pt>
                <c:pt idx="62">
                  <c:v>51.216000000000001</c:v>
                </c:pt>
                <c:pt idx="63">
                  <c:v>51.216000000000001</c:v>
                </c:pt>
                <c:pt idx="64">
                  <c:v>51.216000000000001</c:v>
                </c:pt>
                <c:pt idx="65">
                  <c:v>51.216000000000001</c:v>
                </c:pt>
                <c:pt idx="66">
                  <c:v>51.216000000000001</c:v>
                </c:pt>
                <c:pt idx="67">
                  <c:v>51.216000000000001</c:v>
                </c:pt>
                <c:pt idx="68">
                  <c:v>51.216000000000001</c:v>
                </c:pt>
                <c:pt idx="69">
                  <c:v>51.216000000000001</c:v>
                </c:pt>
                <c:pt idx="70">
                  <c:v>51.216000000000001</c:v>
                </c:pt>
                <c:pt idx="71">
                  <c:v>51.216000000000001</c:v>
                </c:pt>
                <c:pt idx="72">
                  <c:v>51.216000000000001</c:v>
                </c:pt>
                <c:pt idx="73">
                  <c:v>51.216000000000001</c:v>
                </c:pt>
                <c:pt idx="74">
                  <c:v>51.216000000000001</c:v>
                </c:pt>
                <c:pt idx="75">
                  <c:v>51.216000000000001</c:v>
                </c:pt>
                <c:pt idx="76">
                  <c:v>51.216000000000001</c:v>
                </c:pt>
                <c:pt idx="77">
                  <c:v>51.216000000000001</c:v>
                </c:pt>
                <c:pt idx="78">
                  <c:v>51.216000000000001</c:v>
                </c:pt>
                <c:pt idx="79">
                  <c:v>51.216000000000001</c:v>
                </c:pt>
                <c:pt idx="80">
                  <c:v>51.216000000000001</c:v>
                </c:pt>
                <c:pt idx="81">
                  <c:v>51.216000000000001</c:v>
                </c:pt>
                <c:pt idx="82">
                  <c:v>51.216000000000001</c:v>
                </c:pt>
                <c:pt idx="83">
                  <c:v>51.216000000000001</c:v>
                </c:pt>
                <c:pt idx="84">
                  <c:v>51.216000000000001</c:v>
                </c:pt>
                <c:pt idx="85">
                  <c:v>51.216000000000001</c:v>
                </c:pt>
                <c:pt idx="86">
                  <c:v>51.216000000000001</c:v>
                </c:pt>
                <c:pt idx="87">
                  <c:v>51.216000000000001</c:v>
                </c:pt>
                <c:pt idx="88">
                  <c:v>51.216000000000001</c:v>
                </c:pt>
                <c:pt idx="89">
                  <c:v>51.216000000000001</c:v>
                </c:pt>
                <c:pt idx="90">
                  <c:v>51.216000000000001</c:v>
                </c:pt>
                <c:pt idx="91">
                  <c:v>51.216000000000001</c:v>
                </c:pt>
                <c:pt idx="92">
                  <c:v>51.216000000000001</c:v>
                </c:pt>
                <c:pt idx="93">
                  <c:v>51.216000000000001</c:v>
                </c:pt>
                <c:pt idx="94">
                  <c:v>51.216000000000001</c:v>
                </c:pt>
                <c:pt idx="95">
                  <c:v>51.216000000000001</c:v>
                </c:pt>
                <c:pt idx="96">
                  <c:v>51.216000000000001</c:v>
                </c:pt>
                <c:pt idx="97">
                  <c:v>51.216000000000001</c:v>
                </c:pt>
                <c:pt idx="98">
                  <c:v>51.216000000000001</c:v>
                </c:pt>
                <c:pt idx="99">
                  <c:v>51.216000000000001</c:v>
                </c:pt>
                <c:pt idx="100">
                  <c:v>51.216000000000001</c:v>
                </c:pt>
                <c:pt idx="101">
                  <c:v>51.216000000000001</c:v>
                </c:pt>
                <c:pt idx="102">
                  <c:v>51.216000000000001</c:v>
                </c:pt>
                <c:pt idx="103">
                  <c:v>51.216000000000001</c:v>
                </c:pt>
                <c:pt idx="104">
                  <c:v>51.216000000000001</c:v>
                </c:pt>
                <c:pt idx="105">
                  <c:v>51.216000000000001</c:v>
                </c:pt>
                <c:pt idx="106">
                  <c:v>51.216000000000001</c:v>
                </c:pt>
                <c:pt idx="107">
                  <c:v>51.216000000000001</c:v>
                </c:pt>
                <c:pt idx="108">
                  <c:v>51.216000000000001</c:v>
                </c:pt>
                <c:pt idx="109">
                  <c:v>51.216000000000001</c:v>
                </c:pt>
                <c:pt idx="110">
                  <c:v>51.216000000000001</c:v>
                </c:pt>
                <c:pt idx="111">
                  <c:v>51.216000000000001</c:v>
                </c:pt>
                <c:pt idx="112">
                  <c:v>51.216000000000001</c:v>
                </c:pt>
                <c:pt idx="113">
                  <c:v>51.216000000000001</c:v>
                </c:pt>
                <c:pt idx="114">
                  <c:v>51.216000000000001</c:v>
                </c:pt>
                <c:pt idx="115">
                  <c:v>51.216000000000001</c:v>
                </c:pt>
                <c:pt idx="116">
                  <c:v>51.216000000000001</c:v>
                </c:pt>
                <c:pt idx="117">
                  <c:v>51.216000000000001</c:v>
                </c:pt>
                <c:pt idx="118">
                  <c:v>51.216000000000001</c:v>
                </c:pt>
                <c:pt idx="119">
                  <c:v>51.216000000000001</c:v>
                </c:pt>
                <c:pt idx="120">
                  <c:v>51.216000000000001</c:v>
                </c:pt>
                <c:pt idx="121">
                  <c:v>51.216000000000001</c:v>
                </c:pt>
                <c:pt idx="122">
                  <c:v>51.216000000000001</c:v>
                </c:pt>
                <c:pt idx="123">
                  <c:v>51.216000000000001</c:v>
                </c:pt>
                <c:pt idx="124">
                  <c:v>51.216000000000001</c:v>
                </c:pt>
                <c:pt idx="125">
                  <c:v>51.216000000000001</c:v>
                </c:pt>
                <c:pt idx="126">
                  <c:v>51.216000000000001</c:v>
                </c:pt>
                <c:pt idx="127">
                  <c:v>51.216000000000001</c:v>
                </c:pt>
                <c:pt idx="128">
                  <c:v>51.216000000000001</c:v>
                </c:pt>
                <c:pt idx="129">
                  <c:v>51.216000000000001</c:v>
                </c:pt>
                <c:pt idx="130">
                  <c:v>51.216000000000001</c:v>
                </c:pt>
                <c:pt idx="131">
                  <c:v>51.216000000000001</c:v>
                </c:pt>
                <c:pt idx="132">
                  <c:v>51.216000000000001</c:v>
                </c:pt>
                <c:pt idx="133">
                  <c:v>51.216000000000001</c:v>
                </c:pt>
                <c:pt idx="134">
                  <c:v>51.216000000000001</c:v>
                </c:pt>
                <c:pt idx="135">
                  <c:v>51.216000000000001</c:v>
                </c:pt>
                <c:pt idx="136">
                  <c:v>51.216000000000001</c:v>
                </c:pt>
                <c:pt idx="137">
                  <c:v>51.216000000000001</c:v>
                </c:pt>
                <c:pt idx="138">
                  <c:v>51.216000000000001</c:v>
                </c:pt>
                <c:pt idx="139">
                  <c:v>51.216000000000001</c:v>
                </c:pt>
                <c:pt idx="140">
                  <c:v>51.216000000000001</c:v>
                </c:pt>
                <c:pt idx="141">
                  <c:v>51.216000000000001</c:v>
                </c:pt>
                <c:pt idx="142">
                  <c:v>51.216000000000001</c:v>
                </c:pt>
                <c:pt idx="143">
                  <c:v>51.216000000000001</c:v>
                </c:pt>
                <c:pt idx="144">
                  <c:v>51.216000000000001</c:v>
                </c:pt>
                <c:pt idx="145">
                  <c:v>51.216000000000001</c:v>
                </c:pt>
                <c:pt idx="146">
                  <c:v>51.216000000000001</c:v>
                </c:pt>
                <c:pt idx="147">
                  <c:v>51.216000000000001</c:v>
                </c:pt>
                <c:pt idx="148">
                  <c:v>51.216000000000001</c:v>
                </c:pt>
                <c:pt idx="149">
                  <c:v>51.216000000000001</c:v>
                </c:pt>
                <c:pt idx="150">
                  <c:v>51.216000000000001</c:v>
                </c:pt>
                <c:pt idx="151">
                  <c:v>51.216000000000001</c:v>
                </c:pt>
                <c:pt idx="152">
                  <c:v>51.216000000000001</c:v>
                </c:pt>
                <c:pt idx="153">
                  <c:v>51.216000000000001</c:v>
                </c:pt>
                <c:pt idx="154">
                  <c:v>51.216000000000001</c:v>
                </c:pt>
                <c:pt idx="155">
                  <c:v>51.216000000000001</c:v>
                </c:pt>
                <c:pt idx="156">
                  <c:v>51.216000000000001</c:v>
                </c:pt>
                <c:pt idx="157">
                  <c:v>51.216000000000001</c:v>
                </c:pt>
                <c:pt idx="158">
                  <c:v>51.216000000000001</c:v>
                </c:pt>
                <c:pt idx="159">
                  <c:v>51.216000000000001</c:v>
                </c:pt>
                <c:pt idx="160">
                  <c:v>51.216000000000001</c:v>
                </c:pt>
                <c:pt idx="161">
                  <c:v>51.216000000000001</c:v>
                </c:pt>
                <c:pt idx="162">
                  <c:v>51.216000000000001</c:v>
                </c:pt>
                <c:pt idx="163">
                  <c:v>51.216000000000001</c:v>
                </c:pt>
                <c:pt idx="164">
                  <c:v>51.216000000000001</c:v>
                </c:pt>
                <c:pt idx="165">
                  <c:v>51.216000000000001</c:v>
                </c:pt>
                <c:pt idx="166">
                  <c:v>51.216000000000001</c:v>
                </c:pt>
                <c:pt idx="167">
                  <c:v>51.216000000000001</c:v>
                </c:pt>
                <c:pt idx="168">
                  <c:v>51.216000000000001</c:v>
                </c:pt>
                <c:pt idx="169">
                  <c:v>51.216000000000001</c:v>
                </c:pt>
                <c:pt idx="170">
                  <c:v>51.216000000000001</c:v>
                </c:pt>
                <c:pt idx="171">
                  <c:v>51.216000000000001</c:v>
                </c:pt>
                <c:pt idx="172">
                  <c:v>51.216000000000001</c:v>
                </c:pt>
                <c:pt idx="173">
                  <c:v>51.216000000000001</c:v>
                </c:pt>
                <c:pt idx="174">
                  <c:v>51.216000000000001</c:v>
                </c:pt>
                <c:pt idx="175">
                  <c:v>51.216000000000001</c:v>
                </c:pt>
                <c:pt idx="176">
                  <c:v>51.216000000000001</c:v>
                </c:pt>
                <c:pt idx="177">
                  <c:v>51.216000000000001</c:v>
                </c:pt>
                <c:pt idx="178">
                  <c:v>51.216000000000001</c:v>
                </c:pt>
                <c:pt idx="179">
                  <c:v>51.216000000000001</c:v>
                </c:pt>
                <c:pt idx="180">
                  <c:v>51.216000000000001</c:v>
                </c:pt>
                <c:pt idx="181">
                  <c:v>51.216000000000001</c:v>
                </c:pt>
                <c:pt idx="182">
                  <c:v>51.216000000000001</c:v>
                </c:pt>
                <c:pt idx="183">
                  <c:v>51.216000000000001</c:v>
                </c:pt>
                <c:pt idx="184">
                  <c:v>51.216000000000001</c:v>
                </c:pt>
                <c:pt idx="185">
                  <c:v>51.216000000000001</c:v>
                </c:pt>
                <c:pt idx="186">
                  <c:v>51.216000000000001</c:v>
                </c:pt>
                <c:pt idx="187">
                  <c:v>51.216000000000001</c:v>
                </c:pt>
                <c:pt idx="188">
                  <c:v>51.216000000000001</c:v>
                </c:pt>
                <c:pt idx="189">
                  <c:v>51.216000000000001</c:v>
                </c:pt>
                <c:pt idx="190">
                  <c:v>51.216000000000001</c:v>
                </c:pt>
                <c:pt idx="191">
                  <c:v>51.216000000000001</c:v>
                </c:pt>
                <c:pt idx="192">
                  <c:v>51.216000000000001</c:v>
                </c:pt>
                <c:pt idx="193">
                  <c:v>51.216000000000001</c:v>
                </c:pt>
                <c:pt idx="194">
                  <c:v>51.216000000000001</c:v>
                </c:pt>
                <c:pt idx="195">
                  <c:v>51.216000000000001</c:v>
                </c:pt>
                <c:pt idx="196">
                  <c:v>51.216000000000001</c:v>
                </c:pt>
                <c:pt idx="197">
                  <c:v>51.216000000000001</c:v>
                </c:pt>
                <c:pt idx="198">
                  <c:v>51.216000000000001</c:v>
                </c:pt>
                <c:pt idx="199">
                  <c:v>51.216000000000001</c:v>
                </c:pt>
                <c:pt idx="200">
                  <c:v>51.216000000000001</c:v>
                </c:pt>
                <c:pt idx="201">
                  <c:v>51.216000000000001</c:v>
                </c:pt>
                <c:pt idx="202">
                  <c:v>51.216000000000001</c:v>
                </c:pt>
                <c:pt idx="203">
                  <c:v>51.216000000000001</c:v>
                </c:pt>
                <c:pt idx="204">
                  <c:v>51.216000000000001</c:v>
                </c:pt>
                <c:pt idx="205">
                  <c:v>51.216000000000001</c:v>
                </c:pt>
                <c:pt idx="206">
                  <c:v>51.216000000000001</c:v>
                </c:pt>
                <c:pt idx="207">
                  <c:v>51.216000000000001</c:v>
                </c:pt>
                <c:pt idx="208">
                  <c:v>51.216000000000001</c:v>
                </c:pt>
                <c:pt idx="209">
                  <c:v>51.216000000000001</c:v>
                </c:pt>
                <c:pt idx="210">
                  <c:v>51.216000000000001</c:v>
                </c:pt>
                <c:pt idx="211">
                  <c:v>51.216000000000001</c:v>
                </c:pt>
                <c:pt idx="212">
                  <c:v>51.216000000000001</c:v>
                </c:pt>
                <c:pt idx="213">
                  <c:v>51.216000000000001</c:v>
                </c:pt>
                <c:pt idx="214">
                  <c:v>51.216000000000001</c:v>
                </c:pt>
                <c:pt idx="215">
                  <c:v>51.216000000000001</c:v>
                </c:pt>
                <c:pt idx="216">
                  <c:v>51.216000000000001</c:v>
                </c:pt>
                <c:pt idx="217">
                  <c:v>51.216000000000001</c:v>
                </c:pt>
                <c:pt idx="218">
                  <c:v>51.216000000000001</c:v>
                </c:pt>
                <c:pt idx="219">
                  <c:v>51.216000000000001</c:v>
                </c:pt>
                <c:pt idx="220">
                  <c:v>51.216000000000001</c:v>
                </c:pt>
                <c:pt idx="221">
                  <c:v>51.216000000000001</c:v>
                </c:pt>
                <c:pt idx="222">
                  <c:v>51.216000000000001</c:v>
                </c:pt>
                <c:pt idx="223">
                  <c:v>51.216000000000001</c:v>
                </c:pt>
                <c:pt idx="224">
                  <c:v>51.216000000000001</c:v>
                </c:pt>
                <c:pt idx="225">
                  <c:v>51.216000000000001</c:v>
                </c:pt>
                <c:pt idx="226">
                  <c:v>51.216000000000001</c:v>
                </c:pt>
                <c:pt idx="227">
                  <c:v>51.216000000000001</c:v>
                </c:pt>
                <c:pt idx="228">
                  <c:v>51.216000000000001</c:v>
                </c:pt>
                <c:pt idx="229">
                  <c:v>51.216000000000001</c:v>
                </c:pt>
                <c:pt idx="230">
                  <c:v>51.216000000000001</c:v>
                </c:pt>
                <c:pt idx="231">
                  <c:v>51.216000000000001</c:v>
                </c:pt>
                <c:pt idx="232">
                  <c:v>51.216000000000001</c:v>
                </c:pt>
                <c:pt idx="233">
                  <c:v>51.216000000000001</c:v>
                </c:pt>
                <c:pt idx="234">
                  <c:v>51.216000000000001</c:v>
                </c:pt>
                <c:pt idx="235">
                  <c:v>51.216000000000001</c:v>
                </c:pt>
                <c:pt idx="236">
                  <c:v>51.216000000000001</c:v>
                </c:pt>
                <c:pt idx="237">
                  <c:v>51.216000000000001</c:v>
                </c:pt>
                <c:pt idx="238">
                  <c:v>51.216000000000001</c:v>
                </c:pt>
                <c:pt idx="239">
                  <c:v>51.216000000000001</c:v>
                </c:pt>
                <c:pt idx="240">
                  <c:v>51.216000000000001</c:v>
                </c:pt>
                <c:pt idx="241">
                  <c:v>51.216000000000001</c:v>
                </c:pt>
                <c:pt idx="242">
                  <c:v>51.216000000000001</c:v>
                </c:pt>
                <c:pt idx="243">
                  <c:v>51.216000000000001</c:v>
                </c:pt>
                <c:pt idx="244">
                  <c:v>51.216000000000001</c:v>
                </c:pt>
                <c:pt idx="245">
                  <c:v>51.216000000000001</c:v>
                </c:pt>
                <c:pt idx="246">
                  <c:v>51.216000000000001</c:v>
                </c:pt>
                <c:pt idx="247">
                  <c:v>51.216000000000001</c:v>
                </c:pt>
                <c:pt idx="248">
                  <c:v>51.216000000000001</c:v>
                </c:pt>
                <c:pt idx="249">
                  <c:v>51.216000000000001</c:v>
                </c:pt>
                <c:pt idx="250">
                  <c:v>51.216000000000001</c:v>
                </c:pt>
                <c:pt idx="251">
                  <c:v>51.216000000000001</c:v>
                </c:pt>
                <c:pt idx="252">
                  <c:v>51.216000000000001</c:v>
                </c:pt>
                <c:pt idx="253">
                  <c:v>51.216000000000001</c:v>
                </c:pt>
                <c:pt idx="254">
                  <c:v>51.216000000000001</c:v>
                </c:pt>
                <c:pt idx="255">
                  <c:v>51.216000000000001</c:v>
                </c:pt>
                <c:pt idx="256">
                  <c:v>51.216000000000001</c:v>
                </c:pt>
                <c:pt idx="257">
                  <c:v>51.216000000000001</c:v>
                </c:pt>
                <c:pt idx="258">
                  <c:v>51.216000000000001</c:v>
                </c:pt>
                <c:pt idx="259">
                  <c:v>51.216000000000001</c:v>
                </c:pt>
                <c:pt idx="260">
                  <c:v>51.216000000000001</c:v>
                </c:pt>
                <c:pt idx="261">
                  <c:v>51.216000000000001</c:v>
                </c:pt>
                <c:pt idx="262">
                  <c:v>51.216000000000001</c:v>
                </c:pt>
                <c:pt idx="263">
                  <c:v>51.216000000000001</c:v>
                </c:pt>
                <c:pt idx="264">
                  <c:v>51.216000000000001</c:v>
                </c:pt>
                <c:pt idx="265">
                  <c:v>51.216000000000001</c:v>
                </c:pt>
                <c:pt idx="266">
                  <c:v>51.216000000000001</c:v>
                </c:pt>
                <c:pt idx="267">
                  <c:v>51.216000000000001</c:v>
                </c:pt>
                <c:pt idx="268">
                  <c:v>51.216000000000001</c:v>
                </c:pt>
                <c:pt idx="269">
                  <c:v>51.216000000000001</c:v>
                </c:pt>
                <c:pt idx="270">
                  <c:v>51.216000000000001</c:v>
                </c:pt>
                <c:pt idx="271">
                  <c:v>51.216000000000001</c:v>
                </c:pt>
                <c:pt idx="272">
                  <c:v>51.216000000000001</c:v>
                </c:pt>
                <c:pt idx="273">
                  <c:v>51.216000000000001</c:v>
                </c:pt>
                <c:pt idx="274">
                  <c:v>51.216000000000001</c:v>
                </c:pt>
                <c:pt idx="275">
                  <c:v>51.216000000000001</c:v>
                </c:pt>
                <c:pt idx="276">
                  <c:v>51.216000000000001</c:v>
                </c:pt>
                <c:pt idx="277">
                  <c:v>51.216000000000001</c:v>
                </c:pt>
                <c:pt idx="278">
                  <c:v>51.216000000000001</c:v>
                </c:pt>
                <c:pt idx="279">
                  <c:v>51.216000000000001</c:v>
                </c:pt>
                <c:pt idx="280">
                  <c:v>51.216000000000001</c:v>
                </c:pt>
                <c:pt idx="281">
                  <c:v>51.216000000000001</c:v>
                </c:pt>
                <c:pt idx="282">
                  <c:v>51.216000000000001</c:v>
                </c:pt>
                <c:pt idx="283">
                  <c:v>51.216000000000001</c:v>
                </c:pt>
                <c:pt idx="284">
                  <c:v>51.216000000000001</c:v>
                </c:pt>
                <c:pt idx="285">
                  <c:v>51.216000000000001</c:v>
                </c:pt>
                <c:pt idx="286">
                  <c:v>51.216000000000001</c:v>
                </c:pt>
                <c:pt idx="287">
                  <c:v>51.216000000000001</c:v>
                </c:pt>
                <c:pt idx="288">
                  <c:v>51.216000000000001</c:v>
                </c:pt>
                <c:pt idx="289">
                  <c:v>51.216000000000001</c:v>
                </c:pt>
                <c:pt idx="290">
                  <c:v>51.216000000000001</c:v>
                </c:pt>
                <c:pt idx="291">
                  <c:v>51.216000000000001</c:v>
                </c:pt>
                <c:pt idx="292">
                  <c:v>51.216000000000001</c:v>
                </c:pt>
                <c:pt idx="293">
                  <c:v>51.216000000000001</c:v>
                </c:pt>
                <c:pt idx="294">
                  <c:v>51.216000000000001</c:v>
                </c:pt>
                <c:pt idx="295">
                  <c:v>51.216000000000001</c:v>
                </c:pt>
                <c:pt idx="296">
                  <c:v>51.216000000000001</c:v>
                </c:pt>
                <c:pt idx="297">
                  <c:v>51.216000000000001</c:v>
                </c:pt>
                <c:pt idx="298">
                  <c:v>51.216000000000001</c:v>
                </c:pt>
                <c:pt idx="299">
                  <c:v>22</c:v>
                </c:pt>
                <c:pt idx="300">
                  <c:v>21</c:v>
                </c:pt>
                <c:pt idx="301">
                  <c:v>16.7</c:v>
                </c:pt>
                <c:pt idx="302">
                  <c:v>20</c:v>
                </c:pt>
                <c:pt idx="303">
                  <c:v>19.899999999999999</c:v>
                </c:pt>
                <c:pt idx="304">
                  <c:v>20</c:v>
                </c:pt>
                <c:pt idx="305">
                  <c:v>19.7</c:v>
                </c:pt>
                <c:pt idx="306">
                  <c:v>19.5</c:v>
                </c:pt>
                <c:pt idx="307">
                  <c:v>20.399999999999999</c:v>
                </c:pt>
                <c:pt idx="308">
                  <c:v>15.8</c:v>
                </c:pt>
                <c:pt idx="309">
                  <c:v>16.600000000000001</c:v>
                </c:pt>
                <c:pt idx="310">
                  <c:v>17.899999999999999</c:v>
                </c:pt>
                <c:pt idx="311">
                  <c:v>14</c:v>
                </c:pt>
                <c:pt idx="312">
                  <c:v>15.1</c:v>
                </c:pt>
                <c:pt idx="313">
                  <c:v>18.899999999999999</c:v>
                </c:pt>
                <c:pt idx="314">
                  <c:v>20.399999999999999</c:v>
                </c:pt>
                <c:pt idx="315">
                  <c:v>16.8</c:v>
                </c:pt>
                <c:pt idx="316">
                  <c:v>16.5</c:v>
                </c:pt>
                <c:pt idx="317">
                  <c:v>17</c:v>
                </c:pt>
                <c:pt idx="318">
                  <c:v>9.1999999999999993</c:v>
                </c:pt>
                <c:pt idx="319">
                  <c:v>22.2</c:v>
                </c:pt>
                <c:pt idx="320">
                  <c:v>14.6</c:v>
                </c:pt>
                <c:pt idx="321">
                  <c:v>18.5</c:v>
                </c:pt>
                <c:pt idx="322">
                  <c:v>20.3</c:v>
                </c:pt>
                <c:pt idx="323">
                  <c:v>13.8</c:v>
                </c:pt>
                <c:pt idx="324">
                  <c:v>20.9</c:v>
                </c:pt>
                <c:pt idx="325">
                  <c:v>18.7</c:v>
                </c:pt>
                <c:pt idx="326">
                  <c:v>17.5</c:v>
                </c:pt>
                <c:pt idx="327">
                  <c:v>16.100000000000001</c:v>
                </c:pt>
                <c:pt idx="328">
                  <c:v>22</c:v>
                </c:pt>
                <c:pt idx="329">
                  <c:v>14.2</c:v>
                </c:pt>
                <c:pt idx="330">
                  <c:v>17.3</c:v>
                </c:pt>
                <c:pt idx="331">
                  <c:v>17.7</c:v>
                </c:pt>
                <c:pt idx="332">
                  <c:v>17.899999999999999</c:v>
                </c:pt>
                <c:pt idx="333">
                  <c:v>17</c:v>
                </c:pt>
                <c:pt idx="334">
                  <c:v>21.3</c:v>
                </c:pt>
                <c:pt idx="335">
                  <c:v>22.3</c:v>
                </c:pt>
                <c:pt idx="336">
                  <c:v>19.7</c:v>
                </c:pt>
                <c:pt idx="337">
                  <c:v>16.3</c:v>
                </c:pt>
                <c:pt idx="338">
                  <c:v>19.5</c:v>
                </c:pt>
                <c:pt idx="339">
                  <c:v>21.1</c:v>
                </c:pt>
                <c:pt idx="340">
                  <c:v>18.5</c:v>
                </c:pt>
                <c:pt idx="341">
                  <c:v>18.8</c:v>
                </c:pt>
                <c:pt idx="342">
                  <c:v>17.600000000000001</c:v>
                </c:pt>
                <c:pt idx="343">
                  <c:v>17.3</c:v>
                </c:pt>
                <c:pt idx="344">
                  <c:v>13.3</c:v>
                </c:pt>
                <c:pt idx="345">
                  <c:v>8.5</c:v>
                </c:pt>
                <c:pt idx="346">
                  <c:v>30</c:v>
                </c:pt>
                <c:pt idx="347">
                  <c:v>30</c:v>
                </c:pt>
                <c:pt idx="348">
                  <c:v>24.9</c:v>
                </c:pt>
                <c:pt idx="349">
                  <c:v>26.1</c:v>
                </c:pt>
                <c:pt idx="350">
                  <c:v>31.6</c:v>
                </c:pt>
                <c:pt idx="351">
                  <c:v>25.6</c:v>
                </c:pt>
                <c:pt idx="352">
                  <c:v>30.2</c:v>
                </c:pt>
                <c:pt idx="353">
                  <c:v>25.2</c:v>
                </c:pt>
                <c:pt idx="354">
                  <c:v>26.9</c:v>
                </c:pt>
                <c:pt idx="355">
                  <c:v>32.700000000000003</c:v>
                </c:pt>
                <c:pt idx="356">
                  <c:v>32.1</c:v>
                </c:pt>
                <c:pt idx="357">
                  <c:v>28.6</c:v>
                </c:pt>
                <c:pt idx="358">
                  <c:v>30.4</c:v>
                </c:pt>
                <c:pt idx="359">
                  <c:v>22</c:v>
                </c:pt>
                <c:pt idx="360">
                  <c:v>26.9</c:v>
                </c:pt>
                <c:pt idx="361">
                  <c:v>36</c:v>
                </c:pt>
                <c:pt idx="362">
                  <c:v>29.6</c:v>
                </c:pt>
                <c:pt idx="363">
                  <c:v>26.4</c:v>
                </c:pt>
                <c:pt idx="364">
                  <c:v>32.299999999999997</c:v>
                </c:pt>
                <c:pt idx="365">
                  <c:v>27.2</c:v>
                </c:pt>
                <c:pt idx="366">
                  <c:v>32.700000000000003</c:v>
                </c:pt>
                <c:pt idx="367">
                  <c:v>25.6</c:v>
                </c:pt>
                <c:pt idx="368">
                  <c:v>28.3</c:v>
                </c:pt>
                <c:pt idx="369">
                  <c:v>25.5</c:v>
                </c:pt>
                <c:pt idx="370">
                  <c:v>28.6</c:v>
                </c:pt>
                <c:pt idx="371">
                  <c:v>26.1</c:v>
                </c:pt>
                <c:pt idx="372">
                  <c:v>30.2</c:v>
                </c:pt>
                <c:pt idx="373">
                  <c:v>31.3</c:v>
                </c:pt>
                <c:pt idx="374">
                  <c:v>29.8</c:v>
                </c:pt>
                <c:pt idx="375">
                  <c:v>30.1</c:v>
                </c:pt>
                <c:pt idx="376">
                  <c:v>32.799999999999997</c:v>
                </c:pt>
                <c:pt idx="377">
                  <c:v>29.8</c:v>
                </c:pt>
                <c:pt idx="378">
                  <c:v>27.4</c:v>
                </c:pt>
                <c:pt idx="379">
                  <c:v>29.9</c:v>
                </c:pt>
                <c:pt idx="380">
                  <c:v>24.9</c:v>
                </c:pt>
                <c:pt idx="381">
                  <c:v>29.3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DC-4720-BCCF-2D81CACDB8D9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'Vt2-P (Calculation)'!$A$3:$A$384</c:f>
              <c:numCache>
                <c:formatCode>General</c:formatCode>
                <c:ptCount val="382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  <c:pt idx="24">
                  <c:v>0.1</c:v>
                </c:pt>
                <c:pt idx="25">
                  <c:v>0.1</c:v>
                </c:pt>
                <c:pt idx="26">
                  <c:v>0.1</c:v>
                </c:pt>
                <c:pt idx="27">
                  <c:v>0.1</c:v>
                </c:pt>
                <c:pt idx="28">
                  <c:v>0.1</c:v>
                </c:pt>
                <c:pt idx="29">
                  <c:v>0.1</c:v>
                </c:pt>
                <c:pt idx="30">
                  <c:v>0.1</c:v>
                </c:pt>
                <c:pt idx="31">
                  <c:v>0.1</c:v>
                </c:pt>
                <c:pt idx="32">
                  <c:v>0.1</c:v>
                </c:pt>
                <c:pt idx="33">
                  <c:v>0.1</c:v>
                </c:pt>
                <c:pt idx="34">
                  <c:v>0.1</c:v>
                </c:pt>
                <c:pt idx="35">
                  <c:v>0.1</c:v>
                </c:pt>
                <c:pt idx="36">
                  <c:v>0.1</c:v>
                </c:pt>
                <c:pt idx="37">
                  <c:v>0.1</c:v>
                </c:pt>
                <c:pt idx="38">
                  <c:v>0.1</c:v>
                </c:pt>
                <c:pt idx="39">
                  <c:v>0.1</c:v>
                </c:pt>
                <c:pt idx="40">
                  <c:v>0.1</c:v>
                </c:pt>
                <c:pt idx="41">
                  <c:v>0.1</c:v>
                </c:pt>
                <c:pt idx="42">
                  <c:v>0.1</c:v>
                </c:pt>
                <c:pt idx="43">
                  <c:v>0.1</c:v>
                </c:pt>
                <c:pt idx="44">
                  <c:v>0.1</c:v>
                </c:pt>
                <c:pt idx="45">
                  <c:v>0.1</c:v>
                </c:pt>
                <c:pt idx="46">
                  <c:v>0.1</c:v>
                </c:pt>
                <c:pt idx="47">
                  <c:v>0.1</c:v>
                </c:pt>
                <c:pt idx="48">
                  <c:v>0.1</c:v>
                </c:pt>
                <c:pt idx="49">
                  <c:v>0.1</c:v>
                </c:pt>
                <c:pt idx="50">
                  <c:v>0.1</c:v>
                </c:pt>
                <c:pt idx="51">
                  <c:v>0.1</c:v>
                </c:pt>
                <c:pt idx="52">
                  <c:v>0.1</c:v>
                </c:pt>
                <c:pt idx="53">
                  <c:v>0.1</c:v>
                </c:pt>
                <c:pt idx="54">
                  <c:v>0.1</c:v>
                </c:pt>
                <c:pt idx="55">
                  <c:v>0.1</c:v>
                </c:pt>
                <c:pt idx="56">
                  <c:v>0.1</c:v>
                </c:pt>
                <c:pt idx="57">
                  <c:v>0.1</c:v>
                </c:pt>
                <c:pt idx="58">
                  <c:v>0.1</c:v>
                </c:pt>
                <c:pt idx="59">
                  <c:v>0.1</c:v>
                </c:pt>
                <c:pt idx="60">
                  <c:v>0.1</c:v>
                </c:pt>
                <c:pt idx="61">
                  <c:v>0.1</c:v>
                </c:pt>
                <c:pt idx="62">
                  <c:v>0.1</c:v>
                </c:pt>
                <c:pt idx="63">
                  <c:v>0.1</c:v>
                </c:pt>
                <c:pt idx="64">
                  <c:v>0.1</c:v>
                </c:pt>
                <c:pt idx="65">
                  <c:v>0.1</c:v>
                </c:pt>
                <c:pt idx="66">
                  <c:v>0.1</c:v>
                </c:pt>
                <c:pt idx="67">
                  <c:v>0.1</c:v>
                </c:pt>
                <c:pt idx="68">
                  <c:v>0.1</c:v>
                </c:pt>
                <c:pt idx="69">
                  <c:v>0.1</c:v>
                </c:pt>
                <c:pt idx="70">
                  <c:v>0.1</c:v>
                </c:pt>
                <c:pt idx="71">
                  <c:v>0.1</c:v>
                </c:pt>
                <c:pt idx="72">
                  <c:v>0.1</c:v>
                </c:pt>
                <c:pt idx="73">
                  <c:v>0.1</c:v>
                </c:pt>
                <c:pt idx="74">
                  <c:v>0.1</c:v>
                </c:pt>
                <c:pt idx="75">
                  <c:v>0.1</c:v>
                </c:pt>
                <c:pt idx="76">
                  <c:v>0.1</c:v>
                </c:pt>
                <c:pt idx="77">
                  <c:v>0.1</c:v>
                </c:pt>
                <c:pt idx="78">
                  <c:v>0.1</c:v>
                </c:pt>
                <c:pt idx="79">
                  <c:v>0.1</c:v>
                </c:pt>
                <c:pt idx="80">
                  <c:v>0.1</c:v>
                </c:pt>
                <c:pt idx="81">
                  <c:v>0.1</c:v>
                </c:pt>
                <c:pt idx="82">
                  <c:v>0.1</c:v>
                </c:pt>
                <c:pt idx="83">
                  <c:v>0.1</c:v>
                </c:pt>
                <c:pt idx="84">
                  <c:v>0.1</c:v>
                </c:pt>
                <c:pt idx="85">
                  <c:v>0.1</c:v>
                </c:pt>
                <c:pt idx="86">
                  <c:v>0.1</c:v>
                </c:pt>
                <c:pt idx="87">
                  <c:v>0.1</c:v>
                </c:pt>
                <c:pt idx="88">
                  <c:v>0.1</c:v>
                </c:pt>
                <c:pt idx="89">
                  <c:v>0.1</c:v>
                </c:pt>
                <c:pt idx="90">
                  <c:v>0.1</c:v>
                </c:pt>
                <c:pt idx="91">
                  <c:v>0.1</c:v>
                </c:pt>
                <c:pt idx="92">
                  <c:v>0.1</c:v>
                </c:pt>
                <c:pt idx="93">
                  <c:v>0.1</c:v>
                </c:pt>
                <c:pt idx="94">
                  <c:v>0.1</c:v>
                </c:pt>
                <c:pt idx="95">
                  <c:v>0.1</c:v>
                </c:pt>
                <c:pt idx="96">
                  <c:v>0.1</c:v>
                </c:pt>
                <c:pt idx="97">
                  <c:v>0.1</c:v>
                </c:pt>
                <c:pt idx="98">
                  <c:v>0.1</c:v>
                </c:pt>
                <c:pt idx="99">
                  <c:v>0.1</c:v>
                </c:pt>
                <c:pt idx="100">
                  <c:v>0.1</c:v>
                </c:pt>
                <c:pt idx="101">
                  <c:v>0.1</c:v>
                </c:pt>
                <c:pt idx="102">
                  <c:v>0.1</c:v>
                </c:pt>
                <c:pt idx="103">
                  <c:v>0.1</c:v>
                </c:pt>
                <c:pt idx="104">
                  <c:v>0.1</c:v>
                </c:pt>
                <c:pt idx="105">
                  <c:v>0.1</c:v>
                </c:pt>
                <c:pt idx="106">
                  <c:v>0.1</c:v>
                </c:pt>
                <c:pt idx="107">
                  <c:v>0.1</c:v>
                </c:pt>
                <c:pt idx="108">
                  <c:v>0.1</c:v>
                </c:pt>
                <c:pt idx="109">
                  <c:v>0.1</c:v>
                </c:pt>
                <c:pt idx="110">
                  <c:v>0.1</c:v>
                </c:pt>
                <c:pt idx="111">
                  <c:v>0.1</c:v>
                </c:pt>
                <c:pt idx="112">
                  <c:v>0.1</c:v>
                </c:pt>
                <c:pt idx="113">
                  <c:v>0.1</c:v>
                </c:pt>
                <c:pt idx="114">
                  <c:v>0.1</c:v>
                </c:pt>
                <c:pt idx="115">
                  <c:v>0.1</c:v>
                </c:pt>
                <c:pt idx="116">
                  <c:v>0.1</c:v>
                </c:pt>
                <c:pt idx="117">
                  <c:v>0.1</c:v>
                </c:pt>
                <c:pt idx="118">
                  <c:v>0.1</c:v>
                </c:pt>
                <c:pt idx="119">
                  <c:v>0.1</c:v>
                </c:pt>
                <c:pt idx="120">
                  <c:v>0.1</c:v>
                </c:pt>
                <c:pt idx="121">
                  <c:v>0.1</c:v>
                </c:pt>
                <c:pt idx="122">
                  <c:v>0.1</c:v>
                </c:pt>
                <c:pt idx="123">
                  <c:v>0.1</c:v>
                </c:pt>
                <c:pt idx="124">
                  <c:v>0.1</c:v>
                </c:pt>
                <c:pt idx="125">
                  <c:v>0.1</c:v>
                </c:pt>
                <c:pt idx="126">
                  <c:v>0.1</c:v>
                </c:pt>
                <c:pt idx="127">
                  <c:v>0.1</c:v>
                </c:pt>
                <c:pt idx="128">
                  <c:v>0.1</c:v>
                </c:pt>
                <c:pt idx="129">
                  <c:v>0.1</c:v>
                </c:pt>
                <c:pt idx="130">
                  <c:v>0.1</c:v>
                </c:pt>
                <c:pt idx="131">
                  <c:v>0.1</c:v>
                </c:pt>
                <c:pt idx="132">
                  <c:v>0.1</c:v>
                </c:pt>
                <c:pt idx="133">
                  <c:v>0.1</c:v>
                </c:pt>
                <c:pt idx="134">
                  <c:v>0.1</c:v>
                </c:pt>
                <c:pt idx="135">
                  <c:v>0.1</c:v>
                </c:pt>
                <c:pt idx="136">
                  <c:v>0.1</c:v>
                </c:pt>
                <c:pt idx="137">
                  <c:v>0.1</c:v>
                </c:pt>
                <c:pt idx="138">
                  <c:v>0.1</c:v>
                </c:pt>
                <c:pt idx="139">
                  <c:v>0.1</c:v>
                </c:pt>
                <c:pt idx="140">
                  <c:v>0.1</c:v>
                </c:pt>
                <c:pt idx="141">
                  <c:v>0.1</c:v>
                </c:pt>
                <c:pt idx="142">
                  <c:v>0.1</c:v>
                </c:pt>
                <c:pt idx="143">
                  <c:v>0.1</c:v>
                </c:pt>
                <c:pt idx="144">
                  <c:v>0.1</c:v>
                </c:pt>
                <c:pt idx="145">
                  <c:v>0.1</c:v>
                </c:pt>
                <c:pt idx="146">
                  <c:v>0.1</c:v>
                </c:pt>
                <c:pt idx="147">
                  <c:v>0.1</c:v>
                </c:pt>
                <c:pt idx="148">
                  <c:v>0.1</c:v>
                </c:pt>
                <c:pt idx="149">
                  <c:v>0.1</c:v>
                </c:pt>
                <c:pt idx="150">
                  <c:v>0.1</c:v>
                </c:pt>
                <c:pt idx="151">
                  <c:v>0.1</c:v>
                </c:pt>
                <c:pt idx="152">
                  <c:v>0.1</c:v>
                </c:pt>
                <c:pt idx="153">
                  <c:v>0.1</c:v>
                </c:pt>
                <c:pt idx="154">
                  <c:v>0.1</c:v>
                </c:pt>
                <c:pt idx="155">
                  <c:v>0.1</c:v>
                </c:pt>
                <c:pt idx="156">
                  <c:v>0.1</c:v>
                </c:pt>
                <c:pt idx="157">
                  <c:v>0.1</c:v>
                </c:pt>
                <c:pt idx="158">
                  <c:v>0.1</c:v>
                </c:pt>
                <c:pt idx="159">
                  <c:v>0.1</c:v>
                </c:pt>
                <c:pt idx="160">
                  <c:v>0.1</c:v>
                </c:pt>
                <c:pt idx="161">
                  <c:v>0.1</c:v>
                </c:pt>
                <c:pt idx="162">
                  <c:v>0.1</c:v>
                </c:pt>
                <c:pt idx="163">
                  <c:v>0.1</c:v>
                </c:pt>
                <c:pt idx="164">
                  <c:v>0.1</c:v>
                </c:pt>
                <c:pt idx="165">
                  <c:v>0.1</c:v>
                </c:pt>
                <c:pt idx="166">
                  <c:v>0.1</c:v>
                </c:pt>
                <c:pt idx="167">
                  <c:v>0.1</c:v>
                </c:pt>
                <c:pt idx="168">
                  <c:v>0.1</c:v>
                </c:pt>
                <c:pt idx="169">
                  <c:v>0.1</c:v>
                </c:pt>
                <c:pt idx="170">
                  <c:v>0.1</c:v>
                </c:pt>
                <c:pt idx="171">
                  <c:v>0.1</c:v>
                </c:pt>
                <c:pt idx="172">
                  <c:v>0.1</c:v>
                </c:pt>
                <c:pt idx="173">
                  <c:v>0.1</c:v>
                </c:pt>
                <c:pt idx="174">
                  <c:v>0.1</c:v>
                </c:pt>
                <c:pt idx="175">
                  <c:v>0.1</c:v>
                </c:pt>
                <c:pt idx="176">
                  <c:v>0.1</c:v>
                </c:pt>
                <c:pt idx="177">
                  <c:v>0.1</c:v>
                </c:pt>
                <c:pt idx="178">
                  <c:v>0.1</c:v>
                </c:pt>
                <c:pt idx="179">
                  <c:v>0.1</c:v>
                </c:pt>
                <c:pt idx="180">
                  <c:v>0.1</c:v>
                </c:pt>
                <c:pt idx="181">
                  <c:v>0.1</c:v>
                </c:pt>
                <c:pt idx="182">
                  <c:v>0.1</c:v>
                </c:pt>
                <c:pt idx="183">
                  <c:v>0.1</c:v>
                </c:pt>
                <c:pt idx="184">
                  <c:v>0.1</c:v>
                </c:pt>
                <c:pt idx="185">
                  <c:v>0.1</c:v>
                </c:pt>
                <c:pt idx="186">
                  <c:v>0.1</c:v>
                </c:pt>
                <c:pt idx="187">
                  <c:v>0.1</c:v>
                </c:pt>
                <c:pt idx="188">
                  <c:v>0.1</c:v>
                </c:pt>
                <c:pt idx="189">
                  <c:v>0.1</c:v>
                </c:pt>
                <c:pt idx="190">
                  <c:v>0.1</c:v>
                </c:pt>
                <c:pt idx="191">
                  <c:v>0.1</c:v>
                </c:pt>
                <c:pt idx="192">
                  <c:v>0.1</c:v>
                </c:pt>
                <c:pt idx="193">
                  <c:v>0.1</c:v>
                </c:pt>
                <c:pt idx="194">
                  <c:v>0.1</c:v>
                </c:pt>
                <c:pt idx="195">
                  <c:v>0.1</c:v>
                </c:pt>
                <c:pt idx="196">
                  <c:v>0.1</c:v>
                </c:pt>
                <c:pt idx="197">
                  <c:v>0.1</c:v>
                </c:pt>
                <c:pt idx="198">
                  <c:v>0.1</c:v>
                </c:pt>
                <c:pt idx="199">
                  <c:v>0.1</c:v>
                </c:pt>
                <c:pt idx="200">
                  <c:v>0.1</c:v>
                </c:pt>
                <c:pt idx="201">
                  <c:v>0.1</c:v>
                </c:pt>
                <c:pt idx="202">
                  <c:v>0.1</c:v>
                </c:pt>
                <c:pt idx="203">
                  <c:v>0.1</c:v>
                </c:pt>
                <c:pt idx="204">
                  <c:v>0.1</c:v>
                </c:pt>
                <c:pt idx="205">
                  <c:v>0.1</c:v>
                </c:pt>
                <c:pt idx="206">
                  <c:v>0.1</c:v>
                </c:pt>
                <c:pt idx="207">
                  <c:v>0.1</c:v>
                </c:pt>
                <c:pt idx="208">
                  <c:v>0.1</c:v>
                </c:pt>
                <c:pt idx="209">
                  <c:v>0.1</c:v>
                </c:pt>
                <c:pt idx="210">
                  <c:v>0.1</c:v>
                </c:pt>
                <c:pt idx="211">
                  <c:v>0.1</c:v>
                </c:pt>
                <c:pt idx="212">
                  <c:v>0.1</c:v>
                </c:pt>
                <c:pt idx="213">
                  <c:v>0.1</c:v>
                </c:pt>
                <c:pt idx="214">
                  <c:v>0.1</c:v>
                </c:pt>
                <c:pt idx="215">
                  <c:v>0.1</c:v>
                </c:pt>
                <c:pt idx="216">
                  <c:v>0.1</c:v>
                </c:pt>
                <c:pt idx="217">
                  <c:v>0.1</c:v>
                </c:pt>
                <c:pt idx="218">
                  <c:v>0.1</c:v>
                </c:pt>
                <c:pt idx="219">
                  <c:v>0.1</c:v>
                </c:pt>
                <c:pt idx="220">
                  <c:v>0.1</c:v>
                </c:pt>
                <c:pt idx="221">
                  <c:v>0.1</c:v>
                </c:pt>
                <c:pt idx="222">
                  <c:v>0.1</c:v>
                </c:pt>
                <c:pt idx="223">
                  <c:v>0.1</c:v>
                </c:pt>
                <c:pt idx="224">
                  <c:v>0.1</c:v>
                </c:pt>
                <c:pt idx="225">
                  <c:v>0.1</c:v>
                </c:pt>
                <c:pt idx="226">
                  <c:v>0.1</c:v>
                </c:pt>
                <c:pt idx="227">
                  <c:v>0.1</c:v>
                </c:pt>
                <c:pt idx="228">
                  <c:v>0.1</c:v>
                </c:pt>
                <c:pt idx="229">
                  <c:v>0.1</c:v>
                </c:pt>
                <c:pt idx="230">
                  <c:v>0.1</c:v>
                </c:pt>
                <c:pt idx="231">
                  <c:v>0.1</c:v>
                </c:pt>
                <c:pt idx="232">
                  <c:v>0.1</c:v>
                </c:pt>
                <c:pt idx="233">
                  <c:v>0.1</c:v>
                </c:pt>
                <c:pt idx="234">
                  <c:v>0.1</c:v>
                </c:pt>
                <c:pt idx="235">
                  <c:v>0.1</c:v>
                </c:pt>
                <c:pt idx="236">
                  <c:v>0.1</c:v>
                </c:pt>
                <c:pt idx="237">
                  <c:v>0.1</c:v>
                </c:pt>
                <c:pt idx="238">
                  <c:v>0.1</c:v>
                </c:pt>
                <c:pt idx="239">
                  <c:v>0.1</c:v>
                </c:pt>
                <c:pt idx="240">
                  <c:v>0.1</c:v>
                </c:pt>
                <c:pt idx="241">
                  <c:v>0.1</c:v>
                </c:pt>
                <c:pt idx="242">
                  <c:v>0.1</c:v>
                </c:pt>
                <c:pt idx="243">
                  <c:v>0.1</c:v>
                </c:pt>
                <c:pt idx="244">
                  <c:v>0.1</c:v>
                </c:pt>
                <c:pt idx="245">
                  <c:v>0.1</c:v>
                </c:pt>
                <c:pt idx="246">
                  <c:v>0.1</c:v>
                </c:pt>
                <c:pt idx="247">
                  <c:v>0.1</c:v>
                </c:pt>
                <c:pt idx="248">
                  <c:v>0.1</c:v>
                </c:pt>
                <c:pt idx="249">
                  <c:v>0.1</c:v>
                </c:pt>
                <c:pt idx="250">
                  <c:v>0.1</c:v>
                </c:pt>
                <c:pt idx="251">
                  <c:v>0.1</c:v>
                </c:pt>
                <c:pt idx="252">
                  <c:v>0.1</c:v>
                </c:pt>
                <c:pt idx="253">
                  <c:v>0.1</c:v>
                </c:pt>
                <c:pt idx="254">
                  <c:v>0.1</c:v>
                </c:pt>
                <c:pt idx="255">
                  <c:v>0.1</c:v>
                </c:pt>
                <c:pt idx="256">
                  <c:v>0.1</c:v>
                </c:pt>
                <c:pt idx="257">
                  <c:v>0.1</c:v>
                </c:pt>
                <c:pt idx="258">
                  <c:v>0.1</c:v>
                </c:pt>
                <c:pt idx="259">
                  <c:v>0.1</c:v>
                </c:pt>
                <c:pt idx="260">
                  <c:v>0.1</c:v>
                </c:pt>
                <c:pt idx="261">
                  <c:v>0.1</c:v>
                </c:pt>
                <c:pt idx="262">
                  <c:v>0.1</c:v>
                </c:pt>
                <c:pt idx="263">
                  <c:v>0.1</c:v>
                </c:pt>
                <c:pt idx="264">
                  <c:v>0.1</c:v>
                </c:pt>
                <c:pt idx="265">
                  <c:v>0.1</c:v>
                </c:pt>
                <c:pt idx="266">
                  <c:v>0.1</c:v>
                </c:pt>
                <c:pt idx="267">
                  <c:v>0.1</c:v>
                </c:pt>
                <c:pt idx="268">
                  <c:v>0.1</c:v>
                </c:pt>
                <c:pt idx="269">
                  <c:v>0.1</c:v>
                </c:pt>
                <c:pt idx="270">
                  <c:v>0.1</c:v>
                </c:pt>
                <c:pt idx="271">
                  <c:v>0.1</c:v>
                </c:pt>
                <c:pt idx="272">
                  <c:v>0.1</c:v>
                </c:pt>
                <c:pt idx="273">
                  <c:v>0.1</c:v>
                </c:pt>
                <c:pt idx="274">
                  <c:v>0.1</c:v>
                </c:pt>
                <c:pt idx="275">
                  <c:v>0.1</c:v>
                </c:pt>
                <c:pt idx="276">
                  <c:v>0.1</c:v>
                </c:pt>
                <c:pt idx="277">
                  <c:v>0.1</c:v>
                </c:pt>
                <c:pt idx="278">
                  <c:v>0.1</c:v>
                </c:pt>
                <c:pt idx="279">
                  <c:v>0.1</c:v>
                </c:pt>
                <c:pt idx="280">
                  <c:v>0.1</c:v>
                </c:pt>
                <c:pt idx="281">
                  <c:v>0.1</c:v>
                </c:pt>
                <c:pt idx="282">
                  <c:v>0.1</c:v>
                </c:pt>
                <c:pt idx="283">
                  <c:v>0.1</c:v>
                </c:pt>
                <c:pt idx="284">
                  <c:v>0.1</c:v>
                </c:pt>
                <c:pt idx="285">
                  <c:v>0.1</c:v>
                </c:pt>
                <c:pt idx="286">
                  <c:v>0.1</c:v>
                </c:pt>
                <c:pt idx="287">
                  <c:v>0.1</c:v>
                </c:pt>
                <c:pt idx="288">
                  <c:v>0.1</c:v>
                </c:pt>
                <c:pt idx="289">
                  <c:v>0.1</c:v>
                </c:pt>
                <c:pt idx="290">
                  <c:v>0.1</c:v>
                </c:pt>
                <c:pt idx="291">
                  <c:v>0.1</c:v>
                </c:pt>
                <c:pt idx="292">
                  <c:v>0.1</c:v>
                </c:pt>
                <c:pt idx="293">
                  <c:v>0.1</c:v>
                </c:pt>
                <c:pt idx="294">
                  <c:v>0.1</c:v>
                </c:pt>
                <c:pt idx="295">
                  <c:v>0.1</c:v>
                </c:pt>
                <c:pt idx="296">
                  <c:v>0.1</c:v>
                </c:pt>
                <c:pt idx="297">
                  <c:v>0.1</c:v>
                </c:pt>
                <c:pt idx="298">
                  <c:v>0.1</c:v>
                </c:pt>
                <c:pt idx="299">
                  <c:v>5.333333333333333</c:v>
                </c:pt>
                <c:pt idx="300">
                  <c:v>5.333333333333333</c:v>
                </c:pt>
                <c:pt idx="301">
                  <c:v>5.916666666666667</c:v>
                </c:pt>
                <c:pt idx="302">
                  <c:v>7.833333333333333</c:v>
                </c:pt>
                <c:pt idx="303">
                  <c:v>7.583333333333333</c:v>
                </c:pt>
                <c:pt idx="304">
                  <c:v>4.916666666666667</c:v>
                </c:pt>
                <c:pt idx="305">
                  <c:v>6.25</c:v>
                </c:pt>
                <c:pt idx="306">
                  <c:v>7.75</c:v>
                </c:pt>
                <c:pt idx="307">
                  <c:v>7.333333333333333</c:v>
                </c:pt>
                <c:pt idx="308">
                  <c:v>8.5833333333333339</c:v>
                </c:pt>
                <c:pt idx="309">
                  <c:v>5.5</c:v>
                </c:pt>
                <c:pt idx="310">
                  <c:v>5.166666666666667</c:v>
                </c:pt>
                <c:pt idx="311">
                  <c:v>5.166666666666667</c:v>
                </c:pt>
                <c:pt idx="312">
                  <c:v>8.6666666666666661</c:v>
                </c:pt>
                <c:pt idx="313">
                  <c:v>7.416666666666667</c:v>
                </c:pt>
                <c:pt idx="314">
                  <c:v>5.666666666666667</c:v>
                </c:pt>
                <c:pt idx="315">
                  <c:v>5.666666666666667</c:v>
                </c:pt>
                <c:pt idx="316">
                  <c:v>6.5</c:v>
                </c:pt>
                <c:pt idx="317">
                  <c:v>8.8333333333333339</c:v>
                </c:pt>
                <c:pt idx="318">
                  <c:v>6.833333333333333</c:v>
                </c:pt>
                <c:pt idx="319">
                  <c:v>4.416666666666667</c:v>
                </c:pt>
                <c:pt idx="320">
                  <c:v>5.5</c:v>
                </c:pt>
                <c:pt idx="321">
                  <c:v>6.083333333333333</c:v>
                </c:pt>
                <c:pt idx="322">
                  <c:v>7.666666666666667</c:v>
                </c:pt>
                <c:pt idx="323">
                  <c:v>7.583333333333333</c:v>
                </c:pt>
                <c:pt idx="324">
                  <c:v>5</c:v>
                </c:pt>
                <c:pt idx="325">
                  <c:v>4.333333333333333</c:v>
                </c:pt>
                <c:pt idx="326">
                  <c:v>5.416666666666667</c:v>
                </c:pt>
                <c:pt idx="327">
                  <c:v>6.25</c:v>
                </c:pt>
                <c:pt idx="328">
                  <c:v>8.5833333333333339</c:v>
                </c:pt>
                <c:pt idx="329">
                  <c:v>5.583333333333333</c:v>
                </c:pt>
                <c:pt idx="330">
                  <c:v>6.083333333333333</c:v>
                </c:pt>
                <c:pt idx="331">
                  <c:v>6.166666666666667</c:v>
                </c:pt>
                <c:pt idx="332">
                  <c:v>5.666666666666667</c:v>
                </c:pt>
                <c:pt idx="333">
                  <c:v>7.333333333333333</c:v>
                </c:pt>
                <c:pt idx="334">
                  <c:v>5.166666666666667</c:v>
                </c:pt>
                <c:pt idx="335">
                  <c:v>6</c:v>
                </c:pt>
                <c:pt idx="336">
                  <c:v>6.833333333333333</c:v>
                </c:pt>
                <c:pt idx="337">
                  <c:v>6.25</c:v>
                </c:pt>
                <c:pt idx="338">
                  <c:v>6.666666666666667</c:v>
                </c:pt>
                <c:pt idx="339">
                  <c:v>5.666666666666667</c:v>
                </c:pt>
                <c:pt idx="340">
                  <c:v>6.166666666666667</c:v>
                </c:pt>
                <c:pt idx="341">
                  <c:v>6.166666666666667</c:v>
                </c:pt>
                <c:pt idx="342">
                  <c:v>7.416666666666667</c:v>
                </c:pt>
                <c:pt idx="343">
                  <c:v>5.416666666666667</c:v>
                </c:pt>
                <c:pt idx="344">
                  <c:v>5.666666666666667</c:v>
                </c:pt>
                <c:pt idx="345">
                  <c:v>6.75</c:v>
                </c:pt>
                <c:pt idx="346">
                  <c:v>6.916666666666667</c:v>
                </c:pt>
                <c:pt idx="347">
                  <c:v>7.916666666666667</c:v>
                </c:pt>
                <c:pt idx="348">
                  <c:v>6.5</c:v>
                </c:pt>
                <c:pt idx="349">
                  <c:v>8.8333333333333339</c:v>
                </c:pt>
                <c:pt idx="350">
                  <c:v>9.3333333333333339</c:v>
                </c:pt>
                <c:pt idx="351">
                  <c:v>9.25</c:v>
                </c:pt>
                <c:pt idx="352">
                  <c:v>5.5</c:v>
                </c:pt>
                <c:pt idx="353">
                  <c:v>6.25</c:v>
                </c:pt>
                <c:pt idx="354">
                  <c:v>8.5</c:v>
                </c:pt>
                <c:pt idx="355">
                  <c:v>6.416666666666667</c:v>
                </c:pt>
                <c:pt idx="356">
                  <c:v>6.333333333333333</c:v>
                </c:pt>
                <c:pt idx="357">
                  <c:v>6.5</c:v>
                </c:pt>
                <c:pt idx="358">
                  <c:v>7.083333333333333</c:v>
                </c:pt>
                <c:pt idx="359">
                  <c:v>7.583333333333333</c:v>
                </c:pt>
                <c:pt idx="360">
                  <c:v>8.9166666666666661</c:v>
                </c:pt>
                <c:pt idx="361">
                  <c:v>6.916666666666667</c:v>
                </c:pt>
                <c:pt idx="362">
                  <c:v>6.5</c:v>
                </c:pt>
                <c:pt idx="363">
                  <c:v>7</c:v>
                </c:pt>
                <c:pt idx="364">
                  <c:v>3.3333333333333335</c:v>
                </c:pt>
                <c:pt idx="365">
                  <c:v>5.666666666666667</c:v>
                </c:pt>
                <c:pt idx="366">
                  <c:v>6.833333333333333</c:v>
                </c:pt>
                <c:pt idx="367">
                  <c:v>7.916666666666667</c:v>
                </c:pt>
                <c:pt idx="368">
                  <c:v>7.916666666666667</c:v>
                </c:pt>
                <c:pt idx="369">
                  <c:v>7.666666666666667</c:v>
                </c:pt>
                <c:pt idx="370">
                  <c:v>6.083333333333333</c:v>
                </c:pt>
                <c:pt idx="371">
                  <c:v>6.75</c:v>
                </c:pt>
                <c:pt idx="372">
                  <c:v>6.5</c:v>
                </c:pt>
                <c:pt idx="373">
                  <c:v>8.1666666666666661</c:v>
                </c:pt>
                <c:pt idx="374">
                  <c:v>6.5</c:v>
                </c:pt>
                <c:pt idx="375">
                  <c:v>7.583333333333333</c:v>
                </c:pt>
                <c:pt idx="376">
                  <c:v>9.5</c:v>
                </c:pt>
                <c:pt idx="377">
                  <c:v>9.25</c:v>
                </c:pt>
                <c:pt idx="378">
                  <c:v>9.75</c:v>
                </c:pt>
                <c:pt idx="379">
                  <c:v>5.916666666666667</c:v>
                </c:pt>
                <c:pt idx="380">
                  <c:v>6.25</c:v>
                </c:pt>
                <c:pt idx="381">
                  <c:v>8.4166666666666661</c:v>
                </c:pt>
              </c:numCache>
            </c:numRef>
          </c:xVal>
          <c:yVal>
            <c:numRef>
              <c:f>'Vt2-P (Calculation)'!$C$3:$C$384</c:f>
              <c:numCache>
                <c:formatCode>General</c:formatCode>
                <c:ptCount val="382"/>
                <c:pt idx="0">
                  <c:v>50.719802225769961</c:v>
                </c:pt>
                <c:pt idx="1">
                  <c:v>50.719802225769961</c:v>
                </c:pt>
                <c:pt idx="2">
                  <c:v>50.719802225769961</c:v>
                </c:pt>
                <c:pt idx="3">
                  <c:v>50.719802225769961</c:v>
                </c:pt>
                <c:pt idx="4">
                  <c:v>50.719802225769961</c:v>
                </c:pt>
                <c:pt idx="5">
                  <c:v>50.719802225769961</c:v>
                </c:pt>
                <c:pt idx="6">
                  <c:v>50.719802225769961</c:v>
                </c:pt>
                <c:pt idx="7">
                  <c:v>50.719802225769961</c:v>
                </c:pt>
                <c:pt idx="8">
                  <c:v>50.719802225769961</c:v>
                </c:pt>
                <c:pt idx="9">
                  <c:v>50.719802225769961</c:v>
                </c:pt>
                <c:pt idx="10">
                  <c:v>50.719802225769961</c:v>
                </c:pt>
                <c:pt idx="11">
                  <c:v>50.719802225769961</c:v>
                </c:pt>
                <c:pt idx="12">
                  <c:v>50.719802225769961</c:v>
                </c:pt>
                <c:pt idx="13">
                  <c:v>50.719802225769961</c:v>
                </c:pt>
                <c:pt idx="14">
                  <c:v>50.719802225769961</c:v>
                </c:pt>
                <c:pt idx="15">
                  <c:v>50.719802225769961</c:v>
                </c:pt>
                <c:pt idx="16">
                  <c:v>50.719802225769961</c:v>
                </c:pt>
                <c:pt idx="17">
                  <c:v>50.719802225769961</c:v>
                </c:pt>
                <c:pt idx="18">
                  <c:v>50.719802225769961</c:v>
                </c:pt>
                <c:pt idx="19">
                  <c:v>50.719802225769961</c:v>
                </c:pt>
                <c:pt idx="20">
                  <c:v>50.719802225769961</c:v>
                </c:pt>
                <c:pt idx="21">
                  <c:v>50.719802225769961</c:v>
                </c:pt>
                <c:pt idx="22">
                  <c:v>50.719802225769961</c:v>
                </c:pt>
                <c:pt idx="23">
                  <c:v>50.719802225769961</c:v>
                </c:pt>
                <c:pt idx="24">
                  <c:v>50.719802225769961</c:v>
                </c:pt>
                <c:pt idx="25">
                  <c:v>50.719802225769961</c:v>
                </c:pt>
                <c:pt idx="26">
                  <c:v>50.719802225769961</c:v>
                </c:pt>
                <c:pt idx="27">
                  <c:v>50.719802225769961</c:v>
                </c:pt>
                <c:pt idx="28">
                  <c:v>50.719802225769961</c:v>
                </c:pt>
                <c:pt idx="29">
                  <c:v>50.719802225769961</c:v>
                </c:pt>
                <c:pt idx="30">
                  <c:v>50.719802225769961</c:v>
                </c:pt>
                <c:pt idx="31">
                  <c:v>50.719802225769961</c:v>
                </c:pt>
                <c:pt idx="32">
                  <c:v>50.719802225769961</c:v>
                </c:pt>
                <c:pt idx="33">
                  <c:v>50.719802225769961</c:v>
                </c:pt>
                <c:pt idx="34">
                  <c:v>50.719802225769961</c:v>
                </c:pt>
                <c:pt idx="35">
                  <c:v>50.719802225769961</c:v>
                </c:pt>
                <c:pt idx="36">
                  <c:v>50.719802225769961</c:v>
                </c:pt>
                <c:pt idx="37">
                  <c:v>50.719802225769961</c:v>
                </c:pt>
                <c:pt idx="38">
                  <c:v>50.719802225769961</c:v>
                </c:pt>
                <c:pt idx="39">
                  <c:v>50.719802225769961</c:v>
                </c:pt>
                <c:pt idx="40">
                  <c:v>50.719802225769961</c:v>
                </c:pt>
                <c:pt idx="41">
                  <c:v>50.719802225769961</c:v>
                </c:pt>
                <c:pt idx="42">
                  <c:v>50.719802225769961</c:v>
                </c:pt>
                <c:pt idx="43">
                  <c:v>50.719802225769961</c:v>
                </c:pt>
                <c:pt idx="44">
                  <c:v>50.719802225769961</c:v>
                </c:pt>
                <c:pt idx="45">
                  <c:v>50.719802225769961</c:v>
                </c:pt>
                <c:pt idx="46">
                  <c:v>50.719802225769961</c:v>
                </c:pt>
                <c:pt idx="47">
                  <c:v>50.719802225769961</c:v>
                </c:pt>
                <c:pt idx="48">
                  <c:v>50.719802225769961</c:v>
                </c:pt>
                <c:pt idx="49">
                  <c:v>50.719802225769961</c:v>
                </c:pt>
                <c:pt idx="50">
                  <c:v>50.719802225769961</c:v>
                </c:pt>
                <c:pt idx="51">
                  <c:v>50.719802225769961</c:v>
                </c:pt>
                <c:pt idx="52">
                  <c:v>50.719802225769961</c:v>
                </c:pt>
                <c:pt idx="53">
                  <c:v>50.719802225769961</c:v>
                </c:pt>
                <c:pt idx="54">
                  <c:v>50.719802225769961</c:v>
                </c:pt>
                <c:pt idx="55">
                  <c:v>50.719802225769961</c:v>
                </c:pt>
                <c:pt idx="56">
                  <c:v>50.719802225769961</c:v>
                </c:pt>
                <c:pt idx="57">
                  <c:v>50.719802225769961</c:v>
                </c:pt>
                <c:pt idx="58">
                  <c:v>50.719802225769961</c:v>
                </c:pt>
                <c:pt idx="59">
                  <c:v>50.719802225769961</c:v>
                </c:pt>
                <c:pt idx="60">
                  <c:v>50.719802225769961</c:v>
                </c:pt>
                <c:pt idx="61">
                  <c:v>50.719802225769961</c:v>
                </c:pt>
                <c:pt idx="62">
                  <c:v>50.719802225769961</c:v>
                </c:pt>
                <c:pt idx="63">
                  <c:v>50.719802225769961</c:v>
                </c:pt>
                <c:pt idx="64">
                  <c:v>50.719802225769961</c:v>
                </c:pt>
                <c:pt idx="65">
                  <c:v>50.719802225769961</c:v>
                </c:pt>
                <c:pt idx="66">
                  <c:v>50.719802225769961</c:v>
                </c:pt>
                <c:pt idx="67">
                  <c:v>50.719802225769961</c:v>
                </c:pt>
                <c:pt idx="68">
                  <c:v>50.719802225769961</c:v>
                </c:pt>
                <c:pt idx="69">
                  <c:v>50.719802225769961</c:v>
                </c:pt>
                <c:pt idx="70">
                  <c:v>50.719802225769961</c:v>
                </c:pt>
                <c:pt idx="71">
                  <c:v>50.719802225769961</c:v>
                </c:pt>
                <c:pt idx="72">
                  <c:v>50.719802225769961</c:v>
                </c:pt>
                <c:pt idx="73">
                  <c:v>50.719802225769961</c:v>
                </c:pt>
                <c:pt idx="74">
                  <c:v>50.719802225769961</c:v>
                </c:pt>
                <c:pt idx="75">
                  <c:v>50.719802225769961</c:v>
                </c:pt>
                <c:pt idx="76">
                  <c:v>50.719802225769961</c:v>
                </c:pt>
                <c:pt idx="77">
                  <c:v>50.719802225769961</c:v>
                </c:pt>
                <c:pt idx="78">
                  <c:v>50.719802225769961</c:v>
                </c:pt>
                <c:pt idx="79">
                  <c:v>50.719802225769961</c:v>
                </c:pt>
                <c:pt idx="80">
                  <c:v>50.719802225769961</c:v>
                </c:pt>
                <c:pt idx="81">
                  <c:v>50.719802225769961</c:v>
                </c:pt>
                <c:pt idx="82">
                  <c:v>50.719802225769961</c:v>
                </c:pt>
                <c:pt idx="83">
                  <c:v>50.719802225769961</c:v>
                </c:pt>
                <c:pt idx="84">
                  <c:v>50.719802225769961</c:v>
                </c:pt>
                <c:pt idx="85">
                  <c:v>50.719802225769961</c:v>
                </c:pt>
                <c:pt idx="86">
                  <c:v>50.719802225769961</c:v>
                </c:pt>
                <c:pt idx="87">
                  <c:v>50.719802225769961</c:v>
                </c:pt>
                <c:pt idx="88">
                  <c:v>50.719802225769961</c:v>
                </c:pt>
                <c:pt idx="89">
                  <c:v>50.719802225769961</c:v>
                </c:pt>
                <c:pt idx="90">
                  <c:v>50.719802225769961</c:v>
                </c:pt>
                <c:pt idx="91">
                  <c:v>50.719802225769961</c:v>
                </c:pt>
                <c:pt idx="92">
                  <c:v>50.719802225769961</c:v>
                </c:pt>
                <c:pt idx="93">
                  <c:v>50.719802225769961</c:v>
                </c:pt>
                <c:pt idx="94">
                  <c:v>50.719802225769961</c:v>
                </c:pt>
                <c:pt idx="95">
                  <c:v>50.719802225769961</c:v>
                </c:pt>
                <c:pt idx="96">
                  <c:v>50.719802225769961</c:v>
                </c:pt>
                <c:pt idx="97">
                  <c:v>50.719802225769961</c:v>
                </c:pt>
                <c:pt idx="98">
                  <c:v>50.719802225769961</c:v>
                </c:pt>
                <c:pt idx="99">
                  <c:v>50.719802225769961</c:v>
                </c:pt>
                <c:pt idx="100">
                  <c:v>50.719802225769961</c:v>
                </c:pt>
                <c:pt idx="101">
                  <c:v>50.719802225769961</c:v>
                </c:pt>
                <c:pt idx="102">
                  <c:v>50.719802225769961</c:v>
                </c:pt>
                <c:pt idx="103">
                  <c:v>50.719802225769961</c:v>
                </c:pt>
                <c:pt idx="104">
                  <c:v>50.719802225769961</c:v>
                </c:pt>
                <c:pt idx="105">
                  <c:v>50.719802225769961</c:v>
                </c:pt>
                <c:pt idx="106">
                  <c:v>50.719802225769961</c:v>
                </c:pt>
                <c:pt idx="107">
                  <c:v>50.719802225769961</c:v>
                </c:pt>
                <c:pt idx="108">
                  <c:v>50.719802225769961</c:v>
                </c:pt>
                <c:pt idx="109">
                  <c:v>50.719802225769961</c:v>
                </c:pt>
                <c:pt idx="110">
                  <c:v>50.719802225769961</c:v>
                </c:pt>
                <c:pt idx="111">
                  <c:v>50.719802225769961</c:v>
                </c:pt>
                <c:pt idx="112">
                  <c:v>50.719802225769961</c:v>
                </c:pt>
                <c:pt idx="113">
                  <c:v>50.719802225769961</c:v>
                </c:pt>
                <c:pt idx="114">
                  <c:v>50.719802225769961</c:v>
                </c:pt>
                <c:pt idx="115">
                  <c:v>50.719802225769961</c:v>
                </c:pt>
                <c:pt idx="116">
                  <c:v>50.719802225769961</c:v>
                </c:pt>
                <c:pt idx="117">
                  <c:v>50.719802225769961</c:v>
                </c:pt>
                <c:pt idx="118">
                  <c:v>50.719802225769961</c:v>
                </c:pt>
                <c:pt idx="119">
                  <c:v>50.719802225769961</c:v>
                </c:pt>
                <c:pt idx="120">
                  <c:v>50.719802225769961</c:v>
                </c:pt>
                <c:pt idx="121">
                  <c:v>50.719802225769961</c:v>
                </c:pt>
                <c:pt idx="122">
                  <c:v>50.719802225769961</c:v>
                </c:pt>
                <c:pt idx="123">
                  <c:v>50.719802225769961</c:v>
                </c:pt>
                <c:pt idx="124">
                  <c:v>50.719802225769961</c:v>
                </c:pt>
                <c:pt idx="125">
                  <c:v>50.719802225769961</c:v>
                </c:pt>
                <c:pt idx="126">
                  <c:v>50.719802225769961</c:v>
                </c:pt>
                <c:pt idx="127">
                  <c:v>50.719802225769961</c:v>
                </c:pt>
                <c:pt idx="128">
                  <c:v>50.719802225769961</c:v>
                </c:pt>
                <c:pt idx="129">
                  <c:v>50.719802225769961</c:v>
                </c:pt>
                <c:pt idx="130">
                  <c:v>50.719802225769961</c:v>
                </c:pt>
                <c:pt idx="131">
                  <c:v>50.719802225769961</c:v>
                </c:pt>
                <c:pt idx="132">
                  <c:v>50.719802225769961</c:v>
                </c:pt>
                <c:pt idx="133">
                  <c:v>50.719802225769961</c:v>
                </c:pt>
                <c:pt idx="134">
                  <c:v>50.719802225769961</c:v>
                </c:pt>
                <c:pt idx="135">
                  <c:v>50.719802225769961</c:v>
                </c:pt>
                <c:pt idx="136">
                  <c:v>50.719802225769961</c:v>
                </c:pt>
                <c:pt idx="137">
                  <c:v>50.719802225769961</c:v>
                </c:pt>
                <c:pt idx="138">
                  <c:v>50.719802225769961</c:v>
                </c:pt>
                <c:pt idx="139">
                  <c:v>50.719802225769961</c:v>
                </c:pt>
                <c:pt idx="140">
                  <c:v>50.719802225769961</c:v>
                </c:pt>
                <c:pt idx="141">
                  <c:v>50.719802225769961</c:v>
                </c:pt>
                <c:pt idx="142">
                  <c:v>50.719802225769961</c:v>
                </c:pt>
                <c:pt idx="143">
                  <c:v>50.719802225769961</c:v>
                </c:pt>
                <c:pt idx="144">
                  <c:v>50.719802225769961</c:v>
                </c:pt>
                <c:pt idx="145">
                  <c:v>50.719802225769961</c:v>
                </c:pt>
                <c:pt idx="146">
                  <c:v>50.719802225769961</c:v>
                </c:pt>
                <c:pt idx="147">
                  <c:v>50.719802225769961</c:v>
                </c:pt>
                <c:pt idx="148">
                  <c:v>50.719802225769961</c:v>
                </c:pt>
                <c:pt idx="149">
                  <c:v>50.719802225769961</c:v>
                </c:pt>
                <c:pt idx="150">
                  <c:v>50.719802225769961</c:v>
                </c:pt>
                <c:pt idx="151">
                  <c:v>50.719802225769961</c:v>
                </c:pt>
                <c:pt idx="152">
                  <c:v>50.719802225769961</c:v>
                </c:pt>
                <c:pt idx="153">
                  <c:v>50.719802225769961</c:v>
                </c:pt>
                <c:pt idx="154">
                  <c:v>50.719802225769961</c:v>
                </c:pt>
                <c:pt idx="155">
                  <c:v>50.719802225769961</c:v>
                </c:pt>
                <c:pt idx="156">
                  <c:v>50.719802225769961</c:v>
                </c:pt>
                <c:pt idx="157">
                  <c:v>50.719802225769961</c:v>
                </c:pt>
                <c:pt idx="158">
                  <c:v>50.719802225769961</c:v>
                </c:pt>
                <c:pt idx="159">
                  <c:v>50.719802225769961</c:v>
                </c:pt>
                <c:pt idx="160">
                  <c:v>50.719802225769961</c:v>
                </c:pt>
                <c:pt idx="161">
                  <c:v>50.719802225769961</c:v>
                </c:pt>
                <c:pt idx="162">
                  <c:v>50.719802225769961</c:v>
                </c:pt>
                <c:pt idx="163">
                  <c:v>50.719802225769961</c:v>
                </c:pt>
                <c:pt idx="164">
                  <c:v>50.719802225769961</c:v>
                </c:pt>
                <c:pt idx="165">
                  <c:v>50.719802225769961</c:v>
                </c:pt>
                <c:pt idx="166">
                  <c:v>50.719802225769961</c:v>
                </c:pt>
                <c:pt idx="167">
                  <c:v>50.719802225769961</c:v>
                </c:pt>
                <c:pt idx="168">
                  <c:v>50.719802225769961</c:v>
                </c:pt>
                <c:pt idx="169">
                  <c:v>50.719802225769961</c:v>
                </c:pt>
                <c:pt idx="170">
                  <c:v>50.719802225769961</c:v>
                </c:pt>
                <c:pt idx="171">
                  <c:v>50.719802225769961</c:v>
                </c:pt>
                <c:pt idx="172">
                  <c:v>50.719802225769961</c:v>
                </c:pt>
                <c:pt idx="173">
                  <c:v>50.719802225769961</c:v>
                </c:pt>
                <c:pt idx="174">
                  <c:v>50.719802225769961</c:v>
                </c:pt>
                <c:pt idx="175">
                  <c:v>50.719802225769961</c:v>
                </c:pt>
                <c:pt idx="176">
                  <c:v>50.719802225769961</c:v>
                </c:pt>
                <c:pt idx="177">
                  <c:v>50.719802225769961</c:v>
                </c:pt>
                <c:pt idx="178">
                  <c:v>50.719802225769961</c:v>
                </c:pt>
                <c:pt idx="179">
                  <c:v>50.719802225769961</c:v>
                </c:pt>
                <c:pt idx="180">
                  <c:v>50.719802225769961</c:v>
                </c:pt>
                <c:pt idx="181">
                  <c:v>50.719802225769961</c:v>
                </c:pt>
                <c:pt idx="182">
                  <c:v>50.719802225769961</c:v>
                </c:pt>
                <c:pt idx="183">
                  <c:v>50.719802225769961</c:v>
                </c:pt>
                <c:pt idx="184">
                  <c:v>50.719802225769961</c:v>
                </c:pt>
                <c:pt idx="185">
                  <c:v>50.719802225769961</c:v>
                </c:pt>
                <c:pt idx="186">
                  <c:v>50.719802225769961</c:v>
                </c:pt>
                <c:pt idx="187">
                  <c:v>50.719802225769961</c:v>
                </c:pt>
                <c:pt idx="188">
                  <c:v>50.719802225769961</c:v>
                </c:pt>
                <c:pt idx="189">
                  <c:v>50.719802225769961</c:v>
                </c:pt>
                <c:pt idx="190">
                  <c:v>50.719802225769961</c:v>
                </c:pt>
                <c:pt idx="191">
                  <c:v>50.719802225769961</c:v>
                </c:pt>
                <c:pt idx="192">
                  <c:v>50.719802225769961</c:v>
                </c:pt>
                <c:pt idx="193">
                  <c:v>50.719802225769961</c:v>
                </c:pt>
                <c:pt idx="194">
                  <c:v>50.719802225769961</c:v>
                </c:pt>
                <c:pt idx="195">
                  <c:v>50.719802225769961</c:v>
                </c:pt>
                <c:pt idx="196">
                  <c:v>50.719802225769961</c:v>
                </c:pt>
                <c:pt idx="197">
                  <c:v>50.719802225769961</c:v>
                </c:pt>
                <c:pt idx="198">
                  <c:v>50.719802225769961</c:v>
                </c:pt>
                <c:pt idx="199">
                  <c:v>50.719802225769961</c:v>
                </c:pt>
                <c:pt idx="200">
                  <c:v>50.719802225769961</c:v>
                </c:pt>
                <c:pt idx="201">
                  <c:v>50.719802225769961</c:v>
                </c:pt>
                <c:pt idx="202">
                  <c:v>50.719802225769961</c:v>
                </c:pt>
                <c:pt idx="203">
                  <c:v>50.719802225769961</c:v>
                </c:pt>
                <c:pt idx="204">
                  <c:v>50.719802225769961</c:v>
                </c:pt>
                <c:pt idx="205">
                  <c:v>50.719802225769961</c:v>
                </c:pt>
                <c:pt idx="206">
                  <c:v>50.719802225769961</c:v>
                </c:pt>
                <c:pt idx="207">
                  <c:v>50.719802225769961</c:v>
                </c:pt>
                <c:pt idx="208">
                  <c:v>50.719802225769961</c:v>
                </c:pt>
                <c:pt idx="209">
                  <c:v>50.719802225769961</c:v>
                </c:pt>
                <c:pt idx="210">
                  <c:v>50.719802225769961</c:v>
                </c:pt>
                <c:pt idx="211">
                  <c:v>50.719802225769961</c:v>
                </c:pt>
                <c:pt idx="212">
                  <c:v>50.719802225769961</c:v>
                </c:pt>
                <c:pt idx="213">
                  <c:v>50.719802225769961</c:v>
                </c:pt>
                <c:pt idx="214">
                  <c:v>50.719802225769961</c:v>
                </c:pt>
                <c:pt idx="215">
                  <c:v>50.719802225769961</c:v>
                </c:pt>
                <c:pt idx="216">
                  <c:v>50.719802225769961</c:v>
                </c:pt>
                <c:pt idx="217">
                  <c:v>50.719802225769961</c:v>
                </c:pt>
                <c:pt idx="218">
                  <c:v>50.719802225769961</c:v>
                </c:pt>
                <c:pt idx="219">
                  <c:v>50.719802225769961</c:v>
                </c:pt>
                <c:pt idx="220">
                  <c:v>50.719802225769961</c:v>
                </c:pt>
                <c:pt idx="221">
                  <c:v>50.719802225769961</c:v>
                </c:pt>
                <c:pt idx="222">
                  <c:v>50.719802225769961</c:v>
                </c:pt>
                <c:pt idx="223">
                  <c:v>50.719802225769961</c:v>
                </c:pt>
                <c:pt idx="224">
                  <c:v>50.719802225769961</c:v>
                </c:pt>
                <c:pt idx="225">
                  <c:v>50.719802225769961</c:v>
                </c:pt>
                <c:pt idx="226">
                  <c:v>50.719802225769961</c:v>
                </c:pt>
                <c:pt idx="227">
                  <c:v>50.719802225769961</c:v>
                </c:pt>
                <c:pt idx="228">
                  <c:v>50.719802225769961</c:v>
                </c:pt>
                <c:pt idx="229">
                  <c:v>50.719802225769961</c:v>
                </c:pt>
                <c:pt idx="230">
                  <c:v>50.719802225769961</c:v>
                </c:pt>
                <c:pt idx="231">
                  <c:v>50.719802225769961</c:v>
                </c:pt>
                <c:pt idx="232">
                  <c:v>50.719802225769961</c:v>
                </c:pt>
                <c:pt idx="233">
                  <c:v>50.719802225769961</c:v>
                </c:pt>
                <c:pt idx="234">
                  <c:v>50.719802225769961</c:v>
                </c:pt>
                <c:pt idx="235">
                  <c:v>50.719802225769961</c:v>
                </c:pt>
                <c:pt idx="236">
                  <c:v>50.719802225769961</c:v>
                </c:pt>
                <c:pt idx="237">
                  <c:v>50.719802225769961</c:v>
                </c:pt>
                <c:pt idx="238">
                  <c:v>50.719802225769961</c:v>
                </c:pt>
                <c:pt idx="239">
                  <c:v>50.719802225769961</c:v>
                </c:pt>
                <c:pt idx="240">
                  <c:v>50.719802225769961</c:v>
                </c:pt>
                <c:pt idx="241">
                  <c:v>50.719802225769961</c:v>
                </c:pt>
                <c:pt idx="242">
                  <c:v>50.719802225769961</c:v>
                </c:pt>
                <c:pt idx="243">
                  <c:v>50.719802225769961</c:v>
                </c:pt>
                <c:pt idx="244">
                  <c:v>50.719802225769961</c:v>
                </c:pt>
                <c:pt idx="245">
                  <c:v>50.719802225769961</c:v>
                </c:pt>
                <c:pt idx="246">
                  <c:v>50.719802225769961</c:v>
                </c:pt>
                <c:pt idx="247">
                  <c:v>50.719802225769961</c:v>
                </c:pt>
                <c:pt idx="248">
                  <c:v>50.719802225769961</c:v>
                </c:pt>
                <c:pt idx="249">
                  <c:v>50.719802225769961</c:v>
                </c:pt>
                <c:pt idx="250">
                  <c:v>50.719802225769961</c:v>
                </c:pt>
                <c:pt idx="251">
                  <c:v>50.719802225769961</c:v>
                </c:pt>
                <c:pt idx="252">
                  <c:v>50.719802225769961</c:v>
                </c:pt>
                <c:pt idx="253">
                  <c:v>50.719802225769961</c:v>
                </c:pt>
                <c:pt idx="254">
                  <c:v>50.719802225769961</c:v>
                </c:pt>
                <c:pt idx="255">
                  <c:v>50.719802225769961</c:v>
                </c:pt>
                <c:pt idx="256">
                  <c:v>50.719802225769961</c:v>
                </c:pt>
                <c:pt idx="257">
                  <c:v>50.719802225769961</c:v>
                </c:pt>
                <c:pt idx="258">
                  <c:v>50.719802225769961</c:v>
                </c:pt>
                <c:pt idx="259">
                  <c:v>50.719802225769961</c:v>
                </c:pt>
                <c:pt idx="260">
                  <c:v>50.719802225769961</c:v>
                </c:pt>
                <c:pt idx="261">
                  <c:v>50.719802225769961</c:v>
                </c:pt>
                <c:pt idx="262">
                  <c:v>50.719802225769961</c:v>
                </c:pt>
                <c:pt idx="263">
                  <c:v>50.719802225769961</c:v>
                </c:pt>
                <c:pt idx="264">
                  <c:v>50.719802225769961</c:v>
                </c:pt>
                <c:pt idx="265">
                  <c:v>50.719802225769961</c:v>
                </c:pt>
                <c:pt idx="266">
                  <c:v>50.719802225769961</c:v>
                </c:pt>
                <c:pt idx="267">
                  <c:v>50.719802225769961</c:v>
                </c:pt>
                <c:pt idx="268">
                  <c:v>50.719802225769961</c:v>
                </c:pt>
                <c:pt idx="269">
                  <c:v>50.719802225769961</c:v>
                </c:pt>
                <c:pt idx="270">
                  <c:v>50.719802225769961</c:v>
                </c:pt>
                <c:pt idx="271">
                  <c:v>50.719802225769961</c:v>
                </c:pt>
                <c:pt idx="272">
                  <c:v>50.719802225769961</c:v>
                </c:pt>
                <c:pt idx="273">
                  <c:v>50.719802225769961</c:v>
                </c:pt>
                <c:pt idx="274">
                  <c:v>50.719802225769961</c:v>
                </c:pt>
                <c:pt idx="275">
                  <c:v>50.719802225769961</c:v>
                </c:pt>
                <c:pt idx="276">
                  <c:v>50.719802225769961</c:v>
                </c:pt>
                <c:pt idx="277">
                  <c:v>50.719802225769961</c:v>
                </c:pt>
                <c:pt idx="278">
                  <c:v>50.719802225769961</c:v>
                </c:pt>
                <c:pt idx="279">
                  <c:v>50.719802225769961</c:v>
                </c:pt>
                <c:pt idx="280">
                  <c:v>50.719802225769961</c:v>
                </c:pt>
                <c:pt idx="281">
                  <c:v>50.719802225769961</c:v>
                </c:pt>
                <c:pt idx="282">
                  <c:v>50.719802225769961</c:v>
                </c:pt>
                <c:pt idx="283">
                  <c:v>50.719802225769961</c:v>
                </c:pt>
                <c:pt idx="284">
                  <c:v>50.719802225769961</c:v>
                </c:pt>
                <c:pt idx="285">
                  <c:v>50.719802225769961</c:v>
                </c:pt>
                <c:pt idx="286">
                  <c:v>50.719802225769961</c:v>
                </c:pt>
                <c:pt idx="287">
                  <c:v>50.719802225769961</c:v>
                </c:pt>
                <c:pt idx="288">
                  <c:v>50.719802225769961</c:v>
                </c:pt>
                <c:pt idx="289">
                  <c:v>50.719802225769961</c:v>
                </c:pt>
                <c:pt idx="290">
                  <c:v>50.719802225769961</c:v>
                </c:pt>
                <c:pt idx="291">
                  <c:v>50.719802225769961</c:v>
                </c:pt>
                <c:pt idx="292">
                  <c:v>50.719802225769961</c:v>
                </c:pt>
                <c:pt idx="293">
                  <c:v>50.719802225769961</c:v>
                </c:pt>
                <c:pt idx="294">
                  <c:v>50.719802225769961</c:v>
                </c:pt>
                <c:pt idx="295">
                  <c:v>50.719802225769961</c:v>
                </c:pt>
                <c:pt idx="296">
                  <c:v>50.719802225769961</c:v>
                </c:pt>
                <c:pt idx="297">
                  <c:v>50.719802225769961</c:v>
                </c:pt>
                <c:pt idx="298">
                  <c:v>50.719802225769961</c:v>
                </c:pt>
                <c:pt idx="299">
                  <c:v>25.294592248194636</c:v>
                </c:pt>
                <c:pt idx="300">
                  <c:v>25.294592248194636</c:v>
                </c:pt>
                <c:pt idx="301">
                  <c:v>24.031287622654933</c:v>
                </c:pt>
                <c:pt idx="302">
                  <c:v>20.678652320907815</c:v>
                </c:pt>
                <c:pt idx="303">
                  <c:v>21.059118664050853</c:v>
                </c:pt>
                <c:pt idx="304">
                  <c:v>26.287283526284934</c:v>
                </c:pt>
                <c:pt idx="305">
                  <c:v>23.367592666210598</c:v>
                </c:pt>
                <c:pt idx="306">
                  <c:v>20.803854578022985</c:v>
                </c:pt>
                <c:pt idx="307">
                  <c:v>21.454658876069878</c:v>
                </c:pt>
                <c:pt idx="308">
                  <c:v>19.619343613651605</c:v>
                </c:pt>
                <c:pt idx="309">
                  <c:v>24.919453845930235</c:v>
                </c:pt>
                <c:pt idx="310">
                  <c:v>25.681948347468222</c:v>
                </c:pt>
                <c:pt idx="311">
                  <c:v>25.681948347468222</c:v>
                </c:pt>
                <c:pt idx="312">
                  <c:v>19.508640173285286</c:v>
                </c:pt>
                <c:pt idx="313">
                  <c:v>21.321080728905763</c:v>
                </c:pt>
                <c:pt idx="314">
                  <c:v>24.555943988867174</c:v>
                </c:pt>
                <c:pt idx="315">
                  <c:v>24.555943988867174</c:v>
                </c:pt>
                <c:pt idx="316">
                  <c:v>22.894720666155401</c:v>
                </c:pt>
                <c:pt idx="317">
                  <c:v>19.291128408766941</c:v>
                </c:pt>
                <c:pt idx="318">
                  <c:v>22.29481064699586</c:v>
                </c:pt>
                <c:pt idx="319">
                  <c:v>27.594293552631214</c:v>
                </c:pt>
                <c:pt idx="320">
                  <c:v>24.919453845930235</c:v>
                </c:pt>
                <c:pt idx="321">
                  <c:v>23.6945157566883</c:v>
                </c:pt>
                <c:pt idx="322">
                  <c:v>20.930665986402477</c:v>
                </c:pt>
                <c:pt idx="323">
                  <c:v>21.059118664050853</c:v>
                </c:pt>
                <c:pt idx="324">
                  <c:v>26.082153198235172</c:v>
                </c:pt>
                <c:pt idx="325">
                  <c:v>27.825781801537723</c:v>
                </c:pt>
                <c:pt idx="326">
                  <c:v>25.105533595867549</c:v>
                </c:pt>
                <c:pt idx="327">
                  <c:v>23.367592666210598</c:v>
                </c:pt>
                <c:pt idx="328">
                  <c:v>19.619343613651605</c:v>
                </c:pt>
                <c:pt idx="329">
                  <c:v>24.736280633301369</c:v>
                </c:pt>
                <c:pt idx="330">
                  <c:v>23.6945157566883</c:v>
                </c:pt>
                <c:pt idx="331">
                  <c:v>23.529851218140568</c:v>
                </c:pt>
                <c:pt idx="332">
                  <c:v>24.555943988867174</c:v>
                </c:pt>
                <c:pt idx="333">
                  <c:v>21.454658876069878</c:v>
                </c:pt>
                <c:pt idx="334">
                  <c:v>25.681948347468222</c:v>
                </c:pt>
                <c:pt idx="335">
                  <c:v>23.861642042433552</c:v>
                </c:pt>
                <c:pt idx="336">
                  <c:v>22.29481064699586</c:v>
                </c:pt>
                <c:pt idx="337">
                  <c:v>23.367592666210598</c:v>
                </c:pt>
                <c:pt idx="338">
                  <c:v>22.59055453988028</c:v>
                </c:pt>
                <c:pt idx="339">
                  <c:v>24.555943988867174</c:v>
                </c:pt>
                <c:pt idx="340">
                  <c:v>23.529851218140568</c:v>
                </c:pt>
                <c:pt idx="341">
                  <c:v>23.529851218140568</c:v>
                </c:pt>
                <c:pt idx="342">
                  <c:v>21.321080728905763</c:v>
                </c:pt>
                <c:pt idx="343">
                  <c:v>25.105533595867549</c:v>
                </c:pt>
                <c:pt idx="344">
                  <c:v>24.555943988867174</c:v>
                </c:pt>
                <c:pt idx="345">
                  <c:v>22.441652510117262</c:v>
                </c:pt>
                <c:pt idx="346">
                  <c:v>22.149985205573802</c:v>
                </c:pt>
                <c:pt idx="347">
                  <c:v>20.555027947128316</c:v>
                </c:pt>
                <c:pt idx="348">
                  <c:v>22.894720666155401</c:v>
                </c:pt>
                <c:pt idx="349">
                  <c:v>19.291128408766941</c:v>
                </c:pt>
                <c:pt idx="350">
                  <c:v>18.668127421274253</c:v>
                </c:pt>
                <c:pt idx="351">
                  <c:v>18.769009954724265</c:v>
                </c:pt>
                <c:pt idx="352">
                  <c:v>24.919453845930235</c:v>
                </c:pt>
                <c:pt idx="353">
                  <c:v>23.367592666210598</c:v>
                </c:pt>
                <c:pt idx="354">
                  <c:v>19.731377440344509</c:v>
                </c:pt>
                <c:pt idx="355">
                  <c:v>23.050078993268293</c:v>
                </c:pt>
                <c:pt idx="356">
                  <c:v>23.207686056431069</c:v>
                </c:pt>
                <c:pt idx="357">
                  <c:v>22.894720666155401</c:v>
                </c:pt>
                <c:pt idx="358">
                  <c:v>21.866214858041584</c:v>
                </c:pt>
                <c:pt idx="359">
                  <c:v>21.059118664050853</c:v>
                </c:pt>
                <c:pt idx="360">
                  <c:v>19.184273525825176</c:v>
                </c:pt>
                <c:pt idx="361">
                  <c:v>22.149985205573802</c:v>
                </c:pt>
                <c:pt idx="362">
                  <c:v>22.894720666155401</c:v>
                </c:pt>
                <c:pt idx="363">
                  <c:v>22.007133700100837</c:v>
                </c:pt>
                <c:pt idx="364">
                  <c:v>30.969248729562892</c:v>
                </c:pt>
                <c:pt idx="365">
                  <c:v>24.555943988867174</c:v>
                </c:pt>
                <c:pt idx="366">
                  <c:v>22.29481064699586</c:v>
                </c:pt>
                <c:pt idx="367">
                  <c:v>20.555027947128316</c:v>
                </c:pt>
                <c:pt idx="368">
                  <c:v>20.555027947128316</c:v>
                </c:pt>
                <c:pt idx="369">
                  <c:v>20.930665986402477</c:v>
                </c:pt>
                <c:pt idx="370">
                  <c:v>23.6945157566883</c:v>
                </c:pt>
                <c:pt idx="371">
                  <c:v>22.441652510117262</c:v>
                </c:pt>
                <c:pt idx="372">
                  <c:v>22.894720666155401</c:v>
                </c:pt>
                <c:pt idx="373">
                  <c:v>20.193321607958289</c:v>
                </c:pt>
                <c:pt idx="374">
                  <c:v>22.894720666155401</c:v>
                </c:pt>
                <c:pt idx="375">
                  <c:v>21.059118664050853</c:v>
                </c:pt>
                <c:pt idx="376">
                  <c:v>18.469741395836767</c:v>
                </c:pt>
                <c:pt idx="377">
                  <c:v>18.769009954724265</c:v>
                </c:pt>
                <c:pt idx="378">
                  <c:v>18.180325124907494</c:v>
                </c:pt>
                <c:pt idx="379">
                  <c:v>24.031287622654933</c:v>
                </c:pt>
                <c:pt idx="380">
                  <c:v>23.367592666210598</c:v>
                </c:pt>
                <c:pt idx="381">
                  <c:v>19.844766423583462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2DC-4720-BCCF-2D81CACDB8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7037999"/>
        <c:axId val="1687045071"/>
      </c:scatterChart>
      <c:valAx>
        <c:axId val="1687037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7045071"/>
        <c:crosses val="autoZero"/>
        <c:crossBetween val="midCat"/>
      </c:valAx>
      <c:valAx>
        <c:axId val="1687045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70379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 App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asdsa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'Vt2-P (Calculation)'!$J$3:$J$85</c:f>
              <c:numCache>
                <c:formatCode>General</c:formatCode>
                <c:ptCount val="83"/>
                <c:pt idx="0">
                  <c:v>5.333333333333333</c:v>
                </c:pt>
                <c:pt idx="1">
                  <c:v>5.333333333333333</c:v>
                </c:pt>
                <c:pt idx="2">
                  <c:v>5.916666666666667</c:v>
                </c:pt>
                <c:pt idx="3">
                  <c:v>7.833333333333333</c:v>
                </c:pt>
                <c:pt idx="4">
                  <c:v>7.583333333333333</c:v>
                </c:pt>
                <c:pt idx="5">
                  <c:v>4.916666666666667</c:v>
                </c:pt>
                <c:pt idx="6">
                  <c:v>6.25</c:v>
                </c:pt>
                <c:pt idx="7">
                  <c:v>7.75</c:v>
                </c:pt>
                <c:pt idx="8">
                  <c:v>7.333333333333333</c:v>
                </c:pt>
                <c:pt idx="9">
                  <c:v>8.5833333333333339</c:v>
                </c:pt>
                <c:pt idx="10">
                  <c:v>5.5</c:v>
                </c:pt>
                <c:pt idx="11">
                  <c:v>5.166666666666667</c:v>
                </c:pt>
                <c:pt idx="12">
                  <c:v>5.166666666666667</c:v>
                </c:pt>
                <c:pt idx="13">
                  <c:v>8.6666666666666661</c:v>
                </c:pt>
                <c:pt idx="14">
                  <c:v>7.416666666666667</c:v>
                </c:pt>
                <c:pt idx="15">
                  <c:v>5.666666666666667</c:v>
                </c:pt>
                <c:pt idx="16">
                  <c:v>5.666666666666667</c:v>
                </c:pt>
                <c:pt idx="17">
                  <c:v>6.5</c:v>
                </c:pt>
                <c:pt idx="18">
                  <c:v>8.8333333333333339</c:v>
                </c:pt>
                <c:pt idx="19">
                  <c:v>6.833333333333333</c:v>
                </c:pt>
                <c:pt idx="20">
                  <c:v>4.416666666666667</c:v>
                </c:pt>
                <c:pt idx="21">
                  <c:v>5.5</c:v>
                </c:pt>
                <c:pt idx="22">
                  <c:v>6.083333333333333</c:v>
                </c:pt>
                <c:pt idx="23">
                  <c:v>7.666666666666667</c:v>
                </c:pt>
                <c:pt idx="24">
                  <c:v>7.583333333333333</c:v>
                </c:pt>
                <c:pt idx="25">
                  <c:v>5</c:v>
                </c:pt>
                <c:pt idx="26">
                  <c:v>4.333333333333333</c:v>
                </c:pt>
                <c:pt idx="27">
                  <c:v>5.416666666666667</c:v>
                </c:pt>
                <c:pt idx="28">
                  <c:v>6.25</c:v>
                </c:pt>
                <c:pt idx="29">
                  <c:v>8.5833333333333339</c:v>
                </c:pt>
                <c:pt idx="30">
                  <c:v>5.583333333333333</c:v>
                </c:pt>
                <c:pt idx="31">
                  <c:v>6.083333333333333</c:v>
                </c:pt>
                <c:pt idx="32">
                  <c:v>6.166666666666667</c:v>
                </c:pt>
                <c:pt idx="33">
                  <c:v>5.666666666666667</c:v>
                </c:pt>
                <c:pt idx="34">
                  <c:v>7.333333333333333</c:v>
                </c:pt>
                <c:pt idx="35">
                  <c:v>5.166666666666667</c:v>
                </c:pt>
                <c:pt idx="36">
                  <c:v>6</c:v>
                </c:pt>
                <c:pt idx="37">
                  <c:v>6.833333333333333</c:v>
                </c:pt>
                <c:pt idx="38">
                  <c:v>6.25</c:v>
                </c:pt>
                <c:pt idx="39">
                  <c:v>6.666666666666667</c:v>
                </c:pt>
                <c:pt idx="40">
                  <c:v>5.666666666666667</c:v>
                </c:pt>
                <c:pt idx="41">
                  <c:v>6.166666666666667</c:v>
                </c:pt>
                <c:pt idx="42">
                  <c:v>6.166666666666667</c:v>
                </c:pt>
                <c:pt idx="43">
                  <c:v>7.416666666666667</c:v>
                </c:pt>
                <c:pt idx="44">
                  <c:v>5.416666666666667</c:v>
                </c:pt>
                <c:pt idx="45">
                  <c:v>5.666666666666667</c:v>
                </c:pt>
                <c:pt idx="46">
                  <c:v>6.75</c:v>
                </c:pt>
                <c:pt idx="47">
                  <c:v>6.916666666666667</c:v>
                </c:pt>
                <c:pt idx="48">
                  <c:v>7.916666666666667</c:v>
                </c:pt>
                <c:pt idx="49">
                  <c:v>6.5</c:v>
                </c:pt>
                <c:pt idx="50">
                  <c:v>8.8333333333333339</c:v>
                </c:pt>
                <c:pt idx="51">
                  <c:v>9.3333333333333339</c:v>
                </c:pt>
                <c:pt idx="52">
                  <c:v>9.25</c:v>
                </c:pt>
                <c:pt idx="53">
                  <c:v>5.5</c:v>
                </c:pt>
                <c:pt idx="54">
                  <c:v>6.25</c:v>
                </c:pt>
                <c:pt idx="55">
                  <c:v>8.5</c:v>
                </c:pt>
                <c:pt idx="56">
                  <c:v>6.416666666666667</c:v>
                </c:pt>
                <c:pt idx="57">
                  <c:v>6.333333333333333</c:v>
                </c:pt>
                <c:pt idx="58">
                  <c:v>6.5</c:v>
                </c:pt>
                <c:pt idx="59">
                  <c:v>7.083333333333333</c:v>
                </c:pt>
                <c:pt idx="60">
                  <c:v>7.583333333333333</c:v>
                </c:pt>
                <c:pt idx="61">
                  <c:v>8.9166666666666661</c:v>
                </c:pt>
                <c:pt idx="62">
                  <c:v>6.916666666666667</c:v>
                </c:pt>
                <c:pt idx="63">
                  <c:v>6.5</c:v>
                </c:pt>
                <c:pt idx="64">
                  <c:v>7</c:v>
                </c:pt>
                <c:pt idx="65">
                  <c:v>3.3333333333333335</c:v>
                </c:pt>
                <c:pt idx="66">
                  <c:v>5.666666666666667</c:v>
                </c:pt>
                <c:pt idx="67">
                  <c:v>6.833333333333333</c:v>
                </c:pt>
                <c:pt idx="68">
                  <c:v>7.916666666666667</c:v>
                </c:pt>
                <c:pt idx="69">
                  <c:v>7.916666666666667</c:v>
                </c:pt>
                <c:pt idx="70">
                  <c:v>7.666666666666667</c:v>
                </c:pt>
                <c:pt idx="71">
                  <c:v>6.083333333333333</c:v>
                </c:pt>
                <c:pt idx="72">
                  <c:v>6.75</c:v>
                </c:pt>
                <c:pt idx="73">
                  <c:v>6.5</c:v>
                </c:pt>
                <c:pt idx="74">
                  <c:v>8.1666666666666661</c:v>
                </c:pt>
                <c:pt idx="75">
                  <c:v>6.5</c:v>
                </c:pt>
                <c:pt idx="76">
                  <c:v>7.583333333333333</c:v>
                </c:pt>
                <c:pt idx="77">
                  <c:v>9.5</c:v>
                </c:pt>
                <c:pt idx="78">
                  <c:v>9.25</c:v>
                </c:pt>
                <c:pt idx="79">
                  <c:v>9.75</c:v>
                </c:pt>
                <c:pt idx="80">
                  <c:v>5.916666666666667</c:v>
                </c:pt>
                <c:pt idx="81">
                  <c:v>6.25</c:v>
                </c:pt>
                <c:pt idx="82">
                  <c:v>8.4166666666666661</c:v>
                </c:pt>
              </c:numCache>
            </c:numRef>
          </c:xVal>
          <c:yVal>
            <c:numRef>
              <c:f>'Vt2-P (Calculation)'!$L$3:$L$85</c:f>
              <c:numCache>
                <c:formatCode>General</c:formatCode>
                <c:ptCount val="83"/>
                <c:pt idx="0">
                  <c:v>29.778066666666668</c:v>
                </c:pt>
                <c:pt idx="1">
                  <c:v>29.778066666666668</c:v>
                </c:pt>
                <c:pt idx="2">
                  <c:v>27.388558333333332</c:v>
                </c:pt>
                <c:pt idx="3">
                  <c:v>19.537316666666669</c:v>
                </c:pt>
                <c:pt idx="4">
                  <c:v>20.561391666666665</c:v>
                </c:pt>
                <c:pt idx="5">
                  <c:v>31.484858333333332</c:v>
                </c:pt>
                <c:pt idx="6">
                  <c:v>26.023124999999997</c:v>
                </c:pt>
                <c:pt idx="7">
                  <c:v>19.878674999999998</c:v>
                </c:pt>
                <c:pt idx="8">
                  <c:v>21.585466666666665</c:v>
                </c:pt>
                <c:pt idx="9">
                  <c:v>16.465091666666659</c:v>
                </c:pt>
                <c:pt idx="10">
                  <c:v>29.09535</c:v>
                </c:pt>
                <c:pt idx="11">
                  <c:v>30.460783333333332</c:v>
                </c:pt>
                <c:pt idx="12">
                  <c:v>30.460783333333332</c:v>
                </c:pt>
                <c:pt idx="13">
                  <c:v>16.123733333333334</c:v>
                </c:pt>
                <c:pt idx="14">
                  <c:v>21.24410833333333</c:v>
                </c:pt>
                <c:pt idx="15">
                  <c:v>28.412633333333332</c:v>
                </c:pt>
                <c:pt idx="16">
                  <c:v>28.412633333333332</c:v>
                </c:pt>
                <c:pt idx="17">
                  <c:v>24.999049999999997</c:v>
                </c:pt>
                <c:pt idx="18">
                  <c:v>15.441016666666663</c:v>
                </c:pt>
                <c:pt idx="19">
                  <c:v>23.633616666666665</c:v>
                </c:pt>
                <c:pt idx="20">
                  <c:v>33.533008333333328</c:v>
                </c:pt>
                <c:pt idx="21">
                  <c:v>29.09535</c:v>
                </c:pt>
                <c:pt idx="22">
                  <c:v>26.705841666666664</c:v>
                </c:pt>
                <c:pt idx="23">
                  <c:v>20.22003333333333</c:v>
                </c:pt>
                <c:pt idx="24">
                  <c:v>20.561391666666665</c:v>
                </c:pt>
                <c:pt idx="25">
                  <c:v>31.1435</c:v>
                </c:pt>
                <c:pt idx="26">
                  <c:v>33.874366666666667</c:v>
                </c:pt>
                <c:pt idx="27">
                  <c:v>29.436708333333332</c:v>
                </c:pt>
                <c:pt idx="28">
                  <c:v>26.023124999999997</c:v>
                </c:pt>
                <c:pt idx="29">
                  <c:v>16.465091666666659</c:v>
                </c:pt>
                <c:pt idx="30">
                  <c:v>28.753991666666668</c:v>
                </c:pt>
                <c:pt idx="31">
                  <c:v>26.705841666666664</c:v>
                </c:pt>
                <c:pt idx="32">
                  <c:v>26.364483333333329</c:v>
                </c:pt>
                <c:pt idx="33">
                  <c:v>28.412633333333332</c:v>
                </c:pt>
                <c:pt idx="34">
                  <c:v>21.585466666666665</c:v>
                </c:pt>
                <c:pt idx="35">
                  <c:v>30.460783333333332</c:v>
                </c:pt>
                <c:pt idx="36">
                  <c:v>27.047199999999997</c:v>
                </c:pt>
                <c:pt idx="37">
                  <c:v>23.633616666666665</c:v>
                </c:pt>
                <c:pt idx="38">
                  <c:v>26.023124999999997</c:v>
                </c:pt>
                <c:pt idx="39">
                  <c:v>24.316333333333329</c:v>
                </c:pt>
                <c:pt idx="40">
                  <c:v>28.412633333333332</c:v>
                </c:pt>
                <c:pt idx="41">
                  <c:v>26.364483333333329</c:v>
                </c:pt>
                <c:pt idx="42">
                  <c:v>26.364483333333329</c:v>
                </c:pt>
                <c:pt idx="43">
                  <c:v>21.24410833333333</c:v>
                </c:pt>
                <c:pt idx="44">
                  <c:v>29.436708333333332</c:v>
                </c:pt>
                <c:pt idx="45">
                  <c:v>28.412633333333332</c:v>
                </c:pt>
                <c:pt idx="46">
                  <c:v>23.974974999999997</c:v>
                </c:pt>
                <c:pt idx="47">
                  <c:v>23.292258333333329</c:v>
                </c:pt>
                <c:pt idx="48">
                  <c:v>19.19595833333333</c:v>
                </c:pt>
                <c:pt idx="49">
                  <c:v>24.999049999999997</c:v>
                </c:pt>
                <c:pt idx="50">
                  <c:v>15.441016666666663</c:v>
                </c:pt>
                <c:pt idx="51">
                  <c:v>13.392866666666663</c:v>
                </c:pt>
                <c:pt idx="52">
                  <c:v>13.734224999999995</c:v>
                </c:pt>
                <c:pt idx="53">
                  <c:v>29.09535</c:v>
                </c:pt>
                <c:pt idx="54">
                  <c:v>26.023124999999997</c:v>
                </c:pt>
                <c:pt idx="55">
                  <c:v>16.806449999999998</c:v>
                </c:pt>
                <c:pt idx="56">
                  <c:v>25.340408333333329</c:v>
                </c:pt>
                <c:pt idx="57">
                  <c:v>25.681766666666665</c:v>
                </c:pt>
                <c:pt idx="58">
                  <c:v>24.999049999999997</c:v>
                </c:pt>
                <c:pt idx="59">
                  <c:v>22.609541666666665</c:v>
                </c:pt>
                <c:pt idx="60">
                  <c:v>20.561391666666665</c:v>
                </c:pt>
                <c:pt idx="61">
                  <c:v>15.099658333333331</c:v>
                </c:pt>
                <c:pt idx="62">
                  <c:v>23.292258333333329</c:v>
                </c:pt>
                <c:pt idx="63">
                  <c:v>24.999049999999997</c:v>
                </c:pt>
                <c:pt idx="64">
                  <c:v>22.950899999999997</c:v>
                </c:pt>
                <c:pt idx="65">
                  <c:v>37.970666666666666</c:v>
                </c:pt>
                <c:pt idx="66">
                  <c:v>28.412633333333332</c:v>
                </c:pt>
                <c:pt idx="67">
                  <c:v>23.633616666666665</c:v>
                </c:pt>
                <c:pt idx="68">
                  <c:v>19.19595833333333</c:v>
                </c:pt>
                <c:pt idx="69">
                  <c:v>19.19595833333333</c:v>
                </c:pt>
                <c:pt idx="70">
                  <c:v>20.22003333333333</c:v>
                </c:pt>
                <c:pt idx="71">
                  <c:v>26.705841666666664</c:v>
                </c:pt>
                <c:pt idx="72">
                  <c:v>23.974974999999997</c:v>
                </c:pt>
                <c:pt idx="73">
                  <c:v>24.999049999999997</c:v>
                </c:pt>
                <c:pt idx="74">
                  <c:v>18.171883333333334</c:v>
                </c:pt>
                <c:pt idx="75">
                  <c:v>24.999049999999997</c:v>
                </c:pt>
                <c:pt idx="76">
                  <c:v>20.561391666666665</c:v>
                </c:pt>
                <c:pt idx="77">
                  <c:v>12.710149999999999</c:v>
                </c:pt>
                <c:pt idx="78">
                  <c:v>13.734224999999995</c:v>
                </c:pt>
                <c:pt idx="79">
                  <c:v>11.686074999999995</c:v>
                </c:pt>
                <c:pt idx="80">
                  <c:v>27.388558333333332</c:v>
                </c:pt>
                <c:pt idx="81">
                  <c:v>26.023124999999997</c:v>
                </c:pt>
                <c:pt idx="82">
                  <c:v>17.14780833333333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01-42DA-ACC0-23EB1F723AB4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'Vt2-P (Calculation)'!$J$3:$J$85</c:f>
              <c:numCache>
                <c:formatCode>General</c:formatCode>
                <c:ptCount val="83"/>
                <c:pt idx="0">
                  <c:v>5.333333333333333</c:v>
                </c:pt>
                <c:pt idx="1">
                  <c:v>5.333333333333333</c:v>
                </c:pt>
                <c:pt idx="2">
                  <c:v>5.916666666666667</c:v>
                </c:pt>
                <c:pt idx="3">
                  <c:v>7.833333333333333</c:v>
                </c:pt>
                <c:pt idx="4">
                  <c:v>7.583333333333333</c:v>
                </c:pt>
                <c:pt idx="5">
                  <c:v>4.916666666666667</c:v>
                </c:pt>
                <c:pt idx="6">
                  <c:v>6.25</c:v>
                </c:pt>
                <c:pt idx="7">
                  <c:v>7.75</c:v>
                </c:pt>
                <c:pt idx="8">
                  <c:v>7.333333333333333</c:v>
                </c:pt>
                <c:pt idx="9">
                  <c:v>8.5833333333333339</c:v>
                </c:pt>
                <c:pt idx="10">
                  <c:v>5.5</c:v>
                </c:pt>
                <c:pt idx="11">
                  <c:v>5.166666666666667</c:v>
                </c:pt>
                <c:pt idx="12">
                  <c:v>5.166666666666667</c:v>
                </c:pt>
                <c:pt idx="13">
                  <c:v>8.6666666666666661</c:v>
                </c:pt>
                <c:pt idx="14">
                  <c:v>7.416666666666667</c:v>
                </c:pt>
                <c:pt idx="15">
                  <c:v>5.666666666666667</c:v>
                </c:pt>
                <c:pt idx="16">
                  <c:v>5.666666666666667</c:v>
                </c:pt>
                <c:pt idx="17">
                  <c:v>6.5</c:v>
                </c:pt>
                <c:pt idx="18">
                  <c:v>8.8333333333333339</c:v>
                </c:pt>
                <c:pt idx="19">
                  <c:v>6.833333333333333</c:v>
                </c:pt>
                <c:pt idx="20">
                  <c:v>4.416666666666667</c:v>
                </c:pt>
                <c:pt idx="21">
                  <c:v>5.5</c:v>
                </c:pt>
                <c:pt idx="22">
                  <c:v>6.083333333333333</c:v>
                </c:pt>
                <c:pt idx="23">
                  <c:v>7.666666666666667</c:v>
                </c:pt>
                <c:pt idx="24">
                  <c:v>7.583333333333333</c:v>
                </c:pt>
                <c:pt idx="25">
                  <c:v>5</c:v>
                </c:pt>
                <c:pt idx="26">
                  <c:v>4.333333333333333</c:v>
                </c:pt>
                <c:pt idx="27">
                  <c:v>5.416666666666667</c:v>
                </c:pt>
                <c:pt idx="28">
                  <c:v>6.25</c:v>
                </c:pt>
                <c:pt idx="29">
                  <c:v>8.5833333333333339</c:v>
                </c:pt>
                <c:pt idx="30">
                  <c:v>5.583333333333333</c:v>
                </c:pt>
                <c:pt idx="31">
                  <c:v>6.083333333333333</c:v>
                </c:pt>
                <c:pt idx="32">
                  <c:v>6.166666666666667</c:v>
                </c:pt>
                <c:pt idx="33">
                  <c:v>5.666666666666667</c:v>
                </c:pt>
                <c:pt idx="34">
                  <c:v>7.333333333333333</c:v>
                </c:pt>
                <c:pt idx="35">
                  <c:v>5.166666666666667</c:v>
                </c:pt>
                <c:pt idx="36">
                  <c:v>6</c:v>
                </c:pt>
                <c:pt idx="37">
                  <c:v>6.833333333333333</c:v>
                </c:pt>
                <c:pt idx="38">
                  <c:v>6.25</c:v>
                </c:pt>
                <c:pt idx="39">
                  <c:v>6.666666666666667</c:v>
                </c:pt>
                <c:pt idx="40">
                  <c:v>5.666666666666667</c:v>
                </c:pt>
                <c:pt idx="41">
                  <c:v>6.166666666666667</c:v>
                </c:pt>
                <c:pt idx="42">
                  <c:v>6.166666666666667</c:v>
                </c:pt>
                <c:pt idx="43">
                  <c:v>7.416666666666667</c:v>
                </c:pt>
                <c:pt idx="44">
                  <c:v>5.416666666666667</c:v>
                </c:pt>
                <c:pt idx="45">
                  <c:v>5.666666666666667</c:v>
                </c:pt>
                <c:pt idx="46">
                  <c:v>6.75</c:v>
                </c:pt>
                <c:pt idx="47">
                  <c:v>6.916666666666667</c:v>
                </c:pt>
                <c:pt idx="48">
                  <c:v>7.916666666666667</c:v>
                </c:pt>
                <c:pt idx="49">
                  <c:v>6.5</c:v>
                </c:pt>
                <c:pt idx="50">
                  <c:v>8.8333333333333339</c:v>
                </c:pt>
                <c:pt idx="51">
                  <c:v>9.3333333333333339</c:v>
                </c:pt>
                <c:pt idx="52">
                  <c:v>9.25</c:v>
                </c:pt>
                <c:pt idx="53">
                  <c:v>5.5</c:v>
                </c:pt>
                <c:pt idx="54">
                  <c:v>6.25</c:v>
                </c:pt>
                <c:pt idx="55">
                  <c:v>8.5</c:v>
                </c:pt>
                <c:pt idx="56">
                  <c:v>6.416666666666667</c:v>
                </c:pt>
                <c:pt idx="57">
                  <c:v>6.333333333333333</c:v>
                </c:pt>
                <c:pt idx="58">
                  <c:v>6.5</c:v>
                </c:pt>
                <c:pt idx="59">
                  <c:v>7.083333333333333</c:v>
                </c:pt>
                <c:pt idx="60">
                  <c:v>7.583333333333333</c:v>
                </c:pt>
                <c:pt idx="61">
                  <c:v>8.9166666666666661</c:v>
                </c:pt>
                <c:pt idx="62">
                  <c:v>6.916666666666667</c:v>
                </c:pt>
                <c:pt idx="63">
                  <c:v>6.5</c:v>
                </c:pt>
                <c:pt idx="64">
                  <c:v>7</c:v>
                </c:pt>
                <c:pt idx="65">
                  <c:v>3.3333333333333335</c:v>
                </c:pt>
                <c:pt idx="66">
                  <c:v>5.666666666666667</c:v>
                </c:pt>
                <c:pt idx="67">
                  <c:v>6.833333333333333</c:v>
                </c:pt>
                <c:pt idx="68">
                  <c:v>7.916666666666667</c:v>
                </c:pt>
                <c:pt idx="69">
                  <c:v>7.916666666666667</c:v>
                </c:pt>
                <c:pt idx="70">
                  <c:v>7.666666666666667</c:v>
                </c:pt>
                <c:pt idx="71">
                  <c:v>6.083333333333333</c:v>
                </c:pt>
                <c:pt idx="72">
                  <c:v>6.75</c:v>
                </c:pt>
                <c:pt idx="73">
                  <c:v>6.5</c:v>
                </c:pt>
                <c:pt idx="74">
                  <c:v>8.1666666666666661</c:v>
                </c:pt>
                <c:pt idx="75">
                  <c:v>6.5</c:v>
                </c:pt>
                <c:pt idx="76">
                  <c:v>7.583333333333333</c:v>
                </c:pt>
                <c:pt idx="77">
                  <c:v>9.5</c:v>
                </c:pt>
                <c:pt idx="78">
                  <c:v>9.25</c:v>
                </c:pt>
                <c:pt idx="79">
                  <c:v>9.75</c:v>
                </c:pt>
                <c:pt idx="80">
                  <c:v>5.916666666666667</c:v>
                </c:pt>
                <c:pt idx="81">
                  <c:v>6.25</c:v>
                </c:pt>
                <c:pt idx="82">
                  <c:v>8.4166666666666661</c:v>
                </c:pt>
              </c:numCache>
            </c:numRef>
          </c:xVal>
          <c:yVal>
            <c:numRef>
              <c:f>'Vt2-P (Calculation)'!$O$3:$O$85</c:f>
              <c:numCache>
                <c:formatCode>General</c:formatCode>
                <c:ptCount val="83"/>
                <c:pt idx="0">
                  <c:v>25.294592248194636</c:v>
                </c:pt>
                <c:pt idx="1">
                  <c:v>25.294592248194636</c:v>
                </c:pt>
                <c:pt idx="2">
                  <c:v>24.031287622654933</c:v>
                </c:pt>
                <c:pt idx="3">
                  <c:v>20.678652320907815</c:v>
                </c:pt>
                <c:pt idx="4">
                  <c:v>21.059118664050853</c:v>
                </c:pt>
                <c:pt idx="5">
                  <c:v>26.287283526284934</c:v>
                </c:pt>
                <c:pt idx="6">
                  <c:v>23.367592666210598</c:v>
                </c:pt>
                <c:pt idx="7">
                  <c:v>20.803854578022985</c:v>
                </c:pt>
                <c:pt idx="8">
                  <c:v>21.454658876069878</c:v>
                </c:pt>
                <c:pt idx="9">
                  <c:v>19.619343613651605</c:v>
                </c:pt>
                <c:pt idx="10">
                  <c:v>24.919453845930235</c:v>
                </c:pt>
                <c:pt idx="11">
                  <c:v>25.681948347468222</c:v>
                </c:pt>
                <c:pt idx="12">
                  <c:v>25.681948347468222</c:v>
                </c:pt>
                <c:pt idx="13">
                  <c:v>19.508640173285286</c:v>
                </c:pt>
                <c:pt idx="14">
                  <c:v>21.321080728905763</c:v>
                </c:pt>
                <c:pt idx="15">
                  <c:v>24.555943988867174</c:v>
                </c:pt>
                <c:pt idx="16">
                  <c:v>24.555943988867174</c:v>
                </c:pt>
                <c:pt idx="17">
                  <c:v>22.894720666155401</c:v>
                </c:pt>
                <c:pt idx="18">
                  <c:v>19.291128408766941</c:v>
                </c:pt>
                <c:pt idx="19">
                  <c:v>22.29481064699586</c:v>
                </c:pt>
                <c:pt idx="20">
                  <c:v>27.594293552631214</c:v>
                </c:pt>
                <c:pt idx="21">
                  <c:v>24.919453845930235</c:v>
                </c:pt>
                <c:pt idx="22">
                  <c:v>23.6945157566883</c:v>
                </c:pt>
                <c:pt idx="23">
                  <c:v>20.930665986402477</c:v>
                </c:pt>
                <c:pt idx="24">
                  <c:v>21.059118664050853</c:v>
                </c:pt>
                <c:pt idx="25">
                  <c:v>26.082153198235172</c:v>
                </c:pt>
                <c:pt idx="26">
                  <c:v>27.825781801537723</c:v>
                </c:pt>
                <c:pt idx="27">
                  <c:v>25.105533595867549</c:v>
                </c:pt>
                <c:pt idx="28">
                  <c:v>23.367592666210598</c:v>
                </c:pt>
                <c:pt idx="29">
                  <c:v>19.619343613651605</c:v>
                </c:pt>
                <c:pt idx="30">
                  <c:v>24.736280633301369</c:v>
                </c:pt>
                <c:pt idx="31">
                  <c:v>23.6945157566883</c:v>
                </c:pt>
                <c:pt idx="32">
                  <c:v>23.529851218140568</c:v>
                </c:pt>
                <c:pt idx="33">
                  <c:v>24.555943988867174</c:v>
                </c:pt>
                <c:pt idx="34">
                  <c:v>21.454658876069878</c:v>
                </c:pt>
                <c:pt idx="35">
                  <c:v>25.681948347468222</c:v>
                </c:pt>
                <c:pt idx="36">
                  <c:v>23.861642042433552</c:v>
                </c:pt>
                <c:pt idx="37">
                  <c:v>22.29481064699586</c:v>
                </c:pt>
                <c:pt idx="38">
                  <c:v>23.367592666210598</c:v>
                </c:pt>
                <c:pt idx="39">
                  <c:v>22.59055453988028</c:v>
                </c:pt>
                <c:pt idx="40">
                  <c:v>24.555943988867174</c:v>
                </c:pt>
                <c:pt idx="41">
                  <c:v>23.529851218140568</c:v>
                </c:pt>
                <c:pt idx="42">
                  <c:v>23.529851218140568</c:v>
                </c:pt>
                <c:pt idx="43">
                  <c:v>21.321080728905763</c:v>
                </c:pt>
                <c:pt idx="44">
                  <c:v>25.105533595867549</c:v>
                </c:pt>
                <c:pt idx="45">
                  <c:v>24.555943988867174</c:v>
                </c:pt>
                <c:pt idx="46">
                  <c:v>22.441652510117262</c:v>
                </c:pt>
                <c:pt idx="47">
                  <c:v>22.149985205573802</c:v>
                </c:pt>
                <c:pt idx="48">
                  <c:v>20.555027947128316</c:v>
                </c:pt>
                <c:pt idx="49">
                  <c:v>22.894720666155401</c:v>
                </c:pt>
                <c:pt idx="50">
                  <c:v>19.291128408766941</c:v>
                </c:pt>
                <c:pt idx="51">
                  <c:v>18.668127421274253</c:v>
                </c:pt>
                <c:pt idx="52">
                  <c:v>18.769009954724265</c:v>
                </c:pt>
                <c:pt idx="53">
                  <c:v>24.919453845930235</c:v>
                </c:pt>
                <c:pt idx="54">
                  <c:v>23.367592666210598</c:v>
                </c:pt>
                <c:pt idx="55">
                  <c:v>19.731377440344509</c:v>
                </c:pt>
                <c:pt idx="56">
                  <c:v>23.050078993268293</c:v>
                </c:pt>
                <c:pt idx="57">
                  <c:v>23.207686056431069</c:v>
                </c:pt>
                <c:pt idx="58">
                  <c:v>22.894720666155401</c:v>
                </c:pt>
                <c:pt idx="59">
                  <c:v>21.866214858041584</c:v>
                </c:pt>
                <c:pt idx="60">
                  <c:v>21.059118664050853</c:v>
                </c:pt>
                <c:pt idx="61">
                  <c:v>19.184273525825176</c:v>
                </c:pt>
                <c:pt idx="62">
                  <c:v>22.149985205573802</c:v>
                </c:pt>
                <c:pt idx="63">
                  <c:v>22.894720666155401</c:v>
                </c:pt>
                <c:pt idx="64">
                  <c:v>22.007133700100837</c:v>
                </c:pt>
                <c:pt idx="65">
                  <c:v>30.969248729562892</c:v>
                </c:pt>
                <c:pt idx="66">
                  <c:v>24.555943988867174</c:v>
                </c:pt>
                <c:pt idx="67">
                  <c:v>22.29481064699586</c:v>
                </c:pt>
                <c:pt idx="68">
                  <c:v>20.555027947128316</c:v>
                </c:pt>
                <c:pt idx="69">
                  <c:v>20.555027947128316</c:v>
                </c:pt>
                <c:pt idx="70">
                  <c:v>20.930665986402477</c:v>
                </c:pt>
                <c:pt idx="71">
                  <c:v>23.6945157566883</c:v>
                </c:pt>
                <c:pt idx="72">
                  <c:v>22.441652510117262</c:v>
                </c:pt>
                <c:pt idx="73">
                  <c:v>22.894720666155401</c:v>
                </c:pt>
                <c:pt idx="74">
                  <c:v>20.193321607958289</c:v>
                </c:pt>
                <c:pt idx="75">
                  <c:v>22.894720666155401</c:v>
                </c:pt>
                <c:pt idx="76">
                  <c:v>21.059118664050853</c:v>
                </c:pt>
                <c:pt idx="77">
                  <c:v>18.469741395836767</c:v>
                </c:pt>
                <c:pt idx="78">
                  <c:v>18.769009954724265</c:v>
                </c:pt>
                <c:pt idx="79">
                  <c:v>18.180325124907494</c:v>
                </c:pt>
                <c:pt idx="80">
                  <c:v>24.031287622654933</c:v>
                </c:pt>
                <c:pt idx="81">
                  <c:v>23.367592666210598</c:v>
                </c:pt>
                <c:pt idx="82">
                  <c:v>19.844766423583462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301-42DA-ACC0-23EB1F723A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4139343"/>
        <c:axId val="1624125199"/>
      </c:scatterChart>
      <c:valAx>
        <c:axId val="1624139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4125199"/>
        <c:crosses val="autoZero"/>
        <c:crossBetween val="midCat"/>
      </c:valAx>
      <c:valAx>
        <c:axId val="1624125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4139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Original Obs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'Vt2-P (Calculation)'!$A$302:$A$384</c:f>
              <c:numCache>
                <c:formatCode>General</c:formatCode>
                <c:ptCount val="83"/>
                <c:pt idx="0">
                  <c:v>5.333333333333333</c:v>
                </c:pt>
                <c:pt idx="1">
                  <c:v>5.333333333333333</c:v>
                </c:pt>
                <c:pt idx="2">
                  <c:v>5.916666666666667</c:v>
                </c:pt>
                <c:pt idx="3">
                  <c:v>7.833333333333333</c:v>
                </c:pt>
                <c:pt idx="4">
                  <c:v>7.583333333333333</c:v>
                </c:pt>
                <c:pt idx="5">
                  <c:v>4.916666666666667</c:v>
                </c:pt>
                <c:pt idx="6">
                  <c:v>6.25</c:v>
                </c:pt>
                <c:pt idx="7">
                  <c:v>7.75</c:v>
                </c:pt>
                <c:pt idx="8">
                  <c:v>7.333333333333333</c:v>
                </c:pt>
                <c:pt idx="9">
                  <c:v>8.5833333333333339</c:v>
                </c:pt>
                <c:pt idx="10">
                  <c:v>5.5</c:v>
                </c:pt>
                <c:pt idx="11">
                  <c:v>5.166666666666667</c:v>
                </c:pt>
                <c:pt idx="12">
                  <c:v>5.166666666666667</c:v>
                </c:pt>
                <c:pt idx="13">
                  <c:v>8.6666666666666661</c:v>
                </c:pt>
                <c:pt idx="14">
                  <c:v>7.416666666666667</c:v>
                </c:pt>
                <c:pt idx="15">
                  <c:v>5.666666666666667</c:v>
                </c:pt>
                <c:pt idx="16">
                  <c:v>5.666666666666667</c:v>
                </c:pt>
                <c:pt idx="17">
                  <c:v>6.5</c:v>
                </c:pt>
                <c:pt idx="18">
                  <c:v>8.8333333333333339</c:v>
                </c:pt>
                <c:pt idx="19">
                  <c:v>6.833333333333333</c:v>
                </c:pt>
                <c:pt idx="20">
                  <c:v>4.416666666666667</c:v>
                </c:pt>
                <c:pt idx="21">
                  <c:v>5.5</c:v>
                </c:pt>
                <c:pt idx="22">
                  <c:v>6.083333333333333</c:v>
                </c:pt>
                <c:pt idx="23">
                  <c:v>7.666666666666667</c:v>
                </c:pt>
                <c:pt idx="24">
                  <c:v>7.583333333333333</c:v>
                </c:pt>
                <c:pt idx="25">
                  <c:v>5</c:v>
                </c:pt>
                <c:pt idx="26">
                  <c:v>4.333333333333333</c:v>
                </c:pt>
                <c:pt idx="27">
                  <c:v>5.416666666666667</c:v>
                </c:pt>
                <c:pt idx="28">
                  <c:v>6.25</c:v>
                </c:pt>
                <c:pt idx="29">
                  <c:v>8.5833333333333339</c:v>
                </c:pt>
                <c:pt idx="30">
                  <c:v>5.583333333333333</c:v>
                </c:pt>
                <c:pt idx="31">
                  <c:v>6.083333333333333</c:v>
                </c:pt>
                <c:pt idx="32">
                  <c:v>6.166666666666667</c:v>
                </c:pt>
                <c:pt idx="33">
                  <c:v>5.666666666666667</c:v>
                </c:pt>
                <c:pt idx="34">
                  <c:v>7.333333333333333</c:v>
                </c:pt>
                <c:pt idx="35">
                  <c:v>5.166666666666667</c:v>
                </c:pt>
                <c:pt idx="36">
                  <c:v>6</c:v>
                </c:pt>
                <c:pt idx="37">
                  <c:v>6.833333333333333</c:v>
                </c:pt>
                <c:pt idx="38">
                  <c:v>6.25</c:v>
                </c:pt>
                <c:pt idx="39">
                  <c:v>6.666666666666667</c:v>
                </c:pt>
                <c:pt idx="40">
                  <c:v>5.666666666666667</c:v>
                </c:pt>
                <c:pt idx="41">
                  <c:v>6.166666666666667</c:v>
                </c:pt>
                <c:pt idx="42">
                  <c:v>6.166666666666667</c:v>
                </c:pt>
                <c:pt idx="43">
                  <c:v>7.416666666666667</c:v>
                </c:pt>
                <c:pt idx="44">
                  <c:v>5.416666666666667</c:v>
                </c:pt>
                <c:pt idx="45">
                  <c:v>5.666666666666667</c:v>
                </c:pt>
                <c:pt idx="46">
                  <c:v>6.75</c:v>
                </c:pt>
                <c:pt idx="47">
                  <c:v>6.916666666666667</c:v>
                </c:pt>
                <c:pt idx="48">
                  <c:v>7.916666666666667</c:v>
                </c:pt>
                <c:pt idx="49">
                  <c:v>6.5</c:v>
                </c:pt>
                <c:pt idx="50">
                  <c:v>8.8333333333333339</c:v>
                </c:pt>
                <c:pt idx="51">
                  <c:v>9.3333333333333339</c:v>
                </c:pt>
                <c:pt idx="52">
                  <c:v>9.25</c:v>
                </c:pt>
                <c:pt idx="53">
                  <c:v>5.5</c:v>
                </c:pt>
                <c:pt idx="54">
                  <c:v>6.25</c:v>
                </c:pt>
                <c:pt idx="55">
                  <c:v>8.5</c:v>
                </c:pt>
                <c:pt idx="56">
                  <c:v>6.416666666666667</c:v>
                </c:pt>
                <c:pt idx="57">
                  <c:v>6.333333333333333</c:v>
                </c:pt>
                <c:pt idx="58">
                  <c:v>6.5</c:v>
                </c:pt>
                <c:pt idx="59">
                  <c:v>7.083333333333333</c:v>
                </c:pt>
                <c:pt idx="60">
                  <c:v>7.583333333333333</c:v>
                </c:pt>
                <c:pt idx="61">
                  <c:v>8.9166666666666661</c:v>
                </c:pt>
                <c:pt idx="62">
                  <c:v>6.916666666666667</c:v>
                </c:pt>
                <c:pt idx="63">
                  <c:v>6.5</c:v>
                </c:pt>
                <c:pt idx="64">
                  <c:v>7</c:v>
                </c:pt>
                <c:pt idx="65">
                  <c:v>3.3333333333333335</c:v>
                </c:pt>
                <c:pt idx="66">
                  <c:v>5.666666666666667</c:v>
                </c:pt>
                <c:pt idx="67">
                  <c:v>6.833333333333333</c:v>
                </c:pt>
                <c:pt idx="68">
                  <c:v>7.916666666666667</c:v>
                </c:pt>
                <c:pt idx="69">
                  <c:v>7.916666666666667</c:v>
                </c:pt>
                <c:pt idx="70">
                  <c:v>7.666666666666667</c:v>
                </c:pt>
                <c:pt idx="71">
                  <c:v>6.083333333333333</c:v>
                </c:pt>
                <c:pt idx="72">
                  <c:v>6.75</c:v>
                </c:pt>
                <c:pt idx="73">
                  <c:v>6.5</c:v>
                </c:pt>
                <c:pt idx="74">
                  <c:v>8.1666666666666661</c:v>
                </c:pt>
                <c:pt idx="75">
                  <c:v>6.5</c:v>
                </c:pt>
                <c:pt idx="76">
                  <c:v>7.583333333333333</c:v>
                </c:pt>
                <c:pt idx="77">
                  <c:v>9.5</c:v>
                </c:pt>
                <c:pt idx="78">
                  <c:v>9.25</c:v>
                </c:pt>
                <c:pt idx="79">
                  <c:v>9.75</c:v>
                </c:pt>
                <c:pt idx="80">
                  <c:v>5.916666666666667</c:v>
                </c:pt>
                <c:pt idx="81">
                  <c:v>6.25</c:v>
                </c:pt>
                <c:pt idx="82">
                  <c:v>8.4166666666666661</c:v>
                </c:pt>
              </c:numCache>
            </c:numRef>
          </c:xVal>
          <c:yVal>
            <c:numRef>
              <c:f>'Vt2-P (Calculation)'!$B$302:$B$384</c:f>
              <c:numCache>
                <c:formatCode>General</c:formatCode>
                <c:ptCount val="83"/>
                <c:pt idx="0">
                  <c:v>22</c:v>
                </c:pt>
                <c:pt idx="1">
                  <c:v>21</c:v>
                </c:pt>
                <c:pt idx="2">
                  <c:v>16.7</c:v>
                </c:pt>
                <c:pt idx="3">
                  <c:v>20</c:v>
                </c:pt>
                <c:pt idx="4">
                  <c:v>19.899999999999999</c:v>
                </c:pt>
                <c:pt idx="5">
                  <c:v>20</c:v>
                </c:pt>
                <c:pt idx="6">
                  <c:v>19.7</c:v>
                </c:pt>
                <c:pt idx="7">
                  <c:v>19.5</c:v>
                </c:pt>
                <c:pt idx="8">
                  <c:v>20.399999999999999</c:v>
                </c:pt>
                <c:pt idx="9">
                  <c:v>15.8</c:v>
                </c:pt>
                <c:pt idx="10">
                  <c:v>16.600000000000001</c:v>
                </c:pt>
                <c:pt idx="11">
                  <c:v>17.899999999999999</c:v>
                </c:pt>
                <c:pt idx="12">
                  <c:v>14</c:v>
                </c:pt>
                <c:pt idx="13">
                  <c:v>15.1</c:v>
                </c:pt>
                <c:pt idx="14">
                  <c:v>18.899999999999999</c:v>
                </c:pt>
                <c:pt idx="15">
                  <c:v>20.399999999999999</c:v>
                </c:pt>
                <c:pt idx="16">
                  <c:v>16.8</c:v>
                </c:pt>
                <c:pt idx="17">
                  <c:v>16.5</c:v>
                </c:pt>
                <c:pt idx="18">
                  <c:v>17</c:v>
                </c:pt>
                <c:pt idx="19">
                  <c:v>9.1999999999999993</c:v>
                </c:pt>
                <c:pt idx="20">
                  <c:v>22.2</c:v>
                </c:pt>
                <c:pt idx="21">
                  <c:v>14.6</c:v>
                </c:pt>
                <c:pt idx="22">
                  <c:v>18.5</c:v>
                </c:pt>
                <c:pt idx="23">
                  <c:v>20.3</c:v>
                </c:pt>
                <c:pt idx="24">
                  <c:v>13.8</c:v>
                </c:pt>
                <c:pt idx="25">
                  <c:v>20.9</c:v>
                </c:pt>
                <c:pt idx="26">
                  <c:v>18.7</c:v>
                </c:pt>
                <c:pt idx="27">
                  <c:v>17.5</c:v>
                </c:pt>
                <c:pt idx="28">
                  <c:v>16.100000000000001</c:v>
                </c:pt>
                <c:pt idx="29">
                  <c:v>22</c:v>
                </c:pt>
                <c:pt idx="30">
                  <c:v>14.2</c:v>
                </c:pt>
                <c:pt idx="31">
                  <c:v>17.3</c:v>
                </c:pt>
                <c:pt idx="32">
                  <c:v>17.7</c:v>
                </c:pt>
                <c:pt idx="33">
                  <c:v>17.899999999999999</c:v>
                </c:pt>
                <c:pt idx="34">
                  <c:v>17</c:v>
                </c:pt>
                <c:pt idx="35">
                  <c:v>21.3</c:v>
                </c:pt>
                <c:pt idx="36">
                  <c:v>22.3</c:v>
                </c:pt>
                <c:pt idx="37">
                  <c:v>19.7</c:v>
                </c:pt>
                <c:pt idx="38">
                  <c:v>16.3</c:v>
                </c:pt>
                <c:pt idx="39">
                  <c:v>19.5</c:v>
                </c:pt>
                <c:pt idx="40">
                  <c:v>21.1</c:v>
                </c:pt>
                <c:pt idx="41">
                  <c:v>18.5</c:v>
                </c:pt>
                <c:pt idx="42">
                  <c:v>18.8</c:v>
                </c:pt>
                <c:pt idx="43">
                  <c:v>17.600000000000001</c:v>
                </c:pt>
                <c:pt idx="44">
                  <c:v>17.3</c:v>
                </c:pt>
                <c:pt idx="45">
                  <c:v>13.3</c:v>
                </c:pt>
                <c:pt idx="46">
                  <c:v>8.5</c:v>
                </c:pt>
                <c:pt idx="47">
                  <c:v>30</c:v>
                </c:pt>
                <c:pt idx="48">
                  <c:v>30</c:v>
                </c:pt>
                <c:pt idx="49">
                  <c:v>24.9</c:v>
                </c:pt>
                <c:pt idx="50">
                  <c:v>26.1</c:v>
                </c:pt>
                <c:pt idx="51">
                  <c:v>31.6</c:v>
                </c:pt>
                <c:pt idx="52">
                  <c:v>25.6</c:v>
                </c:pt>
                <c:pt idx="53">
                  <c:v>30.2</c:v>
                </c:pt>
                <c:pt idx="54">
                  <c:v>25.2</c:v>
                </c:pt>
                <c:pt idx="55">
                  <c:v>26.9</c:v>
                </c:pt>
                <c:pt idx="56">
                  <c:v>32.700000000000003</c:v>
                </c:pt>
                <c:pt idx="57">
                  <c:v>32.1</c:v>
                </c:pt>
                <c:pt idx="58">
                  <c:v>28.6</c:v>
                </c:pt>
                <c:pt idx="59">
                  <c:v>30.4</c:v>
                </c:pt>
                <c:pt idx="60">
                  <c:v>22</c:v>
                </c:pt>
                <c:pt idx="61">
                  <c:v>26.9</c:v>
                </c:pt>
                <c:pt idx="62">
                  <c:v>36</c:v>
                </c:pt>
                <c:pt idx="63">
                  <c:v>29.6</c:v>
                </c:pt>
                <c:pt idx="64">
                  <c:v>26.4</c:v>
                </c:pt>
                <c:pt idx="65">
                  <c:v>32.299999999999997</c:v>
                </c:pt>
                <c:pt idx="66">
                  <c:v>27.2</c:v>
                </c:pt>
                <c:pt idx="67">
                  <c:v>32.700000000000003</c:v>
                </c:pt>
                <c:pt idx="68">
                  <c:v>25.6</c:v>
                </c:pt>
                <c:pt idx="69">
                  <c:v>28.3</c:v>
                </c:pt>
                <c:pt idx="70">
                  <c:v>25.5</c:v>
                </c:pt>
                <c:pt idx="71">
                  <c:v>28.6</c:v>
                </c:pt>
                <c:pt idx="72">
                  <c:v>26.1</c:v>
                </c:pt>
                <c:pt idx="73">
                  <c:v>30.2</c:v>
                </c:pt>
                <c:pt idx="74">
                  <c:v>31.3</c:v>
                </c:pt>
                <c:pt idx="75">
                  <c:v>29.8</c:v>
                </c:pt>
                <c:pt idx="76">
                  <c:v>30.1</c:v>
                </c:pt>
                <c:pt idx="77">
                  <c:v>32.799999999999997</c:v>
                </c:pt>
                <c:pt idx="78">
                  <c:v>29.8</c:v>
                </c:pt>
                <c:pt idx="79">
                  <c:v>27.4</c:v>
                </c:pt>
                <c:pt idx="80">
                  <c:v>29.9</c:v>
                </c:pt>
                <c:pt idx="81">
                  <c:v>24.9</c:v>
                </c:pt>
                <c:pt idx="82">
                  <c:v>29.3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D4-408F-81A6-2A6BBCA3713F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'Vt2-P (Calculation)'!$A$302:$A$384</c:f>
              <c:numCache>
                <c:formatCode>General</c:formatCode>
                <c:ptCount val="83"/>
                <c:pt idx="0">
                  <c:v>5.333333333333333</c:v>
                </c:pt>
                <c:pt idx="1">
                  <c:v>5.333333333333333</c:v>
                </c:pt>
                <c:pt idx="2">
                  <c:v>5.916666666666667</c:v>
                </c:pt>
                <c:pt idx="3">
                  <c:v>7.833333333333333</c:v>
                </c:pt>
                <c:pt idx="4">
                  <c:v>7.583333333333333</c:v>
                </c:pt>
                <c:pt idx="5">
                  <c:v>4.916666666666667</c:v>
                </c:pt>
                <c:pt idx="6">
                  <c:v>6.25</c:v>
                </c:pt>
                <c:pt idx="7">
                  <c:v>7.75</c:v>
                </c:pt>
                <c:pt idx="8">
                  <c:v>7.333333333333333</c:v>
                </c:pt>
                <c:pt idx="9">
                  <c:v>8.5833333333333339</c:v>
                </c:pt>
                <c:pt idx="10">
                  <c:v>5.5</c:v>
                </c:pt>
                <c:pt idx="11">
                  <c:v>5.166666666666667</c:v>
                </c:pt>
                <c:pt idx="12">
                  <c:v>5.166666666666667</c:v>
                </c:pt>
                <c:pt idx="13">
                  <c:v>8.6666666666666661</c:v>
                </c:pt>
                <c:pt idx="14">
                  <c:v>7.416666666666667</c:v>
                </c:pt>
                <c:pt idx="15">
                  <c:v>5.666666666666667</c:v>
                </c:pt>
                <c:pt idx="16">
                  <c:v>5.666666666666667</c:v>
                </c:pt>
                <c:pt idx="17">
                  <c:v>6.5</c:v>
                </c:pt>
                <c:pt idx="18">
                  <c:v>8.8333333333333339</c:v>
                </c:pt>
                <c:pt idx="19">
                  <c:v>6.833333333333333</c:v>
                </c:pt>
                <c:pt idx="20">
                  <c:v>4.416666666666667</c:v>
                </c:pt>
                <c:pt idx="21">
                  <c:v>5.5</c:v>
                </c:pt>
                <c:pt idx="22">
                  <c:v>6.083333333333333</c:v>
                </c:pt>
                <c:pt idx="23">
                  <c:v>7.666666666666667</c:v>
                </c:pt>
                <c:pt idx="24">
                  <c:v>7.583333333333333</c:v>
                </c:pt>
                <c:pt idx="25">
                  <c:v>5</c:v>
                </c:pt>
                <c:pt idx="26">
                  <c:v>4.333333333333333</c:v>
                </c:pt>
                <c:pt idx="27">
                  <c:v>5.416666666666667</c:v>
                </c:pt>
                <c:pt idx="28">
                  <c:v>6.25</c:v>
                </c:pt>
                <c:pt idx="29">
                  <c:v>8.5833333333333339</c:v>
                </c:pt>
                <c:pt idx="30">
                  <c:v>5.583333333333333</c:v>
                </c:pt>
                <c:pt idx="31">
                  <c:v>6.083333333333333</c:v>
                </c:pt>
                <c:pt idx="32">
                  <c:v>6.166666666666667</c:v>
                </c:pt>
                <c:pt idx="33">
                  <c:v>5.666666666666667</c:v>
                </c:pt>
                <c:pt idx="34">
                  <c:v>7.333333333333333</c:v>
                </c:pt>
                <c:pt idx="35">
                  <c:v>5.166666666666667</c:v>
                </c:pt>
                <c:pt idx="36">
                  <c:v>6</c:v>
                </c:pt>
                <c:pt idx="37">
                  <c:v>6.833333333333333</c:v>
                </c:pt>
                <c:pt idx="38">
                  <c:v>6.25</c:v>
                </c:pt>
                <c:pt idx="39">
                  <c:v>6.666666666666667</c:v>
                </c:pt>
                <c:pt idx="40">
                  <c:v>5.666666666666667</c:v>
                </c:pt>
                <c:pt idx="41">
                  <c:v>6.166666666666667</c:v>
                </c:pt>
                <c:pt idx="42">
                  <c:v>6.166666666666667</c:v>
                </c:pt>
                <c:pt idx="43">
                  <c:v>7.416666666666667</c:v>
                </c:pt>
                <c:pt idx="44">
                  <c:v>5.416666666666667</c:v>
                </c:pt>
                <c:pt idx="45">
                  <c:v>5.666666666666667</c:v>
                </c:pt>
                <c:pt idx="46">
                  <c:v>6.75</c:v>
                </c:pt>
                <c:pt idx="47">
                  <c:v>6.916666666666667</c:v>
                </c:pt>
                <c:pt idx="48">
                  <c:v>7.916666666666667</c:v>
                </c:pt>
                <c:pt idx="49">
                  <c:v>6.5</c:v>
                </c:pt>
                <c:pt idx="50">
                  <c:v>8.8333333333333339</c:v>
                </c:pt>
                <c:pt idx="51">
                  <c:v>9.3333333333333339</c:v>
                </c:pt>
                <c:pt idx="52">
                  <c:v>9.25</c:v>
                </c:pt>
                <c:pt idx="53">
                  <c:v>5.5</c:v>
                </c:pt>
                <c:pt idx="54">
                  <c:v>6.25</c:v>
                </c:pt>
                <c:pt idx="55">
                  <c:v>8.5</c:v>
                </c:pt>
                <c:pt idx="56">
                  <c:v>6.416666666666667</c:v>
                </c:pt>
                <c:pt idx="57">
                  <c:v>6.333333333333333</c:v>
                </c:pt>
                <c:pt idx="58">
                  <c:v>6.5</c:v>
                </c:pt>
                <c:pt idx="59">
                  <c:v>7.083333333333333</c:v>
                </c:pt>
                <c:pt idx="60">
                  <c:v>7.583333333333333</c:v>
                </c:pt>
                <c:pt idx="61">
                  <c:v>8.9166666666666661</c:v>
                </c:pt>
                <c:pt idx="62">
                  <c:v>6.916666666666667</c:v>
                </c:pt>
                <c:pt idx="63">
                  <c:v>6.5</c:v>
                </c:pt>
                <c:pt idx="64">
                  <c:v>7</c:v>
                </c:pt>
                <c:pt idx="65">
                  <c:v>3.3333333333333335</c:v>
                </c:pt>
                <c:pt idx="66">
                  <c:v>5.666666666666667</c:v>
                </c:pt>
                <c:pt idx="67">
                  <c:v>6.833333333333333</c:v>
                </c:pt>
                <c:pt idx="68">
                  <c:v>7.916666666666667</c:v>
                </c:pt>
                <c:pt idx="69">
                  <c:v>7.916666666666667</c:v>
                </c:pt>
                <c:pt idx="70">
                  <c:v>7.666666666666667</c:v>
                </c:pt>
                <c:pt idx="71">
                  <c:v>6.083333333333333</c:v>
                </c:pt>
                <c:pt idx="72">
                  <c:v>6.75</c:v>
                </c:pt>
                <c:pt idx="73">
                  <c:v>6.5</c:v>
                </c:pt>
                <c:pt idx="74">
                  <c:v>8.1666666666666661</c:v>
                </c:pt>
                <c:pt idx="75">
                  <c:v>6.5</c:v>
                </c:pt>
                <c:pt idx="76">
                  <c:v>7.583333333333333</c:v>
                </c:pt>
                <c:pt idx="77">
                  <c:v>9.5</c:v>
                </c:pt>
                <c:pt idx="78">
                  <c:v>9.25</c:v>
                </c:pt>
                <c:pt idx="79">
                  <c:v>9.75</c:v>
                </c:pt>
                <c:pt idx="80">
                  <c:v>5.916666666666667</c:v>
                </c:pt>
                <c:pt idx="81">
                  <c:v>6.25</c:v>
                </c:pt>
                <c:pt idx="82">
                  <c:v>8.4166666666666661</c:v>
                </c:pt>
              </c:numCache>
            </c:numRef>
          </c:xVal>
          <c:yVal>
            <c:numRef>
              <c:f>'Vt2-P (Calculation)'!$C$302:$C$384</c:f>
              <c:numCache>
                <c:formatCode>General</c:formatCode>
                <c:ptCount val="83"/>
                <c:pt idx="0">
                  <c:v>25.294592248194636</c:v>
                </c:pt>
                <c:pt idx="1">
                  <c:v>25.294592248194636</c:v>
                </c:pt>
                <c:pt idx="2">
                  <c:v>24.031287622654933</c:v>
                </c:pt>
                <c:pt idx="3">
                  <c:v>20.678652320907815</c:v>
                </c:pt>
                <c:pt idx="4">
                  <c:v>21.059118664050853</c:v>
                </c:pt>
                <c:pt idx="5">
                  <c:v>26.287283526284934</c:v>
                </c:pt>
                <c:pt idx="6">
                  <c:v>23.367592666210598</c:v>
                </c:pt>
                <c:pt idx="7">
                  <c:v>20.803854578022985</c:v>
                </c:pt>
                <c:pt idx="8">
                  <c:v>21.454658876069878</c:v>
                </c:pt>
                <c:pt idx="9">
                  <c:v>19.619343613651605</c:v>
                </c:pt>
                <c:pt idx="10">
                  <c:v>24.919453845930235</c:v>
                </c:pt>
                <c:pt idx="11">
                  <c:v>25.681948347468222</c:v>
                </c:pt>
                <c:pt idx="12">
                  <c:v>25.681948347468222</c:v>
                </c:pt>
                <c:pt idx="13">
                  <c:v>19.508640173285286</c:v>
                </c:pt>
                <c:pt idx="14">
                  <c:v>21.321080728905763</c:v>
                </c:pt>
                <c:pt idx="15">
                  <c:v>24.555943988867174</c:v>
                </c:pt>
                <c:pt idx="16">
                  <c:v>24.555943988867174</c:v>
                </c:pt>
                <c:pt idx="17">
                  <c:v>22.894720666155401</c:v>
                </c:pt>
                <c:pt idx="18">
                  <c:v>19.291128408766941</c:v>
                </c:pt>
                <c:pt idx="19">
                  <c:v>22.29481064699586</c:v>
                </c:pt>
                <c:pt idx="20">
                  <c:v>27.594293552631214</c:v>
                </c:pt>
                <c:pt idx="21">
                  <c:v>24.919453845930235</c:v>
                </c:pt>
                <c:pt idx="22">
                  <c:v>23.6945157566883</c:v>
                </c:pt>
                <c:pt idx="23">
                  <c:v>20.930665986402477</c:v>
                </c:pt>
                <c:pt idx="24">
                  <c:v>21.059118664050853</c:v>
                </c:pt>
                <c:pt idx="25">
                  <c:v>26.082153198235172</c:v>
                </c:pt>
                <c:pt idx="26">
                  <c:v>27.825781801537723</c:v>
                </c:pt>
                <c:pt idx="27">
                  <c:v>25.105533595867549</c:v>
                </c:pt>
                <c:pt idx="28">
                  <c:v>23.367592666210598</c:v>
                </c:pt>
                <c:pt idx="29">
                  <c:v>19.619343613651605</c:v>
                </c:pt>
                <c:pt idx="30">
                  <c:v>24.736280633301369</c:v>
                </c:pt>
                <c:pt idx="31">
                  <c:v>23.6945157566883</c:v>
                </c:pt>
                <c:pt idx="32">
                  <c:v>23.529851218140568</c:v>
                </c:pt>
                <c:pt idx="33">
                  <c:v>24.555943988867174</c:v>
                </c:pt>
                <c:pt idx="34">
                  <c:v>21.454658876069878</c:v>
                </c:pt>
                <c:pt idx="35">
                  <c:v>25.681948347468222</c:v>
                </c:pt>
                <c:pt idx="36">
                  <c:v>23.861642042433552</c:v>
                </c:pt>
                <c:pt idx="37">
                  <c:v>22.29481064699586</c:v>
                </c:pt>
                <c:pt idx="38">
                  <c:v>23.367592666210598</c:v>
                </c:pt>
                <c:pt idx="39">
                  <c:v>22.59055453988028</c:v>
                </c:pt>
                <c:pt idx="40">
                  <c:v>24.555943988867174</c:v>
                </c:pt>
                <c:pt idx="41">
                  <c:v>23.529851218140568</c:v>
                </c:pt>
                <c:pt idx="42">
                  <c:v>23.529851218140568</c:v>
                </c:pt>
                <c:pt idx="43">
                  <c:v>21.321080728905763</c:v>
                </c:pt>
                <c:pt idx="44">
                  <c:v>25.105533595867549</c:v>
                </c:pt>
                <c:pt idx="45">
                  <c:v>24.555943988867174</c:v>
                </c:pt>
                <c:pt idx="46">
                  <c:v>22.441652510117262</c:v>
                </c:pt>
                <c:pt idx="47">
                  <c:v>22.149985205573802</c:v>
                </c:pt>
                <c:pt idx="48">
                  <c:v>20.555027947128316</c:v>
                </c:pt>
                <c:pt idx="49">
                  <c:v>22.894720666155401</c:v>
                </c:pt>
                <c:pt idx="50">
                  <c:v>19.291128408766941</c:v>
                </c:pt>
                <c:pt idx="51">
                  <c:v>18.668127421274253</c:v>
                </c:pt>
                <c:pt idx="52">
                  <c:v>18.769009954724265</c:v>
                </c:pt>
                <c:pt idx="53">
                  <c:v>24.919453845930235</c:v>
                </c:pt>
                <c:pt idx="54">
                  <c:v>23.367592666210598</c:v>
                </c:pt>
                <c:pt idx="55">
                  <c:v>19.731377440344509</c:v>
                </c:pt>
                <c:pt idx="56">
                  <c:v>23.050078993268293</c:v>
                </c:pt>
                <c:pt idx="57">
                  <c:v>23.207686056431069</c:v>
                </c:pt>
                <c:pt idx="58">
                  <c:v>22.894720666155401</c:v>
                </c:pt>
                <c:pt idx="59">
                  <c:v>21.866214858041584</c:v>
                </c:pt>
                <c:pt idx="60">
                  <c:v>21.059118664050853</c:v>
                </c:pt>
                <c:pt idx="61">
                  <c:v>19.184273525825176</c:v>
                </c:pt>
                <c:pt idx="62">
                  <c:v>22.149985205573802</c:v>
                </c:pt>
                <c:pt idx="63">
                  <c:v>22.894720666155401</c:v>
                </c:pt>
                <c:pt idx="64">
                  <c:v>22.007133700100837</c:v>
                </c:pt>
                <c:pt idx="65">
                  <c:v>30.969248729562892</c:v>
                </c:pt>
                <c:pt idx="66">
                  <c:v>24.555943988867174</c:v>
                </c:pt>
                <c:pt idx="67">
                  <c:v>22.29481064699586</c:v>
                </c:pt>
                <c:pt idx="68">
                  <c:v>20.555027947128316</c:v>
                </c:pt>
                <c:pt idx="69">
                  <c:v>20.555027947128316</c:v>
                </c:pt>
                <c:pt idx="70">
                  <c:v>20.930665986402477</c:v>
                </c:pt>
                <c:pt idx="71">
                  <c:v>23.6945157566883</c:v>
                </c:pt>
                <c:pt idx="72">
                  <c:v>22.441652510117262</c:v>
                </c:pt>
                <c:pt idx="73">
                  <c:v>22.894720666155401</c:v>
                </c:pt>
                <c:pt idx="74">
                  <c:v>20.193321607958289</c:v>
                </c:pt>
                <c:pt idx="75">
                  <c:v>22.894720666155401</c:v>
                </c:pt>
                <c:pt idx="76">
                  <c:v>21.059118664050853</c:v>
                </c:pt>
                <c:pt idx="77">
                  <c:v>18.469741395836767</c:v>
                </c:pt>
                <c:pt idx="78">
                  <c:v>18.769009954724265</c:v>
                </c:pt>
                <c:pt idx="79">
                  <c:v>18.180325124907494</c:v>
                </c:pt>
                <c:pt idx="80">
                  <c:v>24.031287622654933</c:v>
                </c:pt>
                <c:pt idx="81">
                  <c:v>23.367592666210598</c:v>
                </c:pt>
                <c:pt idx="82">
                  <c:v>19.844766423583462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6D4-408F-81A6-2A6BBCA371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0299855"/>
        <c:axId val="1400296527"/>
      </c:scatterChart>
      <c:valAx>
        <c:axId val="1400299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296527"/>
        <c:crosses val="autoZero"/>
        <c:crossBetween val="midCat"/>
      </c:valAx>
      <c:valAx>
        <c:axId val="1400296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Vt2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2998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1293028829758108E-2"/>
          <c:y val="5.8406173998892343E-2"/>
          <c:w val="0.86310028380680659"/>
          <c:h val="0.76886396709798011"/>
        </c:manualLayout>
      </c:layout>
      <c:scatterChart>
        <c:scatterStyle val="smoothMarker"/>
        <c:varyColors val="0"/>
        <c:ser>
          <c:idx val="2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'DC-P '!$AZ$2:$AZ$255</c:f>
              <c:numCache>
                <c:formatCode>General</c:formatCode>
                <c:ptCount val="254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  <c:pt idx="24">
                  <c:v>0.1</c:v>
                </c:pt>
                <c:pt idx="25">
                  <c:v>0.1</c:v>
                </c:pt>
                <c:pt idx="26">
                  <c:v>0.1</c:v>
                </c:pt>
                <c:pt idx="27">
                  <c:v>0.1</c:v>
                </c:pt>
                <c:pt idx="28">
                  <c:v>0.1</c:v>
                </c:pt>
                <c:pt idx="29">
                  <c:v>0.1</c:v>
                </c:pt>
                <c:pt idx="30">
                  <c:v>0.1</c:v>
                </c:pt>
                <c:pt idx="31">
                  <c:v>0.1</c:v>
                </c:pt>
                <c:pt idx="32">
                  <c:v>0.1</c:v>
                </c:pt>
                <c:pt idx="33">
                  <c:v>0.1</c:v>
                </c:pt>
                <c:pt idx="34">
                  <c:v>0.1</c:v>
                </c:pt>
                <c:pt idx="35">
                  <c:v>0.1</c:v>
                </c:pt>
                <c:pt idx="36">
                  <c:v>0.1</c:v>
                </c:pt>
                <c:pt idx="37">
                  <c:v>0.1</c:v>
                </c:pt>
                <c:pt idx="38">
                  <c:v>0.1</c:v>
                </c:pt>
                <c:pt idx="39">
                  <c:v>0.1</c:v>
                </c:pt>
                <c:pt idx="40">
                  <c:v>0.1</c:v>
                </c:pt>
                <c:pt idx="41">
                  <c:v>0.1</c:v>
                </c:pt>
                <c:pt idx="42">
                  <c:v>0.1</c:v>
                </c:pt>
                <c:pt idx="43">
                  <c:v>0.1</c:v>
                </c:pt>
                <c:pt idx="44">
                  <c:v>0.1</c:v>
                </c:pt>
                <c:pt idx="45">
                  <c:v>0.1</c:v>
                </c:pt>
                <c:pt idx="46">
                  <c:v>0.1</c:v>
                </c:pt>
                <c:pt idx="47">
                  <c:v>0.1</c:v>
                </c:pt>
                <c:pt idx="48">
                  <c:v>0.1</c:v>
                </c:pt>
                <c:pt idx="49">
                  <c:v>0.1</c:v>
                </c:pt>
                <c:pt idx="50">
                  <c:v>0.1</c:v>
                </c:pt>
                <c:pt idx="51">
                  <c:v>0.1</c:v>
                </c:pt>
                <c:pt idx="52">
                  <c:v>0.1</c:v>
                </c:pt>
                <c:pt idx="53">
                  <c:v>0.1</c:v>
                </c:pt>
                <c:pt idx="54">
                  <c:v>0.1</c:v>
                </c:pt>
                <c:pt idx="55">
                  <c:v>0.1</c:v>
                </c:pt>
                <c:pt idx="56">
                  <c:v>0.1</c:v>
                </c:pt>
                <c:pt idx="57">
                  <c:v>0.1</c:v>
                </c:pt>
                <c:pt idx="58">
                  <c:v>0.1</c:v>
                </c:pt>
                <c:pt idx="59">
                  <c:v>0.1</c:v>
                </c:pt>
                <c:pt idx="60">
                  <c:v>0.1</c:v>
                </c:pt>
                <c:pt idx="61">
                  <c:v>0.1</c:v>
                </c:pt>
                <c:pt idx="62">
                  <c:v>0.1</c:v>
                </c:pt>
                <c:pt idx="63">
                  <c:v>0.1</c:v>
                </c:pt>
                <c:pt idx="64">
                  <c:v>0.1</c:v>
                </c:pt>
                <c:pt idx="65">
                  <c:v>0.1</c:v>
                </c:pt>
                <c:pt idx="66">
                  <c:v>0.1</c:v>
                </c:pt>
                <c:pt idx="67">
                  <c:v>0.1</c:v>
                </c:pt>
                <c:pt idx="68">
                  <c:v>0.1</c:v>
                </c:pt>
                <c:pt idx="69">
                  <c:v>0.1</c:v>
                </c:pt>
                <c:pt idx="70">
                  <c:v>0.1</c:v>
                </c:pt>
                <c:pt idx="71">
                  <c:v>0.1</c:v>
                </c:pt>
                <c:pt idx="72">
                  <c:v>0.1</c:v>
                </c:pt>
                <c:pt idx="73">
                  <c:v>0.1</c:v>
                </c:pt>
                <c:pt idx="74">
                  <c:v>0.1</c:v>
                </c:pt>
                <c:pt idx="75">
                  <c:v>0.1</c:v>
                </c:pt>
                <c:pt idx="76">
                  <c:v>0.1</c:v>
                </c:pt>
                <c:pt idx="77">
                  <c:v>0.1</c:v>
                </c:pt>
                <c:pt idx="78">
                  <c:v>0.1</c:v>
                </c:pt>
                <c:pt idx="79">
                  <c:v>0.1</c:v>
                </c:pt>
                <c:pt idx="80">
                  <c:v>0.1</c:v>
                </c:pt>
                <c:pt idx="81">
                  <c:v>0.1</c:v>
                </c:pt>
                <c:pt idx="82">
                  <c:v>0.1</c:v>
                </c:pt>
                <c:pt idx="83">
                  <c:v>0.1</c:v>
                </c:pt>
                <c:pt idx="84">
                  <c:v>0.1</c:v>
                </c:pt>
                <c:pt idx="85">
                  <c:v>0.1</c:v>
                </c:pt>
                <c:pt idx="86">
                  <c:v>0.1</c:v>
                </c:pt>
                <c:pt idx="87">
                  <c:v>0.1</c:v>
                </c:pt>
                <c:pt idx="88">
                  <c:v>0.1</c:v>
                </c:pt>
                <c:pt idx="89">
                  <c:v>0.1</c:v>
                </c:pt>
                <c:pt idx="90">
                  <c:v>0.1</c:v>
                </c:pt>
                <c:pt idx="91">
                  <c:v>0.1</c:v>
                </c:pt>
                <c:pt idx="92">
                  <c:v>0.1</c:v>
                </c:pt>
                <c:pt idx="93">
                  <c:v>0.1</c:v>
                </c:pt>
                <c:pt idx="94">
                  <c:v>0.1</c:v>
                </c:pt>
                <c:pt idx="95">
                  <c:v>0.1</c:v>
                </c:pt>
                <c:pt idx="96">
                  <c:v>0.1</c:v>
                </c:pt>
                <c:pt idx="97">
                  <c:v>0.1</c:v>
                </c:pt>
                <c:pt idx="98">
                  <c:v>0.1</c:v>
                </c:pt>
                <c:pt idx="99">
                  <c:v>0.1</c:v>
                </c:pt>
                <c:pt idx="100">
                  <c:v>0.1</c:v>
                </c:pt>
                <c:pt idx="101">
                  <c:v>0.1</c:v>
                </c:pt>
                <c:pt idx="102">
                  <c:v>0.1</c:v>
                </c:pt>
                <c:pt idx="103">
                  <c:v>0.1</c:v>
                </c:pt>
                <c:pt idx="104">
                  <c:v>0.1</c:v>
                </c:pt>
                <c:pt idx="105">
                  <c:v>0.1</c:v>
                </c:pt>
                <c:pt idx="106">
                  <c:v>0.1</c:v>
                </c:pt>
                <c:pt idx="107">
                  <c:v>0.1</c:v>
                </c:pt>
                <c:pt idx="108">
                  <c:v>0.1</c:v>
                </c:pt>
                <c:pt idx="109">
                  <c:v>0.1</c:v>
                </c:pt>
                <c:pt idx="110">
                  <c:v>0.1</c:v>
                </c:pt>
                <c:pt idx="111">
                  <c:v>0.1</c:v>
                </c:pt>
                <c:pt idx="112">
                  <c:v>0.1</c:v>
                </c:pt>
                <c:pt idx="113">
                  <c:v>0.1</c:v>
                </c:pt>
                <c:pt idx="114">
                  <c:v>0.1</c:v>
                </c:pt>
                <c:pt idx="115">
                  <c:v>0.1</c:v>
                </c:pt>
                <c:pt idx="116">
                  <c:v>0.1</c:v>
                </c:pt>
                <c:pt idx="117">
                  <c:v>0.1</c:v>
                </c:pt>
                <c:pt idx="118">
                  <c:v>0.1</c:v>
                </c:pt>
                <c:pt idx="119">
                  <c:v>0.1</c:v>
                </c:pt>
                <c:pt idx="120">
                  <c:v>0.1</c:v>
                </c:pt>
                <c:pt idx="121">
                  <c:v>0.1</c:v>
                </c:pt>
                <c:pt idx="122">
                  <c:v>0.1</c:v>
                </c:pt>
                <c:pt idx="123">
                  <c:v>0.1</c:v>
                </c:pt>
                <c:pt idx="124">
                  <c:v>0.1</c:v>
                </c:pt>
                <c:pt idx="125">
                  <c:v>0.1</c:v>
                </c:pt>
                <c:pt idx="126">
                  <c:v>0.1</c:v>
                </c:pt>
                <c:pt idx="127">
                  <c:v>0.1</c:v>
                </c:pt>
                <c:pt idx="128">
                  <c:v>0.1</c:v>
                </c:pt>
                <c:pt idx="129">
                  <c:v>0.1</c:v>
                </c:pt>
                <c:pt idx="130">
                  <c:v>0.1</c:v>
                </c:pt>
                <c:pt idx="131">
                  <c:v>0.1</c:v>
                </c:pt>
                <c:pt idx="132">
                  <c:v>0.1</c:v>
                </c:pt>
                <c:pt idx="133">
                  <c:v>0.1</c:v>
                </c:pt>
                <c:pt idx="134">
                  <c:v>0.1</c:v>
                </c:pt>
                <c:pt idx="135">
                  <c:v>0.1</c:v>
                </c:pt>
                <c:pt idx="136">
                  <c:v>0.1</c:v>
                </c:pt>
                <c:pt idx="137">
                  <c:v>0.1</c:v>
                </c:pt>
                <c:pt idx="138">
                  <c:v>0.1</c:v>
                </c:pt>
                <c:pt idx="139">
                  <c:v>0.1</c:v>
                </c:pt>
                <c:pt idx="140">
                  <c:v>0.1</c:v>
                </c:pt>
                <c:pt idx="141">
                  <c:v>0.1</c:v>
                </c:pt>
                <c:pt idx="142">
                  <c:v>0.1</c:v>
                </c:pt>
                <c:pt idx="143">
                  <c:v>0.1</c:v>
                </c:pt>
                <c:pt idx="144">
                  <c:v>0.1</c:v>
                </c:pt>
                <c:pt idx="145">
                  <c:v>0.1</c:v>
                </c:pt>
                <c:pt idx="146">
                  <c:v>0.1</c:v>
                </c:pt>
                <c:pt idx="147">
                  <c:v>0.1</c:v>
                </c:pt>
                <c:pt idx="148">
                  <c:v>0.1</c:v>
                </c:pt>
                <c:pt idx="149">
                  <c:v>0.1</c:v>
                </c:pt>
                <c:pt idx="150">
                  <c:v>0.1</c:v>
                </c:pt>
                <c:pt idx="151">
                  <c:v>0.1</c:v>
                </c:pt>
                <c:pt idx="152">
                  <c:v>0.1</c:v>
                </c:pt>
                <c:pt idx="153">
                  <c:v>0.1</c:v>
                </c:pt>
                <c:pt idx="154">
                  <c:v>0.1</c:v>
                </c:pt>
                <c:pt idx="155">
                  <c:v>0.1</c:v>
                </c:pt>
                <c:pt idx="156">
                  <c:v>0.1</c:v>
                </c:pt>
                <c:pt idx="157">
                  <c:v>0.1</c:v>
                </c:pt>
                <c:pt idx="158">
                  <c:v>0.1</c:v>
                </c:pt>
                <c:pt idx="159">
                  <c:v>0.1</c:v>
                </c:pt>
                <c:pt idx="160">
                  <c:v>0.1</c:v>
                </c:pt>
                <c:pt idx="161">
                  <c:v>0.1</c:v>
                </c:pt>
                <c:pt idx="162">
                  <c:v>0.1</c:v>
                </c:pt>
                <c:pt idx="163">
                  <c:v>0.1</c:v>
                </c:pt>
                <c:pt idx="164">
                  <c:v>0.1</c:v>
                </c:pt>
                <c:pt idx="165">
                  <c:v>0.5</c:v>
                </c:pt>
                <c:pt idx="166">
                  <c:v>1</c:v>
                </c:pt>
                <c:pt idx="167">
                  <c:v>1.5</c:v>
                </c:pt>
                <c:pt idx="168">
                  <c:v>2</c:v>
                </c:pt>
                <c:pt idx="169">
                  <c:v>2.5</c:v>
                </c:pt>
                <c:pt idx="170">
                  <c:v>3</c:v>
                </c:pt>
                <c:pt idx="171">
                  <c:v>3.2024350180505414</c:v>
                </c:pt>
                <c:pt idx="172">
                  <c:v>3.5561288608102695</c:v>
                </c:pt>
                <c:pt idx="173">
                  <c:v>3.5603835740072203</c:v>
                </c:pt>
                <c:pt idx="174">
                  <c:v>3.6084636983553948</c:v>
                </c:pt>
                <c:pt idx="175">
                  <c:v>3.6830748094665058</c:v>
                </c:pt>
                <c:pt idx="176">
                  <c:v>3.7534697152025669</c:v>
                </c:pt>
                <c:pt idx="177">
                  <c:v>3.8645908543922984</c:v>
                </c:pt>
                <c:pt idx="178">
                  <c:v>3.8963725932611317</c:v>
                </c:pt>
                <c:pt idx="179">
                  <c:v>3.9261387886081027</c:v>
                </c:pt>
                <c:pt idx="180">
                  <c:v>4.0724819494584832</c:v>
                </c:pt>
                <c:pt idx="181">
                  <c:v>4.0782735659847571</c:v>
                </c:pt>
                <c:pt idx="182">
                  <c:v>4.1033716405936618</c:v>
                </c:pt>
                <c:pt idx="183">
                  <c:v>4.1185595667870034</c:v>
                </c:pt>
                <c:pt idx="184">
                  <c:v>4.1620659346169271</c:v>
                </c:pt>
                <c:pt idx="185">
                  <c:v>4.1879290012033694</c:v>
                </c:pt>
                <c:pt idx="186">
                  <c:v>4.1996505214600885</c:v>
                </c:pt>
                <c:pt idx="187">
                  <c:v>4.2551335740072203</c:v>
                </c:pt>
                <c:pt idx="188">
                  <c:v>4.2573680304853587</c:v>
                </c:pt>
                <c:pt idx="189">
                  <c:v>4.2688935018050538</c:v>
                </c:pt>
                <c:pt idx="190">
                  <c:v>4.2820361010830332</c:v>
                </c:pt>
                <c:pt idx="191">
                  <c:v>4.3432272362615327</c:v>
                </c:pt>
                <c:pt idx="192">
                  <c:v>4.4183900922583232</c:v>
                </c:pt>
                <c:pt idx="193">
                  <c:v>4.4305224127557166</c:v>
                </c:pt>
                <c:pt idx="194">
                  <c:v>4.4489933814681111</c:v>
                </c:pt>
                <c:pt idx="195">
                  <c:v>4.4639558764540714</c:v>
                </c:pt>
                <c:pt idx="196">
                  <c:v>4.4796216907340556</c:v>
                </c:pt>
                <c:pt idx="197">
                  <c:v>4.4806202366626557</c:v>
                </c:pt>
                <c:pt idx="198">
                  <c:v>4.592452466907341</c:v>
                </c:pt>
                <c:pt idx="199">
                  <c:v>4.6249350180505422</c:v>
                </c:pt>
                <c:pt idx="200">
                  <c:v>4.6843524368231044</c:v>
                </c:pt>
                <c:pt idx="201">
                  <c:v>4.7038235058162847</c:v>
                </c:pt>
                <c:pt idx="202">
                  <c:v>4.7483569494584836</c:v>
                </c:pt>
                <c:pt idx="203">
                  <c:v>4.756317689530686</c:v>
                </c:pt>
                <c:pt idx="204">
                  <c:v>4.8234863618130763</c:v>
                </c:pt>
                <c:pt idx="205">
                  <c:v>4.872669073405536</c:v>
                </c:pt>
                <c:pt idx="206">
                  <c:v>4.9380344965904523</c:v>
                </c:pt>
                <c:pt idx="207">
                  <c:v>4.9921427998395504</c:v>
                </c:pt>
                <c:pt idx="208">
                  <c:v>5.0678309265944641</c:v>
                </c:pt>
                <c:pt idx="209">
                  <c:v>5.1470436221419975</c:v>
                </c:pt>
                <c:pt idx="210">
                  <c:v>5.1702338547934215</c:v>
                </c:pt>
                <c:pt idx="211">
                  <c:v>5.3175090252707582</c:v>
                </c:pt>
                <c:pt idx="212">
                  <c:v>5.3910564580826312</c:v>
                </c:pt>
                <c:pt idx="213">
                  <c:v>5.3973844765342953</c:v>
                </c:pt>
                <c:pt idx="214">
                  <c:v>5.4340524969915762</c:v>
                </c:pt>
                <c:pt idx="215">
                  <c:v>5.4598585539510625</c:v>
                </c:pt>
                <c:pt idx="216">
                  <c:v>5.507314229843562</c:v>
                </c:pt>
                <c:pt idx="217">
                  <c:v>5.5133813176895314</c:v>
                </c:pt>
                <c:pt idx="218">
                  <c:v>5.5544705174488564</c:v>
                </c:pt>
                <c:pt idx="219">
                  <c:v>5.5582618331327716</c:v>
                </c:pt>
                <c:pt idx="220">
                  <c:v>5.5605198555956674</c:v>
                </c:pt>
                <c:pt idx="221">
                  <c:v>5.7180653830726031</c:v>
                </c:pt>
                <c:pt idx="222">
                  <c:v>5.7215478339350181</c:v>
                </c:pt>
                <c:pt idx="223">
                  <c:v>5.7589444444444453</c:v>
                </c:pt>
                <c:pt idx="224">
                  <c:v>5.8361603489771365</c:v>
                </c:pt>
                <c:pt idx="225">
                  <c:v>5.8542200661853183</c:v>
                </c:pt>
                <c:pt idx="226">
                  <c:v>5.8695156438026475</c:v>
                </c:pt>
                <c:pt idx="227">
                  <c:v>5.8809878660248689</c:v>
                </c:pt>
                <c:pt idx="228">
                  <c:v>5.8988582029683103</c:v>
                </c:pt>
                <c:pt idx="229">
                  <c:v>5.9065521460088251</c:v>
                </c:pt>
                <c:pt idx="230">
                  <c:v>5.9580321901323705</c:v>
                </c:pt>
                <c:pt idx="231">
                  <c:v>6.0624702166064983</c:v>
                </c:pt>
                <c:pt idx="232">
                  <c:v>6.0725682912154033</c:v>
                </c:pt>
                <c:pt idx="233">
                  <c:v>6.1230162454873653</c:v>
                </c:pt>
                <c:pt idx="234">
                  <c:v>6.1976055455274768</c:v>
                </c:pt>
                <c:pt idx="235">
                  <c:v>6.2009468511833123</c:v>
                </c:pt>
                <c:pt idx="236">
                  <c:v>6.2400213598074608</c:v>
                </c:pt>
                <c:pt idx="237">
                  <c:v>6.3236894304051345</c:v>
                </c:pt>
                <c:pt idx="238">
                  <c:v>6.4490367027677493</c:v>
                </c:pt>
                <c:pt idx="239">
                  <c:v>6.6140811271560374</c:v>
                </c:pt>
                <c:pt idx="240">
                  <c:v>6.7927701062976329</c:v>
                </c:pt>
                <c:pt idx="241">
                  <c:v>6.9252970818291217</c:v>
                </c:pt>
                <c:pt idx="242">
                  <c:v>6.9965193040513443</c:v>
                </c:pt>
                <c:pt idx="243">
                  <c:v>7.1635830324909744</c:v>
                </c:pt>
                <c:pt idx="244">
                  <c:v>7.4971357300441239</c:v>
                </c:pt>
                <c:pt idx="245">
                  <c:v>7.5389629963898912</c:v>
                </c:pt>
                <c:pt idx="246">
                  <c:v>7.6406738868832731</c:v>
                </c:pt>
                <c:pt idx="247">
                  <c:v>7.7943040513437625</c:v>
                </c:pt>
                <c:pt idx="248">
                  <c:v>7.7943093662254315</c:v>
                </c:pt>
                <c:pt idx="249">
                  <c:v>7.9625636281588461</c:v>
                </c:pt>
                <c:pt idx="250">
                  <c:v>8.2239245888487762</c:v>
                </c:pt>
                <c:pt idx="251">
                  <c:v>8.2967324007220213</c:v>
                </c:pt>
                <c:pt idx="252">
                  <c:v>8.7022457882069801</c:v>
                </c:pt>
                <c:pt idx="253">
                  <c:v>8.9426976534296028</c:v>
                </c:pt>
              </c:numCache>
            </c:numRef>
          </c:xVal>
          <c:yVal>
            <c:numRef>
              <c:f>'DC-P '!$BD$2:$BD$255</c:f>
              <c:numCache>
                <c:formatCode>General</c:formatCode>
                <c:ptCount val="254"/>
                <c:pt idx="1">
                  <c:v>0.98959053657717089</c:v>
                </c:pt>
                <c:pt idx="2">
                  <c:v>0.98959053657717089</c:v>
                </c:pt>
                <c:pt idx="3">
                  <c:v>0.98959053657717089</c:v>
                </c:pt>
                <c:pt idx="4">
                  <c:v>0.98959053657717089</c:v>
                </c:pt>
                <c:pt idx="5">
                  <c:v>0.98959053657717089</c:v>
                </c:pt>
                <c:pt idx="6">
                  <c:v>0.98959053657717089</c:v>
                </c:pt>
                <c:pt idx="7">
                  <c:v>0.98959053657717089</c:v>
                </c:pt>
                <c:pt idx="8">
                  <c:v>0.98959053657717089</c:v>
                </c:pt>
                <c:pt idx="9">
                  <c:v>0.98959053657717089</c:v>
                </c:pt>
                <c:pt idx="10">
                  <c:v>0.98959053657717089</c:v>
                </c:pt>
                <c:pt idx="11">
                  <c:v>0.98959053657717089</c:v>
                </c:pt>
                <c:pt idx="12">
                  <c:v>0.98959053657717089</c:v>
                </c:pt>
                <c:pt idx="13">
                  <c:v>0.98959053657717089</c:v>
                </c:pt>
                <c:pt idx="14">
                  <c:v>0.98959053657717089</c:v>
                </c:pt>
                <c:pt idx="15">
                  <c:v>0.98959053657717089</c:v>
                </c:pt>
                <c:pt idx="16">
                  <c:v>0.98959053657717089</c:v>
                </c:pt>
                <c:pt idx="17">
                  <c:v>0.98959053657717089</c:v>
                </c:pt>
                <c:pt idx="18">
                  <c:v>0.98959053657717089</c:v>
                </c:pt>
                <c:pt idx="19">
                  <c:v>0.98959053657717089</c:v>
                </c:pt>
                <c:pt idx="20">
                  <c:v>0.98959053657717089</c:v>
                </c:pt>
                <c:pt idx="21">
                  <c:v>0.98959053657717089</c:v>
                </c:pt>
                <c:pt idx="22">
                  <c:v>0.98959053657717089</c:v>
                </c:pt>
                <c:pt idx="23">
                  <c:v>0.98959053657717089</c:v>
                </c:pt>
                <c:pt idx="24">
                  <c:v>0.98959053657717089</c:v>
                </c:pt>
                <c:pt idx="25">
                  <c:v>0.98959053657717089</c:v>
                </c:pt>
                <c:pt idx="26">
                  <c:v>0.98959053657717089</c:v>
                </c:pt>
                <c:pt idx="27">
                  <c:v>0.98959053657717089</c:v>
                </c:pt>
                <c:pt idx="28">
                  <c:v>0.98959053657717089</c:v>
                </c:pt>
                <c:pt idx="29">
                  <c:v>0.98959053657717089</c:v>
                </c:pt>
                <c:pt idx="30">
                  <c:v>0.98959053657717089</c:v>
                </c:pt>
                <c:pt idx="31">
                  <c:v>0.98959053657717089</c:v>
                </c:pt>
                <c:pt idx="32">
                  <c:v>0.98959053657717089</c:v>
                </c:pt>
                <c:pt idx="33">
                  <c:v>0.98959053657717089</c:v>
                </c:pt>
                <c:pt idx="34">
                  <c:v>0.98959053657717089</c:v>
                </c:pt>
                <c:pt idx="35">
                  <c:v>0.98959053657717089</c:v>
                </c:pt>
                <c:pt idx="36">
                  <c:v>0.98959053657717089</c:v>
                </c:pt>
                <c:pt idx="37">
                  <c:v>0.98959053657717089</c:v>
                </c:pt>
                <c:pt idx="38">
                  <c:v>0.98959053657717089</c:v>
                </c:pt>
                <c:pt idx="39">
                  <c:v>0.98959053657717089</c:v>
                </c:pt>
                <c:pt idx="40">
                  <c:v>0.98959053657717089</c:v>
                </c:pt>
                <c:pt idx="41">
                  <c:v>0.98959053657717089</c:v>
                </c:pt>
                <c:pt idx="42">
                  <c:v>0.98959053657717089</c:v>
                </c:pt>
                <c:pt idx="43">
                  <c:v>0.98959053657717089</c:v>
                </c:pt>
                <c:pt idx="44">
                  <c:v>0.98959053657717089</c:v>
                </c:pt>
                <c:pt idx="45">
                  <c:v>0.98959053657717089</c:v>
                </c:pt>
                <c:pt idx="46">
                  <c:v>0.98959053657717089</c:v>
                </c:pt>
                <c:pt idx="47">
                  <c:v>0.98959053657717089</c:v>
                </c:pt>
                <c:pt idx="48">
                  <c:v>0.98959053657717089</c:v>
                </c:pt>
                <c:pt idx="49">
                  <c:v>0.98959053657717089</c:v>
                </c:pt>
                <c:pt idx="50">
                  <c:v>0.98959053657717089</c:v>
                </c:pt>
                <c:pt idx="51">
                  <c:v>0.98959053657717089</c:v>
                </c:pt>
                <c:pt idx="52">
                  <c:v>0.98959053657717089</c:v>
                </c:pt>
                <c:pt idx="53">
                  <c:v>0.98959053657717089</c:v>
                </c:pt>
                <c:pt idx="54">
                  <c:v>0.98959053657717089</c:v>
                </c:pt>
                <c:pt idx="55">
                  <c:v>0.98959053657717089</c:v>
                </c:pt>
                <c:pt idx="56">
                  <c:v>0.98959053657717089</c:v>
                </c:pt>
                <c:pt idx="57">
                  <c:v>0.98959053657717089</c:v>
                </c:pt>
                <c:pt idx="58">
                  <c:v>0.98959053657717089</c:v>
                </c:pt>
                <c:pt idx="59">
                  <c:v>0.98959053657717089</c:v>
                </c:pt>
                <c:pt idx="60">
                  <c:v>0.98959053657717089</c:v>
                </c:pt>
                <c:pt idx="61">
                  <c:v>0.98959053657717089</c:v>
                </c:pt>
                <c:pt idx="62">
                  <c:v>0.98959053657717089</c:v>
                </c:pt>
                <c:pt idx="63">
                  <c:v>0.98959053657717089</c:v>
                </c:pt>
                <c:pt idx="64">
                  <c:v>0.98959053657717089</c:v>
                </c:pt>
                <c:pt idx="65">
                  <c:v>0.98959053657717089</c:v>
                </c:pt>
                <c:pt idx="66">
                  <c:v>0.98959053657717089</c:v>
                </c:pt>
                <c:pt idx="67">
                  <c:v>0.98959053657717089</c:v>
                </c:pt>
                <c:pt idx="68">
                  <c:v>0.98959053657717089</c:v>
                </c:pt>
                <c:pt idx="69">
                  <c:v>0.98959053657717089</c:v>
                </c:pt>
                <c:pt idx="70">
                  <c:v>0.98959053657717089</c:v>
                </c:pt>
                <c:pt idx="71">
                  <c:v>0.98959053657717089</c:v>
                </c:pt>
                <c:pt idx="72">
                  <c:v>0.98959053657717089</c:v>
                </c:pt>
                <c:pt idx="73">
                  <c:v>0.98959053657717089</c:v>
                </c:pt>
                <c:pt idx="74">
                  <c:v>0.98959053657717089</c:v>
                </c:pt>
                <c:pt idx="75">
                  <c:v>0.98959053657717089</c:v>
                </c:pt>
                <c:pt idx="76">
                  <c:v>0.98959053657717089</c:v>
                </c:pt>
                <c:pt idx="77">
                  <c:v>0.98959053657717089</c:v>
                </c:pt>
                <c:pt idx="78">
                  <c:v>0.98959053657717089</c:v>
                </c:pt>
                <c:pt idx="79">
                  <c:v>0.98959053657717089</c:v>
                </c:pt>
                <c:pt idx="80">
                  <c:v>0.98959053657717089</c:v>
                </c:pt>
                <c:pt idx="81">
                  <c:v>0.98959053657717089</c:v>
                </c:pt>
                <c:pt idx="82">
                  <c:v>0.98959053657717089</c:v>
                </c:pt>
                <c:pt idx="83">
                  <c:v>0.98959053657717089</c:v>
                </c:pt>
                <c:pt idx="84">
                  <c:v>0.98959053657717089</c:v>
                </c:pt>
                <c:pt idx="85">
                  <c:v>0.98959053657717089</c:v>
                </c:pt>
                <c:pt idx="86">
                  <c:v>0.98959053657717089</c:v>
                </c:pt>
                <c:pt idx="87">
                  <c:v>0.98959053657717089</c:v>
                </c:pt>
                <c:pt idx="88">
                  <c:v>0.98959053657717089</c:v>
                </c:pt>
                <c:pt idx="89">
                  <c:v>0.98959053657717089</c:v>
                </c:pt>
                <c:pt idx="90">
                  <c:v>0.98959053657717089</c:v>
                </c:pt>
                <c:pt idx="91">
                  <c:v>0.98959053657717089</c:v>
                </c:pt>
                <c:pt idx="92">
                  <c:v>0.98959053657717089</c:v>
                </c:pt>
                <c:pt idx="93">
                  <c:v>0.98959053657717089</c:v>
                </c:pt>
                <c:pt idx="94">
                  <c:v>0.98959053657717089</c:v>
                </c:pt>
                <c:pt idx="95">
                  <c:v>0.98959053657717089</c:v>
                </c:pt>
                <c:pt idx="96">
                  <c:v>0.98959053657717089</c:v>
                </c:pt>
                <c:pt idx="97">
                  <c:v>0.98959053657717089</c:v>
                </c:pt>
                <c:pt idx="98">
                  <c:v>0.98959053657717089</c:v>
                </c:pt>
                <c:pt idx="99">
                  <c:v>0.98959053657717089</c:v>
                </c:pt>
                <c:pt idx="100">
                  <c:v>0.98959053657717089</c:v>
                </c:pt>
                <c:pt idx="101">
                  <c:v>0.98959053657717089</c:v>
                </c:pt>
                <c:pt idx="102">
                  <c:v>0.98959053657717089</c:v>
                </c:pt>
                <c:pt idx="103">
                  <c:v>0.98959053657717089</c:v>
                </c:pt>
                <c:pt idx="104">
                  <c:v>0.98959053657717089</c:v>
                </c:pt>
                <c:pt idx="105">
                  <c:v>0.98959053657717089</c:v>
                </c:pt>
                <c:pt idx="106">
                  <c:v>0.98959053657717089</c:v>
                </c:pt>
                <c:pt idx="107">
                  <c:v>0.98959053657717089</c:v>
                </c:pt>
                <c:pt idx="108">
                  <c:v>0.98959053657717089</c:v>
                </c:pt>
                <c:pt idx="109">
                  <c:v>0.98959053657717089</c:v>
                </c:pt>
                <c:pt idx="110">
                  <c:v>0.98959053657717089</c:v>
                </c:pt>
                <c:pt idx="111">
                  <c:v>0.98959053657717089</c:v>
                </c:pt>
                <c:pt idx="112">
                  <c:v>0.98959053657717089</c:v>
                </c:pt>
                <c:pt idx="113">
                  <c:v>0.98959053657717089</c:v>
                </c:pt>
                <c:pt idx="114">
                  <c:v>0.98959053657717089</c:v>
                </c:pt>
                <c:pt idx="115">
                  <c:v>0.98959053657717089</c:v>
                </c:pt>
                <c:pt idx="116">
                  <c:v>0.98959053657717089</c:v>
                </c:pt>
                <c:pt idx="117">
                  <c:v>0.98959053657717089</c:v>
                </c:pt>
                <c:pt idx="118">
                  <c:v>0.98959053657717089</c:v>
                </c:pt>
                <c:pt idx="119">
                  <c:v>0.98959053657717089</c:v>
                </c:pt>
                <c:pt idx="120">
                  <c:v>0.98959053657717089</c:v>
                </c:pt>
                <c:pt idx="121">
                  <c:v>0.98959053657717089</c:v>
                </c:pt>
                <c:pt idx="122">
                  <c:v>0.98959053657717089</c:v>
                </c:pt>
                <c:pt idx="123">
                  <c:v>0.98959053657717089</c:v>
                </c:pt>
                <c:pt idx="124">
                  <c:v>0.98959053657717089</c:v>
                </c:pt>
                <c:pt idx="125">
                  <c:v>0.98959053657717089</c:v>
                </c:pt>
                <c:pt idx="126">
                  <c:v>0.98959053657717089</c:v>
                </c:pt>
                <c:pt idx="127">
                  <c:v>0.98959053657717089</c:v>
                </c:pt>
                <c:pt idx="128">
                  <c:v>0.98959053657717089</c:v>
                </c:pt>
                <c:pt idx="129">
                  <c:v>0.98959053657717089</c:v>
                </c:pt>
                <c:pt idx="130">
                  <c:v>0.98959053657717089</c:v>
                </c:pt>
                <c:pt idx="131">
                  <c:v>0.98959053657717089</c:v>
                </c:pt>
                <c:pt idx="132">
                  <c:v>0.98959053657717089</c:v>
                </c:pt>
                <c:pt idx="133">
                  <c:v>0.98959053657717089</c:v>
                </c:pt>
                <c:pt idx="134">
                  <c:v>0.98959053657717089</c:v>
                </c:pt>
                <c:pt idx="135">
                  <c:v>0.98959053657717089</c:v>
                </c:pt>
                <c:pt idx="136">
                  <c:v>0.98959053657717089</c:v>
                </c:pt>
                <c:pt idx="137">
                  <c:v>0.98959053657717089</c:v>
                </c:pt>
                <c:pt idx="138">
                  <c:v>0.98959053657717089</c:v>
                </c:pt>
                <c:pt idx="139">
                  <c:v>0.98959053657717089</c:v>
                </c:pt>
                <c:pt idx="140">
                  <c:v>0.98959053657717089</c:v>
                </c:pt>
                <c:pt idx="141">
                  <c:v>0.98959053657717089</c:v>
                </c:pt>
                <c:pt idx="142">
                  <c:v>0.98959053657717089</c:v>
                </c:pt>
                <c:pt idx="143">
                  <c:v>0.98959053657717089</c:v>
                </c:pt>
                <c:pt idx="144">
                  <c:v>0.98959053657717089</c:v>
                </c:pt>
                <c:pt idx="145">
                  <c:v>0.98959053657717089</c:v>
                </c:pt>
                <c:pt idx="146">
                  <c:v>0.98959053657717089</c:v>
                </c:pt>
                <c:pt idx="147">
                  <c:v>0.98959053657717089</c:v>
                </c:pt>
                <c:pt idx="148">
                  <c:v>0.98959053657717089</c:v>
                </c:pt>
                <c:pt idx="149">
                  <c:v>0.98959053657717089</c:v>
                </c:pt>
                <c:pt idx="150">
                  <c:v>0.98959053657717089</c:v>
                </c:pt>
                <c:pt idx="151">
                  <c:v>0.98959053657717089</c:v>
                </c:pt>
                <c:pt idx="152">
                  <c:v>0.98959053657717089</c:v>
                </c:pt>
                <c:pt idx="153">
                  <c:v>0.98959053657717089</c:v>
                </c:pt>
                <c:pt idx="154">
                  <c:v>0.98959053657717089</c:v>
                </c:pt>
                <c:pt idx="155">
                  <c:v>0.98959053657717089</c:v>
                </c:pt>
                <c:pt idx="156">
                  <c:v>0.98959053657717089</c:v>
                </c:pt>
                <c:pt idx="157">
                  <c:v>0.98959053657717089</c:v>
                </c:pt>
                <c:pt idx="158">
                  <c:v>0.98959053657717089</c:v>
                </c:pt>
                <c:pt idx="159">
                  <c:v>0.98959053657717089</c:v>
                </c:pt>
                <c:pt idx="160">
                  <c:v>0.98959053657717089</c:v>
                </c:pt>
                <c:pt idx="161">
                  <c:v>0.98959053657717089</c:v>
                </c:pt>
                <c:pt idx="162">
                  <c:v>0.98959053657717089</c:v>
                </c:pt>
                <c:pt idx="163">
                  <c:v>0.98959053657717089</c:v>
                </c:pt>
                <c:pt idx="164">
                  <c:v>0.98959053657717089</c:v>
                </c:pt>
                <c:pt idx="165">
                  <c:v>0.91878360546892601</c:v>
                </c:pt>
                <c:pt idx="166">
                  <c:v>0.8898713732532002</c:v>
                </c:pt>
                <c:pt idx="167">
                  <c:v>0.87338242006870825</c:v>
                </c:pt>
                <c:pt idx="168">
                  <c:v>0.86186894957859361</c:v>
                </c:pt>
                <c:pt idx="169">
                  <c:v>0.85304303393835956</c:v>
                </c:pt>
                <c:pt idx="170">
                  <c:v>0.84589886987054008</c:v>
                </c:pt>
                <c:pt idx="171">
                  <c:v>0.84335473780740577</c:v>
                </c:pt>
                <c:pt idx="172">
                  <c:v>0.83928909896097526</c:v>
                </c:pt>
                <c:pt idx="173">
                  <c:v>0.8392428075778714</c:v>
                </c:pt>
                <c:pt idx="174">
                  <c:v>0.83872368076400394</c:v>
                </c:pt>
                <c:pt idx="175">
                  <c:v>0.83793225381049485</c:v>
                </c:pt>
                <c:pt idx="176">
                  <c:v>0.8372007784138592</c:v>
                </c:pt>
                <c:pt idx="177">
                  <c:v>0.83607483151418027</c:v>
                </c:pt>
                <c:pt idx="178">
                  <c:v>0.83575902216607834</c:v>
                </c:pt>
                <c:pt idx="179">
                  <c:v>0.83546567527690041</c:v>
                </c:pt>
                <c:pt idx="180">
                  <c:v>0.83405649905082968</c:v>
                </c:pt>
                <c:pt idx="181">
                  <c:v>0.83400182507412668</c:v>
                </c:pt>
                <c:pt idx="182">
                  <c:v>0.83376582937085986</c:v>
                </c:pt>
                <c:pt idx="183">
                  <c:v>0.83362375045263548</c:v>
                </c:pt>
                <c:pt idx="184">
                  <c:v>0.83321977411282067</c:v>
                </c:pt>
                <c:pt idx="185">
                  <c:v>0.83298171208109917</c:v>
                </c:pt>
                <c:pt idx="186">
                  <c:v>0.83287432489382707</c:v>
                </c:pt>
                <c:pt idx="187">
                  <c:v>0.83237023325298642</c:v>
                </c:pt>
                <c:pt idx="188">
                  <c:v>0.8323500763684677</c:v>
                </c:pt>
                <c:pt idx="189">
                  <c:v>0.83224628131071965</c:v>
                </c:pt>
                <c:pt idx="190">
                  <c:v>0.83212828001602956</c:v>
                </c:pt>
                <c:pt idx="191">
                  <c:v>0.83158381620576227</c:v>
                </c:pt>
                <c:pt idx="192">
                  <c:v>0.83092591414543637</c:v>
                </c:pt>
                <c:pt idx="193">
                  <c:v>0.83082081806847119</c:v>
                </c:pt>
                <c:pt idx="194">
                  <c:v>0.83066139023833563</c:v>
                </c:pt>
                <c:pt idx="195">
                  <c:v>0.83053275178541386</c:v>
                </c:pt>
                <c:pt idx="196">
                  <c:v>0.83039854909110533</c:v>
                </c:pt>
                <c:pt idx="197">
                  <c:v>0.83039001160357195</c:v>
                </c:pt>
                <c:pt idx="198">
                  <c:v>0.82944623932909722</c:v>
                </c:pt>
                <c:pt idx="199">
                  <c:v>0.8291766149539016</c:v>
                </c:pt>
                <c:pt idx="200">
                  <c:v>0.82868850254831106</c:v>
                </c:pt>
                <c:pt idx="201">
                  <c:v>0.82852995614825009</c:v>
                </c:pt>
                <c:pt idx="202">
                  <c:v>0.82816990123399037</c:v>
                </c:pt>
                <c:pt idx="203">
                  <c:v>0.82810591060539041</c:v>
                </c:pt>
                <c:pt idx="204">
                  <c:v>0.82757040983056118</c:v>
                </c:pt>
                <c:pt idx="205">
                  <c:v>0.82718322584377468</c:v>
                </c:pt>
                <c:pt idx="206">
                  <c:v>0.82667492594770065</c:v>
                </c:pt>
                <c:pt idx="207">
                  <c:v>0.82625946113947735</c:v>
                </c:pt>
                <c:pt idx="208">
                  <c:v>0.82568613432466953</c:v>
                </c:pt>
                <c:pt idx="209">
                  <c:v>0.82509562395345459</c:v>
                </c:pt>
                <c:pt idx="210">
                  <c:v>0.82492454467736542</c:v>
                </c:pt>
                <c:pt idx="211">
                  <c:v>0.8238564582594311</c:v>
                </c:pt>
                <c:pt idx="212">
                  <c:v>0.82333459774546669</c:v>
                </c:pt>
                <c:pt idx="213">
                  <c:v>0.82329004534224148</c:v>
                </c:pt>
                <c:pt idx="214">
                  <c:v>0.82303295514602814</c:v>
                </c:pt>
                <c:pt idx="215">
                  <c:v>0.82285310705549708</c:v>
                </c:pt>
                <c:pt idx="216">
                  <c:v>0.82252468732474759</c:v>
                </c:pt>
                <c:pt idx="217">
                  <c:v>0.82248291326751488</c:v>
                </c:pt>
                <c:pt idx="218">
                  <c:v>0.8222012590381883</c:v>
                </c:pt>
                <c:pt idx="219">
                  <c:v>0.82217538061356155</c:v>
                </c:pt>
                <c:pt idx="220">
                  <c:v>0.82215997677768904</c:v>
                </c:pt>
                <c:pt idx="221">
                  <c:v>0.82110107998959492</c:v>
                </c:pt>
                <c:pt idx="222">
                  <c:v>0.82107801986673645</c:v>
                </c:pt>
                <c:pt idx="223">
                  <c:v>0.82083130810202709</c:v>
                </c:pt>
                <c:pt idx="224">
                  <c:v>0.82032716197336708</c:v>
                </c:pt>
                <c:pt idx="225">
                  <c:v>0.82021025613156084</c:v>
                </c:pt>
                <c:pt idx="226">
                  <c:v>0.82011153807651394</c:v>
                </c:pt>
                <c:pt idx="227">
                  <c:v>0.82003767251599213</c:v>
                </c:pt>
                <c:pt idx="228">
                  <c:v>0.81992291152371355</c:v>
                </c:pt>
                <c:pt idx="229">
                  <c:v>0.81987361397452041</c:v>
                </c:pt>
                <c:pt idx="230">
                  <c:v>0.81954548353615386</c:v>
                </c:pt>
                <c:pt idx="231">
                  <c:v>0.8188888192453132</c:v>
                </c:pt>
                <c:pt idx="232">
                  <c:v>0.81882595507185763</c:v>
                </c:pt>
                <c:pt idx="233">
                  <c:v>0.81851352734318572</c:v>
                </c:pt>
                <c:pt idx="234">
                  <c:v>0.81805649049383056</c:v>
                </c:pt>
                <c:pt idx="235">
                  <c:v>0.81803615191735946</c:v>
                </c:pt>
                <c:pt idx="236">
                  <c:v>0.81779915222994171</c:v>
                </c:pt>
                <c:pt idx="237">
                  <c:v>0.81729685716030775</c:v>
                </c:pt>
                <c:pt idx="238">
                  <c:v>0.81655720779331664</c:v>
                </c:pt>
                <c:pt idx="239">
                  <c:v>0.81560592845231927</c:v>
                </c:pt>
                <c:pt idx="240">
                  <c:v>0.81460360591414749</c:v>
                </c:pt>
                <c:pt idx="241">
                  <c:v>0.8138778758830274</c:v>
                </c:pt>
                <c:pt idx="242">
                  <c:v>0.81349383488646165</c:v>
                </c:pt>
                <c:pt idx="243">
                  <c:v>0.8126088185819732</c:v>
                </c:pt>
                <c:pt idx="244">
                  <c:v>0.81090467056255844</c:v>
                </c:pt>
                <c:pt idx="245">
                  <c:v>0.81069658740464856</c:v>
                </c:pt>
                <c:pt idx="246">
                  <c:v>0.8101955915726583</c:v>
                </c:pt>
                <c:pt idx="247">
                  <c:v>0.80945193446565555</c:v>
                </c:pt>
                <c:pt idx="248">
                  <c:v>0.80945190900470632</c:v>
                </c:pt>
                <c:pt idx="249">
                  <c:v>0.8086548561681326</c:v>
                </c:pt>
                <c:pt idx="250">
                  <c:v>0.8074510321922368</c:v>
                </c:pt>
                <c:pt idx="251">
                  <c:v>0.80712280178838314</c:v>
                </c:pt>
                <c:pt idx="252">
                  <c:v>0.805348105993685</c:v>
                </c:pt>
                <c:pt idx="253">
                  <c:v>0.8043361937695368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BE7-4F2F-BEEB-F2EE13D21C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2296224"/>
        <c:axId val="2032295808"/>
      </c:scatterChart>
      <c:scatterChart>
        <c:scatterStyle val="lineMarker"/>
        <c:varyColors val="0"/>
        <c:ser>
          <c:idx val="0"/>
          <c:order val="0"/>
          <c:tx>
            <c:v>Observed µ/C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'DC-P '!$AF$2:$AF$84</c:f>
              <c:numCache>
                <c:formatCode>_(* #,##0.00_);_(* \(#,##0.00\);_(* "-"??_);_(@_)</c:formatCode>
                <c:ptCount val="83"/>
                <c:pt idx="0">
                  <c:v>4.0782735659847571</c:v>
                </c:pt>
                <c:pt idx="1">
                  <c:v>3.9261387886081027</c:v>
                </c:pt>
                <c:pt idx="2">
                  <c:v>4.4183900922583232</c:v>
                </c:pt>
                <c:pt idx="3">
                  <c:v>5.8988582029683103</c:v>
                </c:pt>
                <c:pt idx="4">
                  <c:v>5.3910564580826312</c:v>
                </c:pt>
                <c:pt idx="5">
                  <c:v>3.7534697152025669</c:v>
                </c:pt>
                <c:pt idx="6">
                  <c:v>4.6843524368231044</c:v>
                </c:pt>
                <c:pt idx="7">
                  <c:v>5.8361603489771365</c:v>
                </c:pt>
                <c:pt idx="8">
                  <c:v>5.5605198555956674</c:v>
                </c:pt>
                <c:pt idx="9">
                  <c:v>5.9065521460088251</c:v>
                </c:pt>
                <c:pt idx="10">
                  <c:v>4.1879290012033694</c:v>
                </c:pt>
                <c:pt idx="11">
                  <c:v>3.6830748094665058</c:v>
                </c:pt>
                <c:pt idx="12">
                  <c:v>3.5603835740072203</c:v>
                </c:pt>
                <c:pt idx="13">
                  <c:v>5.7180653830726031</c:v>
                </c:pt>
                <c:pt idx="14">
                  <c:v>5.5133813176895314</c:v>
                </c:pt>
                <c:pt idx="15">
                  <c:v>4.2573680304853587</c:v>
                </c:pt>
                <c:pt idx="16">
                  <c:v>4.2820361010830332</c:v>
                </c:pt>
                <c:pt idx="17">
                  <c:v>4.872669073405536</c:v>
                </c:pt>
                <c:pt idx="18">
                  <c:v>6.2009468511833123</c:v>
                </c:pt>
                <c:pt idx="19">
                  <c:v>4.4489933814681111</c:v>
                </c:pt>
                <c:pt idx="20">
                  <c:v>3.5561288608102695</c:v>
                </c:pt>
                <c:pt idx="21">
                  <c:v>4.2688935018050538</c:v>
                </c:pt>
                <c:pt idx="22">
                  <c:v>4.4305224127557166</c:v>
                </c:pt>
                <c:pt idx="23">
                  <c:v>5.7589444444444453</c:v>
                </c:pt>
                <c:pt idx="24">
                  <c:v>5.4598585539510625</c:v>
                </c:pt>
                <c:pt idx="25">
                  <c:v>3.8645908543922984</c:v>
                </c:pt>
                <c:pt idx="26">
                  <c:v>3.2024350180505414</c:v>
                </c:pt>
                <c:pt idx="27">
                  <c:v>4.1996505214600885</c:v>
                </c:pt>
                <c:pt idx="28">
                  <c:v>4.4796216907340556</c:v>
                </c:pt>
                <c:pt idx="29">
                  <c:v>6.2400213598074608</c:v>
                </c:pt>
                <c:pt idx="30">
                  <c:v>4.1620659346169271</c:v>
                </c:pt>
                <c:pt idx="31">
                  <c:v>4.4806202366626557</c:v>
                </c:pt>
                <c:pt idx="32">
                  <c:v>4.592452466907341</c:v>
                </c:pt>
                <c:pt idx="33">
                  <c:v>4.0724819494584832</c:v>
                </c:pt>
                <c:pt idx="34">
                  <c:v>5.1702338547934215</c:v>
                </c:pt>
                <c:pt idx="35">
                  <c:v>4.1033716405936618</c:v>
                </c:pt>
                <c:pt idx="36">
                  <c:v>4.6249350180505422</c:v>
                </c:pt>
                <c:pt idx="37">
                  <c:v>4.8234863618130763</c:v>
                </c:pt>
                <c:pt idx="38">
                  <c:v>4.756317689530686</c:v>
                </c:pt>
                <c:pt idx="39">
                  <c:v>4.9380344965904523</c:v>
                </c:pt>
                <c:pt idx="40">
                  <c:v>4.3432272362615327</c:v>
                </c:pt>
                <c:pt idx="41">
                  <c:v>4.7038235058162847</c:v>
                </c:pt>
                <c:pt idx="42">
                  <c:v>4.2551335740072203</c:v>
                </c:pt>
                <c:pt idx="43">
                  <c:v>5.3175090252707582</c:v>
                </c:pt>
                <c:pt idx="44">
                  <c:v>3.8963725932611317</c:v>
                </c:pt>
                <c:pt idx="45">
                  <c:v>4.4639558764540714</c:v>
                </c:pt>
                <c:pt idx="46">
                  <c:v>4.7483569494584836</c:v>
                </c:pt>
                <c:pt idx="47">
                  <c:v>6.3236894304051345</c:v>
                </c:pt>
                <c:pt idx="48">
                  <c:v>7.4971357300441239</c:v>
                </c:pt>
                <c:pt idx="49">
                  <c:v>5.8695156438026475</c:v>
                </c:pt>
                <c:pt idx="50">
                  <c:v>7.6406738868832731</c:v>
                </c:pt>
                <c:pt idx="51">
                  <c:v>8.2239245888487762</c:v>
                </c:pt>
                <c:pt idx="52">
                  <c:v>7.9625636281588461</c:v>
                </c:pt>
                <c:pt idx="53">
                  <c:v>5.1470436221419975</c:v>
                </c:pt>
                <c:pt idx="54">
                  <c:v>5.507314229843562</c:v>
                </c:pt>
                <c:pt idx="55">
                  <c:v>7.5389629963898912</c:v>
                </c:pt>
                <c:pt idx="56">
                  <c:v>5.5582618331327716</c:v>
                </c:pt>
                <c:pt idx="57">
                  <c:v>5.5544705174488564</c:v>
                </c:pt>
                <c:pt idx="58">
                  <c:v>6.0624702166064983</c:v>
                </c:pt>
                <c:pt idx="59">
                  <c:v>6.1976055455274768</c:v>
                </c:pt>
                <c:pt idx="60">
                  <c:v>6.6140811271560374</c:v>
                </c:pt>
                <c:pt idx="61">
                  <c:v>7.7943040513437625</c:v>
                </c:pt>
                <c:pt idx="62">
                  <c:v>6.7927701062976329</c:v>
                </c:pt>
                <c:pt idx="63">
                  <c:v>5.9580321901323705</c:v>
                </c:pt>
                <c:pt idx="64">
                  <c:v>6.1230162454873653</c:v>
                </c:pt>
                <c:pt idx="65">
                  <c:v>3.6084636983553948</c:v>
                </c:pt>
                <c:pt idx="66">
                  <c:v>5.0678309265944641</c:v>
                </c:pt>
                <c:pt idx="67">
                  <c:v>5.8809878660248689</c:v>
                </c:pt>
                <c:pt idx="68">
                  <c:v>7.1635830324909744</c:v>
                </c:pt>
                <c:pt idx="69">
                  <c:v>6.9252970818291217</c:v>
                </c:pt>
                <c:pt idx="70">
                  <c:v>6.4490367027677493</c:v>
                </c:pt>
                <c:pt idx="71">
                  <c:v>5.8542200661853183</c:v>
                </c:pt>
                <c:pt idx="72">
                  <c:v>5.3973844765342953</c:v>
                </c:pt>
                <c:pt idx="73">
                  <c:v>4.1185595667870034</c:v>
                </c:pt>
                <c:pt idx="74">
                  <c:v>4.9921427998395504</c:v>
                </c:pt>
                <c:pt idx="75">
                  <c:v>6.0725682912154033</c:v>
                </c:pt>
                <c:pt idx="76">
                  <c:v>6.9965193040513443</c:v>
                </c:pt>
                <c:pt idx="77">
                  <c:v>8.7022457882069801</c:v>
                </c:pt>
                <c:pt idx="78">
                  <c:v>8.2967324007220213</c:v>
                </c:pt>
                <c:pt idx="79">
                  <c:v>8.9426976534296028</c:v>
                </c:pt>
                <c:pt idx="80">
                  <c:v>5.4340524969915762</c:v>
                </c:pt>
                <c:pt idx="81">
                  <c:v>5.7215478339350181</c:v>
                </c:pt>
                <c:pt idx="82">
                  <c:v>7.7943093662254315</c:v>
                </c:pt>
              </c:numCache>
            </c:numRef>
          </c:xVal>
          <c:yVal>
            <c:numRef>
              <c:f>'DC-P '!$AI$2:$AI$84</c:f>
              <c:numCache>
                <c:formatCode>General</c:formatCode>
                <c:ptCount val="83"/>
                <c:pt idx="0">
                  <c:v>0.76467629362214207</c:v>
                </c:pt>
                <c:pt idx="1">
                  <c:v>0.73615102286401934</c:v>
                </c:pt>
                <c:pt idx="2">
                  <c:v>0.74677015643802647</c:v>
                </c:pt>
                <c:pt idx="3">
                  <c:v>0.75304572803850778</c:v>
                </c:pt>
                <c:pt idx="4">
                  <c:v>0.7109085439229843</c:v>
                </c:pt>
                <c:pt idx="5">
                  <c:v>0.76341756919374248</c:v>
                </c:pt>
                <c:pt idx="6">
                  <c:v>0.74949638989169676</c:v>
                </c:pt>
                <c:pt idx="7">
                  <c:v>0.75305294825511437</c:v>
                </c:pt>
                <c:pt idx="8">
                  <c:v>0.75825270758122743</c:v>
                </c:pt>
                <c:pt idx="9">
                  <c:v>0.68814199759326111</c:v>
                </c:pt>
                <c:pt idx="10">
                  <c:v>0.7614416365824308</c:v>
                </c:pt>
                <c:pt idx="11">
                  <c:v>0.71285318892900118</c:v>
                </c:pt>
                <c:pt idx="12">
                  <c:v>0.68910649819494574</c:v>
                </c:pt>
                <c:pt idx="13">
                  <c:v>0.65977677496991571</c:v>
                </c:pt>
                <c:pt idx="14">
                  <c:v>0.74337725631768947</c:v>
                </c:pt>
                <c:pt idx="15">
                  <c:v>0.75130024067388679</c:v>
                </c:pt>
                <c:pt idx="16">
                  <c:v>0.75565342960288806</c:v>
                </c:pt>
                <c:pt idx="17">
                  <c:v>0.74964139590854395</c:v>
                </c:pt>
                <c:pt idx="18">
                  <c:v>0.70199398315282779</c:v>
                </c:pt>
                <c:pt idx="19">
                  <c:v>0.65107220216606509</c:v>
                </c:pt>
                <c:pt idx="20">
                  <c:v>0.80516125150421181</c:v>
                </c:pt>
                <c:pt idx="21">
                  <c:v>0.77616245487364621</c:v>
                </c:pt>
                <c:pt idx="22">
                  <c:v>0.72830505415162472</c:v>
                </c:pt>
                <c:pt idx="23">
                  <c:v>0.75116666666666676</c:v>
                </c:pt>
                <c:pt idx="24">
                  <c:v>0.71998134777376654</c:v>
                </c:pt>
                <c:pt idx="25">
                  <c:v>0.7729181708784596</c:v>
                </c:pt>
                <c:pt idx="26">
                  <c:v>0.73902346570397115</c:v>
                </c:pt>
                <c:pt idx="27">
                  <c:v>0.77532009626955478</c:v>
                </c:pt>
                <c:pt idx="28">
                  <c:v>0.71673947051744891</c:v>
                </c:pt>
                <c:pt idx="29">
                  <c:v>0.72699277978339338</c:v>
                </c:pt>
                <c:pt idx="30">
                  <c:v>0.74544464500601693</c:v>
                </c:pt>
                <c:pt idx="31">
                  <c:v>0.73654031287605304</c:v>
                </c:pt>
                <c:pt idx="32">
                  <c:v>0.74472202166064982</c:v>
                </c:pt>
                <c:pt idx="33">
                  <c:v>0.71867328519855578</c:v>
                </c:pt>
                <c:pt idx="34">
                  <c:v>0.70503188929001215</c:v>
                </c:pt>
                <c:pt idx="35">
                  <c:v>0.79420096269554741</c:v>
                </c:pt>
                <c:pt idx="36">
                  <c:v>0.7708225030084237</c:v>
                </c:pt>
                <c:pt idx="37">
                  <c:v>0.70587605294825517</c:v>
                </c:pt>
                <c:pt idx="38">
                  <c:v>0.76101083032490968</c:v>
                </c:pt>
                <c:pt idx="39">
                  <c:v>0.74070517448856799</c:v>
                </c:pt>
                <c:pt idx="40">
                  <c:v>0.76645186522262343</c:v>
                </c:pt>
                <c:pt idx="41">
                  <c:v>0.76278219013237047</c:v>
                </c:pt>
                <c:pt idx="42">
                  <c:v>0.69002166064981951</c:v>
                </c:pt>
                <c:pt idx="43">
                  <c:v>0.71696750902527084</c:v>
                </c:pt>
                <c:pt idx="44">
                  <c:v>0.71933032490974735</c:v>
                </c:pt>
                <c:pt idx="45">
                  <c:v>0.78775691937424785</c:v>
                </c:pt>
                <c:pt idx="46">
                  <c:v>0.70346028880866429</c:v>
                </c:pt>
                <c:pt idx="47">
                  <c:v>0.91426835138387474</c:v>
                </c:pt>
                <c:pt idx="48">
                  <c:v>0.94700661853188928</c:v>
                </c:pt>
                <c:pt idx="49">
                  <c:v>0.90300240673886878</c:v>
                </c:pt>
                <c:pt idx="50">
                  <c:v>0.86498194945848372</c:v>
                </c:pt>
                <c:pt idx="51">
                  <c:v>0.88113477737665458</c:v>
                </c:pt>
                <c:pt idx="52">
                  <c:v>0.86081768953068594</c:v>
                </c:pt>
                <c:pt idx="53">
                  <c:v>0.93582611311672692</c:v>
                </c:pt>
                <c:pt idx="54">
                  <c:v>0.88117027677496995</c:v>
                </c:pt>
                <c:pt idx="55">
                  <c:v>0.88693682310469313</c:v>
                </c:pt>
                <c:pt idx="56">
                  <c:v>0.86622262334536704</c:v>
                </c:pt>
                <c:pt idx="57">
                  <c:v>0.87702166064981946</c:v>
                </c:pt>
                <c:pt idx="58">
                  <c:v>0.93268772563176905</c:v>
                </c:pt>
                <c:pt idx="59">
                  <c:v>0.87495607701564371</c:v>
                </c:pt>
                <c:pt idx="60">
                  <c:v>0.87218652226233462</c:v>
                </c:pt>
                <c:pt idx="61">
                  <c:v>0.8741275571600482</c:v>
                </c:pt>
                <c:pt idx="62">
                  <c:v>0.98208724428399508</c:v>
                </c:pt>
                <c:pt idx="63">
                  <c:v>0.91662033694344158</c:v>
                </c:pt>
                <c:pt idx="64">
                  <c:v>0.87471660649819505</c:v>
                </c:pt>
                <c:pt idx="65">
                  <c:v>1.0825391095066184</c:v>
                </c:pt>
                <c:pt idx="66">
                  <c:v>0.89432310469314069</c:v>
                </c:pt>
                <c:pt idx="67">
                  <c:v>0.86063237063778575</c:v>
                </c:pt>
                <c:pt idx="68">
                  <c:v>0.90487364620938615</c:v>
                </c:pt>
                <c:pt idx="69">
                  <c:v>0.87477436823104693</c:v>
                </c:pt>
                <c:pt idx="70">
                  <c:v>0.84117870036101072</c:v>
                </c:pt>
                <c:pt idx="71">
                  <c:v>0.96233754512635372</c:v>
                </c:pt>
                <c:pt idx="72">
                  <c:v>0.79961251504211783</c:v>
                </c:pt>
                <c:pt idx="73">
                  <c:v>0.63362454873646212</c:v>
                </c:pt>
                <c:pt idx="74">
                  <c:v>0.61128279181708789</c:v>
                </c:pt>
                <c:pt idx="75">
                  <c:v>0.93424127557160053</c:v>
                </c:pt>
                <c:pt idx="76">
                  <c:v>0.92261793020457294</c:v>
                </c:pt>
                <c:pt idx="77">
                  <c:v>0.91602587244283995</c:v>
                </c:pt>
                <c:pt idx="78">
                  <c:v>0.89694404332129962</c:v>
                </c:pt>
                <c:pt idx="79">
                  <c:v>0.91719975932611308</c:v>
                </c:pt>
                <c:pt idx="80">
                  <c:v>0.9184314079422381</c:v>
                </c:pt>
                <c:pt idx="81">
                  <c:v>0.91544765342960288</c:v>
                </c:pt>
                <c:pt idx="82">
                  <c:v>0.9260565583634176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E5-416B-8D2E-B850AB9D8C4C}"/>
            </c:ext>
          </c:extLst>
        </c:ser>
        <c:ser>
          <c:idx val="3"/>
          <c:order val="2"/>
          <c:tx>
            <c:v>Estimated µ/C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'DC-P '!$AF$2:$AF$84</c:f>
              <c:numCache>
                <c:formatCode>_(* #,##0.00_);_(* \(#,##0.00\);_(* "-"??_);_(@_)</c:formatCode>
                <c:ptCount val="83"/>
                <c:pt idx="0">
                  <c:v>4.0782735659847571</c:v>
                </c:pt>
                <c:pt idx="1">
                  <c:v>3.9261387886081027</c:v>
                </c:pt>
                <c:pt idx="2">
                  <c:v>4.4183900922583232</c:v>
                </c:pt>
                <c:pt idx="3">
                  <c:v>5.8988582029683103</c:v>
                </c:pt>
                <c:pt idx="4">
                  <c:v>5.3910564580826312</c:v>
                </c:pt>
                <c:pt idx="5">
                  <c:v>3.7534697152025669</c:v>
                </c:pt>
                <c:pt idx="6">
                  <c:v>4.6843524368231044</c:v>
                </c:pt>
                <c:pt idx="7">
                  <c:v>5.8361603489771365</c:v>
                </c:pt>
                <c:pt idx="8">
                  <c:v>5.5605198555956674</c:v>
                </c:pt>
                <c:pt idx="9">
                  <c:v>5.9065521460088251</c:v>
                </c:pt>
                <c:pt idx="10">
                  <c:v>4.1879290012033694</c:v>
                </c:pt>
                <c:pt idx="11">
                  <c:v>3.6830748094665058</c:v>
                </c:pt>
                <c:pt idx="12">
                  <c:v>3.5603835740072203</c:v>
                </c:pt>
                <c:pt idx="13">
                  <c:v>5.7180653830726031</c:v>
                </c:pt>
                <c:pt idx="14">
                  <c:v>5.5133813176895314</c:v>
                </c:pt>
                <c:pt idx="15">
                  <c:v>4.2573680304853587</c:v>
                </c:pt>
                <c:pt idx="16">
                  <c:v>4.2820361010830332</c:v>
                </c:pt>
                <c:pt idx="17">
                  <c:v>4.872669073405536</c:v>
                </c:pt>
                <c:pt idx="18">
                  <c:v>6.2009468511833123</c:v>
                </c:pt>
                <c:pt idx="19">
                  <c:v>4.4489933814681111</c:v>
                </c:pt>
                <c:pt idx="20">
                  <c:v>3.5561288608102695</c:v>
                </c:pt>
                <c:pt idx="21">
                  <c:v>4.2688935018050538</c:v>
                </c:pt>
                <c:pt idx="22">
                  <c:v>4.4305224127557166</c:v>
                </c:pt>
                <c:pt idx="23">
                  <c:v>5.7589444444444453</c:v>
                </c:pt>
                <c:pt idx="24">
                  <c:v>5.4598585539510625</c:v>
                </c:pt>
                <c:pt idx="25">
                  <c:v>3.8645908543922984</c:v>
                </c:pt>
                <c:pt idx="26">
                  <c:v>3.2024350180505414</c:v>
                </c:pt>
                <c:pt idx="27">
                  <c:v>4.1996505214600885</c:v>
                </c:pt>
                <c:pt idx="28">
                  <c:v>4.4796216907340556</c:v>
                </c:pt>
                <c:pt idx="29">
                  <c:v>6.2400213598074608</c:v>
                </c:pt>
                <c:pt idx="30">
                  <c:v>4.1620659346169271</c:v>
                </c:pt>
                <c:pt idx="31">
                  <c:v>4.4806202366626557</c:v>
                </c:pt>
                <c:pt idx="32">
                  <c:v>4.592452466907341</c:v>
                </c:pt>
                <c:pt idx="33">
                  <c:v>4.0724819494584832</c:v>
                </c:pt>
                <c:pt idx="34">
                  <c:v>5.1702338547934215</c:v>
                </c:pt>
                <c:pt idx="35">
                  <c:v>4.1033716405936618</c:v>
                </c:pt>
                <c:pt idx="36">
                  <c:v>4.6249350180505422</c:v>
                </c:pt>
                <c:pt idx="37">
                  <c:v>4.8234863618130763</c:v>
                </c:pt>
                <c:pt idx="38">
                  <c:v>4.756317689530686</c:v>
                </c:pt>
                <c:pt idx="39">
                  <c:v>4.9380344965904523</c:v>
                </c:pt>
                <c:pt idx="40">
                  <c:v>4.3432272362615327</c:v>
                </c:pt>
                <c:pt idx="41">
                  <c:v>4.7038235058162847</c:v>
                </c:pt>
                <c:pt idx="42">
                  <c:v>4.2551335740072203</c:v>
                </c:pt>
                <c:pt idx="43">
                  <c:v>5.3175090252707582</c:v>
                </c:pt>
                <c:pt idx="44">
                  <c:v>3.8963725932611317</c:v>
                </c:pt>
                <c:pt idx="45">
                  <c:v>4.4639558764540714</c:v>
                </c:pt>
                <c:pt idx="46">
                  <c:v>4.7483569494584836</c:v>
                </c:pt>
                <c:pt idx="47">
                  <c:v>6.3236894304051345</c:v>
                </c:pt>
                <c:pt idx="48">
                  <c:v>7.4971357300441239</c:v>
                </c:pt>
                <c:pt idx="49">
                  <c:v>5.8695156438026475</c:v>
                </c:pt>
                <c:pt idx="50">
                  <c:v>7.6406738868832731</c:v>
                </c:pt>
                <c:pt idx="51">
                  <c:v>8.2239245888487762</c:v>
                </c:pt>
                <c:pt idx="52">
                  <c:v>7.9625636281588461</c:v>
                </c:pt>
                <c:pt idx="53">
                  <c:v>5.1470436221419975</c:v>
                </c:pt>
                <c:pt idx="54">
                  <c:v>5.507314229843562</c:v>
                </c:pt>
                <c:pt idx="55">
                  <c:v>7.5389629963898912</c:v>
                </c:pt>
                <c:pt idx="56">
                  <c:v>5.5582618331327716</c:v>
                </c:pt>
                <c:pt idx="57">
                  <c:v>5.5544705174488564</c:v>
                </c:pt>
                <c:pt idx="58">
                  <c:v>6.0624702166064983</c:v>
                </c:pt>
                <c:pt idx="59">
                  <c:v>6.1976055455274768</c:v>
                </c:pt>
                <c:pt idx="60">
                  <c:v>6.6140811271560374</c:v>
                </c:pt>
                <c:pt idx="61">
                  <c:v>7.7943040513437625</c:v>
                </c:pt>
                <c:pt idx="62">
                  <c:v>6.7927701062976329</c:v>
                </c:pt>
                <c:pt idx="63">
                  <c:v>5.9580321901323705</c:v>
                </c:pt>
                <c:pt idx="64">
                  <c:v>6.1230162454873653</c:v>
                </c:pt>
                <c:pt idx="65">
                  <c:v>3.6084636983553948</c:v>
                </c:pt>
                <c:pt idx="66">
                  <c:v>5.0678309265944641</c:v>
                </c:pt>
                <c:pt idx="67">
                  <c:v>5.8809878660248689</c:v>
                </c:pt>
                <c:pt idx="68">
                  <c:v>7.1635830324909744</c:v>
                </c:pt>
                <c:pt idx="69">
                  <c:v>6.9252970818291217</c:v>
                </c:pt>
                <c:pt idx="70">
                  <c:v>6.4490367027677493</c:v>
                </c:pt>
                <c:pt idx="71">
                  <c:v>5.8542200661853183</c:v>
                </c:pt>
                <c:pt idx="72">
                  <c:v>5.3973844765342953</c:v>
                </c:pt>
                <c:pt idx="73">
                  <c:v>4.1185595667870034</c:v>
                </c:pt>
                <c:pt idx="74">
                  <c:v>4.9921427998395504</c:v>
                </c:pt>
                <c:pt idx="75">
                  <c:v>6.0725682912154033</c:v>
                </c:pt>
                <c:pt idx="76">
                  <c:v>6.9965193040513443</c:v>
                </c:pt>
                <c:pt idx="77">
                  <c:v>8.7022457882069801</c:v>
                </c:pt>
                <c:pt idx="78">
                  <c:v>8.2967324007220213</c:v>
                </c:pt>
                <c:pt idx="79">
                  <c:v>8.9426976534296028</c:v>
                </c:pt>
                <c:pt idx="80">
                  <c:v>5.4340524969915762</c:v>
                </c:pt>
                <c:pt idx="81">
                  <c:v>5.7215478339350181</c:v>
                </c:pt>
                <c:pt idx="82">
                  <c:v>7.7943093662254315</c:v>
                </c:pt>
              </c:numCache>
            </c:numRef>
          </c:xVal>
          <c:yVal>
            <c:numRef>
              <c:f>'DC-P '!$AL$2:$AL$84</c:f>
              <c:numCache>
                <c:formatCode>0.000</c:formatCode>
                <c:ptCount val="83"/>
                <c:pt idx="0">
                  <c:v>0.83400182507412668</c:v>
                </c:pt>
                <c:pt idx="1">
                  <c:v>0.83546567527690041</c:v>
                </c:pt>
                <c:pt idx="2">
                  <c:v>0.83092591414543637</c:v>
                </c:pt>
                <c:pt idx="3">
                  <c:v>0.81992291152371355</c:v>
                </c:pt>
                <c:pt idx="4">
                  <c:v>0.82333459774546669</c:v>
                </c:pt>
                <c:pt idx="5">
                  <c:v>0.8372007784138592</c:v>
                </c:pt>
                <c:pt idx="6">
                  <c:v>0.82868850254831106</c:v>
                </c:pt>
                <c:pt idx="7">
                  <c:v>0.82032716197336708</c:v>
                </c:pt>
                <c:pt idx="8">
                  <c:v>0.82215997677768904</c:v>
                </c:pt>
                <c:pt idx="9">
                  <c:v>0.81987361397452041</c:v>
                </c:pt>
                <c:pt idx="10">
                  <c:v>0.83298171208109917</c:v>
                </c:pt>
                <c:pt idx="11">
                  <c:v>0.83793225381049485</c:v>
                </c:pt>
                <c:pt idx="12">
                  <c:v>0.8392428075778714</c:v>
                </c:pt>
                <c:pt idx="13">
                  <c:v>0.82110107998959492</c:v>
                </c:pt>
                <c:pt idx="14">
                  <c:v>0.82248291326751488</c:v>
                </c:pt>
                <c:pt idx="15">
                  <c:v>0.8323500763684677</c:v>
                </c:pt>
                <c:pt idx="16">
                  <c:v>0.83212828001602956</c:v>
                </c:pt>
                <c:pt idx="17">
                  <c:v>0.82718322584377468</c:v>
                </c:pt>
                <c:pt idx="18">
                  <c:v>0.81803615191735946</c:v>
                </c:pt>
                <c:pt idx="19">
                  <c:v>0.83066139023833563</c:v>
                </c:pt>
                <c:pt idx="20">
                  <c:v>0.83928909896097526</c:v>
                </c:pt>
                <c:pt idx="21">
                  <c:v>0.83224628131071965</c:v>
                </c:pt>
                <c:pt idx="22">
                  <c:v>0.83082081806847119</c:v>
                </c:pt>
                <c:pt idx="23">
                  <c:v>0.82083130810202709</c:v>
                </c:pt>
                <c:pt idx="24">
                  <c:v>0.82285310705549708</c:v>
                </c:pt>
                <c:pt idx="25">
                  <c:v>0.83607483151418027</c:v>
                </c:pt>
                <c:pt idx="26">
                  <c:v>0.84335473780740577</c:v>
                </c:pt>
                <c:pt idx="27">
                  <c:v>0.83287432489382707</c:v>
                </c:pt>
                <c:pt idx="28">
                  <c:v>0.83039854909110533</c:v>
                </c:pt>
                <c:pt idx="29">
                  <c:v>0.81779915222994171</c:v>
                </c:pt>
                <c:pt idx="30">
                  <c:v>0.83321977411282067</c:v>
                </c:pt>
                <c:pt idx="31">
                  <c:v>0.83039001160357195</c:v>
                </c:pt>
                <c:pt idx="32">
                  <c:v>0.82944623932909722</c:v>
                </c:pt>
                <c:pt idx="33">
                  <c:v>0.83405649905082968</c:v>
                </c:pt>
                <c:pt idx="34">
                  <c:v>0.82492454467736542</c:v>
                </c:pt>
                <c:pt idx="35">
                  <c:v>0.83376582937085986</c:v>
                </c:pt>
                <c:pt idx="36">
                  <c:v>0.8291766149539016</c:v>
                </c:pt>
                <c:pt idx="37">
                  <c:v>0.82757040983056118</c:v>
                </c:pt>
                <c:pt idx="38">
                  <c:v>0.82810591060539041</c:v>
                </c:pt>
                <c:pt idx="39">
                  <c:v>0.82667492594770065</c:v>
                </c:pt>
                <c:pt idx="40">
                  <c:v>0.83158381620576227</c:v>
                </c:pt>
                <c:pt idx="41">
                  <c:v>0.82852995614825009</c:v>
                </c:pt>
                <c:pt idx="42">
                  <c:v>0.83237023325298642</c:v>
                </c:pt>
                <c:pt idx="43">
                  <c:v>0.8238564582594311</c:v>
                </c:pt>
                <c:pt idx="44">
                  <c:v>0.83575902216607834</c:v>
                </c:pt>
                <c:pt idx="45">
                  <c:v>0.83053275178541386</c:v>
                </c:pt>
                <c:pt idx="46">
                  <c:v>0.82816990123399037</c:v>
                </c:pt>
                <c:pt idx="47">
                  <c:v>0.81729685716030775</c:v>
                </c:pt>
                <c:pt idx="48">
                  <c:v>0.81090467056255844</c:v>
                </c:pt>
                <c:pt idx="49">
                  <c:v>0.82011153807651394</c:v>
                </c:pt>
                <c:pt idx="50">
                  <c:v>0.8101955915726583</c:v>
                </c:pt>
                <c:pt idx="51">
                  <c:v>0.8074510321922368</c:v>
                </c:pt>
                <c:pt idx="52">
                  <c:v>0.8086548561681326</c:v>
                </c:pt>
                <c:pt idx="53">
                  <c:v>0.82509562395345459</c:v>
                </c:pt>
                <c:pt idx="54">
                  <c:v>0.82252468732474759</c:v>
                </c:pt>
                <c:pt idx="55">
                  <c:v>0.81069658740464856</c:v>
                </c:pt>
                <c:pt idx="56">
                  <c:v>0.82217538061356155</c:v>
                </c:pt>
                <c:pt idx="57">
                  <c:v>0.8222012590381883</c:v>
                </c:pt>
                <c:pt idx="58">
                  <c:v>0.8188888192453132</c:v>
                </c:pt>
                <c:pt idx="59">
                  <c:v>0.81805649049383056</c:v>
                </c:pt>
                <c:pt idx="60">
                  <c:v>0.81560592845231927</c:v>
                </c:pt>
                <c:pt idx="61">
                  <c:v>0.80945193446565555</c:v>
                </c:pt>
                <c:pt idx="62">
                  <c:v>0.81460360591414749</c:v>
                </c:pt>
                <c:pt idx="63">
                  <c:v>0.81954548353615386</c:v>
                </c:pt>
                <c:pt idx="64">
                  <c:v>0.81851352734318572</c:v>
                </c:pt>
                <c:pt idx="65">
                  <c:v>0.83872368076400394</c:v>
                </c:pt>
                <c:pt idx="66">
                  <c:v>0.82568613432466953</c:v>
                </c:pt>
                <c:pt idx="67">
                  <c:v>0.82003767251599213</c:v>
                </c:pt>
                <c:pt idx="68">
                  <c:v>0.8126088185819732</c:v>
                </c:pt>
                <c:pt idx="69">
                  <c:v>0.8138778758830274</c:v>
                </c:pt>
                <c:pt idx="70">
                  <c:v>0.81655720779331664</c:v>
                </c:pt>
                <c:pt idx="71">
                  <c:v>0.82021025613156084</c:v>
                </c:pt>
                <c:pt idx="72">
                  <c:v>0.82329004534224148</c:v>
                </c:pt>
                <c:pt idx="73">
                  <c:v>0.83362375045263548</c:v>
                </c:pt>
                <c:pt idx="74">
                  <c:v>0.82625946113947735</c:v>
                </c:pt>
                <c:pt idx="75">
                  <c:v>0.81882595507185763</c:v>
                </c:pt>
                <c:pt idx="76">
                  <c:v>0.81349383488646165</c:v>
                </c:pt>
                <c:pt idx="77">
                  <c:v>0.805348105993685</c:v>
                </c:pt>
                <c:pt idx="78">
                  <c:v>0.80712280178838314</c:v>
                </c:pt>
                <c:pt idx="79">
                  <c:v>0.8043361937695368</c:v>
                </c:pt>
                <c:pt idx="80">
                  <c:v>0.82303295514602814</c:v>
                </c:pt>
                <c:pt idx="81">
                  <c:v>0.82107801986673645</c:v>
                </c:pt>
                <c:pt idx="82">
                  <c:v>0.80945190900470632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BE7-4F2F-BEEB-F2EE13D21C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2296224"/>
        <c:axId val="2032295808"/>
      </c:scatterChart>
      <c:valAx>
        <c:axId val="2032296224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 i="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Inflow-demand-to-capacity ratio (D/C)</a:t>
                </a:r>
                <a:endParaRPr lang="en-US" sz="1100">
                  <a:solidFill>
                    <a:sysClr val="windowText" lastClr="000000"/>
                  </a:solidFill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32295808"/>
        <c:crosses val="autoZero"/>
        <c:crossBetween val="midCat"/>
      </c:valAx>
      <c:valAx>
        <c:axId val="203229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 i="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Capacity discount factor of  </a:t>
                </a:r>
                <a:r>
                  <a:rPr lang="en-US" sz="1100" b="1" i="1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µ</a:t>
                </a:r>
                <a:r>
                  <a:rPr lang="en-US" sz="1100" b="1" i="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/</a:t>
                </a:r>
                <a:r>
                  <a:rPr lang="en-US" sz="1100" b="1" i="1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</a:t>
                </a:r>
                <a:endParaRPr lang="en-US" sz="1100">
                  <a:solidFill>
                    <a:sysClr val="windowText" lastClr="000000"/>
                  </a:solidFill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2.4190754003796488E-3"/>
              <c:y val="0.118182474897059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32296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11901174770087189"/>
          <c:y val="0.48598248613418737"/>
          <c:w val="0.16604281048172201"/>
          <c:h val="0.161726343840047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918087394595416"/>
          <c:y val="7.1197411003236247E-2"/>
          <c:w val="0.7557166454112656"/>
          <c:h val="0.77415880791063918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noFill/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5.1557143189494545E-2"/>
                  <c:y val="-6.677037886820438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'DC-P '!$AG$2:$AG$84</c:f>
              <c:numCache>
                <c:formatCode>General</c:formatCode>
                <c:ptCount val="83"/>
                <c:pt idx="0">
                  <c:v>5.333333333333333</c:v>
                </c:pt>
                <c:pt idx="1">
                  <c:v>5.333333333333333</c:v>
                </c:pt>
                <c:pt idx="2">
                  <c:v>5.916666666666667</c:v>
                </c:pt>
                <c:pt idx="3">
                  <c:v>7.833333333333333</c:v>
                </c:pt>
                <c:pt idx="4">
                  <c:v>7.583333333333333</c:v>
                </c:pt>
                <c:pt idx="5">
                  <c:v>4.916666666666667</c:v>
                </c:pt>
                <c:pt idx="6">
                  <c:v>6.25</c:v>
                </c:pt>
                <c:pt idx="7">
                  <c:v>7.75</c:v>
                </c:pt>
                <c:pt idx="8">
                  <c:v>7.333333333333333</c:v>
                </c:pt>
                <c:pt idx="9">
                  <c:v>8.5833333333333339</c:v>
                </c:pt>
                <c:pt idx="10">
                  <c:v>5.5</c:v>
                </c:pt>
                <c:pt idx="11">
                  <c:v>5.166666666666667</c:v>
                </c:pt>
                <c:pt idx="12">
                  <c:v>5.166666666666667</c:v>
                </c:pt>
                <c:pt idx="13">
                  <c:v>8.6666666666666661</c:v>
                </c:pt>
                <c:pt idx="14">
                  <c:v>7.416666666666667</c:v>
                </c:pt>
                <c:pt idx="15">
                  <c:v>5.666666666666667</c:v>
                </c:pt>
                <c:pt idx="16">
                  <c:v>5.666666666666667</c:v>
                </c:pt>
                <c:pt idx="17">
                  <c:v>6.5</c:v>
                </c:pt>
                <c:pt idx="18">
                  <c:v>8.8333333333333339</c:v>
                </c:pt>
                <c:pt idx="19">
                  <c:v>6.833333333333333</c:v>
                </c:pt>
                <c:pt idx="20">
                  <c:v>4.416666666666667</c:v>
                </c:pt>
                <c:pt idx="21">
                  <c:v>5.5</c:v>
                </c:pt>
                <c:pt idx="22">
                  <c:v>6.083333333333333</c:v>
                </c:pt>
                <c:pt idx="23">
                  <c:v>7.666666666666667</c:v>
                </c:pt>
                <c:pt idx="24">
                  <c:v>7.583333333333333</c:v>
                </c:pt>
                <c:pt idx="25">
                  <c:v>5</c:v>
                </c:pt>
                <c:pt idx="26">
                  <c:v>4.333333333333333</c:v>
                </c:pt>
                <c:pt idx="27">
                  <c:v>5.416666666666667</c:v>
                </c:pt>
                <c:pt idx="28">
                  <c:v>6.25</c:v>
                </c:pt>
                <c:pt idx="29">
                  <c:v>8.5833333333333339</c:v>
                </c:pt>
                <c:pt idx="30">
                  <c:v>5.583333333333333</c:v>
                </c:pt>
                <c:pt idx="31">
                  <c:v>6.083333333333333</c:v>
                </c:pt>
                <c:pt idx="32">
                  <c:v>6.166666666666667</c:v>
                </c:pt>
                <c:pt idx="33">
                  <c:v>5.666666666666667</c:v>
                </c:pt>
                <c:pt idx="34">
                  <c:v>7.333333333333333</c:v>
                </c:pt>
                <c:pt idx="35">
                  <c:v>5.166666666666667</c:v>
                </c:pt>
                <c:pt idx="36">
                  <c:v>6</c:v>
                </c:pt>
                <c:pt idx="37">
                  <c:v>6.833333333333333</c:v>
                </c:pt>
                <c:pt idx="38">
                  <c:v>6.25</c:v>
                </c:pt>
                <c:pt idx="39">
                  <c:v>6.666666666666667</c:v>
                </c:pt>
                <c:pt idx="40">
                  <c:v>5.666666666666667</c:v>
                </c:pt>
                <c:pt idx="41">
                  <c:v>6.166666666666667</c:v>
                </c:pt>
                <c:pt idx="42">
                  <c:v>6.166666666666667</c:v>
                </c:pt>
                <c:pt idx="43">
                  <c:v>7.416666666666667</c:v>
                </c:pt>
                <c:pt idx="44">
                  <c:v>5.416666666666667</c:v>
                </c:pt>
                <c:pt idx="45">
                  <c:v>5.666666666666667</c:v>
                </c:pt>
                <c:pt idx="46">
                  <c:v>6.75</c:v>
                </c:pt>
                <c:pt idx="47">
                  <c:v>6.916666666666667</c:v>
                </c:pt>
                <c:pt idx="48">
                  <c:v>7.916666666666667</c:v>
                </c:pt>
                <c:pt idx="49">
                  <c:v>6.5</c:v>
                </c:pt>
                <c:pt idx="50">
                  <c:v>8.8333333333333339</c:v>
                </c:pt>
                <c:pt idx="51">
                  <c:v>9.3333333333333339</c:v>
                </c:pt>
                <c:pt idx="52">
                  <c:v>9.25</c:v>
                </c:pt>
                <c:pt idx="53">
                  <c:v>5.5</c:v>
                </c:pt>
                <c:pt idx="54">
                  <c:v>6.25</c:v>
                </c:pt>
                <c:pt idx="55">
                  <c:v>8.5</c:v>
                </c:pt>
                <c:pt idx="56">
                  <c:v>6.416666666666667</c:v>
                </c:pt>
                <c:pt idx="57">
                  <c:v>6.333333333333333</c:v>
                </c:pt>
                <c:pt idx="58">
                  <c:v>6.5</c:v>
                </c:pt>
                <c:pt idx="59">
                  <c:v>7.083333333333333</c:v>
                </c:pt>
                <c:pt idx="60">
                  <c:v>7.583333333333333</c:v>
                </c:pt>
                <c:pt idx="61">
                  <c:v>8.9166666666666661</c:v>
                </c:pt>
                <c:pt idx="62">
                  <c:v>6.916666666666667</c:v>
                </c:pt>
                <c:pt idx="63">
                  <c:v>6.5</c:v>
                </c:pt>
                <c:pt idx="64">
                  <c:v>7</c:v>
                </c:pt>
                <c:pt idx="65">
                  <c:v>3.3333333333333335</c:v>
                </c:pt>
                <c:pt idx="66">
                  <c:v>5.666666666666667</c:v>
                </c:pt>
                <c:pt idx="67">
                  <c:v>6.833333333333333</c:v>
                </c:pt>
                <c:pt idx="68">
                  <c:v>7.916666666666667</c:v>
                </c:pt>
                <c:pt idx="69">
                  <c:v>7.916666666666667</c:v>
                </c:pt>
                <c:pt idx="70">
                  <c:v>7.666666666666667</c:v>
                </c:pt>
                <c:pt idx="71">
                  <c:v>6.083333333333333</c:v>
                </c:pt>
                <c:pt idx="72">
                  <c:v>6.75</c:v>
                </c:pt>
                <c:pt idx="73">
                  <c:v>6.5</c:v>
                </c:pt>
                <c:pt idx="74">
                  <c:v>8.1666666666666661</c:v>
                </c:pt>
                <c:pt idx="75">
                  <c:v>6.5</c:v>
                </c:pt>
                <c:pt idx="76">
                  <c:v>7.583333333333333</c:v>
                </c:pt>
                <c:pt idx="77">
                  <c:v>9.5</c:v>
                </c:pt>
                <c:pt idx="78">
                  <c:v>9.25</c:v>
                </c:pt>
                <c:pt idx="79">
                  <c:v>9.75</c:v>
                </c:pt>
                <c:pt idx="80">
                  <c:v>5.916666666666667</c:v>
                </c:pt>
                <c:pt idx="81">
                  <c:v>6.25</c:v>
                </c:pt>
                <c:pt idx="82">
                  <c:v>8.4166666666666661</c:v>
                </c:pt>
              </c:numCache>
            </c:numRef>
          </c:xVal>
          <c:yVal>
            <c:numRef>
              <c:f>'DC-P '!$AJ$2:$AJ$84</c:f>
              <c:numCache>
                <c:formatCode>_(* #,##0.00_);_(* \(#,##0.00\);_(* "-"??_);_(@_)</c:formatCode>
                <c:ptCount val="83"/>
                <c:pt idx="0">
                  <c:v>4.890005565182399</c:v>
                </c:pt>
                <c:pt idx="1">
                  <c:v>4.6993418219208749</c:v>
                </c:pt>
                <c:pt idx="2">
                  <c:v>5.3174296493116406</c:v>
                </c:pt>
                <c:pt idx="3">
                  <c:v>7.1944058643343611</c:v>
                </c:pt>
                <c:pt idx="4">
                  <c:v>6.5478317962647727</c:v>
                </c:pt>
                <c:pt idx="5">
                  <c:v>4.4833566952885571</c:v>
                </c:pt>
                <c:pt idx="6">
                  <c:v>5.652730093899204</c:v>
                </c:pt>
                <c:pt idx="7">
                  <c:v>7.1144302170097022</c:v>
                </c:pt>
                <c:pt idx="8">
                  <c:v>6.7633064277698658</c:v>
                </c:pt>
                <c:pt idx="9">
                  <c:v>7.2042227549871942</c:v>
                </c:pt>
                <c:pt idx="10">
                  <c:v>5.0276361899234985</c:v>
                </c:pt>
                <c:pt idx="11">
                  <c:v>4.3954326769470118</c:v>
                </c:pt>
                <c:pt idx="12">
                  <c:v>4.2423760345147299</c:v>
                </c:pt>
                <c:pt idx="13">
                  <c:v>6.9638994789107604</c:v>
                </c:pt>
                <c:pt idx="14">
                  <c:v>6.7033384265531719</c:v>
                </c:pt>
                <c:pt idx="15">
                  <c:v>5.1148767223764775</c:v>
                </c:pt>
                <c:pt idx="16">
                  <c:v>5.1458845996683902</c:v>
                </c:pt>
                <c:pt idx="17">
                  <c:v>5.8906768430115752</c:v>
                </c:pt>
                <c:pt idx="18">
                  <c:v>7.5802846080202952</c:v>
                </c:pt>
                <c:pt idx="19">
                  <c:v>5.3559650583875031</c:v>
                </c:pt>
                <c:pt idx="20">
                  <c:v>4.2370726192115367</c:v>
                </c:pt>
                <c:pt idx="21">
                  <c:v>5.1293632638188491</c:v>
                </c:pt>
                <c:pt idx="22">
                  <c:v>5.3327050988635429</c:v>
                </c:pt>
                <c:pt idx="23">
                  <c:v>7.0159902377025594</c:v>
                </c:pt>
                <c:pt idx="24">
                  <c:v>6.6352773139408274</c:v>
                </c:pt>
                <c:pt idx="25">
                  <c:v>4.6223025843192778</c:v>
                </c:pt>
                <c:pt idx="26">
                  <c:v>3.7972573989166007</c:v>
                </c:pt>
                <c:pt idx="27">
                  <c:v>5.0423580076087111</c:v>
                </c:pt>
                <c:pt idx="28">
                  <c:v>5.3945442169150315</c:v>
                </c:pt>
                <c:pt idx="29">
                  <c:v>7.630261467980767</c:v>
                </c:pt>
                <c:pt idx="30">
                  <c:v>4.9951598172865364</c:v>
                </c:pt>
                <c:pt idx="31">
                  <c:v>5.3958021821699163</c:v>
                </c:pt>
                <c:pt idx="32">
                  <c:v>5.5367692915480271</c:v>
                </c:pt>
                <c:pt idx="33">
                  <c:v>4.8827411021831697</c:v>
                </c:pt>
                <c:pt idx="34">
                  <c:v>6.2675233609584744</c:v>
                </c:pt>
                <c:pt idx="35">
                  <c:v>4.9214917379019605</c:v>
                </c:pt>
                <c:pt idx="36">
                  <c:v>5.5777441556376566</c:v>
                </c:pt>
                <c:pt idx="37">
                  <c:v>5.8284906087938158</c:v>
                </c:pt>
                <c:pt idx="38">
                  <c:v>5.7436103626570656</c:v>
                </c:pt>
                <c:pt idx="39">
                  <c:v>5.9733691461967187</c:v>
                </c:pt>
                <c:pt idx="40">
                  <c:v>5.2228376161506143</c:v>
                </c:pt>
                <c:pt idx="41">
                  <c:v>5.677312535184452</c:v>
                </c:pt>
                <c:pt idx="42">
                  <c:v>5.1120684090032036</c:v>
                </c:pt>
                <c:pt idx="43">
                  <c:v>6.4544120179686502</c:v>
                </c:pt>
                <c:pt idx="44">
                  <c:v>4.6620766152936151</c:v>
                </c:pt>
                <c:pt idx="45">
                  <c:v>5.3748101647500466</c:v>
                </c:pt>
                <c:pt idx="46">
                  <c:v>5.7335541202153468</c:v>
                </c:pt>
                <c:pt idx="47">
                  <c:v>7.7373225835919035</c:v>
                </c:pt>
                <c:pt idx="48">
                  <c:v>9.245397149880823</c:v>
                </c:pt>
                <c:pt idx="49">
                  <c:v>7.1569724010577689</c:v>
                </c:pt>
                <c:pt idx="50">
                  <c:v>9.4306534944877658</c:v>
                </c:pt>
                <c:pt idx="51">
                  <c:v>10.185044369217964</c:v>
                </c:pt>
                <c:pt idx="52">
                  <c:v>9.8466775626501644</c:v>
                </c:pt>
                <c:pt idx="53">
                  <c:v>6.2381177074723562</c:v>
                </c:pt>
                <c:pt idx="54">
                  <c:v>6.6956218028616767</c:v>
                </c:pt>
                <c:pt idx="55">
                  <c:v>9.2993644151445221</c:v>
                </c:pt>
                <c:pt idx="56">
                  <c:v>6.7604333141000028</c:v>
                </c:pt>
                <c:pt idx="57">
                  <c:v>6.7556093552404448</c:v>
                </c:pt>
                <c:pt idx="58">
                  <c:v>7.4032885467817993</c:v>
                </c:pt>
                <c:pt idx="59">
                  <c:v>7.5760117027935436</c:v>
                </c:pt>
                <c:pt idx="60">
                  <c:v>8.1094078603705242</c:v>
                </c:pt>
                <c:pt idx="61">
                  <c:v>9.6291128842493023</c:v>
                </c:pt>
                <c:pt idx="62">
                  <c:v>8.3387429873635206</c:v>
                </c:pt>
                <c:pt idx="63">
                  <c:v>7.2699225483188652</c:v>
                </c:pt>
                <c:pt idx="64">
                  <c:v>7.4806536983720653</c:v>
                </c:pt>
                <c:pt idx="65">
                  <c:v>4.3023271920358788</c:v>
                </c:pt>
                <c:pt idx="66">
                  <c:v>6.1377207584325646</c:v>
                </c:pt>
                <c:pt idx="67">
                  <c:v>7.1716069433507394</c:v>
                </c:pt>
                <c:pt idx="68">
                  <c:v>8.8155369086341455</c:v>
                </c:pt>
                <c:pt idx="69">
                  <c:v>8.5090125767522924</c:v>
                </c:pt>
                <c:pt idx="70">
                  <c:v>7.8978381933530137</c:v>
                </c:pt>
                <c:pt idx="71">
                  <c:v>7.1374626474389116</c:v>
                </c:pt>
                <c:pt idx="72">
                  <c:v>6.5558723891658426</c:v>
                </c:pt>
                <c:pt idx="73">
                  <c:v>4.940549695891864</c:v>
                </c:pt>
                <c:pt idx="74">
                  <c:v>6.0418585621458298</c:v>
                </c:pt>
                <c:pt idx="75">
                  <c:v>7.4161893056779</c:v>
                </c:pt>
                <c:pt idx="76">
                  <c:v>8.6005806116869241</c:v>
                </c:pt>
                <c:pt idx="77">
                  <c:v>10.80557056438302</c:v>
                </c:pt>
                <c:pt idx="78">
                  <c:v>10.279392903209436</c:v>
                </c:pt>
                <c:pt idx="79">
                  <c:v>11.118109221865895</c:v>
                </c:pt>
                <c:pt idx="80">
                  <c:v>6.6024725535169235</c:v>
                </c:pt>
                <c:pt idx="81">
                  <c:v>6.968336376686401</c:v>
                </c:pt>
                <c:pt idx="82" formatCode="0.00">
                  <c:v>9.6291197531540007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5B0-474B-8C0D-63C28B2261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7223248"/>
        <c:axId val="867225744"/>
      </c:scatterChart>
      <c:scatterChart>
        <c:scatterStyle val="smoothMarker"/>
        <c:varyColors val="0"/>
        <c:ser>
          <c:idx val="1"/>
          <c:order val="1"/>
          <c:tx>
            <c:v>Trend line</c:v>
          </c:tx>
          <c:spPr>
            <a:ln w="28575" cap="rnd">
              <a:solidFill>
                <a:srgbClr val="0000FF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'DC-P '!$BI$2:$BI$14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xVal>
          <c:yVal>
            <c:numRef>
              <c:f>'DC-P '!$BJ$2:$BJ$14</c:f>
              <c:numCache>
                <c:formatCode>General</c:formatCode>
                <c:ptCount val="13"/>
                <c:pt idx="0">
                  <c:v>0</c:v>
                </c:pt>
                <c:pt idx="1">
                  <c:v>0.98499999999999999</c:v>
                </c:pt>
                <c:pt idx="2">
                  <c:v>1.97</c:v>
                </c:pt>
                <c:pt idx="3">
                  <c:v>2.9550000000000001</c:v>
                </c:pt>
                <c:pt idx="4">
                  <c:v>3.94</c:v>
                </c:pt>
                <c:pt idx="5">
                  <c:v>4.9249999999999998</c:v>
                </c:pt>
                <c:pt idx="6">
                  <c:v>5.91</c:v>
                </c:pt>
                <c:pt idx="7">
                  <c:v>6.8949999999999996</c:v>
                </c:pt>
                <c:pt idx="8">
                  <c:v>7.88</c:v>
                </c:pt>
                <c:pt idx="9">
                  <c:v>8.8650000000000002</c:v>
                </c:pt>
                <c:pt idx="10">
                  <c:v>9.85</c:v>
                </c:pt>
                <c:pt idx="11">
                  <c:v>10.834999999999999</c:v>
                </c:pt>
                <c:pt idx="12">
                  <c:v>11.82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3C0-4B30-9402-2E44072245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7223248"/>
        <c:axId val="867225744"/>
      </c:scatterChart>
      <c:valAx>
        <c:axId val="867223248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Observed congestion duration (hours)</a:t>
                </a:r>
              </a:p>
            </c:rich>
          </c:tx>
          <c:layout>
            <c:manualLayout>
              <c:xMode val="edge"/>
              <c:yMode val="edge"/>
              <c:x val="0.33408332957180514"/>
              <c:y val="0.913625404382591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67225744"/>
        <c:crosses val="autoZero"/>
        <c:crossBetween val="midCat"/>
      </c:valAx>
      <c:valAx>
        <c:axId val="867225744"/>
        <c:scaling>
          <c:orientation val="minMax"/>
          <c:max val="13"/>
          <c:min val="1.0000000000000004E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Estimated</a:t>
                </a:r>
                <a:r>
                  <a:rPr lang="en-US" baseline="0"/>
                  <a:t> congestion duration (hours)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2.3633256560093567E-2"/>
              <c:y val="0.170383503386579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67223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908789205991418"/>
          <c:y val="7.9499147658089131E-2"/>
          <c:w val="0.78339864190090358"/>
          <c:h val="0.75232158480189992"/>
        </c:manualLayout>
      </c:layout>
      <c:scatterChart>
        <c:scatterStyle val="smoothMarker"/>
        <c:varyColors val="0"/>
        <c:ser>
          <c:idx val="2"/>
          <c:order val="1"/>
          <c:tx>
            <c:v>Estimated curve</c:v>
          </c:tx>
          <c:spPr>
            <a:ln w="25400" cap="rnd">
              <a:solidFill>
                <a:srgbClr val="0000FF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'DC-P '!$BF$2:$BF$255</c:f>
              <c:numCache>
                <c:formatCode>General</c:formatCode>
                <c:ptCount val="254"/>
                <c:pt idx="0">
                  <c:v>0</c:v>
                </c:pt>
                <c:pt idx="1">
                  <c:v>1.7639999999999999E-2</c:v>
                </c:pt>
                <c:pt idx="2">
                  <c:v>3.5279999999999999E-2</c:v>
                </c:pt>
                <c:pt idx="3">
                  <c:v>5.2919999999999995E-2</c:v>
                </c:pt>
                <c:pt idx="4">
                  <c:v>7.0559999999999998E-2</c:v>
                </c:pt>
                <c:pt idx="5">
                  <c:v>8.8200000000000001E-2</c:v>
                </c:pt>
                <c:pt idx="6">
                  <c:v>0.10584</c:v>
                </c:pt>
                <c:pt idx="7">
                  <c:v>0.12348000000000001</c:v>
                </c:pt>
                <c:pt idx="8">
                  <c:v>0.14112</c:v>
                </c:pt>
                <c:pt idx="9">
                  <c:v>0.15875999999999998</c:v>
                </c:pt>
                <c:pt idx="10">
                  <c:v>0.17639999999999997</c:v>
                </c:pt>
                <c:pt idx="11">
                  <c:v>0.19403999999999996</c:v>
                </c:pt>
                <c:pt idx="12">
                  <c:v>0.21167999999999995</c:v>
                </c:pt>
                <c:pt idx="13">
                  <c:v>0.22931999999999994</c:v>
                </c:pt>
                <c:pt idx="14">
                  <c:v>0.24695999999999993</c:v>
                </c:pt>
                <c:pt idx="15">
                  <c:v>0.26459999999999995</c:v>
                </c:pt>
                <c:pt idx="16">
                  <c:v>0.28223999999999994</c:v>
                </c:pt>
                <c:pt idx="17">
                  <c:v>0.29987999999999992</c:v>
                </c:pt>
                <c:pt idx="18">
                  <c:v>0.31751999999999991</c:v>
                </c:pt>
                <c:pt idx="19">
                  <c:v>0.3351599999999999</c:v>
                </c:pt>
                <c:pt idx="20">
                  <c:v>0.35279999999999989</c:v>
                </c:pt>
                <c:pt idx="21">
                  <c:v>0.37043999999999988</c:v>
                </c:pt>
                <c:pt idx="22">
                  <c:v>0.38807999999999987</c:v>
                </c:pt>
                <c:pt idx="23">
                  <c:v>0.40571999999999986</c:v>
                </c:pt>
                <c:pt idx="24">
                  <c:v>0.42335999999999985</c:v>
                </c:pt>
                <c:pt idx="25">
                  <c:v>0.44099999999999984</c:v>
                </c:pt>
                <c:pt idx="26">
                  <c:v>0.45863999999999983</c:v>
                </c:pt>
                <c:pt idx="27">
                  <c:v>0.47627999999999981</c:v>
                </c:pt>
                <c:pt idx="28">
                  <c:v>0.4939199999999998</c:v>
                </c:pt>
                <c:pt idx="29">
                  <c:v>0.51155999999999979</c:v>
                </c:pt>
                <c:pt idx="30">
                  <c:v>0.52919999999999978</c:v>
                </c:pt>
                <c:pt idx="31">
                  <c:v>0.54683999999999977</c:v>
                </c:pt>
                <c:pt idx="32">
                  <c:v>0.56447999999999976</c:v>
                </c:pt>
                <c:pt idx="33">
                  <c:v>0.58211999999999975</c:v>
                </c:pt>
                <c:pt idx="34">
                  <c:v>0.59975999999999974</c:v>
                </c:pt>
                <c:pt idx="35">
                  <c:v>0.61739999999999973</c:v>
                </c:pt>
                <c:pt idx="36">
                  <c:v>0.63503999999999972</c:v>
                </c:pt>
                <c:pt idx="37">
                  <c:v>0.6526799999999997</c:v>
                </c:pt>
                <c:pt idx="38">
                  <c:v>0.67031999999999969</c:v>
                </c:pt>
                <c:pt idx="39">
                  <c:v>0.68795999999999968</c:v>
                </c:pt>
                <c:pt idx="40">
                  <c:v>0.70559999999999967</c:v>
                </c:pt>
                <c:pt idx="41">
                  <c:v>0.72323999999999966</c:v>
                </c:pt>
                <c:pt idx="42">
                  <c:v>0.74087999999999965</c:v>
                </c:pt>
                <c:pt idx="43">
                  <c:v>0.75851999999999964</c:v>
                </c:pt>
                <c:pt idx="44">
                  <c:v>0.77615999999999963</c:v>
                </c:pt>
                <c:pt idx="45">
                  <c:v>0.79379999999999962</c:v>
                </c:pt>
                <c:pt idx="46">
                  <c:v>0.81143999999999961</c:v>
                </c:pt>
                <c:pt idx="47">
                  <c:v>0.8290799999999996</c:v>
                </c:pt>
                <c:pt idx="48">
                  <c:v>0.84671999999999958</c:v>
                </c:pt>
                <c:pt idx="49">
                  <c:v>0.86435999999999957</c:v>
                </c:pt>
                <c:pt idx="50">
                  <c:v>0.88199999999999956</c:v>
                </c:pt>
                <c:pt idx="51">
                  <c:v>0.89963999999999955</c:v>
                </c:pt>
                <c:pt idx="52">
                  <c:v>0.91727999999999954</c:v>
                </c:pt>
                <c:pt idx="53">
                  <c:v>0.93491999999999953</c:v>
                </c:pt>
                <c:pt idx="54">
                  <c:v>0.95255999999999952</c:v>
                </c:pt>
                <c:pt idx="55">
                  <c:v>0.97019999999999951</c:v>
                </c:pt>
                <c:pt idx="56">
                  <c:v>0.9878399999999995</c:v>
                </c:pt>
                <c:pt idx="57">
                  <c:v>1.0054799999999995</c:v>
                </c:pt>
                <c:pt idx="58">
                  <c:v>1.0231199999999996</c:v>
                </c:pt>
                <c:pt idx="59">
                  <c:v>1.0407599999999997</c:v>
                </c:pt>
                <c:pt idx="60">
                  <c:v>1.0583999999999998</c:v>
                </c:pt>
                <c:pt idx="61">
                  <c:v>1.0760399999999999</c:v>
                </c:pt>
                <c:pt idx="62">
                  <c:v>1.09368</c:v>
                </c:pt>
                <c:pt idx="63">
                  <c:v>1.1113200000000001</c:v>
                </c:pt>
                <c:pt idx="64">
                  <c:v>1.1289600000000002</c:v>
                </c:pt>
                <c:pt idx="65">
                  <c:v>1.1466000000000003</c:v>
                </c:pt>
                <c:pt idx="66">
                  <c:v>1.1642400000000004</c:v>
                </c:pt>
                <c:pt idx="67">
                  <c:v>1.1818800000000005</c:v>
                </c:pt>
                <c:pt idx="68">
                  <c:v>1.1995200000000006</c:v>
                </c:pt>
                <c:pt idx="69">
                  <c:v>1.2171600000000007</c:v>
                </c:pt>
                <c:pt idx="70">
                  <c:v>1.2348000000000008</c:v>
                </c:pt>
                <c:pt idx="71">
                  <c:v>1.2524400000000009</c:v>
                </c:pt>
                <c:pt idx="72">
                  <c:v>1.270080000000001</c:v>
                </c:pt>
                <c:pt idx="73">
                  <c:v>1.2877200000000011</c:v>
                </c:pt>
                <c:pt idx="74">
                  <c:v>1.3053600000000012</c:v>
                </c:pt>
                <c:pt idx="75">
                  <c:v>1.3230000000000013</c:v>
                </c:pt>
                <c:pt idx="76">
                  <c:v>1.3406400000000014</c:v>
                </c:pt>
                <c:pt idx="77">
                  <c:v>1.3582800000000015</c:v>
                </c:pt>
                <c:pt idx="78">
                  <c:v>1.3759200000000016</c:v>
                </c:pt>
                <c:pt idx="79">
                  <c:v>1.3935600000000017</c:v>
                </c:pt>
                <c:pt idx="80">
                  <c:v>1.4112000000000018</c:v>
                </c:pt>
                <c:pt idx="81">
                  <c:v>1.4288400000000019</c:v>
                </c:pt>
                <c:pt idx="82">
                  <c:v>1.446480000000002</c:v>
                </c:pt>
                <c:pt idx="83">
                  <c:v>1.4641200000000021</c:v>
                </c:pt>
                <c:pt idx="84">
                  <c:v>1.4817600000000022</c:v>
                </c:pt>
                <c:pt idx="85">
                  <c:v>1.4994000000000023</c:v>
                </c:pt>
                <c:pt idx="86">
                  <c:v>1.5170400000000024</c:v>
                </c:pt>
                <c:pt idx="87">
                  <c:v>1.5346800000000025</c:v>
                </c:pt>
                <c:pt idx="88">
                  <c:v>1.5523200000000026</c:v>
                </c:pt>
                <c:pt idx="89">
                  <c:v>1.5699600000000027</c:v>
                </c:pt>
                <c:pt idx="90">
                  <c:v>1.5876000000000028</c:v>
                </c:pt>
                <c:pt idx="91">
                  <c:v>1.6052400000000029</c:v>
                </c:pt>
                <c:pt idx="92">
                  <c:v>1.622880000000003</c:v>
                </c:pt>
                <c:pt idx="93">
                  <c:v>1.6405200000000031</c:v>
                </c:pt>
                <c:pt idx="94">
                  <c:v>1.6581600000000032</c:v>
                </c:pt>
                <c:pt idx="95">
                  <c:v>1.6758000000000033</c:v>
                </c:pt>
                <c:pt idx="96">
                  <c:v>1.6934400000000034</c:v>
                </c:pt>
                <c:pt idx="97">
                  <c:v>1.7110800000000035</c:v>
                </c:pt>
                <c:pt idx="98">
                  <c:v>1.7287200000000036</c:v>
                </c:pt>
                <c:pt idx="99">
                  <c:v>1.7463600000000037</c:v>
                </c:pt>
                <c:pt idx="100">
                  <c:v>1.7640000000000038</c:v>
                </c:pt>
                <c:pt idx="101">
                  <c:v>1.7816400000000039</c:v>
                </c:pt>
                <c:pt idx="102">
                  <c:v>1.799280000000004</c:v>
                </c:pt>
                <c:pt idx="103">
                  <c:v>1.8169200000000041</c:v>
                </c:pt>
                <c:pt idx="104">
                  <c:v>1.8345600000000042</c:v>
                </c:pt>
                <c:pt idx="105">
                  <c:v>1.8522000000000043</c:v>
                </c:pt>
                <c:pt idx="106">
                  <c:v>1.8698400000000044</c:v>
                </c:pt>
                <c:pt idx="107">
                  <c:v>1.8874800000000045</c:v>
                </c:pt>
                <c:pt idx="108">
                  <c:v>1.9051200000000046</c:v>
                </c:pt>
                <c:pt idx="109">
                  <c:v>1.9227600000000047</c:v>
                </c:pt>
                <c:pt idx="110">
                  <c:v>1.9404000000000048</c:v>
                </c:pt>
                <c:pt idx="111">
                  <c:v>1.9580400000000049</c:v>
                </c:pt>
                <c:pt idx="112">
                  <c:v>1.975680000000005</c:v>
                </c:pt>
                <c:pt idx="113">
                  <c:v>1.9933200000000051</c:v>
                </c:pt>
                <c:pt idx="114">
                  <c:v>2.0109600000000052</c:v>
                </c:pt>
                <c:pt idx="115">
                  <c:v>2.0286000000000053</c:v>
                </c:pt>
                <c:pt idx="116">
                  <c:v>2.0462400000000054</c:v>
                </c:pt>
                <c:pt idx="117">
                  <c:v>2.0638800000000055</c:v>
                </c:pt>
                <c:pt idx="118">
                  <c:v>2.0815200000000056</c:v>
                </c:pt>
                <c:pt idx="119">
                  <c:v>2.0991600000000057</c:v>
                </c:pt>
                <c:pt idx="120">
                  <c:v>2.1168000000000058</c:v>
                </c:pt>
                <c:pt idx="121">
                  <c:v>2.1344400000000059</c:v>
                </c:pt>
                <c:pt idx="122">
                  <c:v>2.152080000000006</c:v>
                </c:pt>
                <c:pt idx="123">
                  <c:v>2.1697200000000061</c:v>
                </c:pt>
                <c:pt idx="124">
                  <c:v>2.1873600000000062</c:v>
                </c:pt>
                <c:pt idx="125">
                  <c:v>2.2050000000000063</c:v>
                </c:pt>
                <c:pt idx="126">
                  <c:v>2.2226400000000064</c:v>
                </c:pt>
                <c:pt idx="127">
                  <c:v>2.2402800000000065</c:v>
                </c:pt>
                <c:pt idx="128">
                  <c:v>2.2579200000000066</c:v>
                </c:pt>
                <c:pt idx="129">
                  <c:v>2.2755600000000067</c:v>
                </c:pt>
                <c:pt idx="130">
                  <c:v>2.2932000000000068</c:v>
                </c:pt>
                <c:pt idx="131">
                  <c:v>2.3108400000000069</c:v>
                </c:pt>
                <c:pt idx="132">
                  <c:v>2.328480000000007</c:v>
                </c:pt>
                <c:pt idx="133">
                  <c:v>2.3461200000000071</c:v>
                </c:pt>
                <c:pt idx="134">
                  <c:v>2.3637600000000072</c:v>
                </c:pt>
                <c:pt idx="135">
                  <c:v>2.3814000000000073</c:v>
                </c:pt>
                <c:pt idx="136">
                  <c:v>2.3990400000000074</c:v>
                </c:pt>
                <c:pt idx="137">
                  <c:v>2.4166800000000075</c:v>
                </c:pt>
                <c:pt idx="138">
                  <c:v>2.4343200000000076</c:v>
                </c:pt>
                <c:pt idx="139">
                  <c:v>2.4519600000000077</c:v>
                </c:pt>
                <c:pt idx="140">
                  <c:v>2.4696000000000078</c:v>
                </c:pt>
                <c:pt idx="141">
                  <c:v>2.4872400000000079</c:v>
                </c:pt>
                <c:pt idx="142">
                  <c:v>2.504880000000008</c:v>
                </c:pt>
                <c:pt idx="143">
                  <c:v>2.5225200000000081</c:v>
                </c:pt>
                <c:pt idx="144">
                  <c:v>2.5401600000000082</c:v>
                </c:pt>
                <c:pt idx="145">
                  <c:v>2.5578000000000083</c:v>
                </c:pt>
                <c:pt idx="146">
                  <c:v>2.5754400000000084</c:v>
                </c:pt>
                <c:pt idx="147">
                  <c:v>2.5930800000000085</c:v>
                </c:pt>
                <c:pt idx="148">
                  <c:v>2.6107200000000086</c:v>
                </c:pt>
                <c:pt idx="149">
                  <c:v>2.6283600000000087</c:v>
                </c:pt>
                <c:pt idx="150">
                  <c:v>2.6460000000000088</c:v>
                </c:pt>
                <c:pt idx="151">
                  <c:v>2.6636400000000089</c:v>
                </c:pt>
                <c:pt idx="152">
                  <c:v>2.681280000000009</c:v>
                </c:pt>
                <c:pt idx="153">
                  <c:v>2.6989200000000091</c:v>
                </c:pt>
                <c:pt idx="154">
                  <c:v>2.7165600000000092</c:v>
                </c:pt>
                <c:pt idx="155">
                  <c:v>2.7342000000000093</c:v>
                </c:pt>
                <c:pt idx="156">
                  <c:v>2.7518400000000094</c:v>
                </c:pt>
                <c:pt idx="157">
                  <c:v>2.7694800000000095</c:v>
                </c:pt>
                <c:pt idx="158">
                  <c:v>2.7871200000000096</c:v>
                </c:pt>
                <c:pt idx="159">
                  <c:v>2.8047600000000097</c:v>
                </c:pt>
                <c:pt idx="160">
                  <c:v>2.8224000000000098</c:v>
                </c:pt>
                <c:pt idx="161">
                  <c:v>2.8400400000000099</c:v>
                </c:pt>
                <c:pt idx="162">
                  <c:v>2.85768000000001</c:v>
                </c:pt>
                <c:pt idx="163">
                  <c:v>2.8753200000000101</c:v>
                </c:pt>
                <c:pt idx="164">
                  <c:v>2.8929600000000102</c:v>
                </c:pt>
                <c:pt idx="165">
                  <c:v>2.9106000000000103</c:v>
                </c:pt>
                <c:pt idx="166">
                  <c:v>2.9282400000000104</c:v>
                </c:pt>
                <c:pt idx="167">
                  <c:v>2.9458800000000105</c:v>
                </c:pt>
                <c:pt idx="168">
                  <c:v>2.9635200000000106</c:v>
                </c:pt>
                <c:pt idx="169">
                  <c:v>2.9811600000000107</c:v>
                </c:pt>
                <c:pt idx="170">
                  <c:v>2.9988000000000108</c:v>
                </c:pt>
                <c:pt idx="171">
                  <c:v>3.2024350180505414</c:v>
                </c:pt>
                <c:pt idx="172">
                  <c:v>3.5561288608102695</c:v>
                </c:pt>
                <c:pt idx="173">
                  <c:v>3.5603835740072203</c:v>
                </c:pt>
                <c:pt idx="174">
                  <c:v>3.6084636983553948</c:v>
                </c:pt>
                <c:pt idx="175">
                  <c:v>3.6830748094665058</c:v>
                </c:pt>
                <c:pt idx="176">
                  <c:v>3.7534697152025669</c:v>
                </c:pt>
                <c:pt idx="177">
                  <c:v>3.8645908543922984</c:v>
                </c:pt>
                <c:pt idx="178">
                  <c:v>3.8963725932611317</c:v>
                </c:pt>
                <c:pt idx="179">
                  <c:v>3.9261387886081027</c:v>
                </c:pt>
                <c:pt idx="180">
                  <c:v>4.0724819494584832</c:v>
                </c:pt>
                <c:pt idx="181">
                  <c:v>4.0782735659847571</c:v>
                </c:pt>
                <c:pt idx="182">
                  <c:v>4.1033716405936618</c:v>
                </c:pt>
                <c:pt idx="183">
                  <c:v>4.1185595667870034</c:v>
                </c:pt>
                <c:pt idx="184">
                  <c:v>4.1620659346169271</c:v>
                </c:pt>
                <c:pt idx="185">
                  <c:v>4.1879290012033694</c:v>
                </c:pt>
                <c:pt idx="186">
                  <c:v>4.1996505214600885</c:v>
                </c:pt>
                <c:pt idx="187">
                  <c:v>4.2551335740072203</c:v>
                </c:pt>
                <c:pt idx="188">
                  <c:v>4.2573680304853587</c:v>
                </c:pt>
                <c:pt idx="189">
                  <c:v>4.2688935018050538</c:v>
                </c:pt>
                <c:pt idx="190">
                  <c:v>4.2820361010830332</c:v>
                </c:pt>
                <c:pt idx="191">
                  <c:v>4.3432272362615327</c:v>
                </c:pt>
                <c:pt idx="192">
                  <c:v>4.4183900922583232</c:v>
                </c:pt>
                <c:pt idx="193">
                  <c:v>4.4305224127557166</c:v>
                </c:pt>
                <c:pt idx="194">
                  <c:v>4.4489933814681111</c:v>
                </c:pt>
                <c:pt idx="195">
                  <c:v>4.4639558764540714</c:v>
                </c:pt>
                <c:pt idx="196">
                  <c:v>4.4796216907340556</c:v>
                </c:pt>
                <c:pt idx="197">
                  <c:v>4.4806202366626557</c:v>
                </c:pt>
                <c:pt idx="198">
                  <c:v>4.592452466907341</c:v>
                </c:pt>
                <c:pt idx="199">
                  <c:v>4.6249350180505422</c:v>
                </c:pt>
                <c:pt idx="200">
                  <c:v>4.6843524368231044</c:v>
                </c:pt>
                <c:pt idx="201">
                  <c:v>4.7038235058162847</c:v>
                </c:pt>
                <c:pt idx="202">
                  <c:v>4.7483569494584836</c:v>
                </c:pt>
                <c:pt idx="203">
                  <c:v>4.756317689530686</c:v>
                </c:pt>
                <c:pt idx="204">
                  <c:v>4.8234863618130763</c:v>
                </c:pt>
                <c:pt idx="205">
                  <c:v>4.872669073405536</c:v>
                </c:pt>
                <c:pt idx="206">
                  <c:v>4.9380344965904523</c:v>
                </c:pt>
                <c:pt idx="207">
                  <c:v>4.9921427998395504</c:v>
                </c:pt>
                <c:pt idx="208">
                  <c:v>5.0678309265944641</c:v>
                </c:pt>
                <c:pt idx="209">
                  <c:v>5.1470436221419975</c:v>
                </c:pt>
                <c:pt idx="210">
                  <c:v>5.1702338547934215</c:v>
                </c:pt>
                <c:pt idx="211">
                  <c:v>5.3175090252707582</c:v>
                </c:pt>
                <c:pt idx="212">
                  <c:v>5.3910564580826312</c:v>
                </c:pt>
                <c:pt idx="213">
                  <c:v>5.3973844765342953</c:v>
                </c:pt>
                <c:pt idx="214">
                  <c:v>5.4340524969915762</c:v>
                </c:pt>
                <c:pt idx="215">
                  <c:v>5.4598585539510625</c:v>
                </c:pt>
                <c:pt idx="216">
                  <c:v>5.507314229843562</c:v>
                </c:pt>
                <c:pt idx="217">
                  <c:v>5.5133813176895314</c:v>
                </c:pt>
                <c:pt idx="218">
                  <c:v>5.5544705174488564</c:v>
                </c:pt>
                <c:pt idx="219">
                  <c:v>5.5582618331327716</c:v>
                </c:pt>
                <c:pt idx="220">
                  <c:v>5.5605198555956674</c:v>
                </c:pt>
                <c:pt idx="221">
                  <c:v>5.7180653830726031</c:v>
                </c:pt>
                <c:pt idx="222">
                  <c:v>5.7215478339350181</c:v>
                </c:pt>
                <c:pt idx="223">
                  <c:v>5.7589444444444453</c:v>
                </c:pt>
                <c:pt idx="224">
                  <c:v>5.8361603489771365</c:v>
                </c:pt>
                <c:pt idx="225">
                  <c:v>5.8542200661853183</c:v>
                </c:pt>
                <c:pt idx="226">
                  <c:v>5.8695156438026475</c:v>
                </c:pt>
                <c:pt idx="227">
                  <c:v>5.8809878660248689</c:v>
                </c:pt>
                <c:pt idx="228">
                  <c:v>5.8988582029683103</c:v>
                </c:pt>
                <c:pt idx="229">
                  <c:v>5.9065521460088251</c:v>
                </c:pt>
                <c:pt idx="230">
                  <c:v>5.9580321901323705</c:v>
                </c:pt>
                <c:pt idx="231">
                  <c:v>6.0624702166064983</c:v>
                </c:pt>
                <c:pt idx="232">
                  <c:v>6.0725682912154033</c:v>
                </c:pt>
                <c:pt idx="233">
                  <c:v>6.1230162454873653</c:v>
                </c:pt>
                <c:pt idx="234">
                  <c:v>6.1976055455274768</c:v>
                </c:pt>
                <c:pt idx="235">
                  <c:v>6.2009468511833123</c:v>
                </c:pt>
                <c:pt idx="236">
                  <c:v>6.2400213598074608</c:v>
                </c:pt>
                <c:pt idx="237">
                  <c:v>6.3236894304051345</c:v>
                </c:pt>
                <c:pt idx="238">
                  <c:v>6.4490367027677493</c:v>
                </c:pt>
                <c:pt idx="239">
                  <c:v>6.6140811271560374</c:v>
                </c:pt>
                <c:pt idx="240">
                  <c:v>6.7927701062976329</c:v>
                </c:pt>
                <c:pt idx="241">
                  <c:v>6.9252970818291217</c:v>
                </c:pt>
                <c:pt idx="242">
                  <c:v>6.9965193040513443</c:v>
                </c:pt>
                <c:pt idx="243">
                  <c:v>7.1635830324909744</c:v>
                </c:pt>
                <c:pt idx="244">
                  <c:v>7.4971357300441239</c:v>
                </c:pt>
                <c:pt idx="245">
                  <c:v>7.5389629963898912</c:v>
                </c:pt>
                <c:pt idx="246">
                  <c:v>7.6406738868832731</c:v>
                </c:pt>
                <c:pt idx="247">
                  <c:v>7.7943040513437625</c:v>
                </c:pt>
                <c:pt idx="248">
                  <c:v>7.7943093662254315</c:v>
                </c:pt>
                <c:pt idx="249">
                  <c:v>7.9625636281588461</c:v>
                </c:pt>
                <c:pt idx="250">
                  <c:v>8.2239245888487762</c:v>
                </c:pt>
                <c:pt idx="251">
                  <c:v>8.2967324007220213</c:v>
                </c:pt>
                <c:pt idx="252">
                  <c:v>8.7022457882069801</c:v>
                </c:pt>
                <c:pt idx="253">
                  <c:v>8.9426976534296028</c:v>
                </c:pt>
              </c:numCache>
            </c:numRef>
          </c:xVal>
          <c:yVal>
            <c:numRef>
              <c:f>'DC-P '!$BG$2:$BG$255</c:f>
              <c:numCache>
                <c:formatCode>_(* #,##0.0000000_);_(* \(#,##0.0000000\);_(* "-"??_);_(@_)</c:formatCode>
                <c:ptCount val="254"/>
                <c:pt idx="0">
                  <c:v>0</c:v>
                </c:pt>
                <c:pt idx="1">
                  <c:v>1.6454523476387463E-2</c:v>
                </c:pt>
                <c:pt idx="2">
                  <c:v>3.3978273400658579E-2</c:v>
                </c:pt>
                <c:pt idx="3">
                  <c:v>5.192964522248697E-2</c:v>
                </c:pt>
                <c:pt idx="4">
                  <c:v>7.0164478779750961E-2</c:v>
                </c:pt>
                <c:pt idx="5">
                  <c:v>8.8613034773347657E-2</c:v>
                </c:pt>
                <c:pt idx="6">
                  <c:v>0.10723371512404628</c:v>
                </c:pt>
                <c:pt idx="7">
                  <c:v>0.12599876359915163</c:v>
                </c:pt>
                <c:pt idx="8">
                  <c:v>0.14488829448110507</c:v>
                </c:pt>
                <c:pt idx="9">
                  <c:v>0.1638873381415851</c:v>
                </c:pt>
                <c:pt idx="10">
                  <c:v>0.18298420654427286</c:v>
                </c:pt>
                <c:pt idx="11">
                  <c:v>0.20216951369928923</c:v>
                </c:pt>
                <c:pt idx="12">
                  <c:v>0.22143555208279561</c:v>
                </c:pt>
                <c:pt idx="13">
                  <c:v>0.24077587641280102</c:v>
                </c:pt>
                <c:pt idx="14">
                  <c:v>0.26018501501186259</c:v>
                </c:pt>
                <c:pt idx="15">
                  <c:v>0.27965826324118603</c:v>
                </c:pt>
                <c:pt idx="16">
                  <c:v>0.29919153170851692</c:v>
                </c:pt>
                <c:pt idx="17">
                  <c:v>0.3187812321846924</c:v>
                </c:pt>
                <c:pt idx="18">
                  <c:v>0.33842419017919345</c:v>
                </c:pt>
                <c:pt idx="19">
                  <c:v>0.35811757680109885</c:v>
                </c:pt>
                <c:pt idx="20">
                  <c:v>0.37785885485447718</c:v>
                </c:pt>
                <c:pt idx="21">
                  <c:v>0.39764573562797895</c:v>
                </c:pt>
                <c:pt idx="22">
                  <c:v>0.41747614384642046</c:v>
                </c:pt>
                <c:pt idx="23">
                  <c:v>0.43734818894014271</c:v>
                </c:pt>
                <c:pt idx="24">
                  <c:v>0.4572601412670545</c:v>
                </c:pt>
                <c:pt idx="25">
                  <c:v>0.47721041226205435</c:v>
                </c:pt>
                <c:pt idx="26">
                  <c:v>0.49719753773346426</c:v>
                </c:pt>
                <c:pt idx="27">
                  <c:v>0.51722016370532653</c:v>
                </c:pt>
                <c:pt idx="28">
                  <c:v>0.53727703433733531</c:v>
                </c:pt>
                <c:pt idx="29">
                  <c:v>0.55736698155398723</c:v>
                </c:pt>
                <c:pt idx="30">
                  <c:v>0.57748891609035891</c:v>
                </c:pt>
                <c:pt idx="31">
                  <c:v>0.5976418197201141</c:v>
                </c:pt>
                <c:pt idx="32">
                  <c:v>0.61782473847645614</c:v>
                </c:pt>
                <c:pt idx="33">
                  <c:v>0.63803677671203707</c:v>
                </c:pt>
                <c:pt idx="34">
                  <c:v>0.65827709187165995</c:v>
                </c:pt>
                <c:pt idx="35">
                  <c:v>0.67854488987375328</c:v>
                </c:pt>
                <c:pt idx="36">
                  <c:v>0.69883942101431706</c:v>
                </c:pt>
                <c:pt idx="37">
                  <c:v>0.71915997632133799</c:v>
                </c:pt>
                <c:pt idx="38">
                  <c:v>0.73950588429927411</c:v>
                </c:pt>
                <c:pt idx="39">
                  <c:v>0.7598765080126888</c:v>
                </c:pt>
                <c:pt idx="40">
                  <c:v>0.78027124246590118</c:v>
                </c:pt>
                <c:pt idx="41">
                  <c:v>0.80068951224193907</c:v>
                </c:pt>
                <c:pt idx="42">
                  <c:v>0.82113076936943452</c:v>
                </c:pt>
                <c:pt idx="43">
                  <c:v>0.84159449139053855</c:v>
                </c:pt>
                <c:pt idx="44">
                  <c:v>0.8620801796066736</c:v>
                </c:pt>
                <c:pt idx="45">
                  <c:v>0.8825873574820795</c:v>
                </c:pt>
                <c:pt idx="46">
                  <c:v>0.90311556918776126</c:v>
                </c:pt>
                <c:pt idx="47">
                  <c:v>0.92366437827070813</c:v>
                </c:pt>
                <c:pt idx="48">
                  <c:v>0.94423336643516176</c:v>
                </c:pt>
                <c:pt idx="49">
                  <c:v>0.96482213242436143</c:v>
                </c:pt>
                <c:pt idx="50">
                  <c:v>0.98543029099260004</c:v>
                </c:pt>
                <c:pt idx="51">
                  <c:v>1.0060574719586308</c:v>
                </c:pt>
                <c:pt idx="52">
                  <c:v>1.0267033193325208</c:v>
                </c:pt>
                <c:pt idx="53">
                  <c:v>1.0473674905089441</c:v>
                </c:pt>
                <c:pt idx="54">
                  <c:v>1.068049655520704</c:v>
                </c:pt>
                <c:pt idx="55">
                  <c:v>1.0887494963469482</c:v>
                </c:pt>
                <c:pt idx="56">
                  <c:v>1.1094667062711552</c:v>
                </c:pt>
                <c:pt idx="57">
                  <c:v>1.130200989284478</c:v>
                </c:pt>
                <c:pt idx="58">
                  <c:v>1.1509520595305049</c:v>
                </c:pt>
                <c:pt idx="59">
                  <c:v>1.1717196407878956</c:v>
                </c:pt>
                <c:pt idx="60">
                  <c:v>1.1925034659877098</c:v>
                </c:pt>
                <c:pt idx="61">
                  <c:v>1.2133032767625664</c:v>
                </c:pt>
                <c:pt idx="62">
                  <c:v>1.2341188230250371</c:v>
                </c:pt>
                <c:pt idx="63">
                  <c:v>1.2549498625729478</c:v>
                </c:pt>
                <c:pt idx="64">
                  <c:v>1.2757961607194641</c:v>
                </c:pt>
                <c:pt idx="65">
                  <c:v>1.2966574899460421</c:v>
                </c:pt>
                <c:pt idx="66">
                  <c:v>1.3175336295765032</c:v>
                </c:pt>
                <c:pt idx="67">
                  <c:v>1.3384243654706431</c:v>
                </c:pt>
                <c:pt idx="68">
                  <c:v>1.359329489735934</c:v>
                </c:pt>
                <c:pt idx="69">
                  <c:v>1.3802488004559961</c:v>
                </c:pt>
                <c:pt idx="70">
                  <c:v>1.4011821014346379</c:v>
                </c:pt>
                <c:pt idx="71">
                  <c:v>1.4221292019543621</c:v>
                </c:pt>
                <c:pt idx="72">
                  <c:v>1.4430899165483246</c:v>
                </c:pt>
                <c:pt idx="73">
                  <c:v>1.4640640647848242</c:v>
                </c:pt>
                <c:pt idx="74">
                  <c:v>1.4850514710634695</c:v>
                </c:pt>
                <c:pt idx="75">
                  <c:v>1.5060519644222428</c:v>
                </c:pt>
                <c:pt idx="76">
                  <c:v>1.5270653783547385</c:v>
                </c:pt>
                <c:pt idx="77">
                  <c:v>1.5480915506369157</c:v>
                </c:pt>
                <c:pt idx="78">
                  <c:v>1.5691303231627494</c:v>
                </c:pt>
                <c:pt idx="79">
                  <c:v>1.5901815417882166</c:v>
                </c:pt>
                <c:pt idx="80">
                  <c:v>1.6112450561830958</c:v>
                </c:pt>
                <c:pt idx="81">
                  <c:v>1.6323207196900908</c:v>
                </c:pt>
                <c:pt idx="82">
                  <c:v>1.6534083891908373</c:v>
                </c:pt>
                <c:pt idx="83">
                  <c:v>1.674507924978371</c:v>
                </c:pt>
                <c:pt idx="84">
                  <c:v>1.6956191906356746</c:v>
                </c:pt>
                <c:pt idx="85">
                  <c:v>1.7167420529199426</c:v>
                </c:pt>
                <c:pt idx="86">
                  <c:v>1.7378763816522331</c:v>
                </c:pt>
                <c:pt idx="87">
                  <c:v>1.7590220496121942</c:v>
                </c:pt>
                <c:pt idx="88">
                  <c:v>1.7801789324375759</c:v>
                </c:pt>
                <c:pt idx="89">
                  <c:v>1.8013469085282601</c:v>
                </c:pt>
                <c:pt idx="90">
                  <c:v>1.8225258589545543</c:v>
                </c:pt>
                <c:pt idx="91">
                  <c:v>1.8437156673695172</c:v>
                </c:pt>
                <c:pt idx="92">
                  <c:v>1.8649162199250926</c:v>
                </c:pt>
                <c:pt idx="93">
                  <c:v>1.886127405191852</c:v>
                </c:pt>
                <c:pt idx="94">
                  <c:v>1.9073491140821468</c:v>
                </c:pt>
                <c:pt idx="95">
                  <c:v>1.9285812397764981</c:v>
                </c:pt>
                <c:pt idx="96">
                  <c:v>1.9498236776530484</c:v>
                </c:pt>
                <c:pt idx="97">
                  <c:v>1.9710763252199197</c:v>
                </c:pt>
                <c:pt idx="98">
                  <c:v>1.9923390820503324</c:v>
                </c:pt>
                <c:pt idx="99">
                  <c:v>2.0136118497203386</c:v>
                </c:pt>
                <c:pt idx="100">
                  <c:v>2.0348945317490474</c:v>
                </c:pt>
                <c:pt idx="101">
                  <c:v>2.0561870335412125</c:v>
                </c:pt>
                <c:pt idx="102">
                  <c:v>2.0774892623320653</c:v>
                </c:pt>
                <c:pt idx="103">
                  <c:v>2.0988011271342919</c:v>
                </c:pt>
                <c:pt idx="104">
                  <c:v>2.1201225386870437</c:v>
                </c:pt>
                <c:pt idx="105">
                  <c:v>2.141453409406886</c:v>
                </c:pt>
                <c:pt idx="106">
                  <c:v>2.1627936533405978</c:v>
                </c:pt>
                <c:pt idx="107">
                  <c:v>2.1841431861197278</c:v>
                </c:pt>
                <c:pt idx="108">
                  <c:v>2.2055019249168342</c:v>
                </c:pt>
                <c:pt idx="109">
                  <c:v>2.2268697884033255</c:v>
                </c:pt>
                <c:pt idx="110">
                  <c:v>2.2482466967088315</c:v>
                </c:pt>
                <c:pt idx="111">
                  <c:v>2.2696325713820333</c:v>
                </c:pt>
                <c:pt idx="112">
                  <c:v>2.2910273353528923</c:v>
                </c:pt>
                <c:pt idx="113">
                  <c:v>2.3124309128962093</c:v>
                </c:pt>
                <c:pt idx="114">
                  <c:v>2.3338432295964604</c:v>
                </c:pt>
                <c:pt idx="115">
                  <c:v>2.3552642123138567</c:v>
                </c:pt>
                <c:pt idx="116">
                  <c:v>2.3766937891515636</c:v>
                </c:pt>
                <c:pt idx="117">
                  <c:v>2.3981318894240418</c:v>
                </c:pt>
                <c:pt idx="118">
                  <c:v>2.4195784436264631</c:v>
                </c:pt>
                <c:pt idx="119">
                  <c:v>2.4410333834051419</c:v>
                </c:pt>
                <c:pt idx="120">
                  <c:v>2.4624966415289551</c:v>
                </c:pt>
                <c:pt idx="121">
                  <c:v>2.4839681518617045</c:v>
                </c:pt>
                <c:pt idx="122">
                  <c:v>2.5054478493353813</c:v>
                </c:pt>
                <c:pt idx="123">
                  <c:v>2.5269356699242929</c:v>
                </c:pt>
                <c:pt idx="124">
                  <c:v>2.5484315506200304</c:v>
                </c:pt>
                <c:pt idx="125">
                  <c:v>2.5699354294072267</c:v>
                </c:pt>
                <c:pt idx="126">
                  <c:v>2.5914472452400874</c:v>
                </c:pt>
                <c:pt idx="127">
                  <c:v>2.6129669380196514</c:v>
                </c:pt>
                <c:pt idx="128">
                  <c:v>2.6344944485717683</c:v>
                </c:pt>
                <c:pt idx="129">
                  <c:v>2.6560297186257484</c:v>
                </c:pt>
                <c:pt idx="130">
                  <c:v>2.6775726907936725</c:v>
                </c:pt>
                <c:pt idx="131">
                  <c:v>2.6991233085503259</c:v>
                </c:pt>
                <c:pt idx="132">
                  <c:v>2.7206815162137477</c:v>
                </c:pt>
                <c:pt idx="133">
                  <c:v>2.74224725892635</c:v>
                </c:pt>
                <c:pt idx="134">
                  <c:v>2.763820482636608</c:v>
                </c:pt>
                <c:pt idx="135">
                  <c:v>2.7854011340812876</c:v>
                </c:pt>
                <c:pt idx="136">
                  <c:v>2.806989160768194</c:v>
                </c:pt>
                <c:pt idx="137">
                  <c:v>2.8285845109594194</c:v>
                </c:pt>
                <c:pt idx="138">
                  <c:v>2.8501871336550781</c:v>
                </c:pt>
                <c:pt idx="139">
                  <c:v>2.8717969785775082</c:v>
                </c:pt>
                <c:pt idx="140">
                  <c:v>2.8934139961559135</c:v>
                </c:pt>
                <c:pt idx="141">
                  <c:v>2.9150381375114565</c:v>
                </c:pt>
                <c:pt idx="142">
                  <c:v>2.9366693544427478</c:v>
                </c:pt>
                <c:pt idx="143">
                  <c:v>2.9583075994117634</c:v>
                </c:pt>
                <c:pt idx="144">
                  <c:v>2.9799528255301286</c:v>
                </c:pt>
                <c:pt idx="145">
                  <c:v>3.0016049865457948</c:v>
                </c:pt>
                <c:pt idx="146">
                  <c:v>3.0232640368300734</c:v>
                </c:pt>
                <c:pt idx="147">
                  <c:v>3.0449299313650209</c:v>
                </c:pt>
                <c:pt idx="148">
                  <c:v>3.0666026257311647</c:v>
                </c:pt>
                <c:pt idx="149">
                  <c:v>3.0882820760955538</c:v>
                </c:pt>
                <c:pt idx="150">
                  <c:v>3.1099682392001351</c:v>
                </c:pt>
                <c:pt idx="151">
                  <c:v>3.1316610723504197</c:v>
                </c:pt>
                <c:pt idx="152">
                  <c:v>3.1533605334044696</c:v>
                </c:pt>
                <c:pt idx="153">
                  <c:v>3.175066580762147</c:v>
                </c:pt>
                <c:pt idx="154">
                  <c:v>3.1967791733546571</c:v>
                </c:pt>
                <c:pt idx="155">
                  <c:v>3.2184982706343535</c:v>
                </c:pt>
                <c:pt idx="156">
                  <c:v>3.2402238325648054</c:v>
                </c:pt>
                <c:pt idx="157">
                  <c:v>3.2619558196111158</c:v>
                </c:pt>
                <c:pt idx="158">
                  <c:v>3.2836941927304824</c:v>
                </c:pt>
                <c:pt idx="159">
                  <c:v>3.3054389133630009</c:v>
                </c:pt>
                <c:pt idx="160">
                  <c:v>3.3271899434226837</c:v>
                </c:pt>
                <c:pt idx="161">
                  <c:v>3.3489472452887168</c:v>
                </c:pt>
                <c:pt idx="162">
                  <c:v>3.3707107817969217</c:v>
                </c:pt>
                <c:pt idx="163">
                  <c:v>3.3924805162314242</c:v>
                </c:pt>
                <c:pt idx="164">
                  <c:v>3.4142564123165355</c:v>
                </c:pt>
                <c:pt idx="165">
                  <c:v>3.4360384342088168</c:v>
                </c:pt>
                <c:pt idx="166">
                  <c:v>3.4578265464893425</c:v>
                </c:pt>
                <c:pt idx="167">
                  <c:v>3.4796207141561437</c:v>
                </c:pt>
                <c:pt idx="168">
                  <c:v>3.5014209026168337</c:v>
                </c:pt>
                <c:pt idx="169">
                  <c:v>3.5232270776814025</c:v>
                </c:pt>
                <c:pt idx="170">
                  <c:v>3.5450392055551871</c:v>
                </c:pt>
                <c:pt idx="171">
                  <c:v>3.7972573989166007</c:v>
                </c:pt>
                <c:pt idx="172">
                  <c:v>4.2370726192115367</c:v>
                </c:pt>
                <c:pt idx="173">
                  <c:v>4.2423760345147299</c:v>
                </c:pt>
                <c:pt idx="174">
                  <c:v>4.3023271920358788</c:v>
                </c:pt>
                <c:pt idx="175">
                  <c:v>4.3954326769470118</c:v>
                </c:pt>
                <c:pt idx="176">
                  <c:v>4.4833566952885571</c:v>
                </c:pt>
                <c:pt idx="177">
                  <c:v>4.6223025843192778</c:v>
                </c:pt>
                <c:pt idx="178">
                  <c:v>4.6620766152936151</c:v>
                </c:pt>
                <c:pt idx="179">
                  <c:v>4.6993418219208749</c:v>
                </c:pt>
                <c:pt idx="180">
                  <c:v>4.8827411021831697</c:v>
                </c:pt>
                <c:pt idx="181">
                  <c:v>4.890005565182399</c:v>
                </c:pt>
                <c:pt idx="182">
                  <c:v>4.9214917379019605</c:v>
                </c:pt>
                <c:pt idx="183">
                  <c:v>4.940549695891864</c:v>
                </c:pt>
                <c:pt idx="184">
                  <c:v>4.9951598172865364</c:v>
                </c:pt>
                <c:pt idx="185">
                  <c:v>5.0276361899234985</c:v>
                </c:pt>
                <c:pt idx="186">
                  <c:v>5.0423580076087111</c:v>
                </c:pt>
                <c:pt idx="187">
                  <c:v>5.1120684090032036</c:v>
                </c:pt>
                <c:pt idx="188">
                  <c:v>5.1148767223764775</c:v>
                </c:pt>
                <c:pt idx="189">
                  <c:v>5.1293632638188491</c:v>
                </c:pt>
                <c:pt idx="190">
                  <c:v>5.1458845996683902</c:v>
                </c:pt>
                <c:pt idx="191">
                  <c:v>5.2228376161506143</c:v>
                </c:pt>
                <c:pt idx="192">
                  <c:v>5.3174296493116406</c:v>
                </c:pt>
                <c:pt idx="193">
                  <c:v>5.3327050988635429</c:v>
                </c:pt>
                <c:pt idx="194">
                  <c:v>5.3559650583875031</c:v>
                </c:pt>
                <c:pt idx="195">
                  <c:v>5.3748101647500466</c:v>
                </c:pt>
                <c:pt idx="196">
                  <c:v>5.3945442169150315</c:v>
                </c:pt>
                <c:pt idx="197">
                  <c:v>5.3958021821699163</c:v>
                </c:pt>
                <c:pt idx="198">
                  <c:v>5.5367692915480271</c:v>
                </c:pt>
                <c:pt idx="199">
                  <c:v>5.5777441556376566</c:v>
                </c:pt>
                <c:pt idx="200">
                  <c:v>5.652730093899204</c:v>
                </c:pt>
                <c:pt idx="201">
                  <c:v>5.677312535184452</c:v>
                </c:pt>
                <c:pt idx="202">
                  <c:v>5.7335541202153468</c:v>
                </c:pt>
                <c:pt idx="203">
                  <c:v>5.7436103626570656</c:v>
                </c:pt>
                <c:pt idx="204">
                  <c:v>5.8284906087938158</c:v>
                </c:pt>
                <c:pt idx="205">
                  <c:v>5.8906768430115752</c:v>
                </c:pt>
                <c:pt idx="206">
                  <c:v>5.9733691461967187</c:v>
                </c:pt>
                <c:pt idx="207">
                  <c:v>6.0418585621458298</c:v>
                </c:pt>
                <c:pt idx="208">
                  <c:v>6.1377207584325646</c:v>
                </c:pt>
                <c:pt idx="209">
                  <c:v>6.2381177074723562</c:v>
                </c:pt>
                <c:pt idx="210">
                  <c:v>6.2675233609584744</c:v>
                </c:pt>
                <c:pt idx="211">
                  <c:v>6.4544120179686502</c:v>
                </c:pt>
                <c:pt idx="212">
                  <c:v>6.5478317962647727</c:v>
                </c:pt>
                <c:pt idx="213">
                  <c:v>6.5558723891658426</c:v>
                </c:pt>
                <c:pt idx="214">
                  <c:v>6.6024725535169235</c:v>
                </c:pt>
                <c:pt idx="215">
                  <c:v>6.6352773139408274</c:v>
                </c:pt>
                <c:pt idx="216">
                  <c:v>6.6956218028616767</c:v>
                </c:pt>
                <c:pt idx="217">
                  <c:v>6.7033384265531719</c:v>
                </c:pt>
                <c:pt idx="218">
                  <c:v>6.7556093552404448</c:v>
                </c:pt>
                <c:pt idx="219">
                  <c:v>6.7604333141000028</c:v>
                </c:pt>
                <c:pt idx="220">
                  <c:v>6.7633064277698658</c:v>
                </c:pt>
                <c:pt idx="221">
                  <c:v>6.9638994789107604</c:v>
                </c:pt>
                <c:pt idx="222">
                  <c:v>6.968336376686401</c:v>
                </c:pt>
                <c:pt idx="223">
                  <c:v>7.0159902377025594</c:v>
                </c:pt>
                <c:pt idx="224">
                  <c:v>7.1144302170097022</c:v>
                </c:pt>
                <c:pt idx="225">
                  <c:v>7.1374626474389116</c:v>
                </c:pt>
                <c:pt idx="226">
                  <c:v>7.1569724010577689</c:v>
                </c:pt>
                <c:pt idx="227">
                  <c:v>7.1716069433507394</c:v>
                </c:pt>
                <c:pt idx="228">
                  <c:v>7.1944058643343611</c:v>
                </c:pt>
                <c:pt idx="229">
                  <c:v>7.2042227549871942</c:v>
                </c:pt>
                <c:pt idx="230">
                  <c:v>7.2699225483188652</c:v>
                </c:pt>
                <c:pt idx="231">
                  <c:v>7.4032885467817993</c:v>
                </c:pt>
                <c:pt idx="232">
                  <c:v>7.4161893056779</c:v>
                </c:pt>
                <c:pt idx="233">
                  <c:v>7.4806536983720653</c:v>
                </c:pt>
                <c:pt idx="234">
                  <c:v>7.5760117027935436</c:v>
                </c:pt>
                <c:pt idx="235">
                  <c:v>7.5802846080202952</c:v>
                </c:pt>
                <c:pt idx="236">
                  <c:v>7.630261467980767</c:v>
                </c:pt>
                <c:pt idx="237">
                  <c:v>7.7373225835919035</c:v>
                </c:pt>
                <c:pt idx="238">
                  <c:v>7.8978381933530137</c:v>
                </c:pt>
                <c:pt idx="239">
                  <c:v>8.1094078603705242</c:v>
                </c:pt>
                <c:pt idx="240">
                  <c:v>8.3387429873635206</c:v>
                </c:pt>
                <c:pt idx="241">
                  <c:v>8.5090125767522924</c:v>
                </c:pt>
                <c:pt idx="242">
                  <c:v>8.6005806116869241</c:v>
                </c:pt>
                <c:pt idx="243">
                  <c:v>8.8155369086341455</c:v>
                </c:pt>
                <c:pt idx="244">
                  <c:v>9.245397149880823</c:v>
                </c:pt>
                <c:pt idx="245">
                  <c:v>9.2993644151445221</c:v>
                </c:pt>
                <c:pt idx="246">
                  <c:v>9.4306534944877658</c:v>
                </c:pt>
                <c:pt idx="247">
                  <c:v>9.6291128842493023</c:v>
                </c:pt>
                <c:pt idx="248">
                  <c:v>9.6291197531540007</c:v>
                </c:pt>
                <c:pt idx="249">
                  <c:v>9.8466775626501644</c:v>
                </c:pt>
                <c:pt idx="250">
                  <c:v>10.185044369217964</c:v>
                </c:pt>
                <c:pt idx="251">
                  <c:v>10.279392903209436</c:v>
                </c:pt>
                <c:pt idx="252">
                  <c:v>10.80557056438302</c:v>
                </c:pt>
                <c:pt idx="253">
                  <c:v>11.118109221865895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4DF8-4DC6-ADFC-FD596DE274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3681248"/>
        <c:axId val="843682496"/>
      </c:scatterChart>
      <c:scatterChart>
        <c:scatterStyle val="lineMarker"/>
        <c:varyColors val="0"/>
        <c:ser>
          <c:idx val="1"/>
          <c:order val="0"/>
          <c:tx>
            <c:v>Data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'DC-P '!$AZ$173:$AZ$255</c:f>
              <c:numCache>
                <c:formatCode>General</c:formatCode>
                <c:ptCount val="83"/>
                <c:pt idx="0">
                  <c:v>3.2024350180505414</c:v>
                </c:pt>
                <c:pt idx="1">
                  <c:v>3.5561288608102695</c:v>
                </c:pt>
                <c:pt idx="2">
                  <c:v>3.5603835740072203</c:v>
                </c:pt>
                <c:pt idx="3">
                  <c:v>3.6084636983553948</c:v>
                </c:pt>
                <c:pt idx="4">
                  <c:v>3.6830748094665058</c:v>
                </c:pt>
                <c:pt idx="5">
                  <c:v>3.7534697152025669</c:v>
                </c:pt>
                <c:pt idx="6">
                  <c:v>3.8645908543922984</c:v>
                </c:pt>
                <c:pt idx="7">
                  <c:v>3.8963725932611317</c:v>
                </c:pt>
                <c:pt idx="8">
                  <c:v>3.9261387886081027</c:v>
                </c:pt>
                <c:pt idx="9">
                  <c:v>4.0724819494584832</c:v>
                </c:pt>
                <c:pt idx="10">
                  <c:v>4.0782735659847571</c:v>
                </c:pt>
                <c:pt idx="11">
                  <c:v>4.1033716405936618</c:v>
                </c:pt>
                <c:pt idx="12">
                  <c:v>4.1185595667870034</c:v>
                </c:pt>
                <c:pt idx="13">
                  <c:v>4.1620659346169271</c:v>
                </c:pt>
                <c:pt idx="14">
                  <c:v>4.1879290012033694</c:v>
                </c:pt>
                <c:pt idx="15">
                  <c:v>4.1996505214600885</c:v>
                </c:pt>
                <c:pt idx="16">
                  <c:v>4.2551335740072203</c:v>
                </c:pt>
                <c:pt idx="17">
                  <c:v>4.2573680304853587</c:v>
                </c:pt>
                <c:pt idx="18">
                  <c:v>4.2688935018050538</c:v>
                </c:pt>
                <c:pt idx="19">
                  <c:v>4.2820361010830332</c:v>
                </c:pt>
                <c:pt idx="20">
                  <c:v>4.3432272362615327</c:v>
                </c:pt>
                <c:pt idx="21">
                  <c:v>4.4183900922583232</c:v>
                </c:pt>
                <c:pt idx="22">
                  <c:v>4.4305224127557166</c:v>
                </c:pt>
                <c:pt idx="23">
                  <c:v>4.4489933814681111</c:v>
                </c:pt>
                <c:pt idx="24">
                  <c:v>4.4639558764540714</c:v>
                </c:pt>
                <c:pt idx="25">
                  <c:v>4.4796216907340556</c:v>
                </c:pt>
                <c:pt idx="26">
                  <c:v>4.4806202366626557</c:v>
                </c:pt>
                <c:pt idx="27">
                  <c:v>4.592452466907341</c:v>
                </c:pt>
                <c:pt idx="28">
                  <c:v>4.6249350180505422</c:v>
                </c:pt>
                <c:pt idx="29">
                  <c:v>4.6843524368231044</c:v>
                </c:pt>
                <c:pt idx="30">
                  <c:v>4.7038235058162847</c:v>
                </c:pt>
                <c:pt idx="31">
                  <c:v>4.7483569494584836</c:v>
                </c:pt>
                <c:pt idx="32">
                  <c:v>4.756317689530686</c:v>
                </c:pt>
                <c:pt idx="33">
                  <c:v>4.8234863618130763</c:v>
                </c:pt>
                <c:pt idx="34">
                  <c:v>4.872669073405536</c:v>
                </c:pt>
                <c:pt idx="35">
                  <c:v>4.9380344965904523</c:v>
                </c:pt>
                <c:pt idx="36">
                  <c:v>4.9921427998395504</c:v>
                </c:pt>
                <c:pt idx="37">
                  <c:v>5.0678309265944641</c:v>
                </c:pt>
                <c:pt idx="38">
                  <c:v>5.1470436221419975</c:v>
                </c:pt>
                <c:pt idx="39">
                  <c:v>5.1702338547934215</c:v>
                </c:pt>
                <c:pt idx="40">
                  <c:v>5.3175090252707582</c:v>
                </c:pt>
                <c:pt idx="41">
                  <c:v>5.3910564580826312</c:v>
                </c:pt>
                <c:pt idx="42">
                  <c:v>5.3973844765342953</c:v>
                </c:pt>
                <c:pt idx="43">
                  <c:v>5.4340524969915762</c:v>
                </c:pt>
                <c:pt idx="44">
                  <c:v>5.4598585539510625</c:v>
                </c:pt>
                <c:pt idx="45">
                  <c:v>5.507314229843562</c:v>
                </c:pt>
                <c:pt idx="46">
                  <c:v>5.5133813176895314</c:v>
                </c:pt>
                <c:pt idx="47">
                  <c:v>5.5544705174488564</c:v>
                </c:pt>
                <c:pt idx="48">
                  <c:v>5.5582618331327716</c:v>
                </c:pt>
                <c:pt idx="49">
                  <c:v>5.5605198555956674</c:v>
                </c:pt>
                <c:pt idx="50">
                  <c:v>5.7180653830726031</c:v>
                </c:pt>
                <c:pt idx="51">
                  <c:v>5.7215478339350181</c:v>
                </c:pt>
                <c:pt idx="52">
                  <c:v>5.7589444444444453</c:v>
                </c:pt>
                <c:pt idx="53">
                  <c:v>5.8361603489771365</c:v>
                </c:pt>
                <c:pt idx="54">
                  <c:v>5.8542200661853183</c:v>
                </c:pt>
                <c:pt idx="55">
                  <c:v>5.8695156438026475</c:v>
                </c:pt>
                <c:pt idx="56">
                  <c:v>5.8809878660248689</c:v>
                </c:pt>
                <c:pt idx="57">
                  <c:v>5.8988582029683103</c:v>
                </c:pt>
                <c:pt idx="58">
                  <c:v>5.9065521460088251</c:v>
                </c:pt>
                <c:pt idx="59">
                  <c:v>5.9580321901323705</c:v>
                </c:pt>
                <c:pt idx="60">
                  <c:v>6.0624702166064983</c:v>
                </c:pt>
                <c:pt idx="61">
                  <c:v>6.0725682912154033</c:v>
                </c:pt>
                <c:pt idx="62">
                  <c:v>6.1230162454873653</c:v>
                </c:pt>
                <c:pt idx="63">
                  <c:v>6.1976055455274768</c:v>
                </c:pt>
                <c:pt idx="64">
                  <c:v>6.2009468511833123</c:v>
                </c:pt>
                <c:pt idx="65">
                  <c:v>6.2400213598074608</c:v>
                </c:pt>
                <c:pt idx="66">
                  <c:v>6.3236894304051345</c:v>
                </c:pt>
                <c:pt idx="67">
                  <c:v>6.4490367027677493</c:v>
                </c:pt>
                <c:pt idx="68">
                  <c:v>6.6140811271560374</c:v>
                </c:pt>
                <c:pt idx="69">
                  <c:v>6.7927701062976329</c:v>
                </c:pt>
                <c:pt idx="70">
                  <c:v>6.9252970818291217</c:v>
                </c:pt>
                <c:pt idx="71">
                  <c:v>6.9965193040513443</c:v>
                </c:pt>
                <c:pt idx="72">
                  <c:v>7.1635830324909744</c:v>
                </c:pt>
                <c:pt idx="73">
                  <c:v>7.4971357300441239</c:v>
                </c:pt>
                <c:pt idx="74">
                  <c:v>7.5389629963898912</c:v>
                </c:pt>
                <c:pt idx="75">
                  <c:v>7.6406738868832731</c:v>
                </c:pt>
                <c:pt idx="76">
                  <c:v>7.7943040513437625</c:v>
                </c:pt>
                <c:pt idx="77">
                  <c:v>7.7943093662254315</c:v>
                </c:pt>
                <c:pt idx="78">
                  <c:v>7.9625636281588461</c:v>
                </c:pt>
                <c:pt idx="79">
                  <c:v>8.2239245888487762</c:v>
                </c:pt>
                <c:pt idx="80">
                  <c:v>8.2967324007220213</c:v>
                </c:pt>
                <c:pt idx="81">
                  <c:v>8.7022457882069801</c:v>
                </c:pt>
                <c:pt idx="82">
                  <c:v>8.9426976534296028</c:v>
                </c:pt>
              </c:numCache>
            </c:numRef>
          </c:xVal>
          <c:yVal>
            <c:numRef>
              <c:f>'DC-P '!$BA$173:$BA$255</c:f>
              <c:numCache>
                <c:formatCode>General</c:formatCode>
                <c:ptCount val="83"/>
                <c:pt idx="0">
                  <c:v>4.333333333333333</c:v>
                </c:pt>
                <c:pt idx="1">
                  <c:v>4.416666666666667</c:v>
                </c:pt>
                <c:pt idx="2">
                  <c:v>5.166666666666667</c:v>
                </c:pt>
                <c:pt idx="3">
                  <c:v>3.3333333333333335</c:v>
                </c:pt>
                <c:pt idx="4">
                  <c:v>5.166666666666667</c:v>
                </c:pt>
                <c:pt idx="5">
                  <c:v>4.916666666666667</c:v>
                </c:pt>
                <c:pt idx="6">
                  <c:v>5</c:v>
                </c:pt>
                <c:pt idx="7">
                  <c:v>5.416666666666667</c:v>
                </c:pt>
                <c:pt idx="8">
                  <c:v>5.333333333333333</c:v>
                </c:pt>
                <c:pt idx="9">
                  <c:v>5.666666666666667</c:v>
                </c:pt>
                <c:pt idx="10">
                  <c:v>5.333333333333333</c:v>
                </c:pt>
                <c:pt idx="11">
                  <c:v>5.166666666666667</c:v>
                </c:pt>
                <c:pt idx="12">
                  <c:v>6.5</c:v>
                </c:pt>
                <c:pt idx="13">
                  <c:v>5.583333333333333</c:v>
                </c:pt>
                <c:pt idx="14">
                  <c:v>5.5</c:v>
                </c:pt>
                <c:pt idx="15">
                  <c:v>5.416666666666667</c:v>
                </c:pt>
                <c:pt idx="16">
                  <c:v>6.166666666666667</c:v>
                </c:pt>
                <c:pt idx="17">
                  <c:v>5.666666666666667</c:v>
                </c:pt>
                <c:pt idx="18">
                  <c:v>5.5</c:v>
                </c:pt>
                <c:pt idx="19">
                  <c:v>5.666666666666667</c:v>
                </c:pt>
                <c:pt idx="20">
                  <c:v>5.666666666666667</c:v>
                </c:pt>
                <c:pt idx="21">
                  <c:v>5.916666666666667</c:v>
                </c:pt>
                <c:pt idx="22">
                  <c:v>6.083333333333333</c:v>
                </c:pt>
                <c:pt idx="23">
                  <c:v>6.833333333333333</c:v>
                </c:pt>
                <c:pt idx="24">
                  <c:v>5.666666666666667</c:v>
                </c:pt>
                <c:pt idx="25">
                  <c:v>6.25</c:v>
                </c:pt>
                <c:pt idx="26">
                  <c:v>6.083333333333333</c:v>
                </c:pt>
                <c:pt idx="27">
                  <c:v>6.166666666666667</c:v>
                </c:pt>
                <c:pt idx="28">
                  <c:v>6</c:v>
                </c:pt>
                <c:pt idx="29">
                  <c:v>6.25</c:v>
                </c:pt>
                <c:pt idx="30">
                  <c:v>6.166666666666667</c:v>
                </c:pt>
                <c:pt idx="31">
                  <c:v>6.75</c:v>
                </c:pt>
                <c:pt idx="32">
                  <c:v>6.25</c:v>
                </c:pt>
                <c:pt idx="33">
                  <c:v>6.833333333333333</c:v>
                </c:pt>
                <c:pt idx="34">
                  <c:v>6.5</c:v>
                </c:pt>
                <c:pt idx="35">
                  <c:v>6.666666666666667</c:v>
                </c:pt>
                <c:pt idx="36">
                  <c:v>8.1666666666666661</c:v>
                </c:pt>
                <c:pt idx="37">
                  <c:v>5.666666666666667</c:v>
                </c:pt>
                <c:pt idx="38">
                  <c:v>5.5</c:v>
                </c:pt>
                <c:pt idx="39">
                  <c:v>7.333333333333333</c:v>
                </c:pt>
                <c:pt idx="40">
                  <c:v>7.416666666666667</c:v>
                </c:pt>
                <c:pt idx="41">
                  <c:v>7.583333333333333</c:v>
                </c:pt>
                <c:pt idx="42">
                  <c:v>6.75</c:v>
                </c:pt>
                <c:pt idx="43">
                  <c:v>5.916666666666667</c:v>
                </c:pt>
                <c:pt idx="44">
                  <c:v>7.583333333333333</c:v>
                </c:pt>
                <c:pt idx="45">
                  <c:v>6.25</c:v>
                </c:pt>
                <c:pt idx="46">
                  <c:v>7.416666666666667</c:v>
                </c:pt>
                <c:pt idx="47">
                  <c:v>6.333333333333333</c:v>
                </c:pt>
                <c:pt idx="48">
                  <c:v>6.416666666666667</c:v>
                </c:pt>
                <c:pt idx="49">
                  <c:v>7.333333333333333</c:v>
                </c:pt>
                <c:pt idx="50">
                  <c:v>8.6666666666666661</c:v>
                </c:pt>
                <c:pt idx="51">
                  <c:v>6.25</c:v>
                </c:pt>
                <c:pt idx="52">
                  <c:v>7.666666666666667</c:v>
                </c:pt>
                <c:pt idx="53">
                  <c:v>7.75</c:v>
                </c:pt>
                <c:pt idx="54">
                  <c:v>6.083333333333333</c:v>
                </c:pt>
                <c:pt idx="55">
                  <c:v>6.5</c:v>
                </c:pt>
                <c:pt idx="56">
                  <c:v>6.833333333333333</c:v>
                </c:pt>
                <c:pt idx="57">
                  <c:v>7.833333333333333</c:v>
                </c:pt>
                <c:pt idx="58">
                  <c:v>8.5833333333333339</c:v>
                </c:pt>
                <c:pt idx="59">
                  <c:v>6.5</c:v>
                </c:pt>
                <c:pt idx="60">
                  <c:v>6.5</c:v>
                </c:pt>
                <c:pt idx="61">
                  <c:v>6.5</c:v>
                </c:pt>
                <c:pt idx="62">
                  <c:v>7</c:v>
                </c:pt>
                <c:pt idx="63">
                  <c:v>7.083333333333333</c:v>
                </c:pt>
                <c:pt idx="64">
                  <c:v>8.8333333333333339</c:v>
                </c:pt>
                <c:pt idx="65">
                  <c:v>8.5833333333333339</c:v>
                </c:pt>
                <c:pt idx="66">
                  <c:v>6.916666666666667</c:v>
                </c:pt>
                <c:pt idx="67">
                  <c:v>7.666666666666667</c:v>
                </c:pt>
                <c:pt idx="68">
                  <c:v>7.583333333333333</c:v>
                </c:pt>
                <c:pt idx="69">
                  <c:v>6.916666666666667</c:v>
                </c:pt>
                <c:pt idx="70">
                  <c:v>7.916666666666667</c:v>
                </c:pt>
                <c:pt idx="71">
                  <c:v>7.583333333333333</c:v>
                </c:pt>
                <c:pt idx="72">
                  <c:v>7.916666666666667</c:v>
                </c:pt>
                <c:pt idx="73">
                  <c:v>7.916666666666667</c:v>
                </c:pt>
                <c:pt idx="74">
                  <c:v>8.5</c:v>
                </c:pt>
                <c:pt idx="75">
                  <c:v>8.8333333333333339</c:v>
                </c:pt>
                <c:pt idx="76">
                  <c:v>8.9166666666666661</c:v>
                </c:pt>
                <c:pt idx="77">
                  <c:v>8.4166666666666661</c:v>
                </c:pt>
                <c:pt idx="78">
                  <c:v>9.25</c:v>
                </c:pt>
                <c:pt idx="79">
                  <c:v>9.3333333333333339</c:v>
                </c:pt>
                <c:pt idx="80">
                  <c:v>9.25</c:v>
                </c:pt>
                <c:pt idx="81">
                  <c:v>9.5</c:v>
                </c:pt>
                <c:pt idx="82">
                  <c:v>9.75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4DF8-4DC6-ADFC-FD596DE274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3681248"/>
        <c:axId val="843682496"/>
      </c:scatterChart>
      <c:valAx>
        <c:axId val="843681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D/C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43682496"/>
        <c:crossesAt val="0"/>
        <c:crossBetween val="midCat"/>
      </c:valAx>
      <c:valAx>
        <c:axId val="8436824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Congestion duration (hours)</a:t>
                </a:r>
              </a:p>
            </c:rich>
          </c:tx>
          <c:layout>
            <c:manualLayout>
              <c:xMode val="edge"/>
              <c:yMode val="edge"/>
              <c:x val="1.029725213149928E-3"/>
              <c:y val="0.176401735263441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_ 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headEnd type="none"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43681248"/>
        <c:crosses val="autoZero"/>
        <c:crossBetween val="midCat"/>
        <c:majorUnit val="2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963560182402815"/>
          <c:y val="0.56064965113984888"/>
          <c:w val="0.3063448786415548"/>
          <c:h val="0.1415611554723122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 sz="1200" b="1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217215006795736"/>
          <c:y val="4.0470934510669611E-2"/>
          <c:w val="0.77119317649869412"/>
          <c:h val="0.78512396215373736"/>
        </c:manualLayout>
      </c:layout>
      <c:scatterChart>
        <c:scatterStyle val="smoothMarker"/>
        <c:varyColors val="0"/>
        <c:ser>
          <c:idx val="4"/>
          <c:order val="0"/>
          <c:tx>
            <c:v>Estimated curve</c:v>
          </c:tx>
          <c:spPr>
            <a:ln w="28575" cap="rnd">
              <a:solidFill>
                <a:srgbClr val="0000FF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'Vbar-DC'!$AE$2:$AE$91</c:f>
              <c:numCache>
                <c:formatCode>General</c:formatCode>
                <c:ptCount val="90"/>
                <c:pt idx="0">
                  <c:v>0.1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3.2024350180505414</c:v>
                </c:pt>
                <c:pt idx="8">
                  <c:v>3.5561288608102695</c:v>
                </c:pt>
                <c:pt idx="9">
                  <c:v>3.5603835740072203</c:v>
                </c:pt>
                <c:pt idx="10">
                  <c:v>3.6084636983553948</c:v>
                </c:pt>
                <c:pt idx="11">
                  <c:v>3.6830748094665058</c:v>
                </c:pt>
                <c:pt idx="12">
                  <c:v>3.7534697152025669</c:v>
                </c:pt>
                <c:pt idx="13">
                  <c:v>3.8645908543922984</c:v>
                </c:pt>
                <c:pt idx="14">
                  <c:v>3.8963725932611317</c:v>
                </c:pt>
                <c:pt idx="15">
                  <c:v>3.9261387886081027</c:v>
                </c:pt>
                <c:pt idx="16">
                  <c:v>4.0724819494584832</c:v>
                </c:pt>
                <c:pt idx="17">
                  <c:v>4.0782735659847571</c:v>
                </c:pt>
                <c:pt idx="18">
                  <c:v>4.1033716405936618</c:v>
                </c:pt>
                <c:pt idx="19">
                  <c:v>4.1185595667870034</c:v>
                </c:pt>
                <c:pt idx="20">
                  <c:v>4.1620659346169271</c:v>
                </c:pt>
                <c:pt idx="21">
                  <c:v>4.1879290012033694</c:v>
                </c:pt>
                <c:pt idx="22">
                  <c:v>4.1996505214600885</c:v>
                </c:pt>
                <c:pt idx="23">
                  <c:v>4.2551335740072203</c:v>
                </c:pt>
                <c:pt idx="24">
                  <c:v>4.2573680304853587</c:v>
                </c:pt>
                <c:pt idx="25">
                  <c:v>4.2688935018050538</c:v>
                </c:pt>
                <c:pt idx="26">
                  <c:v>4.2820361010830332</c:v>
                </c:pt>
                <c:pt idx="27">
                  <c:v>4.3432272362615327</c:v>
                </c:pt>
                <c:pt idx="28">
                  <c:v>4.4183900922583232</c:v>
                </c:pt>
                <c:pt idx="29">
                  <c:v>4.4305224127557166</c:v>
                </c:pt>
                <c:pt idx="30">
                  <c:v>4.4489933814681111</c:v>
                </c:pt>
                <c:pt idx="31">
                  <c:v>4.4639558764540714</c:v>
                </c:pt>
                <c:pt idx="32">
                  <c:v>4.4796216907340556</c:v>
                </c:pt>
                <c:pt idx="33">
                  <c:v>4.4806202366626557</c:v>
                </c:pt>
                <c:pt idx="34">
                  <c:v>4.592452466907341</c:v>
                </c:pt>
                <c:pt idx="35">
                  <c:v>4.6249350180505422</c:v>
                </c:pt>
                <c:pt idx="36">
                  <c:v>4.6843524368231044</c:v>
                </c:pt>
                <c:pt idx="37">
                  <c:v>4.7038235058162847</c:v>
                </c:pt>
                <c:pt idx="38">
                  <c:v>4.7483569494584836</c:v>
                </c:pt>
                <c:pt idx="39">
                  <c:v>4.756317689530686</c:v>
                </c:pt>
                <c:pt idx="40">
                  <c:v>4.8234863618130763</c:v>
                </c:pt>
                <c:pt idx="41">
                  <c:v>4.872669073405536</c:v>
                </c:pt>
                <c:pt idx="42">
                  <c:v>4.9380344965904523</c:v>
                </c:pt>
                <c:pt idx="43">
                  <c:v>4.9921427998395504</c:v>
                </c:pt>
                <c:pt idx="44">
                  <c:v>5.0678309265944641</c:v>
                </c:pt>
                <c:pt idx="45">
                  <c:v>5.1470436221419975</c:v>
                </c:pt>
                <c:pt idx="46">
                  <c:v>5.1702338547934215</c:v>
                </c:pt>
                <c:pt idx="47">
                  <c:v>5.3175090252707582</c:v>
                </c:pt>
                <c:pt idx="48">
                  <c:v>5.3910564580826312</c:v>
                </c:pt>
                <c:pt idx="49">
                  <c:v>5.3973844765342953</c:v>
                </c:pt>
                <c:pt idx="50">
                  <c:v>5.4340524969915762</c:v>
                </c:pt>
                <c:pt idx="51">
                  <c:v>5.4598585539510625</c:v>
                </c:pt>
                <c:pt idx="52">
                  <c:v>5.507314229843562</c:v>
                </c:pt>
                <c:pt idx="53">
                  <c:v>5.5133813176895314</c:v>
                </c:pt>
                <c:pt idx="54">
                  <c:v>5.5544705174488564</c:v>
                </c:pt>
                <c:pt idx="55">
                  <c:v>5.5582618331327716</c:v>
                </c:pt>
                <c:pt idx="56">
                  <c:v>5.5605198555956674</c:v>
                </c:pt>
                <c:pt idx="57">
                  <c:v>5.7180653830726031</c:v>
                </c:pt>
                <c:pt idx="58">
                  <c:v>5.7215478339350181</c:v>
                </c:pt>
                <c:pt idx="59">
                  <c:v>5.7589444444444453</c:v>
                </c:pt>
                <c:pt idx="60">
                  <c:v>5.8361603489771365</c:v>
                </c:pt>
                <c:pt idx="61">
                  <c:v>5.8542200661853183</c:v>
                </c:pt>
                <c:pt idx="62">
                  <c:v>5.8695156438026475</c:v>
                </c:pt>
                <c:pt idx="63">
                  <c:v>5.8809878660248689</c:v>
                </c:pt>
                <c:pt idx="64">
                  <c:v>5.8988582029683103</c:v>
                </c:pt>
                <c:pt idx="65">
                  <c:v>5.9065521460088251</c:v>
                </c:pt>
                <c:pt idx="66">
                  <c:v>5.9580321901323705</c:v>
                </c:pt>
                <c:pt idx="67">
                  <c:v>6.0624702166064983</c:v>
                </c:pt>
                <c:pt idx="68">
                  <c:v>6.0725682912154033</c:v>
                </c:pt>
                <c:pt idx="69">
                  <c:v>6.1230162454873653</c:v>
                </c:pt>
                <c:pt idx="70">
                  <c:v>6.1976055455274768</c:v>
                </c:pt>
                <c:pt idx="71">
                  <c:v>6.2009468511833123</c:v>
                </c:pt>
                <c:pt idx="72">
                  <c:v>6.2400213598074608</c:v>
                </c:pt>
                <c:pt idx="73">
                  <c:v>6.3236894304051345</c:v>
                </c:pt>
                <c:pt idx="74">
                  <c:v>6.4490367027677493</c:v>
                </c:pt>
                <c:pt idx="75">
                  <c:v>6.6140811271560374</c:v>
                </c:pt>
                <c:pt idx="76">
                  <c:v>6.7927701062976329</c:v>
                </c:pt>
                <c:pt idx="77">
                  <c:v>6.9252970818291217</c:v>
                </c:pt>
                <c:pt idx="78">
                  <c:v>6.9965193040513443</c:v>
                </c:pt>
                <c:pt idx="79">
                  <c:v>7.1635830324909744</c:v>
                </c:pt>
                <c:pt idx="80">
                  <c:v>7.4971357300441239</c:v>
                </c:pt>
                <c:pt idx="81">
                  <c:v>7.5389629963898912</c:v>
                </c:pt>
                <c:pt idx="82">
                  <c:v>7.6406738868832731</c:v>
                </c:pt>
                <c:pt idx="83">
                  <c:v>7.7943040513437625</c:v>
                </c:pt>
                <c:pt idx="84">
                  <c:v>7.7943093662254315</c:v>
                </c:pt>
                <c:pt idx="85">
                  <c:v>7.9625636281588461</c:v>
                </c:pt>
                <c:pt idx="86">
                  <c:v>8.2239245888487762</c:v>
                </c:pt>
                <c:pt idx="87">
                  <c:v>8.2967324007220213</c:v>
                </c:pt>
                <c:pt idx="88">
                  <c:v>8.7022457882069801</c:v>
                </c:pt>
                <c:pt idx="89">
                  <c:v>8.9426976534296028</c:v>
                </c:pt>
              </c:numCache>
            </c:numRef>
          </c:xVal>
          <c:yVal>
            <c:numRef>
              <c:f>'Vbar-DC'!$AF$2:$AF$91</c:f>
              <c:numCache>
                <c:formatCode>General</c:formatCode>
                <c:ptCount val="90"/>
                <c:pt idx="0">
                  <c:v>51.30256441493443</c:v>
                </c:pt>
                <c:pt idx="1">
                  <c:v>48.778029882595398</c:v>
                </c:pt>
                <c:pt idx="2">
                  <c:v>45.997834397886983</c:v>
                </c:pt>
                <c:pt idx="3">
                  <c:v>43.539242120474952</c:v>
                </c:pt>
                <c:pt idx="4">
                  <c:v>41.342786457214288</c:v>
                </c:pt>
                <c:pt idx="5">
                  <c:v>39.36578212734468</c:v>
                </c:pt>
                <c:pt idx="6">
                  <c:v>37.575362292405501</c:v>
                </c:pt>
                <c:pt idx="7">
                  <c:v>36.897394586746707</c:v>
                </c:pt>
                <c:pt idx="8">
                  <c:v>35.771435373475562</c:v>
                </c:pt>
                <c:pt idx="9">
                  <c:v>35.758321093440188</c:v>
                </c:pt>
                <c:pt idx="10">
                  <c:v>35.610808652945444</c:v>
                </c:pt>
                <c:pt idx="11">
                  <c:v>35.384360003598808</c:v>
                </c:pt>
                <c:pt idx="12">
                  <c:v>35.173405962323919</c:v>
                </c:pt>
                <c:pt idx="13">
                  <c:v>34.845617308450315</c:v>
                </c:pt>
                <c:pt idx="14">
                  <c:v>34.753017709860494</c:v>
                </c:pt>
                <c:pt idx="15">
                  <c:v>34.666747934208672</c:v>
                </c:pt>
                <c:pt idx="16">
                  <c:v>34.248926627665391</c:v>
                </c:pt>
                <c:pt idx="17">
                  <c:v>34.232603674521123</c:v>
                </c:pt>
                <c:pt idx="18">
                  <c:v>34.162052035842635</c:v>
                </c:pt>
                <c:pt idx="19">
                  <c:v>34.119502975402973</c:v>
                </c:pt>
                <c:pt idx="20">
                  <c:v>33.998219507390374</c:v>
                </c:pt>
                <c:pt idx="21">
                  <c:v>33.926538984522566</c:v>
                </c:pt>
                <c:pt idx="22">
                  <c:v>33.894154349910032</c:v>
                </c:pt>
                <c:pt idx="23">
                  <c:v>33.741720487988502</c:v>
                </c:pt>
                <c:pt idx="24">
                  <c:v>33.735611009359403</c:v>
                </c:pt>
                <c:pt idx="25">
                  <c:v>33.704133931143126</c:v>
                </c:pt>
                <c:pt idx="26">
                  <c:v>33.668313777430697</c:v>
                </c:pt>
                <c:pt idx="27">
                  <c:v>33.502560285166872</c:v>
                </c:pt>
                <c:pt idx="28">
                  <c:v>33.301236419955828</c:v>
                </c:pt>
                <c:pt idx="29">
                  <c:v>33.268972246950597</c:v>
                </c:pt>
                <c:pt idx="30">
                  <c:v>33.219974220125692</c:v>
                </c:pt>
                <c:pt idx="31">
                  <c:v>33.180391465697681</c:v>
                </c:pt>
                <c:pt idx="32">
                  <c:v>33.139051582894879</c:v>
                </c:pt>
                <c:pt idx="33">
                  <c:v>33.136420139664828</c:v>
                </c:pt>
                <c:pt idx="34">
                  <c:v>32.844396739838928</c:v>
                </c:pt>
                <c:pt idx="35">
                  <c:v>32.760561923779655</c:v>
                </c:pt>
                <c:pt idx="36">
                  <c:v>32.608339431683305</c:v>
                </c:pt>
                <c:pt idx="37">
                  <c:v>32.558770878719443</c:v>
                </c:pt>
                <c:pt idx="38">
                  <c:v>32.44597780700488</c:v>
                </c:pt>
                <c:pt idx="39">
                  <c:v>32.425899329008203</c:v>
                </c:pt>
                <c:pt idx="40">
                  <c:v>32.257495058981753</c:v>
                </c:pt>
                <c:pt idx="41">
                  <c:v>32.135316210897436</c:v>
                </c:pt>
                <c:pt idx="42">
                  <c:v>31.974395257599891</c:v>
                </c:pt>
                <c:pt idx="43">
                  <c:v>31.842430336480071</c:v>
                </c:pt>
                <c:pt idx="44">
                  <c:v>31.659693380347154</c:v>
                </c:pt>
                <c:pt idx="45">
                  <c:v>31.470730735437943</c:v>
                </c:pt>
                <c:pt idx="46">
                  <c:v>31.415846051311615</c:v>
                </c:pt>
                <c:pt idx="47">
                  <c:v>31.071806099017103</c:v>
                </c:pt>
                <c:pt idx="48">
                  <c:v>30.902864880427405</c:v>
                </c:pt>
                <c:pt idx="49">
                  <c:v>30.88841688810486</c:v>
                </c:pt>
                <c:pt idx="50">
                  <c:v>30.804968388702022</c:v>
                </c:pt>
                <c:pt idx="51">
                  <c:v>30.746515158789123</c:v>
                </c:pt>
                <c:pt idx="52">
                  <c:v>30.639613177078076</c:v>
                </c:pt>
                <c:pt idx="53">
                  <c:v>30.626000779707756</c:v>
                </c:pt>
                <c:pt idx="54">
                  <c:v>30.534135502519668</c:v>
                </c:pt>
                <c:pt idx="55">
                  <c:v>30.525687432089722</c:v>
                </c:pt>
                <c:pt idx="56">
                  <c:v>30.520658220617339</c:v>
                </c:pt>
                <c:pt idx="57">
                  <c:v>30.173894535703969</c:v>
                </c:pt>
                <c:pt idx="58">
                  <c:v>30.166320433495862</c:v>
                </c:pt>
                <c:pt idx="59">
                  <c:v>30.085229404419309</c:v>
                </c:pt>
                <c:pt idx="60">
                  <c:v>29.919194967399466</c:v>
                </c:pt>
                <c:pt idx="61">
                  <c:v>29.880631550688303</c:v>
                </c:pt>
                <c:pt idx="62">
                  <c:v>29.848049795256614</c:v>
                </c:pt>
                <c:pt idx="63">
                  <c:v>29.823659913858872</c:v>
                </c:pt>
                <c:pt idx="64">
                  <c:v>29.785748658408501</c:v>
                </c:pt>
                <c:pt idx="65">
                  <c:v>29.769456538236312</c:v>
                </c:pt>
                <c:pt idx="66">
                  <c:v>29.660912762626864</c:v>
                </c:pt>
                <c:pt idx="67">
                  <c:v>29.443173095760852</c:v>
                </c:pt>
                <c:pt idx="68">
                  <c:v>29.422292826753193</c:v>
                </c:pt>
                <c:pt idx="69">
                  <c:v>29.318430335213232</c:v>
                </c:pt>
                <c:pt idx="70">
                  <c:v>29.166229624003687</c:v>
                </c:pt>
                <c:pt idx="71">
                  <c:v>29.159449366560708</c:v>
                </c:pt>
                <c:pt idx="72">
                  <c:v>29.080396584569417</c:v>
                </c:pt>
                <c:pt idx="73">
                  <c:v>28.912587602099826</c:v>
                </c:pt>
                <c:pt idx="74">
                  <c:v>28.664849821488161</c:v>
                </c:pt>
                <c:pt idx="75">
                  <c:v>28.34518350628738</c:v>
                </c:pt>
                <c:pt idx="76">
                  <c:v>28.007186463474522</c:v>
                </c:pt>
                <c:pt idx="77">
                  <c:v>27.761766553547496</c:v>
                </c:pt>
                <c:pt idx="78">
                  <c:v>27.63167630302285</c:v>
                </c:pt>
                <c:pt idx="79">
                  <c:v>27.331349309395019</c:v>
                </c:pt>
                <c:pt idx="80">
                  <c:v>26.751193579282116</c:v>
                </c:pt>
                <c:pt idx="81">
                  <c:v>26.680207744330509</c:v>
                </c:pt>
                <c:pt idx="82">
                  <c:v>26.509182794936134</c:v>
                </c:pt>
                <c:pt idx="83">
                  <c:v>26.255048495310408</c:v>
                </c:pt>
                <c:pt idx="84">
                  <c:v>26.255039789282456</c:v>
                </c:pt>
                <c:pt idx="85">
                  <c:v>25.982345997715075</c:v>
                </c:pt>
                <c:pt idx="86">
                  <c:v>25.570001434254443</c:v>
                </c:pt>
                <c:pt idx="87">
                  <c:v>25.457495195265846</c:v>
                </c:pt>
                <c:pt idx="88">
                  <c:v>24.848856405073892</c:v>
                </c:pt>
                <c:pt idx="89">
                  <c:v>24.501740022500631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D19-4F69-B534-2D136D6685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762448"/>
        <c:axId val="82762864"/>
      </c:scatterChart>
      <c:scatterChart>
        <c:scatterStyle val="lineMarker"/>
        <c:varyColors val="0"/>
        <c:ser>
          <c:idx val="0"/>
          <c:order val="1"/>
          <c:tx>
            <c:v>Data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'Vbar-DC'!$A$2:$A$85</c:f>
              <c:numCache>
                <c:formatCode>General</c:formatCode>
                <c:ptCount val="84"/>
                <c:pt idx="1">
                  <c:v>4.0782735659847571</c:v>
                </c:pt>
                <c:pt idx="2">
                  <c:v>3.9261387886081027</c:v>
                </c:pt>
                <c:pt idx="3">
                  <c:v>4.4183900922583232</c:v>
                </c:pt>
                <c:pt idx="4">
                  <c:v>5.8988582029683103</c:v>
                </c:pt>
                <c:pt idx="5">
                  <c:v>5.3910564580826312</c:v>
                </c:pt>
                <c:pt idx="6">
                  <c:v>3.7534697152025669</c:v>
                </c:pt>
                <c:pt idx="7">
                  <c:v>4.6843524368231044</c:v>
                </c:pt>
                <c:pt idx="8">
                  <c:v>5.8361603489771365</c:v>
                </c:pt>
                <c:pt idx="9">
                  <c:v>5.5605198555956674</c:v>
                </c:pt>
                <c:pt idx="10">
                  <c:v>5.9065521460088251</c:v>
                </c:pt>
                <c:pt idx="11">
                  <c:v>4.1879290012033694</c:v>
                </c:pt>
                <c:pt idx="12">
                  <c:v>3.6830748094665058</c:v>
                </c:pt>
                <c:pt idx="13">
                  <c:v>3.5603835740072203</c:v>
                </c:pt>
                <c:pt idx="14">
                  <c:v>5.7180653830726031</c:v>
                </c:pt>
                <c:pt idx="15">
                  <c:v>5.5133813176895314</c:v>
                </c:pt>
                <c:pt idx="16">
                  <c:v>4.2573680304853587</c:v>
                </c:pt>
                <c:pt idx="17">
                  <c:v>4.2820361010830332</c:v>
                </c:pt>
                <c:pt idx="18">
                  <c:v>4.872669073405536</c:v>
                </c:pt>
                <c:pt idx="19">
                  <c:v>6.2009468511833123</c:v>
                </c:pt>
                <c:pt idx="20">
                  <c:v>4.4489933814681111</c:v>
                </c:pt>
                <c:pt idx="21">
                  <c:v>3.5561288608102695</c:v>
                </c:pt>
                <c:pt idx="22">
                  <c:v>4.2688935018050538</c:v>
                </c:pt>
                <c:pt idx="23">
                  <c:v>4.4305224127557166</c:v>
                </c:pt>
                <c:pt idx="24">
                  <c:v>5.7589444444444453</c:v>
                </c:pt>
                <c:pt idx="25">
                  <c:v>5.4598585539510625</c:v>
                </c:pt>
                <c:pt idx="26">
                  <c:v>3.8645908543922984</c:v>
                </c:pt>
                <c:pt idx="27">
                  <c:v>3.2024350180505414</c:v>
                </c:pt>
                <c:pt idx="28">
                  <c:v>4.1996505214600885</c:v>
                </c:pt>
                <c:pt idx="29">
                  <c:v>4.4796216907340556</c:v>
                </c:pt>
                <c:pt idx="30">
                  <c:v>6.2400213598074608</c:v>
                </c:pt>
                <c:pt idx="31">
                  <c:v>4.1620659346169271</c:v>
                </c:pt>
                <c:pt idx="32">
                  <c:v>4.4806202366626557</c:v>
                </c:pt>
                <c:pt idx="33">
                  <c:v>4.592452466907341</c:v>
                </c:pt>
                <c:pt idx="34">
                  <c:v>4.0724819494584832</c:v>
                </c:pt>
                <c:pt idx="35">
                  <c:v>5.1702338547934215</c:v>
                </c:pt>
                <c:pt idx="36">
                  <c:v>4.1033716405936618</c:v>
                </c:pt>
                <c:pt idx="37">
                  <c:v>4.6249350180505422</c:v>
                </c:pt>
                <c:pt idx="38">
                  <c:v>4.8234863618130763</c:v>
                </c:pt>
                <c:pt idx="39">
                  <c:v>4.756317689530686</c:v>
                </c:pt>
                <c:pt idx="40">
                  <c:v>4.9380344965904523</c:v>
                </c:pt>
                <c:pt idx="41">
                  <c:v>4.3432272362615327</c:v>
                </c:pt>
                <c:pt idx="42">
                  <c:v>4.7038235058162847</c:v>
                </c:pt>
                <c:pt idx="43">
                  <c:v>4.2551335740072203</c:v>
                </c:pt>
                <c:pt idx="44">
                  <c:v>5.3175090252707582</c:v>
                </c:pt>
                <c:pt idx="45">
                  <c:v>3.8963725932611317</c:v>
                </c:pt>
                <c:pt idx="46">
                  <c:v>4.4639558764540714</c:v>
                </c:pt>
                <c:pt idx="47">
                  <c:v>4.7483569494584836</c:v>
                </c:pt>
                <c:pt idx="48">
                  <c:v>6.3236894304051345</c:v>
                </c:pt>
                <c:pt idx="49">
                  <c:v>7.4971357300441239</c:v>
                </c:pt>
                <c:pt idx="50">
                  <c:v>5.8695156438026475</c:v>
                </c:pt>
                <c:pt idx="51">
                  <c:v>7.6406738868832731</c:v>
                </c:pt>
                <c:pt idx="52">
                  <c:v>8.2239245888487762</c:v>
                </c:pt>
                <c:pt idx="53">
                  <c:v>7.9625636281588461</c:v>
                </c:pt>
                <c:pt idx="54">
                  <c:v>5.1470436221419975</c:v>
                </c:pt>
                <c:pt idx="55">
                  <c:v>5.507314229843562</c:v>
                </c:pt>
                <c:pt idx="56">
                  <c:v>7.5389629963898912</c:v>
                </c:pt>
                <c:pt idx="57">
                  <c:v>5.5582618331327716</c:v>
                </c:pt>
                <c:pt idx="58">
                  <c:v>5.5544705174488564</c:v>
                </c:pt>
                <c:pt idx="59">
                  <c:v>6.0624702166064983</c:v>
                </c:pt>
                <c:pt idx="60">
                  <c:v>6.1976055455274768</c:v>
                </c:pt>
                <c:pt idx="61">
                  <c:v>6.6140811271560374</c:v>
                </c:pt>
                <c:pt idx="62">
                  <c:v>7.7943040513437625</c:v>
                </c:pt>
                <c:pt idx="63">
                  <c:v>6.7927701062976329</c:v>
                </c:pt>
                <c:pt idx="64">
                  <c:v>5.9580321901323705</c:v>
                </c:pt>
                <c:pt idx="65">
                  <c:v>6.1230162454873653</c:v>
                </c:pt>
                <c:pt idx="66">
                  <c:v>3.6084636983553948</c:v>
                </c:pt>
                <c:pt idx="67">
                  <c:v>5.0678309265944641</c:v>
                </c:pt>
                <c:pt idx="68">
                  <c:v>5.8809878660248689</c:v>
                </c:pt>
                <c:pt idx="69">
                  <c:v>7.1635830324909744</c:v>
                </c:pt>
                <c:pt idx="70">
                  <c:v>6.9252970818291217</c:v>
                </c:pt>
                <c:pt idx="71">
                  <c:v>6.4490367027677493</c:v>
                </c:pt>
                <c:pt idx="72">
                  <c:v>5.8542200661853183</c:v>
                </c:pt>
                <c:pt idx="73">
                  <c:v>5.3973844765342953</c:v>
                </c:pt>
                <c:pt idx="74">
                  <c:v>4.1185595667870034</c:v>
                </c:pt>
                <c:pt idx="75">
                  <c:v>4.9921427998395504</c:v>
                </c:pt>
                <c:pt idx="76">
                  <c:v>6.0725682912154033</c:v>
                </c:pt>
                <c:pt idx="77">
                  <c:v>6.9965193040513443</c:v>
                </c:pt>
                <c:pt idx="78">
                  <c:v>8.7022457882069801</c:v>
                </c:pt>
                <c:pt idx="79">
                  <c:v>8.2967324007220213</c:v>
                </c:pt>
                <c:pt idx="80">
                  <c:v>8.9426976534296028</c:v>
                </c:pt>
                <c:pt idx="81">
                  <c:v>5.4340524969915762</c:v>
                </c:pt>
                <c:pt idx="82">
                  <c:v>5.7215478339350181</c:v>
                </c:pt>
                <c:pt idx="83">
                  <c:v>7.7943093662254315</c:v>
                </c:pt>
              </c:numCache>
            </c:numRef>
          </c:xVal>
          <c:yVal>
            <c:numRef>
              <c:f>'Vbar-DC'!$B$2:$B$85</c:f>
              <c:numCache>
                <c:formatCode>0.00_ </c:formatCode>
                <c:ptCount val="84"/>
                <c:pt idx="1">
                  <c:v>24.167692307692302</c:v>
                </c:pt>
                <c:pt idx="2">
                  <c:v>24.047692307692301</c:v>
                </c:pt>
                <c:pt idx="3">
                  <c:v>23.454166666666669</c:v>
                </c:pt>
                <c:pt idx="4">
                  <c:v>24.588421052631585</c:v>
                </c:pt>
                <c:pt idx="5">
                  <c:v>21.384782608695645</c:v>
                </c:pt>
                <c:pt idx="6">
                  <c:v>24.340000000000007</c:v>
                </c:pt>
                <c:pt idx="7">
                  <c:v>23.906578947368423</c:v>
                </c:pt>
                <c:pt idx="8">
                  <c:v>24.228723404255309</c:v>
                </c:pt>
                <c:pt idx="9">
                  <c:v>25.497752808988761</c:v>
                </c:pt>
                <c:pt idx="10">
                  <c:v>20.806730769230771</c:v>
                </c:pt>
                <c:pt idx="11">
                  <c:v>27.723880597014922</c:v>
                </c:pt>
                <c:pt idx="12">
                  <c:v>22.406349206349198</c:v>
                </c:pt>
                <c:pt idx="13">
                  <c:v>20.344444444444441</c:v>
                </c:pt>
                <c:pt idx="14">
                  <c:v>19.314285714285706</c:v>
                </c:pt>
                <c:pt idx="15">
                  <c:v>25.102222222222217</c:v>
                </c:pt>
                <c:pt idx="16">
                  <c:v>24.15217391304348</c:v>
                </c:pt>
                <c:pt idx="17">
                  <c:v>23.905797101449274</c:v>
                </c:pt>
                <c:pt idx="18">
                  <c:v>23.968354430379748</c:v>
                </c:pt>
                <c:pt idx="19">
                  <c:v>21.586915887850459</c:v>
                </c:pt>
                <c:pt idx="20">
                  <c:v>19.431325301204819</c:v>
                </c:pt>
                <c:pt idx="21">
                  <c:v>27.109259259259247</c:v>
                </c:pt>
                <c:pt idx="22">
                  <c:v>26.116417910447758</c:v>
                </c:pt>
                <c:pt idx="23">
                  <c:v>22.908108108108106</c:v>
                </c:pt>
                <c:pt idx="24">
                  <c:v>24.549462365591392</c:v>
                </c:pt>
                <c:pt idx="25">
                  <c:v>23.55434782608695</c:v>
                </c:pt>
                <c:pt idx="26">
                  <c:v>25.472131147540981</c:v>
                </c:pt>
                <c:pt idx="27">
                  <c:v>23.845283018867931</c:v>
                </c:pt>
                <c:pt idx="28">
                  <c:v>25.059090909090902</c:v>
                </c:pt>
                <c:pt idx="29">
                  <c:v>21.947368421052637</c:v>
                </c:pt>
                <c:pt idx="30">
                  <c:v>24.588461538461527</c:v>
                </c:pt>
                <c:pt idx="31">
                  <c:v>23.857352941176465</c:v>
                </c:pt>
                <c:pt idx="32">
                  <c:v>23.570270270270274</c:v>
                </c:pt>
                <c:pt idx="33">
                  <c:v>23.499999999999996</c:v>
                </c:pt>
                <c:pt idx="34">
                  <c:v>22.478260869565212</c:v>
                </c:pt>
                <c:pt idx="35">
                  <c:v>22.258426966292134</c:v>
                </c:pt>
                <c:pt idx="36">
                  <c:v>26.904761904761912</c:v>
                </c:pt>
                <c:pt idx="37">
                  <c:v>24.44794520547946</c:v>
                </c:pt>
                <c:pt idx="38">
                  <c:v>22.983132530120475</c:v>
                </c:pt>
                <c:pt idx="39">
                  <c:v>24.068421052631582</c:v>
                </c:pt>
                <c:pt idx="40">
                  <c:v>22.733333333333331</c:v>
                </c:pt>
                <c:pt idx="41">
                  <c:v>23.80869565217391</c:v>
                </c:pt>
                <c:pt idx="42">
                  <c:v>25.339999999999993</c:v>
                </c:pt>
                <c:pt idx="43">
                  <c:v>20.650666666666666</c:v>
                </c:pt>
                <c:pt idx="44">
                  <c:v>21.721111111111107</c:v>
                </c:pt>
                <c:pt idx="45">
                  <c:v>21.803000000000001</c:v>
                </c:pt>
                <c:pt idx="46">
                  <c:v>25.7087</c:v>
                </c:pt>
                <c:pt idx="47">
                  <c:v>22.596341463414632</c:v>
                </c:pt>
                <c:pt idx="48">
                  <c:v>34.202325581395343</c:v>
                </c:pt>
                <c:pt idx="49">
                  <c:v>33.004166666666656</c:v>
                </c:pt>
                <c:pt idx="50">
                  <c:v>32.31898734177215</c:v>
                </c:pt>
                <c:pt idx="51">
                  <c:v>30.221495327102794</c:v>
                </c:pt>
                <c:pt idx="52">
                  <c:v>30.960176991150444</c:v>
                </c:pt>
                <c:pt idx="53">
                  <c:v>29.97232142857143</c:v>
                </c:pt>
                <c:pt idx="54">
                  <c:v>30.753731343283583</c:v>
                </c:pt>
                <c:pt idx="55">
                  <c:v>31.472368421052614</c:v>
                </c:pt>
                <c:pt idx="56">
                  <c:v>31.873786407766989</c:v>
                </c:pt>
                <c:pt idx="57">
                  <c:v>31.707692307692312</c:v>
                </c:pt>
                <c:pt idx="58">
                  <c:v>31.931168831168847</c:v>
                </c:pt>
                <c:pt idx="59">
                  <c:v>33.192405063291133</c:v>
                </c:pt>
                <c:pt idx="60">
                  <c:v>32.18372093023256</c:v>
                </c:pt>
                <c:pt idx="61">
                  <c:v>30.939130434782605</c:v>
                </c:pt>
                <c:pt idx="62">
                  <c:v>31.387962962962952</c:v>
                </c:pt>
                <c:pt idx="63">
                  <c:v>35.807142857142857</c:v>
                </c:pt>
                <c:pt idx="64">
                  <c:v>33.593670886075955</c:v>
                </c:pt>
                <c:pt idx="65">
                  <c:v>31.937647058823515</c:v>
                </c:pt>
                <c:pt idx="66">
                  <c:v>34.451219512195117</c:v>
                </c:pt>
                <c:pt idx="67">
                  <c:v>31.198550724637677</c:v>
                </c:pt>
                <c:pt idx="68">
                  <c:v>31.681927710843361</c:v>
                </c:pt>
                <c:pt idx="69">
                  <c:v>31.434375000000003</c:v>
                </c:pt>
                <c:pt idx="70">
                  <c:v>30.811458333333324</c:v>
                </c:pt>
                <c:pt idx="71">
                  <c:v>30.332258064516125</c:v>
                </c:pt>
                <c:pt idx="72">
                  <c:v>32.945945945945944</c:v>
                </c:pt>
                <c:pt idx="73">
                  <c:v>30.747560975609751</c:v>
                </c:pt>
                <c:pt idx="74">
                  <c:v>33.141772151898735</c:v>
                </c:pt>
                <c:pt idx="75">
                  <c:v>34.257575757575765</c:v>
                </c:pt>
                <c:pt idx="76">
                  <c:v>31.702531645569639</c:v>
                </c:pt>
                <c:pt idx="77">
                  <c:v>30.610869565217399</c:v>
                </c:pt>
                <c:pt idx="78">
                  <c:v>35.041739130434792</c:v>
                </c:pt>
                <c:pt idx="79">
                  <c:v>29.293749999999996</c:v>
                </c:pt>
                <c:pt idx="80">
                  <c:v>32.483050847457626</c:v>
                </c:pt>
                <c:pt idx="81">
                  <c:v>32.488888888888887</c:v>
                </c:pt>
                <c:pt idx="82">
                  <c:v>30.41578947368421</c:v>
                </c:pt>
                <c:pt idx="83">
                  <c:v>33.302941176470597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DD-4BF3-AB9A-95F44096BE30}"/>
            </c:ext>
          </c:extLst>
        </c:ser>
        <c:ser>
          <c:idx val="2"/>
          <c:order val="4"/>
          <c:tx>
            <c:v>Estimated mean speed by D/C ratio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'Vbar-DC'!$A$3:$A$85</c:f>
              <c:numCache>
                <c:formatCode>General</c:formatCode>
                <c:ptCount val="83"/>
                <c:pt idx="0">
                  <c:v>4.0782735659847571</c:v>
                </c:pt>
                <c:pt idx="1">
                  <c:v>3.9261387886081027</c:v>
                </c:pt>
                <c:pt idx="2">
                  <c:v>4.4183900922583232</c:v>
                </c:pt>
                <c:pt idx="3">
                  <c:v>5.8988582029683103</c:v>
                </c:pt>
                <c:pt idx="4">
                  <c:v>5.3910564580826312</c:v>
                </c:pt>
                <c:pt idx="5">
                  <c:v>3.7534697152025669</c:v>
                </c:pt>
                <c:pt idx="6">
                  <c:v>4.6843524368231044</c:v>
                </c:pt>
                <c:pt idx="7">
                  <c:v>5.8361603489771365</c:v>
                </c:pt>
                <c:pt idx="8">
                  <c:v>5.5605198555956674</c:v>
                </c:pt>
                <c:pt idx="9">
                  <c:v>5.9065521460088251</c:v>
                </c:pt>
                <c:pt idx="10">
                  <c:v>4.1879290012033694</c:v>
                </c:pt>
                <c:pt idx="11">
                  <c:v>3.6830748094665058</c:v>
                </c:pt>
                <c:pt idx="12">
                  <c:v>3.5603835740072203</c:v>
                </c:pt>
                <c:pt idx="13">
                  <c:v>5.7180653830726031</c:v>
                </c:pt>
                <c:pt idx="14">
                  <c:v>5.5133813176895314</c:v>
                </c:pt>
                <c:pt idx="15">
                  <c:v>4.2573680304853587</c:v>
                </c:pt>
                <c:pt idx="16">
                  <c:v>4.2820361010830332</c:v>
                </c:pt>
                <c:pt idx="17">
                  <c:v>4.872669073405536</c:v>
                </c:pt>
                <c:pt idx="18">
                  <c:v>6.2009468511833123</c:v>
                </c:pt>
                <c:pt idx="19">
                  <c:v>4.4489933814681111</c:v>
                </c:pt>
                <c:pt idx="20">
                  <c:v>3.5561288608102695</c:v>
                </c:pt>
                <c:pt idx="21">
                  <c:v>4.2688935018050538</c:v>
                </c:pt>
                <c:pt idx="22">
                  <c:v>4.4305224127557166</c:v>
                </c:pt>
                <c:pt idx="23">
                  <c:v>5.7589444444444453</c:v>
                </c:pt>
                <c:pt idx="24">
                  <c:v>5.4598585539510625</c:v>
                </c:pt>
                <c:pt idx="25">
                  <c:v>3.8645908543922984</c:v>
                </c:pt>
                <c:pt idx="26">
                  <c:v>3.2024350180505414</c:v>
                </c:pt>
                <c:pt idx="27">
                  <c:v>4.1996505214600885</c:v>
                </c:pt>
                <c:pt idx="28">
                  <c:v>4.4796216907340556</c:v>
                </c:pt>
                <c:pt idx="29">
                  <c:v>6.2400213598074608</c:v>
                </c:pt>
                <c:pt idx="30">
                  <c:v>4.1620659346169271</c:v>
                </c:pt>
                <c:pt idx="31">
                  <c:v>4.4806202366626557</c:v>
                </c:pt>
                <c:pt idx="32">
                  <c:v>4.592452466907341</c:v>
                </c:pt>
                <c:pt idx="33">
                  <c:v>4.0724819494584832</c:v>
                </c:pt>
                <c:pt idx="34">
                  <c:v>5.1702338547934215</c:v>
                </c:pt>
                <c:pt idx="35">
                  <c:v>4.1033716405936618</c:v>
                </c:pt>
                <c:pt idx="36">
                  <c:v>4.6249350180505422</c:v>
                </c:pt>
                <c:pt idx="37">
                  <c:v>4.8234863618130763</c:v>
                </c:pt>
                <c:pt idx="38">
                  <c:v>4.756317689530686</c:v>
                </c:pt>
                <c:pt idx="39">
                  <c:v>4.9380344965904523</c:v>
                </c:pt>
                <c:pt idx="40">
                  <c:v>4.3432272362615327</c:v>
                </c:pt>
                <c:pt idx="41">
                  <c:v>4.7038235058162847</c:v>
                </c:pt>
                <c:pt idx="42">
                  <c:v>4.2551335740072203</c:v>
                </c:pt>
                <c:pt idx="43">
                  <c:v>5.3175090252707582</c:v>
                </c:pt>
                <c:pt idx="44">
                  <c:v>3.8963725932611317</c:v>
                </c:pt>
                <c:pt idx="45">
                  <c:v>4.4639558764540714</c:v>
                </c:pt>
                <c:pt idx="46">
                  <c:v>4.7483569494584836</c:v>
                </c:pt>
                <c:pt idx="47">
                  <c:v>6.3236894304051345</c:v>
                </c:pt>
                <c:pt idx="48">
                  <c:v>7.4971357300441239</c:v>
                </c:pt>
                <c:pt idx="49">
                  <c:v>5.8695156438026475</c:v>
                </c:pt>
                <c:pt idx="50">
                  <c:v>7.6406738868832731</c:v>
                </c:pt>
                <c:pt idx="51">
                  <c:v>8.2239245888487762</c:v>
                </c:pt>
                <c:pt idx="52">
                  <c:v>7.9625636281588461</c:v>
                </c:pt>
                <c:pt idx="53">
                  <c:v>5.1470436221419975</c:v>
                </c:pt>
                <c:pt idx="54">
                  <c:v>5.507314229843562</c:v>
                </c:pt>
                <c:pt idx="55">
                  <c:v>7.5389629963898912</c:v>
                </c:pt>
                <c:pt idx="56">
                  <c:v>5.5582618331327716</c:v>
                </c:pt>
                <c:pt idx="57">
                  <c:v>5.5544705174488564</c:v>
                </c:pt>
                <c:pt idx="58">
                  <c:v>6.0624702166064983</c:v>
                </c:pt>
                <c:pt idx="59">
                  <c:v>6.1976055455274768</c:v>
                </c:pt>
                <c:pt idx="60">
                  <c:v>6.6140811271560374</c:v>
                </c:pt>
                <c:pt idx="61">
                  <c:v>7.7943040513437625</c:v>
                </c:pt>
                <c:pt idx="62">
                  <c:v>6.7927701062976329</c:v>
                </c:pt>
                <c:pt idx="63">
                  <c:v>5.9580321901323705</c:v>
                </c:pt>
                <c:pt idx="64">
                  <c:v>6.1230162454873653</c:v>
                </c:pt>
                <c:pt idx="65">
                  <c:v>3.6084636983553948</c:v>
                </c:pt>
                <c:pt idx="66">
                  <c:v>5.0678309265944641</c:v>
                </c:pt>
                <c:pt idx="67">
                  <c:v>5.8809878660248689</c:v>
                </c:pt>
                <c:pt idx="68">
                  <c:v>7.1635830324909744</c:v>
                </c:pt>
                <c:pt idx="69">
                  <c:v>6.9252970818291217</c:v>
                </c:pt>
                <c:pt idx="70">
                  <c:v>6.4490367027677493</c:v>
                </c:pt>
                <c:pt idx="71">
                  <c:v>5.8542200661853183</c:v>
                </c:pt>
                <c:pt idx="72">
                  <c:v>5.3973844765342953</c:v>
                </c:pt>
                <c:pt idx="73">
                  <c:v>4.1185595667870034</c:v>
                </c:pt>
                <c:pt idx="74">
                  <c:v>4.9921427998395504</c:v>
                </c:pt>
                <c:pt idx="75">
                  <c:v>6.0725682912154033</c:v>
                </c:pt>
                <c:pt idx="76">
                  <c:v>6.9965193040513443</c:v>
                </c:pt>
                <c:pt idx="77">
                  <c:v>8.7022457882069801</c:v>
                </c:pt>
                <c:pt idx="78">
                  <c:v>8.2967324007220213</c:v>
                </c:pt>
                <c:pt idx="79">
                  <c:v>8.9426976534296028</c:v>
                </c:pt>
                <c:pt idx="80">
                  <c:v>5.4340524969915762</c:v>
                </c:pt>
                <c:pt idx="81">
                  <c:v>5.7215478339350181</c:v>
                </c:pt>
                <c:pt idx="82">
                  <c:v>7.7943093662254315</c:v>
                </c:pt>
              </c:numCache>
            </c:numRef>
          </c:xVal>
          <c:yVal>
            <c:numRef>
              <c:f>'Vbar-DC'!$J$3:$J$85</c:f>
              <c:numCache>
                <c:formatCode>General</c:formatCode>
                <c:ptCount val="83"/>
                <c:pt idx="0">
                  <c:v>34.232603674521123</c:v>
                </c:pt>
                <c:pt idx="1">
                  <c:v>34.666747934208672</c:v>
                </c:pt>
                <c:pt idx="2">
                  <c:v>33.301236419955828</c:v>
                </c:pt>
                <c:pt idx="3">
                  <c:v>29.785748658408501</c:v>
                </c:pt>
                <c:pt idx="4">
                  <c:v>30.902864880427405</c:v>
                </c:pt>
                <c:pt idx="5">
                  <c:v>35.173405962323919</c:v>
                </c:pt>
                <c:pt idx="6">
                  <c:v>32.608339431683305</c:v>
                </c:pt>
                <c:pt idx="7">
                  <c:v>29.919194967399466</c:v>
                </c:pt>
                <c:pt idx="8">
                  <c:v>30.520658220617339</c:v>
                </c:pt>
                <c:pt idx="9">
                  <c:v>29.769456538236312</c:v>
                </c:pt>
                <c:pt idx="10">
                  <c:v>33.926538984522566</c:v>
                </c:pt>
                <c:pt idx="11">
                  <c:v>35.384360003598808</c:v>
                </c:pt>
                <c:pt idx="12">
                  <c:v>35.758321093440188</c:v>
                </c:pt>
                <c:pt idx="13">
                  <c:v>30.173894535703969</c:v>
                </c:pt>
                <c:pt idx="14">
                  <c:v>30.626000779707756</c:v>
                </c:pt>
                <c:pt idx="15">
                  <c:v>33.735611009359403</c:v>
                </c:pt>
                <c:pt idx="16">
                  <c:v>33.668313777430697</c:v>
                </c:pt>
                <c:pt idx="17">
                  <c:v>32.135316210897436</c:v>
                </c:pt>
                <c:pt idx="18">
                  <c:v>29.159449366560708</c:v>
                </c:pt>
                <c:pt idx="19">
                  <c:v>33.219974220125692</c:v>
                </c:pt>
                <c:pt idx="20">
                  <c:v>35.771435373475562</c:v>
                </c:pt>
                <c:pt idx="21">
                  <c:v>33.704133931143126</c:v>
                </c:pt>
                <c:pt idx="22">
                  <c:v>33.268972246950597</c:v>
                </c:pt>
                <c:pt idx="23">
                  <c:v>30.085229404419309</c:v>
                </c:pt>
                <c:pt idx="24">
                  <c:v>30.746515158789123</c:v>
                </c:pt>
                <c:pt idx="25">
                  <c:v>34.845617308450315</c:v>
                </c:pt>
                <c:pt idx="26">
                  <c:v>36.897394586746707</c:v>
                </c:pt>
                <c:pt idx="27">
                  <c:v>33.894154349910032</c:v>
                </c:pt>
                <c:pt idx="28">
                  <c:v>33.139051582894879</c:v>
                </c:pt>
                <c:pt idx="29">
                  <c:v>29.080396584569417</c:v>
                </c:pt>
                <c:pt idx="30">
                  <c:v>33.998219507390374</c:v>
                </c:pt>
                <c:pt idx="31">
                  <c:v>33.136420139664828</c:v>
                </c:pt>
                <c:pt idx="32">
                  <c:v>32.844396739838928</c:v>
                </c:pt>
                <c:pt idx="33">
                  <c:v>34.248926627665391</c:v>
                </c:pt>
                <c:pt idx="34">
                  <c:v>31.415846051311615</c:v>
                </c:pt>
                <c:pt idx="35">
                  <c:v>34.162052035842635</c:v>
                </c:pt>
                <c:pt idx="36">
                  <c:v>32.760561923779655</c:v>
                </c:pt>
                <c:pt idx="37">
                  <c:v>32.257495058981753</c:v>
                </c:pt>
                <c:pt idx="38">
                  <c:v>32.425899329008203</c:v>
                </c:pt>
                <c:pt idx="39">
                  <c:v>31.974395257599891</c:v>
                </c:pt>
                <c:pt idx="40">
                  <c:v>33.502560285166872</c:v>
                </c:pt>
                <c:pt idx="41">
                  <c:v>32.558770878719443</c:v>
                </c:pt>
                <c:pt idx="42">
                  <c:v>33.741720487988502</c:v>
                </c:pt>
                <c:pt idx="43">
                  <c:v>31.071806099017103</c:v>
                </c:pt>
                <c:pt idx="44">
                  <c:v>34.753017709860494</c:v>
                </c:pt>
                <c:pt idx="45">
                  <c:v>33.180391465697681</c:v>
                </c:pt>
                <c:pt idx="46">
                  <c:v>32.44597780700488</c:v>
                </c:pt>
                <c:pt idx="47">
                  <c:v>28.912587602099826</c:v>
                </c:pt>
                <c:pt idx="48">
                  <c:v>26.751193579282116</c:v>
                </c:pt>
                <c:pt idx="49">
                  <c:v>29.848049795256614</c:v>
                </c:pt>
                <c:pt idx="50">
                  <c:v>26.509182794936134</c:v>
                </c:pt>
                <c:pt idx="51">
                  <c:v>25.570001434254443</c:v>
                </c:pt>
                <c:pt idx="52">
                  <c:v>25.982345997715075</c:v>
                </c:pt>
                <c:pt idx="53">
                  <c:v>31.470730735437943</c:v>
                </c:pt>
                <c:pt idx="54">
                  <c:v>30.639613177078076</c:v>
                </c:pt>
                <c:pt idx="55">
                  <c:v>26.680207744330509</c:v>
                </c:pt>
                <c:pt idx="56">
                  <c:v>30.525687432089722</c:v>
                </c:pt>
                <c:pt idx="57">
                  <c:v>30.534135502519668</c:v>
                </c:pt>
                <c:pt idx="58">
                  <c:v>29.443173095760852</c:v>
                </c:pt>
                <c:pt idx="59">
                  <c:v>29.166229624003687</c:v>
                </c:pt>
                <c:pt idx="60">
                  <c:v>28.34518350628738</c:v>
                </c:pt>
                <c:pt idx="61">
                  <c:v>26.255048495310408</c:v>
                </c:pt>
                <c:pt idx="62">
                  <c:v>28.007186463474522</c:v>
                </c:pt>
                <c:pt idx="63">
                  <c:v>29.660912762626864</c:v>
                </c:pt>
                <c:pt idx="64">
                  <c:v>29.318430335213232</c:v>
                </c:pt>
                <c:pt idx="65">
                  <c:v>35.610808652945444</c:v>
                </c:pt>
                <c:pt idx="66">
                  <c:v>31.659693380347154</c:v>
                </c:pt>
                <c:pt idx="67">
                  <c:v>29.823659913858872</c:v>
                </c:pt>
                <c:pt idx="68">
                  <c:v>27.331349309395019</c:v>
                </c:pt>
                <c:pt idx="69">
                  <c:v>27.761766553547496</c:v>
                </c:pt>
                <c:pt idx="70">
                  <c:v>28.664849821488161</c:v>
                </c:pt>
                <c:pt idx="71">
                  <c:v>29.880631550688303</c:v>
                </c:pt>
                <c:pt idx="72">
                  <c:v>30.88841688810486</c:v>
                </c:pt>
                <c:pt idx="73">
                  <c:v>34.119502975402973</c:v>
                </c:pt>
                <c:pt idx="74">
                  <c:v>31.842430336480071</c:v>
                </c:pt>
                <c:pt idx="75">
                  <c:v>29.422292826753193</c:v>
                </c:pt>
                <c:pt idx="76">
                  <c:v>27.63167630302285</c:v>
                </c:pt>
                <c:pt idx="77">
                  <c:v>24.848856405073892</c:v>
                </c:pt>
                <c:pt idx="78">
                  <c:v>25.457495195265846</c:v>
                </c:pt>
                <c:pt idx="79">
                  <c:v>24.501740022500631</c:v>
                </c:pt>
                <c:pt idx="80">
                  <c:v>30.804968388702022</c:v>
                </c:pt>
                <c:pt idx="81">
                  <c:v>30.166320433495862</c:v>
                </c:pt>
                <c:pt idx="82">
                  <c:v>26.255039789282456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CDD-4BF3-AB9A-95F44096BE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762448"/>
        <c:axId val="82762864"/>
        <c:extLst>
          <c:ext xmlns:c15="http://schemas.microsoft.com/office/drawing/2012/chart" uri="{02D57815-91ED-43cb-92C2-25804820EDAC}">
            <c15:filteredScatterSeries>
              <c15:ser>
                <c:idx val="5"/>
                <c:order val="2"/>
                <c:tx>
                  <c:v>App P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'Vbar-DC'!$AE$2:$AE$91</c15:sqref>
                        </c15:formulaRef>
                      </c:ext>
                    </c:extLst>
                    <c:numCache>
                      <c:formatCode>General</c:formatCode>
                      <c:ptCount val="90"/>
                      <c:pt idx="0">
                        <c:v>0.1</c:v>
                      </c:pt>
                      <c:pt idx="1">
                        <c:v>0.5</c:v>
                      </c:pt>
                      <c:pt idx="2">
                        <c:v>1</c:v>
                      </c:pt>
                      <c:pt idx="3">
                        <c:v>1.5</c:v>
                      </c:pt>
                      <c:pt idx="4">
                        <c:v>2</c:v>
                      </c:pt>
                      <c:pt idx="5">
                        <c:v>2.5</c:v>
                      </c:pt>
                      <c:pt idx="6">
                        <c:v>3</c:v>
                      </c:pt>
                      <c:pt idx="7">
                        <c:v>3.2024350180505414</c:v>
                      </c:pt>
                      <c:pt idx="8">
                        <c:v>3.5561288608102695</c:v>
                      </c:pt>
                      <c:pt idx="9">
                        <c:v>3.5603835740072203</c:v>
                      </c:pt>
                      <c:pt idx="10">
                        <c:v>3.6084636983553948</c:v>
                      </c:pt>
                      <c:pt idx="11">
                        <c:v>3.6830748094665058</c:v>
                      </c:pt>
                      <c:pt idx="12">
                        <c:v>3.7534697152025669</c:v>
                      </c:pt>
                      <c:pt idx="13">
                        <c:v>3.8645908543922984</c:v>
                      </c:pt>
                      <c:pt idx="14">
                        <c:v>3.8963725932611317</c:v>
                      </c:pt>
                      <c:pt idx="15">
                        <c:v>3.9261387886081027</c:v>
                      </c:pt>
                      <c:pt idx="16">
                        <c:v>4.0724819494584832</c:v>
                      </c:pt>
                      <c:pt idx="17">
                        <c:v>4.0782735659847571</c:v>
                      </c:pt>
                      <c:pt idx="18">
                        <c:v>4.1033716405936618</c:v>
                      </c:pt>
                      <c:pt idx="19">
                        <c:v>4.1185595667870034</c:v>
                      </c:pt>
                      <c:pt idx="20">
                        <c:v>4.1620659346169271</c:v>
                      </c:pt>
                      <c:pt idx="21">
                        <c:v>4.1879290012033694</c:v>
                      </c:pt>
                      <c:pt idx="22">
                        <c:v>4.1996505214600885</c:v>
                      </c:pt>
                      <c:pt idx="23">
                        <c:v>4.2551335740072203</c:v>
                      </c:pt>
                      <c:pt idx="24">
                        <c:v>4.2573680304853587</c:v>
                      </c:pt>
                      <c:pt idx="25">
                        <c:v>4.2688935018050538</c:v>
                      </c:pt>
                      <c:pt idx="26">
                        <c:v>4.2820361010830332</c:v>
                      </c:pt>
                      <c:pt idx="27">
                        <c:v>4.3432272362615327</c:v>
                      </c:pt>
                      <c:pt idx="28">
                        <c:v>4.4183900922583232</c:v>
                      </c:pt>
                      <c:pt idx="29">
                        <c:v>4.4305224127557166</c:v>
                      </c:pt>
                      <c:pt idx="30">
                        <c:v>4.4489933814681111</c:v>
                      </c:pt>
                      <c:pt idx="31">
                        <c:v>4.4639558764540714</c:v>
                      </c:pt>
                      <c:pt idx="32">
                        <c:v>4.4796216907340556</c:v>
                      </c:pt>
                      <c:pt idx="33">
                        <c:v>4.4806202366626557</c:v>
                      </c:pt>
                      <c:pt idx="34">
                        <c:v>4.592452466907341</c:v>
                      </c:pt>
                      <c:pt idx="35">
                        <c:v>4.6249350180505422</c:v>
                      </c:pt>
                      <c:pt idx="36">
                        <c:v>4.6843524368231044</c:v>
                      </c:pt>
                      <c:pt idx="37">
                        <c:v>4.7038235058162847</c:v>
                      </c:pt>
                      <c:pt idx="38">
                        <c:v>4.7483569494584836</c:v>
                      </c:pt>
                      <c:pt idx="39">
                        <c:v>4.756317689530686</c:v>
                      </c:pt>
                      <c:pt idx="40">
                        <c:v>4.8234863618130763</c:v>
                      </c:pt>
                      <c:pt idx="41">
                        <c:v>4.872669073405536</c:v>
                      </c:pt>
                      <c:pt idx="42">
                        <c:v>4.9380344965904523</c:v>
                      </c:pt>
                      <c:pt idx="43">
                        <c:v>4.9921427998395504</c:v>
                      </c:pt>
                      <c:pt idx="44">
                        <c:v>5.0678309265944641</c:v>
                      </c:pt>
                      <c:pt idx="45">
                        <c:v>5.1470436221419975</c:v>
                      </c:pt>
                      <c:pt idx="46">
                        <c:v>5.1702338547934215</c:v>
                      </c:pt>
                      <c:pt idx="47">
                        <c:v>5.3175090252707582</c:v>
                      </c:pt>
                      <c:pt idx="48">
                        <c:v>5.3910564580826312</c:v>
                      </c:pt>
                      <c:pt idx="49">
                        <c:v>5.3973844765342953</c:v>
                      </c:pt>
                      <c:pt idx="50">
                        <c:v>5.4340524969915762</c:v>
                      </c:pt>
                      <c:pt idx="51">
                        <c:v>5.4598585539510625</c:v>
                      </c:pt>
                      <c:pt idx="52">
                        <c:v>5.507314229843562</c:v>
                      </c:pt>
                      <c:pt idx="53">
                        <c:v>5.5133813176895314</c:v>
                      </c:pt>
                      <c:pt idx="54">
                        <c:v>5.5544705174488564</c:v>
                      </c:pt>
                      <c:pt idx="55">
                        <c:v>5.5582618331327716</c:v>
                      </c:pt>
                      <c:pt idx="56">
                        <c:v>5.5605198555956674</c:v>
                      </c:pt>
                      <c:pt idx="57">
                        <c:v>5.7180653830726031</c:v>
                      </c:pt>
                      <c:pt idx="58">
                        <c:v>5.7215478339350181</c:v>
                      </c:pt>
                      <c:pt idx="59">
                        <c:v>5.7589444444444453</c:v>
                      </c:pt>
                      <c:pt idx="60">
                        <c:v>5.8361603489771365</c:v>
                      </c:pt>
                      <c:pt idx="61">
                        <c:v>5.8542200661853183</c:v>
                      </c:pt>
                      <c:pt idx="62">
                        <c:v>5.8695156438026475</c:v>
                      </c:pt>
                      <c:pt idx="63">
                        <c:v>5.8809878660248689</c:v>
                      </c:pt>
                      <c:pt idx="64">
                        <c:v>5.8988582029683103</c:v>
                      </c:pt>
                      <c:pt idx="65">
                        <c:v>5.9065521460088251</c:v>
                      </c:pt>
                      <c:pt idx="66">
                        <c:v>5.9580321901323705</c:v>
                      </c:pt>
                      <c:pt idx="67">
                        <c:v>6.0624702166064983</c:v>
                      </c:pt>
                      <c:pt idx="68">
                        <c:v>6.0725682912154033</c:v>
                      </c:pt>
                      <c:pt idx="69">
                        <c:v>6.1230162454873653</c:v>
                      </c:pt>
                      <c:pt idx="70">
                        <c:v>6.1976055455274768</c:v>
                      </c:pt>
                      <c:pt idx="71">
                        <c:v>6.2009468511833123</c:v>
                      </c:pt>
                      <c:pt idx="72">
                        <c:v>6.2400213598074608</c:v>
                      </c:pt>
                      <c:pt idx="73">
                        <c:v>6.3236894304051345</c:v>
                      </c:pt>
                      <c:pt idx="74">
                        <c:v>6.4490367027677493</c:v>
                      </c:pt>
                      <c:pt idx="75">
                        <c:v>6.6140811271560374</c:v>
                      </c:pt>
                      <c:pt idx="76">
                        <c:v>6.7927701062976329</c:v>
                      </c:pt>
                      <c:pt idx="77">
                        <c:v>6.9252970818291217</c:v>
                      </c:pt>
                      <c:pt idx="78">
                        <c:v>6.9965193040513443</c:v>
                      </c:pt>
                      <c:pt idx="79">
                        <c:v>7.1635830324909744</c:v>
                      </c:pt>
                      <c:pt idx="80">
                        <c:v>7.4971357300441239</c:v>
                      </c:pt>
                      <c:pt idx="81">
                        <c:v>7.5389629963898912</c:v>
                      </c:pt>
                      <c:pt idx="82">
                        <c:v>7.6406738868832731</c:v>
                      </c:pt>
                      <c:pt idx="83">
                        <c:v>7.7943040513437625</c:v>
                      </c:pt>
                      <c:pt idx="84">
                        <c:v>7.7943093662254315</c:v>
                      </c:pt>
                      <c:pt idx="85">
                        <c:v>7.9625636281588461</c:v>
                      </c:pt>
                      <c:pt idx="86">
                        <c:v>8.2239245888487762</c:v>
                      </c:pt>
                      <c:pt idx="87">
                        <c:v>8.2967324007220213</c:v>
                      </c:pt>
                      <c:pt idx="88">
                        <c:v>8.7022457882069801</c:v>
                      </c:pt>
                      <c:pt idx="89">
                        <c:v>8.9426976534296028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'Vbar-DC'!$AI$2:$AI$91</c15:sqref>
                        </c15:formulaRef>
                      </c:ext>
                    </c:extLst>
                    <c:numCache>
                      <c:formatCode>General</c:formatCode>
                      <c:ptCount val="90"/>
                      <c:pt idx="0">
                        <c:v>50.772489320638428</c:v>
                      </c:pt>
                      <c:pt idx="1">
                        <c:v>47.104962838511611</c:v>
                      </c:pt>
                      <c:pt idx="2">
                        <c:v>43.524466895017397</c:v>
                      </c:pt>
                      <c:pt idx="3">
                        <c:v>40.587700475555572</c:v>
                      </c:pt>
                      <c:pt idx="4">
                        <c:v>38.097936820644094</c:v>
                      </c:pt>
                      <c:pt idx="5">
                        <c:v>35.944744173871619</c:v>
                      </c:pt>
                      <c:pt idx="6">
                        <c:v>34.056072308244879</c:v>
                      </c:pt>
                      <c:pt idx="7">
                        <c:v>32.0762185916725</c:v>
                      </c:pt>
                      <c:pt idx="8">
                        <c:v>31.873863952431545</c:v>
                      </c:pt>
                      <c:pt idx="9">
                        <c:v>30.181259561288062</c:v>
                      </c:pt>
                      <c:pt idx="10">
                        <c:v>34.775202045446299</c:v>
                      </c:pt>
                      <c:pt idx="11">
                        <c:v>30.181259561288062</c:v>
                      </c:pt>
                      <c:pt idx="12">
                        <c:v>30.72119723379787</c:v>
                      </c:pt>
                      <c:pt idx="13">
                        <c:v>30.538672165607533</c:v>
                      </c:pt>
                      <c:pt idx="14">
                        <c:v>29.66336610460295</c:v>
                      </c:pt>
                      <c:pt idx="15">
                        <c:v>29.833641162766423</c:v>
                      </c:pt>
                      <c:pt idx="16">
                        <c:v>29.166054576153766</c:v>
                      </c:pt>
                      <c:pt idx="17">
                        <c:v>29.833641162766423</c:v>
                      </c:pt>
                      <c:pt idx="18">
                        <c:v>30.181259561288062</c:v>
                      </c:pt>
                      <c:pt idx="19">
                        <c:v>27.640854987737324</c:v>
                      </c:pt>
                      <c:pt idx="20">
                        <c:v>29.32962262973674</c:v>
                      </c:pt>
                      <c:pt idx="21">
                        <c:v>29.495376802125882</c:v>
                      </c:pt>
                      <c:pt idx="22">
                        <c:v>29.66336610460295</c:v>
                      </c:pt>
                      <c:pt idx="23">
                        <c:v>28.22799693702952</c:v>
                      </c:pt>
                      <c:pt idx="24">
                        <c:v>29.166054576153766</c:v>
                      </c:pt>
                      <c:pt idx="25">
                        <c:v>29.495376802125882</c:v>
                      </c:pt>
                      <c:pt idx="26">
                        <c:v>29.166054576153766</c:v>
                      </c:pt>
                      <c:pt idx="27">
                        <c:v>29.166054576153766</c:v>
                      </c:pt>
                      <c:pt idx="28">
                        <c:v>28.687999811090776</c:v>
                      </c:pt>
                      <c:pt idx="29">
                        <c:v>28.379395332619623</c:v>
                      </c:pt>
                      <c:pt idx="30">
                        <c:v>27.081512677470297</c:v>
                      </c:pt>
                      <c:pt idx="31">
                        <c:v>29.166054576153766</c:v>
                      </c:pt>
                      <c:pt idx="32">
                        <c:v>28.078481442870491</c:v>
                      </c:pt>
                      <c:pt idx="33">
                        <c:v>28.379395332619623</c:v>
                      </c:pt>
                      <c:pt idx="34">
                        <c:v>28.22799693702952</c:v>
                      </c:pt>
                      <c:pt idx="35">
                        <c:v>28.532716074639517</c:v>
                      </c:pt>
                      <c:pt idx="36">
                        <c:v>28.078481442870491</c:v>
                      </c:pt>
                      <c:pt idx="37">
                        <c:v>28.22799693702952</c:v>
                      </c:pt>
                      <c:pt idx="38">
                        <c:v>27.218860631963462</c:v>
                      </c:pt>
                      <c:pt idx="39">
                        <c:v>28.078481442870491</c:v>
                      </c:pt>
                      <c:pt idx="40">
                        <c:v>27.081512677470297</c:v>
                      </c:pt>
                      <c:pt idx="41">
                        <c:v>27.640854987737324</c:v>
                      </c:pt>
                      <c:pt idx="42">
                        <c:v>27.357845365507263</c:v>
                      </c:pt>
                      <c:pt idx="43">
                        <c:v>25.08333970683654</c:v>
                      </c:pt>
                      <c:pt idx="44">
                        <c:v>29.166054576153766</c:v>
                      </c:pt>
                      <c:pt idx="45">
                        <c:v>29.495376802125882</c:v>
                      </c:pt>
                      <c:pt idx="46">
                        <c:v>26.290100090969791</c:v>
                      </c:pt>
                      <c:pt idx="47">
                        <c:v>26.163377634958241</c:v>
                      </c:pt>
                      <c:pt idx="48">
                        <c:v>25.914132213296185</c:v>
                      </c:pt>
                      <c:pt idx="49">
                        <c:v>27.218860631963462</c:v>
                      </c:pt>
                      <c:pt idx="50">
                        <c:v>28.687999811090776</c:v>
                      </c:pt>
                      <c:pt idx="51">
                        <c:v>25.914132213296185</c:v>
                      </c:pt>
                      <c:pt idx="52">
                        <c:v>28.078481442870491</c:v>
                      </c:pt>
                      <c:pt idx="53">
                        <c:v>26.163377634958241</c:v>
                      </c:pt>
                      <c:pt idx="54">
                        <c:v>27.930810560879763</c:v>
                      </c:pt>
                      <c:pt idx="55">
                        <c:v>27.784947112613526</c:v>
                      </c:pt>
                      <c:pt idx="56">
                        <c:v>26.290100090969791</c:v>
                      </c:pt>
                      <c:pt idx="57">
                        <c:v>24.41843980460839</c:v>
                      </c:pt>
                      <c:pt idx="58">
                        <c:v>28.078481442870491</c:v>
                      </c:pt>
                      <c:pt idx="59">
                        <c:v>25.791559264753538</c:v>
                      </c:pt>
                      <c:pt idx="60">
                        <c:v>25.670320551205979</c:v>
                      </c:pt>
                      <c:pt idx="61">
                        <c:v>28.379395332619623</c:v>
                      </c:pt>
                      <c:pt idx="62">
                        <c:v>27.640854987737324</c:v>
                      </c:pt>
                      <c:pt idx="63">
                        <c:v>27.081512677470297</c:v>
                      </c:pt>
                      <c:pt idx="64">
                        <c:v>25.55039262315319</c:v>
                      </c:pt>
                      <c:pt idx="65">
                        <c:v>24.526430614835974</c:v>
                      </c:pt>
                      <c:pt idx="66">
                        <c:v>27.640854987737324</c:v>
                      </c:pt>
                      <c:pt idx="67">
                        <c:v>27.640854987737324</c:v>
                      </c:pt>
                      <c:pt idx="68">
                        <c:v>27.640854987737324</c:v>
                      </c:pt>
                      <c:pt idx="69">
                        <c:v>26.811602589285407</c:v>
                      </c:pt>
                      <c:pt idx="70">
                        <c:v>26.678980295448724</c:v>
                      </c:pt>
                      <c:pt idx="71">
                        <c:v>24.205702718163298</c:v>
                      </c:pt>
                      <c:pt idx="72">
                        <c:v>24.526430614835974</c:v>
                      </c:pt>
                      <c:pt idx="73">
                        <c:v>26.945770160088234</c:v>
                      </c:pt>
                      <c:pt idx="74">
                        <c:v>25.791559264753538</c:v>
                      </c:pt>
                      <c:pt idx="75">
                        <c:v>25.914132213296185</c:v>
                      </c:pt>
                      <c:pt idx="76">
                        <c:v>26.945770160088234</c:v>
                      </c:pt>
                      <c:pt idx="77">
                        <c:v>25.431752611693085</c:v>
                      </c:pt>
                      <c:pt idx="78">
                        <c:v>25.914132213296185</c:v>
                      </c:pt>
                      <c:pt idx="79">
                        <c:v>25.431752611693085</c:v>
                      </c:pt>
                      <c:pt idx="80">
                        <c:v>25.431752611693085</c:v>
                      </c:pt>
                      <c:pt idx="81">
                        <c:v>24.635526778047115</c:v>
                      </c:pt>
                      <c:pt idx="82">
                        <c:v>24.205702718163298</c:v>
                      </c:pt>
                      <c:pt idx="83">
                        <c:v>24.100921692252978</c:v>
                      </c:pt>
                      <c:pt idx="84">
                        <c:v>24.745746700598982</c:v>
                      </c:pt>
                      <c:pt idx="85">
                        <c:v>23.691993543834659</c:v>
                      </c:pt>
                      <c:pt idx="86">
                        <c:v>23.592231102572114</c:v>
                      </c:pt>
                      <c:pt idx="87">
                        <c:v>23.691993543834659</c:v>
                      </c:pt>
                      <c:pt idx="88">
                        <c:v>23.395563394043215</c:v>
                      </c:pt>
                      <c:pt idx="89">
                        <c:v>23.107488987404256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3D19-4F69-B534-2D136D668505}"/>
                  </c:ext>
                </c:extLst>
              </c15:ser>
            </c15:filteredScatterSeries>
            <c15:filteredScatterSeries>
              <c15:ser>
                <c:idx val="1"/>
                <c:order val="3"/>
                <c:tx>
                  <c:v>Estimated mean speed by observed P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'Vbar-DC'!$A$3:$A$85</c15:sqref>
                        </c15:formulaRef>
                      </c:ext>
                    </c:extLst>
                    <c:numCache>
                      <c:formatCode>General</c:formatCode>
                      <c:ptCount val="83"/>
                      <c:pt idx="0">
                        <c:v>4.0782735659847571</c:v>
                      </c:pt>
                      <c:pt idx="1">
                        <c:v>3.9261387886081027</c:v>
                      </c:pt>
                      <c:pt idx="2">
                        <c:v>4.4183900922583232</c:v>
                      </c:pt>
                      <c:pt idx="3">
                        <c:v>5.8988582029683103</c:v>
                      </c:pt>
                      <c:pt idx="4">
                        <c:v>5.3910564580826312</c:v>
                      </c:pt>
                      <c:pt idx="5">
                        <c:v>3.7534697152025669</c:v>
                      </c:pt>
                      <c:pt idx="6">
                        <c:v>4.6843524368231044</c:v>
                      </c:pt>
                      <c:pt idx="7">
                        <c:v>5.8361603489771365</c:v>
                      </c:pt>
                      <c:pt idx="8">
                        <c:v>5.5605198555956674</c:v>
                      </c:pt>
                      <c:pt idx="9">
                        <c:v>5.9065521460088251</c:v>
                      </c:pt>
                      <c:pt idx="10">
                        <c:v>4.1879290012033694</c:v>
                      </c:pt>
                      <c:pt idx="11">
                        <c:v>3.6830748094665058</c:v>
                      </c:pt>
                      <c:pt idx="12">
                        <c:v>3.5603835740072203</c:v>
                      </c:pt>
                      <c:pt idx="13">
                        <c:v>5.7180653830726031</c:v>
                      </c:pt>
                      <c:pt idx="14">
                        <c:v>5.5133813176895314</c:v>
                      </c:pt>
                      <c:pt idx="15">
                        <c:v>4.2573680304853587</c:v>
                      </c:pt>
                      <c:pt idx="16">
                        <c:v>4.2820361010830332</c:v>
                      </c:pt>
                      <c:pt idx="17">
                        <c:v>4.872669073405536</c:v>
                      </c:pt>
                      <c:pt idx="18">
                        <c:v>6.2009468511833123</c:v>
                      </c:pt>
                      <c:pt idx="19">
                        <c:v>4.4489933814681111</c:v>
                      </c:pt>
                      <c:pt idx="20">
                        <c:v>3.5561288608102695</c:v>
                      </c:pt>
                      <c:pt idx="21">
                        <c:v>4.2688935018050538</c:v>
                      </c:pt>
                      <c:pt idx="22">
                        <c:v>4.4305224127557166</c:v>
                      </c:pt>
                      <c:pt idx="23">
                        <c:v>5.7589444444444453</c:v>
                      </c:pt>
                      <c:pt idx="24">
                        <c:v>5.4598585539510625</c:v>
                      </c:pt>
                      <c:pt idx="25">
                        <c:v>3.8645908543922984</c:v>
                      </c:pt>
                      <c:pt idx="26">
                        <c:v>3.2024350180505414</c:v>
                      </c:pt>
                      <c:pt idx="27">
                        <c:v>4.1996505214600885</c:v>
                      </c:pt>
                      <c:pt idx="28">
                        <c:v>4.4796216907340556</c:v>
                      </c:pt>
                      <c:pt idx="29">
                        <c:v>6.2400213598074608</c:v>
                      </c:pt>
                      <c:pt idx="30">
                        <c:v>4.1620659346169271</c:v>
                      </c:pt>
                      <c:pt idx="31">
                        <c:v>4.4806202366626557</c:v>
                      </c:pt>
                      <c:pt idx="32">
                        <c:v>4.592452466907341</c:v>
                      </c:pt>
                      <c:pt idx="33">
                        <c:v>4.0724819494584832</c:v>
                      </c:pt>
                      <c:pt idx="34">
                        <c:v>5.1702338547934215</c:v>
                      </c:pt>
                      <c:pt idx="35">
                        <c:v>4.1033716405936618</c:v>
                      </c:pt>
                      <c:pt idx="36">
                        <c:v>4.6249350180505422</c:v>
                      </c:pt>
                      <c:pt idx="37">
                        <c:v>4.8234863618130763</c:v>
                      </c:pt>
                      <c:pt idx="38">
                        <c:v>4.756317689530686</c:v>
                      </c:pt>
                      <c:pt idx="39">
                        <c:v>4.9380344965904523</c:v>
                      </c:pt>
                      <c:pt idx="40">
                        <c:v>4.3432272362615327</c:v>
                      </c:pt>
                      <c:pt idx="41">
                        <c:v>4.7038235058162847</c:v>
                      </c:pt>
                      <c:pt idx="42">
                        <c:v>4.2551335740072203</c:v>
                      </c:pt>
                      <c:pt idx="43">
                        <c:v>5.3175090252707582</c:v>
                      </c:pt>
                      <c:pt idx="44">
                        <c:v>3.8963725932611317</c:v>
                      </c:pt>
                      <c:pt idx="45">
                        <c:v>4.4639558764540714</c:v>
                      </c:pt>
                      <c:pt idx="46">
                        <c:v>4.7483569494584836</c:v>
                      </c:pt>
                      <c:pt idx="47">
                        <c:v>6.3236894304051345</c:v>
                      </c:pt>
                      <c:pt idx="48">
                        <c:v>7.4971357300441239</c:v>
                      </c:pt>
                      <c:pt idx="49">
                        <c:v>5.8695156438026475</c:v>
                      </c:pt>
                      <c:pt idx="50">
                        <c:v>7.6406738868832731</c:v>
                      </c:pt>
                      <c:pt idx="51">
                        <c:v>8.2239245888487762</c:v>
                      </c:pt>
                      <c:pt idx="52">
                        <c:v>7.9625636281588461</c:v>
                      </c:pt>
                      <c:pt idx="53">
                        <c:v>5.1470436221419975</c:v>
                      </c:pt>
                      <c:pt idx="54">
                        <c:v>5.507314229843562</c:v>
                      </c:pt>
                      <c:pt idx="55">
                        <c:v>7.5389629963898912</c:v>
                      </c:pt>
                      <c:pt idx="56">
                        <c:v>5.5582618331327716</c:v>
                      </c:pt>
                      <c:pt idx="57">
                        <c:v>5.5544705174488564</c:v>
                      </c:pt>
                      <c:pt idx="58">
                        <c:v>6.0624702166064983</c:v>
                      </c:pt>
                      <c:pt idx="59">
                        <c:v>6.1976055455274768</c:v>
                      </c:pt>
                      <c:pt idx="60">
                        <c:v>6.6140811271560374</c:v>
                      </c:pt>
                      <c:pt idx="61">
                        <c:v>7.7943040513437625</c:v>
                      </c:pt>
                      <c:pt idx="62">
                        <c:v>6.7927701062976329</c:v>
                      </c:pt>
                      <c:pt idx="63">
                        <c:v>5.9580321901323705</c:v>
                      </c:pt>
                      <c:pt idx="64">
                        <c:v>6.1230162454873653</c:v>
                      </c:pt>
                      <c:pt idx="65">
                        <c:v>3.6084636983553948</c:v>
                      </c:pt>
                      <c:pt idx="66">
                        <c:v>5.0678309265944641</c:v>
                      </c:pt>
                      <c:pt idx="67">
                        <c:v>5.8809878660248689</c:v>
                      </c:pt>
                      <c:pt idx="68">
                        <c:v>7.1635830324909744</c:v>
                      </c:pt>
                      <c:pt idx="69">
                        <c:v>6.9252970818291217</c:v>
                      </c:pt>
                      <c:pt idx="70">
                        <c:v>6.4490367027677493</c:v>
                      </c:pt>
                      <c:pt idx="71">
                        <c:v>5.8542200661853183</c:v>
                      </c:pt>
                      <c:pt idx="72">
                        <c:v>5.3973844765342953</c:v>
                      </c:pt>
                      <c:pt idx="73">
                        <c:v>4.1185595667870034</c:v>
                      </c:pt>
                      <c:pt idx="74">
                        <c:v>4.9921427998395504</c:v>
                      </c:pt>
                      <c:pt idx="75">
                        <c:v>6.0725682912154033</c:v>
                      </c:pt>
                      <c:pt idx="76">
                        <c:v>6.9965193040513443</c:v>
                      </c:pt>
                      <c:pt idx="77">
                        <c:v>8.7022457882069801</c:v>
                      </c:pt>
                      <c:pt idx="78">
                        <c:v>8.2967324007220213</c:v>
                      </c:pt>
                      <c:pt idx="79">
                        <c:v>8.9426976534296028</c:v>
                      </c:pt>
                      <c:pt idx="80">
                        <c:v>5.4340524969915762</c:v>
                      </c:pt>
                      <c:pt idx="81">
                        <c:v>5.7215478339350181</c:v>
                      </c:pt>
                      <c:pt idx="82">
                        <c:v>7.7943093662254315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'Vbar-DC'!$I$3:$I$85</c15:sqref>
                        </c15:formulaRef>
                      </c:ext>
                    </c:extLst>
                    <c:numCache>
                      <c:formatCode>General</c:formatCode>
                      <c:ptCount val="83"/>
                      <c:pt idx="0">
                        <c:v>25.294592296908313</c:v>
                      </c:pt>
                      <c:pt idx="1">
                        <c:v>25.294592296908313</c:v>
                      </c:pt>
                      <c:pt idx="2">
                        <c:v>24.031287674652059</c:v>
                      </c:pt>
                      <c:pt idx="3">
                        <c:v>20.678652380202802</c:v>
                      </c:pt>
                      <c:pt idx="4">
                        <c:v>21.059118722634803</c:v>
                      </c:pt>
                      <c:pt idx="5">
                        <c:v>26.287283572248786</c:v>
                      </c:pt>
                      <c:pt idx="6">
                        <c:v>23.367592719825424</c:v>
                      </c:pt>
                      <c:pt idx="7">
                        <c:v>20.803854637087607</c:v>
                      </c:pt>
                      <c:pt idx="8">
                        <c:v>21.454658933880513</c:v>
                      </c:pt>
                      <c:pt idx="9">
                        <c:v>19.619343674748443</c:v>
                      </c:pt>
                      <c:pt idx="10">
                        <c:v>24.919453895645443</c:v>
                      </c:pt>
                      <c:pt idx="11">
                        <c:v>25.681948395125598</c:v>
                      </c:pt>
                      <c:pt idx="12">
                        <c:v>25.681948395125598</c:v>
                      </c:pt>
                      <c:pt idx="13">
                        <c:v>19.508640234554704</c:v>
                      </c:pt>
                      <c:pt idx="14">
                        <c:v>21.321080786981376</c:v>
                      </c:pt>
                      <c:pt idx="15">
                        <c:v>24.555944039531891</c:v>
                      </c:pt>
                      <c:pt idx="16">
                        <c:v>24.555944039531891</c:v>
                      </c:pt>
                      <c:pt idx="17">
                        <c:v>22.894720720874108</c:v>
                      </c:pt>
                      <c:pt idx="18">
                        <c:v>19.29112847036648</c:v>
                      </c:pt>
                      <c:pt idx="19">
                        <c:v>22.294810703053532</c:v>
                      </c:pt>
                      <c:pt idx="20">
                        <c:v>27.594293594776349</c:v>
                      </c:pt>
                      <c:pt idx="21">
                        <c:v>24.919453895645443</c:v>
                      </c:pt>
                      <c:pt idx="22">
                        <c:v>23.694515809516005</c:v>
                      </c:pt>
                      <c:pt idx="23">
                        <c:v>20.930666045230133</c:v>
                      </c:pt>
                      <c:pt idx="24">
                        <c:v>21.059118722634803</c:v>
                      </c:pt>
                      <c:pt idx="25">
                        <c:v>26.082153244778578</c:v>
                      </c:pt>
                      <c:pt idx="26">
                        <c:v>27.825781842985517</c:v>
                      </c:pt>
                      <c:pt idx="27">
                        <c:v>25.105533645088663</c:v>
                      </c:pt>
                      <c:pt idx="28">
                        <c:v>23.367592719825424</c:v>
                      </c:pt>
                      <c:pt idx="29">
                        <c:v>19.619343674748443</c:v>
                      </c:pt>
                      <c:pt idx="30">
                        <c:v>24.736280683497668</c:v>
                      </c:pt>
                      <c:pt idx="31">
                        <c:v>23.694515809516005</c:v>
                      </c:pt>
                      <c:pt idx="32">
                        <c:v>23.529851271367129</c:v>
                      </c:pt>
                      <c:pt idx="33">
                        <c:v>24.555944039531891</c:v>
                      </c:pt>
                      <c:pt idx="34">
                        <c:v>21.454658933880513</c:v>
                      </c:pt>
                      <c:pt idx="35">
                        <c:v>25.681948395125598</c:v>
                      </c:pt>
                      <c:pt idx="36">
                        <c:v>23.86164209485154</c:v>
                      </c:pt>
                      <c:pt idx="37">
                        <c:v>22.294810703053532</c:v>
                      </c:pt>
                      <c:pt idx="38">
                        <c:v>23.367592719825424</c:v>
                      </c:pt>
                      <c:pt idx="39">
                        <c:v>22.590554595286662</c:v>
                      </c:pt>
                      <c:pt idx="40">
                        <c:v>24.555944039531891</c:v>
                      </c:pt>
                      <c:pt idx="41">
                        <c:v>23.529851271367129</c:v>
                      </c:pt>
                      <c:pt idx="42">
                        <c:v>23.529851271367129</c:v>
                      </c:pt>
                      <c:pt idx="43">
                        <c:v>21.321080786981376</c:v>
                      </c:pt>
                      <c:pt idx="44">
                        <c:v>25.105533645088663</c:v>
                      </c:pt>
                      <c:pt idx="45">
                        <c:v>24.555944039531891</c:v>
                      </c:pt>
                      <c:pt idx="46">
                        <c:v>22.441652565853726</c:v>
                      </c:pt>
                      <c:pt idx="47">
                        <c:v>22.149985261944042</c:v>
                      </c:pt>
                      <c:pt idx="48">
                        <c:v>20.555028006647255</c:v>
                      </c:pt>
                      <c:pt idx="49">
                        <c:v>22.894720720874108</c:v>
                      </c:pt>
                      <c:pt idx="50">
                        <c:v>19.29112847036648</c:v>
                      </c:pt>
                      <c:pt idx="51">
                        <c:v>18.668127483751949</c:v>
                      </c:pt>
                      <c:pt idx="52">
                        <c:v>18.76901001706667</c:v>
                      </c:pt>
                      <c:pt idx="53">
                        <c:v>24.919453895645443</c:v>
                      </c:pt>
                      <c:pt idx="54">
                        <c:v>23.367592719825424</c:v>
                      </c:pt>
                      <c:pt idx="55">
                        <c:v>19.731377501263587</c:v>
                      </c:pt>
                      <c:pt idx="56">
                        <c:v>23.050079047628937</c:v>
                      </c:pt>
                      <c:pt idx="57">
                        <c:v>23.207686110423829</c:v>
                      </c:pt>
                      <c:pt idx="58">
                        <c:v>22.894720720874108</c:v>
                      </c:pt>
                      <c:pt idx="59">
                        <c:v>21.866214915011859</c:v>
                      </c:pt>
                      <c:pt idx="60">
                        <c:v>21.059118722634803</c:v>
                      </c:pt>
                      <c:pt idx="61">
                        <c:v>19.184273587582492</c:v>
                      </c:pt>
                      <c:pt idx="62">
                        <c:v>22.149985261944042</c:v>
                      </c:pt>
                      <c:pt idx="63">
                        <c:v>22.894720720874108</c:v>
                      </c:pt>
                      <c:pt idx="64">
                        <c:v>22.007133756775204</c:v>
                      </c:pt>
                      <c:pt idx="65">
                        <c:v>30.969248761055429</c:v>
                      </c:pt>
                      <c:pt idx="66">
                        <c:v>24.555944039531891</c:v>
                      </c:pt>
                      <c:pt idx="67">
                        <c:v>22.294810703053532</c:v>
                      </c:pt>
                      <c:pt idx="68">
                        <c:v>20.555028006647255</c:v>
                      </c:pt>
                      <c:pt idx="69">
                        <c:v>20.555028006647255</c:v>
                      </c:pt>
                      <c:pt idx="70">
                        <c:v>20.930666045230133</c:v>
                      </c:pt>
                      <c:pt idx="71">
                        <c:v>23.694515809516005</c:v>
                      </c:pt>
                      <c:pt idx="72">
                        <c:v>22.441652565853726</c:v>
                      </c:pt>
                      <c:pt idx="73">
                        <c:v>22.894720720874108</c:v>
                      </c:pt>
                      <c:pt idx="74">
                        <c:v>20.193321668112027</c:v>
                      </c:pt>
                      <c:pt idx="75">
                        <c:v>22.894720720874108</c:v>
                      </c:pt>
                      <c:pt idx="76">
                        <c:v>21.059118722634803</c:v>
                      </c:pt>
                      <c:pt idx="77">
                        <c:v>18.469741458572589</c:v>
                      </c:pt>
                      <c:pt idx="78">
                        <c:v>18.76901001706667</c:v>
                      </c:pt>
                      <c:pt idx="79">
                        <c:v>18.180325188000722</c:v>
                      </c:pt>
                      <c:pt idx="80">
                        <c:v>24.031287674652059</c:v>
                      </c:pt>
                      <c:pt idx="81">
                        <c:v>23.367592719825424</c:v>
                      </c:pt>
                      <c:pt idx="82">
                        <c:v>19.844766484319472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7CDD-4BF3-AB9A-95F44096BE30}"/>
                  </c:ext>
                </c:extLst>
              </c15:ser>
            </c15:filteredScatterSeries>
            <c15:filteredScatterSeries>
              <c15:ser>
                <c:idx val="3"/>
                <c:order val="5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'Vbar-DC'!$A$3:$A$85</c15:sqref>
                        </c15:formulaRef>
                      </c:ext>
                    </c:extLst>
                    <c:numCache>
                      <c:formatCode>General</c:formatCode>
                      <c:ptCount val="83"/>
                      <c:pt idx="0">
                        <c:v>4.0782735659847571</c:v>
                      </c:pt>
                      <c:pt idx="1">
                        <c:v>3.9261387886081027</c:v>
                      </c:pt>
                      <c:pt idx="2">
                        <c:v>4.4183900922583232</c:v>
                      </c:pt>
                      <c:pt idx="3">
                        <c:v>5.8988582029683103</c:v>
                      </c:pt>
                      <c:pt idx="4">
                        <c:v>5.3910564580826312</c:v>
                      </c:pt>
                      <c:pt idx="5">
                        <c:v>3.7534697152025669</c:v>
                      </c:pt>
                      <c:pt idx="6">
                        <c:v>4.6843524368231044</c:v>
                      </c:pt>
                      <c:pt idx="7">
                        <c:v>5.8361603489771365</c:v>
                      </c:pt>
                      <c:pt idx="8">
                        <c:v>5.5605198555956674</c:v>
                      </c:pt>
                      <c:pt idx="9">
                        <c:v>5.9065521460088251</c:v>
                      </c:pt>
                      <c:pt idx="10">
                        <c:v>4.1879290012033694</c:v>
                      </c:pt>
                      <c:pt idx="11">
                        <c:v>3.6830748094665058</c:v>
                      </c:pt>
                      <c:pt idx="12">
                        <c:v>3.5603835740072203</c:v>
                      </c:pt>
                      <c:pt idx="13">
                        <c:v>5.7180653830726031</c:v>
                      </c:pt>
                      <c:pt idx="14">
                        <c:v>5.5133813176895314</c:v>
                      </c:pt>
                      <c:pt idx="15">
                        <c:v>4.2573680304853587</c:v>
                      </c:pt>
                      <c:pt idx="16">
                        <c:v>4.2820361010830332</c:v>
                      </c:pt>
                      <c:pt idx="17">
                        <c:v>4.872669073405536</c:v>
                      </c:pt>
                      <c:pt idx="18">
                        <c:v>6.2009468511833123</c:v>
                      </c:pt>
                      <c:pt idx="19">
                        <c:v>4.4489933814681111</c:v>
                      </c:pt>
                      <c:pt idx="20">
                        <c:v>3.5561288608102695</c:v>
                      </c:pt>
                      <c:pt idx="21">
                        <c:v>4.2688935018050538</c:v>
                      </c:pt>
                      <c:pt idx="22">
                        <c:v>4.4305224127557166</c:v>
                      </c:pt>
                      <c:pt idx="23">
                        <c:v>5.7589444444444453</c:v>
                      </c:pt>
                      <c:pt idx="24">
                        <c:v>5.4598585539510625</c:v>
                      </c:pt>
                      <c:pt idx="25">
                        <c:v>3.8645908543922984</c:v>
                      </c:pt>
                      <c:pt idx="26">
                        <c:v>3.2024350180505414</c:v>
                      </c:pt>
                      <c:pt idx="27">
                        <c:v>4.1996505214600885</c:v>
                      </c:pt>
                      <c:pt idx="28">
                        <c:v>4.4796216907340556</c:v>
                      </c:pt>
                      <c:pt idx="29">
                        <c:v>6.2400213598074608</c:v>
                      </c:pt>
                      <c:pt idx="30">
                        <c:v>4.1620659346169271</c:v>
                      </c:pt>
                      <c:pt idx="31">
                        <c:v>4.4806202366626557</c:v>
                      </c:pt>
                      <c:pt idx="32">
                        <c:v>4.592452466907341</c:v>
                      </c:pt>
                      <c:pt idx="33">
                        <c:v>4.0724819494584832</c:v>
                      </c:pt>
                      <c:pt idx="34">
                        <c:v>5.1702338547934215</c:v>
                      </c:pt>
                      <c:pt idx="35">
                        <c:v>4.1033716405936618</c:v>
                      </c:pt>
                      <c:pt idx="36">
                        <c:v>4.6249350180505422</c:v>
                      </c:pt>
                      <c:pt idx="37">
                        <c:v>4.8234863618130763</c:v>
                      </c:pt>
                      <c:pt idx="38">
                        <c:v>4.756317689530686</c:v>
                      </c:pt>
                      <c:pt idx="39">
                        <c:v>4.9380344965904523</c:v>
                      </c:pt>
                      <c:pt idx="40">
                        <c:v>4.3432272362615327</c:v>
                      </c:pt>
                      <c:pt idx="41">
                        <c:v>4.7038235058162847</c:v>
                      </c:pt>
                      <c:pt idx="42">
                        <c:v>4.2551335740072203</c:v>
                      </c:pt>
                      <c:pt idx="43">
                        <c:v>5.3175090252707582</c:v>
                      </c:pt>
                      <c:pt idx="44">
                        <c:v>3.8963725932611317</c:v>
                      </c:pt>
                      <c:pt idx="45">
                        <c:v>4.4639558764540714</c:v>
                      </c:pt>
                      <c:pt idx="46">
                        <c:v>4.7483569494584836</c:v>
                      </c:pt>
                      <c:pt idx="47">
                        <c:v>6.3236894304051345</c:v>
                      </c:pt>
                      <c:pt idx="48">
                        <c:v>7.4971357300441239</c:v>
                      </c:pt>
                      <c:pt idx="49">
                        <c:v>5.8695156438026475</c:v>
                      </c:pt>
                      <c:pt idx="50">
                        <c:v>7.6406738868832731</c:v>
                      </c:pt>
                      <c:pt idx="51">
                        <c:v>8.2239245888487762</c:v>
                      </c:pt>
                      <c:pt idx="52">
                        <c:v>7.9625636281588461</c:v>
                      </c:pt>
                      <c:pt idx="53">
                        <c:v>5.1470436221419975</c:v>
                      </c:pt>
                      <c:pt idx="54">
                        <c:v>5.507314229843562</c:v>
                      </c:pt>
                      <c:pt idx="55">
                        <c:v>7.5389629963898912</c:v>
                      </c:pt>
                      <c:pt idx="56">
                        <c:v>5.5582618331327716</c:v>
                      </c:pt>
                      <c:pt idx="57">
                        <c:v>5.5544705174488564</c:v>
                      </c:pt>
                      <c:pt idx="58">
                        <c:v>6.0624702166064983</c:v>
                      </c:pt>
                      <c:pt idx="59">
                        <c:v>6.1976055455274768</c:v>
                      </c:pt>
                      <c:pt idx="60">
                        <c:v>6.6140811271560374</c:v>
                      </c:pt>
                      <c:pt idx="61">
                        <c:v>7.7943040513437625</c:v>
                      </c:pt>
                      <c:pt idx="62">
                        <c:v>6.7927701062976329</c:v>
                      </c:pt>
                      <c:pt idx="63">
                        <c:v>5.9580321901323705</c:v>
                      </c:pt>
                      <c:pt idx="64">
                        <c:v>6.1230162454873653</c:v>
                      </c:pt>
                      <c:pt idx="65">
                        <c:v>3.6084636983553948</c:v>
                      </c:pt>
                      <c:pt idx="66">
                        <c:v>5.0678309265944641</c:v>
                      </c:pt>
                      <c:pt idx="67">
                        <c:v>5.8809878660248689</c:v>
                      </c:pt>
                      <c:pt idx="68">
                        <c:v>7.1635830324909744</c:v>
                      </c:pt>
                      <c:pt idx="69">
                        <c:v>6.9252970818291217</c:v>
                      </c:pt>
                      <c:pt idx="70">
                        <c:v>6.4490367027677493</c:v>
                      </c:pt>
                      <c:pt idx="71">
                        <c:v>5.8542200661853183</c:v>
                      </c:pt>
                      <c:pt idx="72">
                        <c:v>5.3973844765342953</c:v>
                      </c:pt>
                      <c:pt idx="73">
                        <c:v>4.1185595667870034</c:v>
                      </c:pt>
                      <c:pt idx="74">
                        <c:v>4.9921427998395504</c:v>
                      </c:pt>
                      <c:pt idx="75">
                        <c:v>6.0725682912154033</c:v>
                      </c:pt>
                      <c:pt idx="76">
                        <c:v>6.9965193040513443</c:v>
                      </c:pt>
                      <c:pt idx="77">
                        <c:v>8.7022457882069801</c:v>
                      </c:pt>
                      <c:pt idx="78">
                        <c:v>8.2967324007220213</c:v>
                      </c:pt>
                      <c:pt idx="79">
                        <c:v>8.9426976534296028</c:v>
                      </c:pt>
                      <c:pt idx="80">
                        <c:v>5.4340524969915762</c:v>
                      </c:pt>
                      <c:pt idx="81">
                        <c:v>5.7215478339350181</c:v>
                      </c:pt>
                      <c:pt idx="82">
                        <c:v>7.7943093662254315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'Vbar-DC'!$K$3:$K$85</c15:sqref>
                        </c15:formulaRef>
                      </c:ext>
                    </c:extLst>
                    <c:numCache>
                      <c:formatCode>General</c:formatCode>
                      <c:ptCount val="83"/>
                      <c:pt idx="0">
                        <c:v>13.073445899449286</c:v>
                      </c:pt>
                      <c:pt idx="1">
                        <c:v>13.570847863659814</c:v>
                      </c:pt>
                      <c:pt idx="2">
                        <c:v>12.084297256047275</c:v>
                      </c:pt>
                      <c:pt idx="3">
                        <c:v>9.0981013622513789</c:v>
                      </c:pt>
                      <c:pt idx="4">
                        <c:v>9.9391487537236838</c:v>
                      </c:pt>
                      <c:pt idx="5">
                        <c:v>14.183784999170721</c:v>
                      </c:pt>
                      <c:pt idx="6">
                        <c:v>11.410051753998774</c:v>
                      </c:pt>
                      <c:pt idx="7">
                        <c:v>9.1940938522464535</c:v>
                      </c:pt>
                      <c:pt idx="8">
                        <c:v>9.6415500242294119</c:v>
                      </c:pt>
                      <c:pt idx="9">
                        <c:v>9.0864608224764059</c:v>
                      </c:pt>
                      <c:pt idx="10">
                        <c:v>12.737147045125887</c:v>
                      </c:pt>
                      <c:pt idx="11">
                        <c:v>14.45001183728956</c:v>
                      </c:pt>
                      <c:pt idx="12">
                        <c:v>14.938951983420079</c:v>
                      </c:pt>
                      <c:pt idx="13">
                        <c:v>9.3805661541264964</c:v>
                      </c:pt>
                      <c:pt idx="14">
                        <c:v>9.722510748043419</c:v>
                      </c:pt>
                      <c:pt idx="15">
                        <c:v>12.533067081794071</c:v>
                      </c:pt>
                      <c:pt idx="16">
                        <c:v>12.462147377898068</c:v>
                      </c:pt>
                      <c:pt idx="17">
                        <c:v>10.976777304163326</c:v>
                      </c:pt>
                      <c:pt idx="18">
                        <c:v>8.6625684840712118</c:v>
                      </c:pt>
                      <c:pt idx="19">
                        <c:v>12.00264714576346</c:v>
                      </c:pt>
                      <c:pt idx="20">
                        <c:v>14.956507382192974</c:v>
                      </c:pt>
                      <c:pt idx="21">
                        <c:v>12.499830713082403</c:v>
                      </c:pt>
                      <c:pt idx="22">
                        <c:v>12.051794265963661</c:v>
                      </c:pt>
                      <c:pt idx="23">
                        <c:v>9.3151602491936352</c:v>
                      </c:pt>
                      <c:pt idx="24">
                        <c:v>9.816115997335654</c:v>
                      </c:pt>
                      <c:pt idx="25">
                        <c:v>13.783102954836208</c:v>
                      </c:pt>
                      <c:pt idx="26">
                        <c:v>16.577451151593831</c:v>
                      </c:pt>
                      <c:pt idx="27">
                        <c:v>12.702228500330852</c:v>
                      </c:pt>
                      <c:pt idx="28">
                        <c:v>11.922037392488514</c:v>
                      </c:pt>
                      <c:pt idx="29">
                        <c:v>8.6092864537451312</c:v>
                      </c:pt>
                      <c:pt idx="30">
                        <c:v>12.814882948822616</c:v>
                      </c:pt>
                      <c:pt idx="31">
                        <c:v>11.919427734234629</c:v>
                      </c:pt>
                      <c:pt idx="32">
                        <c:v>11.634276681189583</c:v>
                      </c:pt>
                      <c:pt idx="33">
                        <c:v>13.0917070274397</c:v>
                      </c:pt>
                      <c:pt idx="34">
                        <c:v>10.355943460010632</c:v>
                      </c:pt>
                      <c:pt idx="35">
                        <c:v>12.9949014141208</c:v>
                      </c:pt>
                      <c:pt idx="36">
                        <c:v>11.554014034950772</c:v>
                      </c:pt>
                      <c:pt idx="37">
                        <c:v>11.086700511098808</c:v>
                      </c:pt>
                      <c:pt idx="38">
                        <c:v>11.240461548958798</c:v>
                      </c:pt>
                      <c:pt idx="39">
                        <c:v>10.834044901664297</c:v>
                      </c:pt>
                      <c:pt idx="40">
                        <c:v>12.289672467771119</c:v>
                      </c:pt>
                      <c:pt idx="41">
                        <c:v>11.363659572249983</c:v>
                      </c:pt>
                      <c:pt idx="42">
                        <c:v>12.539531306222829</c:v>
                      </c:pt>
                      <c:pt idx="43">
                        <c:v>10.074156181567128</c:v>
                      </c:pt>
                      <c:pt idx="44">
                        <c:v>13.672670133466255</c:v>
                      </c:pt>
                      <c:pt idx="45">
                        <c:v>11.96313082355155</c:v>
                      </c:pt>
                      <c:pt idx="46">
                        <c:v>11.258970855293599</c:v>
                      </c:pt>
                      <c:pt idx="47">
                        <c:v>8.4973915981062209</c:v>
                      </c:pt>
                      <c:pt idx="48">
                        <c:v>7.1891284491215472</c:v>
                      </c:pt>
                      <c:pt idx="49">
                        <c:v>9.1427727659340405</c:v>
                      </c:pt>
                      <c:pt idx="50">
                        <c:v>7.0564539724035935</c:v>
                      </c:pt>
                      <c:pt idx="51">
                        <c:v>6.5645890608627644</c:v>
                      </c:pt>
                      <c:pt idx="52">
                        <c:v>6.7761679219705622</c:v>
                      </c:pt>
                      <c:pt idx="53">
                        <c:v>10.401770513256524</c:v>
                      </c:pt>
                      <c:pt idx="54">
                        <c:v>9.7330307783641334</c:v>
                      </c:pt>
                      <c:pt idx="55">
                        <c:v>7.1499499333042875</c:v>
                      </c:pt>
                      <c:pt idx="56">
                        <c:v>9.6453971548707376</c:v>
                      </c:pt>
                      <c:pt idx="57">
                        <c:v>9.6518636230921739</c:v>
                      </c:pt>
                      <c:pt idx="58">
                        <c:v>8.8568754447154827</c:v>
                      </c:pt>
                      <c:pt idx="59">
                        <c:v>8.6671555951911454</c:v>
                      </c:pt>
                      <c:pt idx="60">
                        <c:v>8.1308064228249268</c:v>
                      </c:pt>
                      <c:pt idx="61">
                        <c:v>6.9198181034754045</c:v>
                      </c:pt>
                      <c:pt idx="62">
                        <c:v>7.9206757679591764</c:v>
                      </c:pt>
                      <c:pt idx="63">
                        <c:v>9.0093408802319672</c:v>
                      </c:pt>
                      <c:pt idx="64">
                        <c:v>8.770847110626141</c:v>
                      </c:pt>
                      <c:pt idx="65">
                        <c:v>14.743420147693703</c:v>
                      </c:pt>
                      <c:pt idx="66">
                        <c:v>10.561440117275135</c:v>
                      </c:pt>
                      <c:pt idx="67">
                        <c:v>9.1252547416370025</c:v>
                      </c:pt>
                      <c:pt idx="68">
                        <c:v>7.5177799451481064</c:v>
                      </c:pt>
                      <c:pt idx="69">
                        <c:v>7.7717722614315203</c:v>
                      </c:pt>
                      <c:pt idx="70">
                        <c:v>8.3351419896904293</c:v>
                      </c:pt>
                      <c:pt idx="71">
                        <c:v>9.1662348758788017</c:v>
                      </c:pt>
                      <c:pt idx="72">
                        <c:v>9.9277031029159311</c:v>
                      </c:pt>
                      <c:pt idx="73">
                        <c:v>12.947831568855666</c:v>
                      </c:pt>
                      <c:pt idx="74">
                        <c:v>10.718696397047665</c:v>
                      </c:pt>
                      <c:pt idx="75">
                        <c:v>8.8424092095055169</c:v>
                      </c:pt>
                      <c:pt idx="76">
                        <c:v>7.69405895150779</c:v>
                      </c:pt>
                      <c:pt idx="77">
                        <c:v>6.2100087441136145</c:v>
                      </c:pt>
                      <c:pt idx="78">
                        <c:v>6.5080022995723033</c:v>
                      </c:pt>
                      <c:pt idx="79">
                        <c:v>6.0459652366453067</c:v>
                      </c:pt>
                      <c:pt idx="80">
                        <c:v>9.8619008236470513</c:v>
                      </c:pt>
                      <c:pt idx="81">
                        <c:v>9.3749581896331229</c:v>
                      </c:pt>
                      <c:pt idx="82">
                        <c:v>6.9198134688671624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CDD-4BF3-AB9A-95F44096BE30}"/>
                  </c:ext>
                </c:extLst>
              </c15:ser>
            </c15:filteredScatterSeries>
          </c:ext>
        </c:extLst>
      </c:scatterChart>
      <c:valAx>
        <c:axId val="82762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D/C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2762864"/>
        <c:crosses val="autoZero"/>
        <c:crossBetween val="midCat"/>
      </c:valAx>
      <c:valAx>
        <c:axId val="8276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Mean Speed during congestion duration (miles/hour)</a:t>
                </a:r>
              </a:p>
            </c:rich>
          </c:tx>
          <c:layout>
            <c:manualLayout>
              <c:xMode val="edge"/>
              <c:yMode val="edge"/>
              <c:x val="1.529058867641545E-2"/>
              <c:y val="8.811804774403198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2762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2813213348331459"/>
          <c:y val="0.5841347956505436"/>
          <c:w val="0.48618399176117744"/>
          <c:h val="0.210089363829521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806793503603925"/>
          <c:y val="4.8012493913373949E-2"/>
          <c:w val="0.82702328493342003"/>
          <c:h val="0.7888031380183439"/>
        </c:manualLayout>
      </c:layout>
      <c:scatterChart>
        <c:scatterStyle val="smoothMarker"/>
        <c:varyColors val="0"/>
        <c:ser>
          <c:idx val="4"/>
          <c:order val="2"/>
          <c:tx>
            <c:v>Estimated curve</c:v>
          </c:tx>
          <c:spPr>
            <a:ln w="28575" cap="rnd">
              <a:solidFill>
                <a:srgbClr val="0000FF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'Vt2-DC'!$Y$2:$Y$91</c:f>
              <c:numCache>
                <c:formatCode>General</c:formatCode>
                <c:ptCount val="90"/>
                <c:pt idx="0">
                  <c:v>0.1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3.2024350180505414</c:v>
                </c:pt>
                <c:pt idx="8">
                  <c:v>3.5561288608102695</c:v>
                </c:pt>
                <c:pt idx="9">
                  <c:v>3.5603835740072203</c:v>
                </c:pt>
                <c:pt idx="10">
                  <c:v>3.6084636983553948</c:v>
                </c:pt>
                <c:pt idx="11">
                  <c:v>3.6830748094665058</c:v>
                </c:pt>
                <c:pt idx="12">
                  <c:v>3.7534697152025669</c:v>
                </c:pt>
                <c:pt idx="13">
                  <c:v>3.8645908543922984</c:v>
                </c:pt>
                <c:pt idx="14">
                  <c:v>3.8963725932611317</c:v>
                </c:pt>
                <c:pt idx="15">
                  <c:v>3.9261387886081027</c:v>
                </c:pt>
                <c:pt idx="16">
                  <c:v>4.0724819494584832</c:v>
                </c:pt>
                <c:pt idx="17">
                  <c:v>4.0782735659847571</c:v>
                </c:pt>
                <c:pt idx="18">
                  <c:v>4.1033716405936618</c:v>
                </c:pt>
                <c:pt idx="19">
                  <c:v>4.1185595667870034</c:v>
                </c:pt>
                <c:pt idx="20">
                  <c:v>4.1620659346169271</c:v>
                </c:pt>
                <c:pt idx="21">
                  <c:v>4.1879290012033694</c:v>
                </c:pt>
                <c:pt idx="22">
                  <c:v>4.1996505214600885</c:v>
                </c:pt>
                <c:pt idx="23">
                  <c:v>4.2551335740072203</c:v>
                </c:pt>
                <c:pt idx="24">
                  <c:v>4.2573680304853587</c:v>
                </c:pt>
                <c:pt idx="25">
                  <c:v>4.2688935018050538</c:v>
                </c:pt>
                <c:pt idx="26">
                  <c:v>4.2820361010830332</c:v>
                </c:pt>
                <c:pt idx="27">
                  <c:v>4.3432272362615327</c:v>
                </c:pt>
                <c:pt idx="28">
                  <c:v>4.4183900922583232</c:v>
                </c:pt>
                <c:pt idx="29">
                  <c:v>4.4305224127557166</c:v>
                </c:pt>
                <c:pt idx="30">
                  <c:v>4.4489933814681111</c:v>
                </c:pt>
                <c:pt idx="31">
                  <c:v>4.4639558764540714</c:v>
                </c:pt>
                <c:pt idx="32">
                  <c:v>4.4796216907340556</c:v>
                </c:pt>
                <c:pt idx="33">
                  <c:v>4.4806202366626557</c:v>
                </c:pt>
                <c:pt idx="34">
                  <c:v>4.592452466907341</c:v>
                </c:pt>
                <c:pt idx="35">
                  <c:v>4.6249350180505422</c:v>
                </c:pt>
                <c:pt idx="36">
                  <c:v>4.6843524368231044</c:v>
                </c:pt>
                <c:pt idx="37">
                  <c:v>4.7038235058162847</c:v>
                </c:pt>
                <c:pt idx="38">
                  <c:v>4.7483569494584836</c:v>
                </c:pt>
                <c:pt idx="39">
                  <c:v>4.756317689530686</c:v>
                </c:pt>
                <c:pt idx="40">
                  <c:v>4.8234863618130763</c:v>
                </c:pt>
                <c:pt idx="41">
                  <c:v>4.872669073405536</c:v>
                </c:pt>
                <c:pt idx="42">
                  <c:v>4.9380344965904523</c:v>
                </c:pt>
                <c:pt idx="43">
                  <c:v>4.9921427998395504</c:v>
                </c:pt>
                <c:pt idx="44">
                  <c:v>5.0678309265944641</c:v>
                </c:pt>
                <c:pt idx="45">
                  <c:v>5.1470436221419975</c:v>
                </c:pt>
                <c:pt idx="46">
                  <c:v>5.1702338547934215</c:v>
                </c:pt>
                <c:pt idx="47">
                  <c:v>5.3175090252707582</c:v>
                </c:pt>
                <c:pt idx="48">
                  <c:v>5.3910564580826312</c:v>
                </c:pt>
                <c:pt idx="49">
                  <c:v>5.3973844765342953</c:v>
                </c:pt>
                <c:pt idx="50">
                  <c:v>5.4340524969915762</c:v>
                </c:pt>
                <c:pt idx="51">
                  <c:v>5.4598585539510625</c:v>
                </c:pt>
                <c:pt idx="52">
                  <c:v>5.507314229843562</c:v>
                </c:pt>
                <c:pt idx="53">
                  <c:v>5.5133813176895314</c:v>
                </c:pt>
                <c:pt idx="54">
                  <c:v>5.5544705174488564</c:v>
                </c:pt>
                <c:pt idx="55">
                  <c:v>5.5582618331327716</c:v>
                </c:pt>
                <c:pt idx="56">
                  <c:v>5.5605198555956674</c:v>
                </c:pt>
                <c:pt idx="57">
                  <c:v>5.7180653830726031</c:v>
                </c:pt>
                <c:pt idx="58">
                  <c:v>5.7215478339350181</c:v>
                </c:pt>
                <c:pt idx="59">
                  <c:v>5.7589444444444453</c:v>
                </c:pt>
                <c:pt idx="60">
                  <c:v>5.8361603489771365</c:v>
                </c:pt>
                <c:pt idx="61">
                  <c:v>5.8542200661853183</c:v>
                </c:pt>
                <c:pt idx="62">
                  <c:v>5.8695156438026475</c:v>
                </c:pt>
                <c:pt idx="63">
                  <c:v>5.8809878660248689</c:v>
                </c:pt>
                <c:pt idx="64">
                  <c:v>5.8988582029683103</c:v>
                </c:pt>
                <c:pt idx="65">
                  <c:v>5.9065521460088251</c:v>
                </c:pt>
                <c:pt idx="66">
                  <c:v>5.9580321901323705</c:v>
                </c:pt>
                <c:pt idx="67">
                  <c:v>6.0624702166064983</c:v>
                </c:pt>
                <c:pt idx="68">
                  <c:v>6.0725682912154033</c:v>
                </c:pt>
                <c:pt idx="69">
                  <c:v>6.1230162454873653</c:v>
                </c:pt>
                <c:pt idx="70">
                  <c:v>6.1976055455274768</c:v>
                </c:pt>
                <c:pt idx="71">
                  <c:v>6.2009468511833123</c:v>
                </c:pt>
                <c:pt idx="72">
                  <c:v>6.2400213598074608</c:v>
                </c:pt>
                <c:pt idx="73">
                  <c:v>6.3236894304051345</c:v>
                </c:pt>
                <c:pt idx="74">
                  <c:v>6.4490367027677493</c:v>
                </c:pt>
                <c:pt idx="75">
                  <c:v>6.6140811271560374</c:v>
                </c:pt>
                <c:pt idx="76">
                  <c:v>6.7927701062976329</c:v>
                </c:pt>
                <c:pt idx="77">
                  <c:v>6.9252970818291217</c:v>
                </c:pt>
                <c:pt idx="78">
                  <c:v>6.9965193040513443</c:v>
                </c:pt>
                <c:pt idx="79">
                  <c:v>7.1635830324909744</c:v>
                </c:pt>
                <c:pt idx="80">
                  <c:v>7.4971357300441239</c:v>
                </c:pt>
                <c:pt idx="81">
                  <c:v>7.5389629963898912</c:v>
                </c:pt>
                <c:pt idx="82">
                  <c:v>7.6406738868832731</c:v>
                </c:pt>
                <c:pt idx="83">
                  <c:v>7.7943040513437625</c:v>
                </c:pt>
                <c:pt idx="84">
                  <c:v>7.7943093662254315</c:v>
                </c:pt>
                <c:pt idx="85">
                  <c:v>7.9625636281588461</c:v>
                </c:pt>
                <c:pt idx="86">
                  <c:v>8.2239245888487762</c:v>
                </c:pt>
                <c:pt idx="87">
                  <c:v>8.2967324007220213</c:v>
                </c:pt>
                <c:pt idx="88">
                  <c:v>8.7022457882069801</c:v>
                </c:pt>
                <c:pt idx="89">
                  <c:v>8.9426976534296028</c:v>
                </c:pt>
              </c:numCache>
            </c:numRef>
          </c:xVal>
          <c:yVal>
            <c:numRef>
              <c:f>'Vt2-DC'!$Z$2:$Z$91</c:f>
              <c:numCache>
                <c:formatCode>General</c:formatCode>
                <c:ptCount val="90"/>
                <c:pt idx="0">
                  <c:v>50.707476934404106</c:v>
                </c:pt>
                <c:pt idx="1">
                  <c:v>46.26949043841104</c:v>
                </c:pt>
                <c:pt idx="2">
                  <c:v>41.778309570202197</c:v>
                </c:pt>
                <c:pt idx="3">
                  <c:v>38.113131867307011</c:v>
                </c:pt>
                <c:pt idx="4">
                  <c:v>35.056220587853083</c:v>
                </c:pt>
                <c:pt idx="5">
                  <c:v>32.46408052868221</c:v>
                </c:pt>
                <c:pt idx="6">
                  <c:v>30.236331339800163</c:v>
                </c:pt>
                <c:pt idx="7">
                  <c:v>29.420700740849551</c:v>
                </c:pt>
                <c:pt idx="8">
                  <c:v>28.098410976685837</c:v>
                </c:pt>
                <c:pt idx="9">
                  <c:v>28.083241826949575</c:v>
                </c:pt>
                <c:pt idx="10">
                  <c:v>27.912977225715629</c:v>
                </c:pt>
                <c:pt idx="11">
                  <c:v>27.652886742114237</c:v>
                </c:pt>
                <c:pt idx="12">
                  <c:v>27.411982596029247</c:v>
                </c:pt>
                <c:pt idx="13">
                  <c:v>27.040289591594941</c:v>
                </c:pt>
                <c:pt idx="14">
                  <c:v>26.935862803229515</c:v>
                </c:pt>
                <c:pt idx="15">
                  <c:v>26.838801008364495</c:v>
                </c:pt>
                <c:pt idx="16">
                  <c:v>26.371782193278769</c:v>
                </c:pt>
                <c:pt idx="17">
                  <c:v>26.353639857705065</c:v>
                </c:pt>
                <c:pt idx="18">
                  <c:v>26.275312587067322</c:v>
                </c:pt>
                <c:pt idx="19">
                  <c:v>26.228143221120238</c:v>
                </c:pt>
                <c:pt idx="20">
                  <c:v>26.093974343496448</c:v>
                </c:pt>
                <c:pt idx="21">
                  <c:v>26.014875762406284</c:v>
                </c:pt>
                <c:pt idx="22">
                  <c:v>25.97918767804876</c:v>
                </c:pt>
                <c:pt idx="23">
                  <c:v>25.811604175807904</c:v>
                </c:pt>
                <c:pt idx="24">
                  <c:v>25.804901212909012</c:v>
                </c:pt>
                <c:pt idx="25">
                  <c:v>25.770383102886406</c:v>
                </c:pt>
                <c:pt idx="26">
                  <c:v>25.731136323880783</c:v>
                </c:pt>
                <c:pt idx="27">
                  <c:v>25.549996307177512</c:v>
                </c:pt>
                <c:pt idx="28">
                  <c:v>25.331017716460529</c:v>
                </c:pt>
                <c:pt idx="29">
                  <c:v>25.296029076847979</c:v>
                </c:pt>
                <c:pt idx="30">
                  <c:v>25.242948745574051</c:v>
                </c:pt>
                <c:pt idx="31">
                  <c:v>25.200116669585956</c:v>
                </c:pt>
                <c:pt idx="32">
                  <c:v>25.155429461711531</c:v>
                </c:pt>
                <c:pt idx="33">
                  <c:v>25.152586545878343</c:v>
                </c:pt>
                <c:pt idx="34">
                  <c:v>24.838278004613585</c:v>
                </c:pt>
                <c:pt idx="35">
                  <c:v>24.748476624527882</c:v>
                </c:pt>
                <c:pt idx="36">
                  <c:v>24.585908718961932</c:v>
                </c:pt>
                <c:pt idx="37">
                  <c:v>24.533106807712112</c:v>
                </c:pt>
                <c:pt idx="38">
                  <c:v>24.413203229463516</c:v>
                </c:pt>
                <c:pt idx="39">
                  <c:v>24.391894896682661</c:v>
                </c:pt>
                <c:pt idx="40">
                  <c:v>24.213600940201825</c:v>
                </c:pt>
                <c:pt idx="41">
                  <c:v>24.084721072131931</c:v>
                </c:pt>
                <c:pt idx="42">
                  <c:v>23.915579067395615</c:v>
                </c:pt>
                <c:pt idx="43">
                  <c:v>23.777382842587183</c:v>
                </c:pt>
                <c:pt idx="44">
                  <c:v>23.586772128387917</c:v>
                </c:pt>
                <c:pt idx="45">
                  <c:v>23.390583752731629</c:v>
                </c:pt>
                <c:pt idx="46">
                  <c:v>23.333773999654191</c:v>
                </c:pt>
                <c:pt idx="47">
                  <c:v>22.979434781840542</c:v>
                </c:pt>
                <c:pt idx="48">
                  <c:v>22.806544538618517</c:v>
                </c:pt>
                <c:pt idx="49">
                  <c:v>22.791792489396403</c:v>
                </c:pt>
                <c:pt idx="50">
                  <c:v>22.706691281677909</c:v>
                </c:pt>
                <c:pt idx="51">
                  <c:v>22.64718522026687</c:v>
                </c:pt>
                <c:pt idx="52">
                  <c:v>22.538580514548528</c:v>
                </c:pt>
                <c:pt idx="53">
                  <c:v>22.524771926101373</c:v>
                </c:pt>
                <c:pt idx="54">
                  <c:v>22.431704133272572</c:v>
                </c:pt>
                <c:pt idx="55">
                  <c:v>22.423156089751764</c:v>
                </c:pt>
                <c:pt idx="56">
                  <c:v>22.418068211066629</c:v>
                </c:pt>
                <c:pt idx="57">
                  <c:v>22.068778257004812</c:v>
                </c:pt>
                <c:pt idx="58">
                  <c:v>22.061182242266721</c:v>
                </c:pt>
                <c:pt idx="59">
                  <c:v>21.979945255687035</c:v>
                </c:pt>
                <c:pt idx="60">
                  <c:v>21.814116269831278</c:v>
                </c:pt>
                <c:pt idx="61">
                  <c:v>21.775697204614673</c:v>
                </c:pt>
                <c:pt idx="62">
                  <c:v>21.743265717690534</c:v>
                </c:pt>
                <c:pt idx="63">
                  <c:v>21.719005272527525</c:v>
                </c:pt>
                <c:pt idx="64">
                  <c:v>21.681323987080621</c:v>
                </c:pt>
                <c:pt idx="65">
                  <c:v>21.665141443771887</c:v>
                </c:pt>
                <c:pt idx="66">
                  <c:v>21.557492308197233</c:v>
                </c:pt>
                <c:pt idx="67">
                  <c:v>21.342406708841466</c:v>
                </c:pt>
                <c:pt idx="68">
                  <c:v>21.321840969482533</c:v>
                </c:pt>
                <c:pt idx="69">
                  <c:v>21.219698421523624</c:v>
                </c:pt>
                <c:pt idx="70">
                  <c:v>21.070484045179157</c:v>
                </c:pt>
                <c:pt idx="71">
                  <c:v>21.063849668801382</c:v>
                </c:pt>
                <c:pt idx="72">
                  <c:v>20.986578377373053</c:v>
                </c:pt>
                <c:pt idx="73">
                  <c:v>20.823041764970135</c:v>
                </c:pt>
                <c:pt idx="74">
                  <c:v>20.58282351285407</c:v>
                </c:pt>
                <c:pt idx="75">
                  <c:v>20.274976800838374</c:v>
                </c:pt>
                <c:pt idx="76">
                  <c:v>19.952043255506993</c:v>
                </c:pt>
                <c:pt idx="77">
                  <c:v>19.719196030913935</c:v>
                </c:pt>
                <c:pt idx="78">
                  <c:v>19.596323305357163</c:v>
                </c:pt>
                <c:pt idx="79">
                  <c:v>19.314110546610351</c:v>
                </c:pt>
                <c:pt idx="80">
                  <c:v>18.774615591609887</c:v>
                </c:pt>
                <c:pt idx="81">
                  <c:v>18.709112043397585</c:v>
                </c:pt>
                <c:pt idx="82">
                  <c:v>18.551745232630246</c:v>
                </c:pt>
                <c:pt idx="83">
                  <c:v>18.319073476469416</c:v>
                </c:pt>
                <c:pt idx="84">
                  <c:v>18.319065529479822</c:v>
                </c:pt>
                <c:pt idx="85">
                  <c:v>18.070941076929817</c:v>
                </c:pt>
                <c:pt idx="86">
                  <c:v>17.698741741969922</c:v>
                </c:pt>
                <c:pt idx="87">
                  <c:v>17.597808913066338</c:v>
                </c:pt>
                <c:pt idx="88">
                  <c:v>17.056328233310381</c:v>
                </c:pt>
                <c:pt idx="89">
                  <c:v>16.750908591725967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9CF-4187-A4F5-89194B81C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762448"/>
        <c:axId val="82762864"/>
      </c:scatterChart>
      <c:scatterChart>
        <c:scatterStyle val="lineMarker"/>
        <c:varyColors val="0"/>
        <c:ser>
          <c:idx val="0"/>
          <c:order val="0"/>
          <c:tx>
            <c:v>Data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'Vt2-DC'!$A$2:$A$85</c:f>
              <c:numCache>
                <c:formatCode>General</c:formatCode>
                <c:ptCount val="84"/>
                <c:pt idx="1">
                  <c:v>4.0782735659847571</c:v>
                </c:pt>
                <c:pt idx="2">
                  <c:v>3.9261387886081027</c:v>
                </c:pt>
                <c:pt idx="3">
                  <c:v>4.4183900922583232</c:v>
                </c:pt>
                <c:pt idx="4">
                  <c:v>5.8988582029683103</c:v>
                </c:pt>
                <c:pt idx="5">
                  <c:v>5.3910564580826312</c:v>
                </c:pt>
                <c:pt idx="6">
                  <c:v>3.7534697152025669</c:v>
                </c:pt>
                <c:pt idx="7">
                  <c:v>4.6843524368231044</c:v>
                </c:pt>
                <c:pt idx="8">
                  <c:v>5.8361603489771365</c:v>
                </c:pt>
                <c:pt idx="9">
                  <c:v>5.5605198555956674</c:v>
                </c:pt>
                <c:pt idx="10">
                  <c:v>5.9065521460088251</c:v>
                </c:pt>
                <c:pt idx="11">
                  <c:v>4.1879290012033694</c:v>
                </c:pt>
                <c:pt idx="12">
                  <c:v>3.6830748094665058</c:v>
                </c:pt>
                <c:pt idx="13">
                  <c:v>3.5603835740072203</c:v>
                </c:pt>
                <c:pt idx="14">
                  <c:v>5.7180653830726031</c:v>
                </c:pt>
                <c:pt idx="15">
                  <c:v>5.5133813176895314</c:v>
                </c:pt>
                <c:pt idx="16">
                  <c:v>4.2573680304853587</c:v>
                </c:pt>
                <c:pt idx="17">
                  <c:v>4.2820361010830332</c:v>
                </c:pt>
                <c:pt idx="18">
                  <c:v>4.872669073405536</c:v>
                </c:pt>
                <c:pt idx="19">
                  <c:v>6.2009468511833123</c:v>
                </c:pt>
                <c:pt idx="20">
                  <c:v>4.4489933814681111</c:v>
                </c:pt>
                <c:pt idx="21">
                  <c:v>3.5561288608102695</c:v>
                </c:pt>
                <c:pt idx="22">
                  <c:v>4.2688935018050538</c:v>
                </c:pt>
                <c:pt idx="23">
                  <c:v>4.4305224127557166</c:v>
                </c:pt>
                <c:pt idx="24">
                  <c:v>5.7589444444444453</c:v>
                </c:pt>
                <c:pt idx="25">
                  <c:v>5.4598585539510625</c:v>
                </c:pt>
                <c:pt idx="26">
                  <c:v>3.8645908543922984</c:v>
                </c:pt>
                <c:pt idx="27">
                  <c:v>3.2024350180505414</c:v>
                </c:pt>
                <c:pt idx="28">
                  <c:v>4.1996505214600885</c:v>
                </c:pt>
                <c:pt idx="29">
                  <c:v>4.4796216907340556</c:v>
                </c:pt>
                <c:pt idx="30">
                  <c:v>6.2400213598074608</c:v>
                </c:pt>
                <c:pt idx="31">
                  <c:v>4.1620659346169271</c:v>
                </c:pt>
                <c:pt idx="32">
                  <c:v>4.4806202366626557</c:v>
                </c:pt>
                <c:pt idx="33">
                  <c:v>4.592452466907341</c:v>
                </c:pt>
                <c:pt idx="34">
                  <c:v>4.0724819494584832</c:v>
                </c:pt>
                <c:pt idx="35">
                  <c:v>5.1702338547934215</c:v>
                </c:pt>
                <c:pt idx="36">
                  <c:v>4.1033716405936618</c:v>
                </c:pt>
                <c:pt idx="37">
                  <c:v>4.6249350180505422</c:v>
                </c:pt>
                <c:pt idx="38">
                  <c:v>4.8234863618130763</c:v>
                </c:pt>
                <c:pt idx="39">
                  <c:v>4.756317689530686</c:v>
                </c:pt>
                <c:pt idx="40">
                  <c:v>4.9380344965904523</c:v>
                </c:pt>
                <c:pt idx="41">
                  <c:v>4.3432272362615327</c:v>
                </c:pt>
                <c:pt idx="42">
                  <c:v>4.7038235058162847</c:v>
                </c:pt>
                <c:pt idx="43">
                  <c:v>4.2551335740072203</c:v>
                </c:pt>
                <c:pt idx="44">
                  <c:v>5.3175090252707582</c:v>
                </c:pt>
                <c:pt idx="45">
                  <c:v>3.8963725932611317</c:v>
                </c:pt>
                <c:pt idx="46">
                  <c:v>4.4639558764540714</c:v>
                </c:pt>
                <c:pt idx="47">
                  <c:v>4.7483569494584836</c:v>
                </c:pt>
                <c:pt idx="48">
                  <c:v>6.3236894304051345</c:v>
                </c:pt>
                <c:pt idx="49">
                  <c:v>7.4971357300441239</c:v>
                </c:pt>
                <c:pt idx="50">
                  <c:v>5.8695156438026475</c:v>
                </c:pt>
                <c:pt idx="51">
                  <c:v>7.6406738868832731</c:v>
                </c:pt>
                <c:pt idx="52">
                  <c:v>8.2239245888487762</c:v>
                </c:pt>
                <c:pt idx="53">
                  <c:v>7.9625636281588461</c:v>
                </c:pt>
                <c:pt idx="54">
                  <c:v>5.1470436221419975</c:v>
                </c:pt>
                <c:pt idx="55">
                  <c:v>5.507314229843562</c:v>
                </c:pt>
                <c:pt idx="56">
                  <c:v>7.5389629963898912</c:v>
                </c:pt>
                <c:pt idx="57">
                  <c:v>5.5582618331327716</c:v>
                </c:pt>
                <c:pt idx="58">
                  <c:v>5.5544705174488564</c:v>
                </c:pt>
                <c:pt idx="59">
                  <c:v>6.0624702166064983</c:v>
                </c:pt>
                <c:pt idx="60">
                  <c:v>6.1976055455274768</c:v>
                </c:pt>
                <c:pt idx="61">
                  <c:v>6.6140811271560374</c:v>
                </c:pt>
                <c:pt idx="62">
                  <c:v>7.7943040513437625</c:v>
                </c:pt>
                <c:pt idx="63">
                  <c:v>6.7927701062976329</c:v>
                </c:pt>
                <c:pt idx="64">
                  <c:v>5.9580321901323705</c:v>
                </c:pt>
                <c:pt idx="65">
                  <c:v>6.1230162454873653</c:v>
                </c:pt>
                <c:pt idx="66">
                  <c:v>3.6084636983553948</c:v>
                </c:pt>
                <c:pt idx="67">
                  <c:v>5.0678309265944641</c:v>
                </c:pt>
                <c:pt idx="68">
                  <c:v>5.8809878660248689</c:v>
                </c:pt>
                <c:pt idx="69">
                  <c:v>7.1635830324909744</c:v>
                </c:pt>
                <c:pt idx="70">
                  <c:v>6.9252970818291217</c:v>
                </c:pt>
                <c:pt idx="71">
                  <c:v>6.4490367027677493</c:v>
                </c:pt>
                <c:pt idx="72">
                  <c:v>5.8542200661853183</c:v>
                </c:pt>
                <c:pt idx="73">
                  <c:v>5.3973844765342953</c:v>
                </c:pt>
                <c:pt idx="74">
                  <c:v>4.1185595667870034</c:v>
                </c:pt>
                <c:pt idx="75">
                  <c:v>4.9921427998395504</c:v>
                </c:pt>
                <c:pt idx="76">
                  <c:v>6.0725682912154033</c:v>
                </c:pt>
                <c:pt idx="77">
                  <c:v>6.9965193040513443</c:v>
                </c:pt>
                <c:pt idx="78">
                  <c:v>8.7022457882069801</c:v>
                </c:pt>
                <c:pt idx="79">
                  <c:v>8.2967324007220213</c:v>
                </c:pt>
                <c:pt idx="80">
                  <c:v>8.9426976534296028</c:v>
                </c:pt>
                <c:pt idx="81">
                  <c:v>5.4340524969915762</c:v>
                </c:pt>
                <c:pt idx="82">
                  <c:v>5.7215478339350181</c:v>
                </c:pt>
                <c:pt idx="83">
                  <c:v>7.7943093662254315</c:v>
                </c:pt>
              </c:numCache>
            </c:numRef>
          </c:xVal>
          <c:yVal>
            <c:numRef>
              <c:f>'Vt2-DC'!$G$2:$G$85</c:f>
              <c:numCache>
                <c:formatCode>General</c:formatCode>
                <c:ptCount val="84"/>
                <c:pt idx="1">
                  <c:v>22</c:v>
                </c:pt>
                <c:pt idx="2">
                  <c:v>21</c:v>
                </c:pt>
                <c:pt idx="3">
                  <c:v>16.7</c:v>
                </c:pt>
                <c:pt idx="4">
                  <c:v>20</c:v>
                </c:pt>
                <c:pt idx="5">
                  <c:v>19.899999999999999</c:v>
                </c:pt>
                <c:pt idx="6">
                  <c:v>20</c:v>
                </c:pt>
                <c:pt idx="7">
                  <c:v>19.7</c:v>
                </c:pt>
                <c:pt idx="8">
                  <c:v>19.5</c:v>
                </c:pt>
                <c:pt idx="9">
                  <c:v>20.399999999999999</c:v>
                </c:pt>
                <c:pt idx="10">
                  <c:v>15.8</c:v>
                </c:pt>
                <c:pt idx="11">
                  <c:v>16.600000000000001</c:v>
                </c:pt>
                <c:pt idx="12">
                  <c:v>17.899999999999999</c:v>
                </c:pt>
                <c:pt idx="13">
                  <c:v>14</c:v>
                </c:pt>
                <c:pt idx="14">
                  <c:v>15.1</c:v>
                </c:pt>
                <c:pt idx="15">
                  <c:v>18.899999999999999</c:v>
                </c:pt>
                <c:pt idx="16">
                  <c:v>20.399999999999999</c:v>
                </c:pt>
                <c:pt idx="17">
                  <c:v>16.8</c:v>
                </c:pt>
                <c:pt idx="18">
                  <c:v>16.5</c:v>
                </c:pt>
                <c:pt idx="19">
                  <c:v>17</c:v>
                </c:pt>
                <c:pt idx="20">
                  <c:v>9.1999999999999993</c:v>
                </c:pt>
                <c:pt idx="21">
                  <c:v>22.2</c:v>
                </c:pt>
                <c:pt idx="22">
                  <c:v>14.6</c:v>
                </c:pt>
                <c:pt idx="23">
                  <c:v>18.5</c:v>
                </c:pt>
                <c:pt idx="24">
                  <c:v>20.3</c:v>
                </c:pt>
                <c:pt idx="25">
                  <c:v>13.8</c:v>
                </c:pt>
                <c:pt idx="26">
                  <c:v>20.9</c:v>
                </c:pt>
                <c:pt idx="27">
                  <c:v>18.7</c:v>
                </c:pt>
                <c:pt idx="28">
                  <c:v>17.5</c:v>
                </c:pt>
                <c:pt idx="29">
                  <c:v>16.100000000000001</c:v>
                </c:pt>
                <c:pt idx="30">
                  <c:v>22</c:v>
                </c:pt>
                <c:pt idx="31">
                  <c:v>14.2</c:v>
                </c:pt>
                <c:pt idx="32">
                  <c:v>17.3</c:v>
                </c:pt>
                <c:pt idx="33">
                  <c:v>17.7</c:v>
                </c:pt>
                <c:pt idx="34">
                  <c:v>17.899999999999999</c:v>
                </c:pt>
                <c:pt idx="35">
                  <c:v>17</c:v>
                </c:pt>
                <c:pt idx="36">
                  <c:v>21.3</c:v>
                </c:pt>
                <c:pt idx="37">
                  <c:v>22.3</c:v>
                </c:pt>
                <c:pt idx="38">
                  <c:v>19.7</c:v>
                </c:pt>
                <c:pt idx="39">
                  <c:v>16.3</c:v>
                </c:pt>
                <c:pt idx="40">
                  <c:v>19.5</c:v>
                </c:pt>
                <c:pt idx="41">
                  <c:v>21.1</c:v>
                </c:pt>
                <c:pt idx="42">
                  <c:v>18.5</c:v>
                </c:pt>
                <c:pt idx="43">
                  <c:v>18.8</c:v>
                </c:pt>
                <c:pt idx="44">
                  <c:v>17.600000000000001</c:v>
                </c:pt>
                <c:pt idx="45">
                  <c:v>17.3</c:v>
                </c:pt>
                <c:pt idx="46">
                  <c:v>13.3</c:v>
                </c:pt>
                <c:pt idx="47">
                  <c:v>8.5</c:v>
                </c:pt>
                <c:pt idx="48">
                  <c:v>30</c:v>
                </c:pt>
                <c:pt idx="49">
                  <c:v>30</c:v>
                </c:pt>
                <c:pt idx="50">
                  <c:v>24.9</c:v>
                </c:pt>
                <c:pt idx="51">
                  <c:v>26.1</c:v>
                </c:pt>
                <c:pt idx="52">
                  <c:v>31.6</c:v>
                </c:pt>
                <c:pt idx="53">
                  <c:v>25.6</c:v>
                </c:pt>
                <c:pt idx="54">
                  <c:v>30.2</c:v>
                </c:pt>
                <c:pt idx="55">
                  <c:v>25.2</c:v>
                </c:pt>
                <c:pt idx="56">
                  <c:v>26.9</c:v>
                </c:pt>
                <c:pt idx="57">
                  <c:v>32.700000000000003</c:v>
                </c:pt>
                <c:pt idx="58">
                  <c:v>32.1</c:v>
                </c:pt>
                <c:pt idx="59">
                  <c:v>28.6</c:v>
                </c:pt>
                <c:pt idx="60">
                  <c:v>30.4</c:v>
                </c:pt>
                <c:pt idx="61">
                  <c:v>22</c:v>
                </c:pt>
                <c:pt idx="62">
                  <c:v>26.9</c:v>
                </c:pt>
                <c:pt idx="63">
                  <c:v>36</c:v>
                </c:pt>
                <c:pt idx="64">
                  <c:v>29.6</c:v>
                </c:pt>
                <c:pt idx="65">
                  <c:v>26.4</c:v>
                </c:pt>
                <c:pt idx="66">
                  <c:v>32.299999999999997</c:v>
                </c:pt>
                <c:pt idx="67">
                  <c:v>27.2</c:v>
                </c:pt>
                <c:pt idx="68">
                  <c:v>32.700000000000003</c:v>
                </c:pt>
                <c:pt idx="69">
                  <c:v>25.6</c:v>
                </c:pt>
                <c:pt idx="70">
                  <c:v>28.3</c:v>
                </c:pt>
                <c:pt idx="71">
                  <c:v>25.5</c:v>
                </c:pt>
                <c:pt idx="72">
                  <c:v>28.6</c:v>
                </c:pt>
                <c:pt idx="73">
                  <c:v>26.1</c:v>
                </c:pt>
                <c:pt idx="74">
                  <c:v>30.2</c:v>
                </c:pt>
                <c:pt idx="75">
                  <c:v>31.3</c:v>
                </c:pt>
                <c:pt idx="76">
                  <c:v>29.8</c:v>
                </c:pt>
                <c:pt idx="77">
                  <c:v>30.1</c:v>
                </c:pt>
                <c:pt idx="78">
                  <c:v>32.799999999999997</c:v>
                </c:pt>
                <c:pt idx="79">
                  <c:v>29.8</c:v>
                </c:pt>
                <c:pt idx="80">
                  <c:v>27.4</c:v>
                </c:pt>
                <c:pt idx="81">
                  <c:v>29.9</c:v>
                </c:pt>
                <c:pt idx="82">
                  <c:v>24.9</c:v>
                </c:pt>
                <c:pt idx="83">
                  <c:v>29.3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AF-460F-9857-C4BAC4169288}"/>
            </c:ext>
          </c:extLst>
        </c:ser>
        <c:ser>
          <c:idx val="5"/>
          <c:order val="4"/>
          <c:tx>
            <c:v>Estimated lowest speed by D/C ratio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'Vt2-DC'!$A$3:$A$85</c:f>
              <c:numCache>
                <c:formatCode>General</c:formatCode>
                <c:ptCount val="83"/>
                <c:pt idx="0">
                  <c:v>4.0782735659847571</c:v>
                </c:pt>
                <c:pt idx="1">
                  <c:v>3.9261387886081027</c:v>
                </c:pt>
                <c:pt idx="2">
                  <c:v>4.4183900922583232</c:v>
                </c:pt>
                <c:pt idx="3">
                  <c:v>5.8988582029683103</c:v>
                </c:pt>
                <c:pt idx="4">
                  <c:v>5.3910564580826312</c:v>
                </c:pt>
                <c:pt idx="5">
                  <c:v>3.7534697152025669</c:v>
                </c:pt>
                <c:pt idx="6">
                  <c:v>4.6843524368231044</c:v>
                </c:pt>
                <c:pt idx="7">
                  <c:v>5.8361603489771365</c:v>
                </c:pt>
                <c:pt idx="8">
                  <c:v>5.5605198555956674</c:v>
                </c:pt>
                <c:pt idx="9">
                  <c:v>5.9065521460088251</c:v>
                </c:pt>
                <c:pt idx="10">
                  <c:v>4.1879290012033694</c:v>
                </c:pt>
                <c:pt idx="11">
                  <c:v>3.6830748094665058</c:v>
                </c:pt>
                <c:pt idx="12">
                  <c:v>3.5603835740072203</c:v>
                </c:pt>
                <c:pt idx="13">
                  <c:v>5.7180653830726031</c:v>
                </c:pt>
                <c:pt idx="14">
                  <c:v>5.5133813176895314</c:v>
                </c:pt>
                <c:pt idx="15">
                  <c:v>4.2573680304853587</c:v>
                </c:pt>
                <c:pt idx="16">
                  <c:v>4.2820361010830332</c:v>
                </c:pt>
                <c:pt idx="17">
                  <c:v>4.872669073405536</c:v>
                </c:pt>
                <c:pt idx="18">
                  <c:v>6.2009468511833123</c:v>
                </c:pt>
                <c:pt idx="19">
                  <c:v>4.4489933814681111</c:v>
                </c:pt>
                <c:pt idx="20">
                  <c:v>3.5561288608102695</c:v>
                </c:pt>
                <c:pt idx="21">
                  <c:v>4.2688935018050538</c:v>
                </c:pt>
                <c:pt idx="22">
                  <c:v>4.4305224127557166</c:v>
                </c:pt>
                <c:pt idx="23">
                  <c:v>5.7589444444444453</c:v>
                </c:pt>
                <c:pt idx="24">
                  <c:v>5.4598585539510625</c:v>
                </c:pt>
                <c:pt idx="25">
                  <c:v>3.8645908543922984</c:v>
                </c:pt>
                <c:pt idx="26">
                  <c:v>3.2024350180505414</c:v>
                </c:pt>
                <c:pt idx="27">
                  <c:v>4.1996505214600885</c:v>
                </c:pt>
                <c:pt idx="28">
                  <c:v>4.4796216907340556</c:v>
                </c:pt>
                <c:pt idx="29">
                  <c:v>6.2400213598074608</c:v>
                </c:pt>
                <c:pt idx="30">
                  <c:v>4.1620659346169271</c:v>
                </c:pt>
                <c:pt idx="31">
                  <c:v>4.4806202366626557</c:v>
                </c:pt>
                <c:pt idx="32">
                  <c:v>4.592452466907341</c:v>
                </c:pt>
                <c:pt idx="33">
                  <c:v>4.0724819494584832</c:v>
                </c:pt>
                <c:pt idx="34">
                  <c:v>5.1702338547934215</c:v>
                </c:pt>
                <c:pt idx="35">
                  <c:v>4.1033716405936618</c:v>
                </c:pt>
                <c:pt idx="36">
                  <c:v>4.6249350180505422</c:v>
                </c:pt>
                <c:pt idx="37">
                  <c:v>4.8234863618130763</c:v>
                </c:pt>
                <c:pt idx="38">
                  <c:v>4.756317689530686</c:v>
                </c:pt>
                <c:pt idx="39">
                  <c:v>4.9380344965904523</c:v>
                </c:pt>
                <c:pt idx="40">
                  <c:v>4.3432272362615327</c:v>
                </c:pt>
                <c:pt idx="41">
                  <c:v>4.7038235058162847</c:v>
                </c:pt>
                <c:pt idx="42">
                  <c:v>4.2551335740072203</c:v>
                </c:pt>
                <c:pt idx="43">
                  <c:v>5.3175090252707582</c:v>
                </c:pt>
                <c:pt idx="44">
                  <c:v>3.8963725932611317</c:v>
                </c:pt>
                <c:pt idx="45">
                  <c:v>4.4639558764540714</c:v>
                </c:pt>
                <c:pt idx="46">
                  <c:v>4.7483569494584836</c:v>
                </c:pt>
                <c:pt idx="47">
                  <c:v>6.3236894304051345</c:v>
                </c:pt>
                <c:pt idx="48">
                  <c:v>7.4971357300441239</c:v>
                </c:pt>
                <c:pt idx="49">
                  <c:v>5.8695156438026475</c:v>
                </c:pt>
                <c:pt idx="50">
                  <c:v>7.6406738868832731</c:v>
                </c:pt>
                <c:pt idx="51">
                  <c:v>8.2239245888487762</c:v>
                </c:pt>
                <c:pt idx="52">
                  <c:v>7.9625636281588461</c:v>
                </c:pt>
                <c:pt idx="53">
                  <c:v>5.1470436221419975</c:v>
                </c:pt>
                <c:pt idx="54">
                  <c:v>5.507314229843562</c:v>
                </c:pt>
                <c:pt idx="55">
                  <c:v>7.5389629963898912</c:v>
                </c:pt>
                <c:pt idx="56">
                  <c:v>5.5582618331327716</c:v>
                </c:pt>
                <c:pt idx="57">
                  <c:v>5.5544705174488564</c:v>
                </c:pt>
                <c:pt idx="58">
                  <c:v>6.0624702166064983</c:v>
                </c:pt>
                <c:pt idx="59">
                  <c:v>6.1976055455274768</c:v>
                </c:pt>
                <c:pt idx="60">
                  <c:v>6.6140811271560374</c:v>
                </c:pt>
                <c:pt idx="61">
                  <c:v>7.7943040513437625</c:v>
                </c:pt>
                <c:pt idx="62">
                  <c:v>6.7927701062976329</c:v>
                </c:pt>
                <c:pt idx="63">
                  <c:v>5.9580321901323705</c:v>
                </c:pt>
                <c:pt idx="64">
                  <c:v>6.1230162454873653</c:v>
                </c:pt>
                <c:pt idx="65">
                  <c:v>3.6084636983553948</c:v>
                </c:pt>
                <c:pt idx="66">
                  <c:v>5.0678309265944641</c:v>
                </c:pt>
                <c:pt idx="67">
                  <c:v>5.8809878660248689</c:v>
                </c:pt>
                <c:pt idx="68">
                  <c:v>7.1635830324909744</c:v>
                </c:pt>
                <c:pt idx="69">
                  <c:v>6.9252970818291217</c:v>
                </c:pt>
                <c:pt idx="70">
                  <c:v>6.4490367027677493</c:v>
                </c:pt>
                <c:pt idx="71">
                  <c:v>5.8542200661853183</c:v>
                </c:pt>
                <c:pt idx="72">
                  <c:v>5.3973844765342953</c:v>
                </c:pt>
                <c:pt idx="73">
                  <c:v>4.1185595667870034</c:v>
                </c:pt>
                <c:pt idx="74">
                  <c:v>4.9921427998395504</c:v>
                </c:pt>
                <c:pt idx="75">
                  <c:v>6.0725682912154033</c:v>
                </c:pt>
                <c:pt idx="76">
                  <c:v>6.9965193040513443</c:v>
                </c:pt>
                <c:pt idx="77">
                  <c:v>8.7022457882069801</c:v>
                </c:pt>
                <c:pt idx="78">
                  <c:v>8.2967324007220213</c:v>
                </c:pt>
                <c:pt idx="79">
                  <c:v>8.9426976534296028</c:v>
                </c:pt>
                <c:pt idx="80">
                  <c:v>5.4340524969915762</c:v>
                </c:pt>
                <c:pt idx="81">
                  <c:v>5.7215478339350181</c:v>
                </c:pt>
                <c:pt idx="82">
                  <c:v>7.7943093662254315</c:v>
                </c:pt>
              </c:numCache>
            </c:numRef>
          </c:xVal>
          <c:yVal>
            <c:numRef>
              <c:f>'Vt2-DC'!$J$3:$J$85</c:f>
              <c:numCache>
                <c:formatCode>General</c:formatCode>
                <c:ptCount val="83"/>
                <c:pt idx="0">
                  <c:v>26.353639857705065</c:v>
                </c:pt>
                <c:pt idx="1">
                  <c:v>26.838801008364495</c:v>
                </c:pt>
                <c:pt idx="2">
                  <c:v>25.331017716460529</c:v>
                </c:pt>
                <c:pt idx="3">
                  <c:v>21.681323987080621</c:v>
                </c:pt>
                <c:pt idx="4">
                  <c:v>22.806544538618517</c:v>
                </c:pt>
                <c:pt idx="5">
                  <c:v>27.411982596029247</c:v>
                </c:pt>
                <c:pt idx="6">
                  <c:v>24.585908718961932</c:v>
                </c:pt>
                <c:pt idx="7">
                  <c:v>21.814116269831278</c:v>
                </c:pt>
                <c:pt idx="8">
                  <c:v>22.418068211066629</c:v>
                </c:pt>
                <c:pt idx="9">
                  <c:v>21.665141443771887</c:v>
                </c:pt>
                <c:pt idx="10">
                  <c:v>26.014875762406284</c:v>
                </c:pt>
                <c:pt idx="11">
                  <c:v>27.652886742114237</c:v>
                </c:pt>
                <c:pt idx="12">
                  <c:v>28.083241826949575</c:v>
                </c:pt>
                <c:pt idx="13">
                  <c:v>22.068778257004812</c:v>
                </c:pt>
                <c:pt idx="14">
                  <c:v>22.524771926101373</c:v>
                </c:pt>
                <c:pt idx="15">
                  <c:v>25.804901212909012</c:v>
                </c:pt>
                <c:pt idx="16">
                  <c:v>25.731136323880783</c:v>
                </c:pt>
                <c:pt idx="17">
                  <c:v>24.084721072131931</c:v>
                </c:pt>
                <c:pt idx="18">
                  <c:v>21.063849668801382</c:v>
                </c:pt>
                <c:pt idx="19">
                  <c:v>25.242948745574051</c:v>
                </c:pt>
                <c:pt idx="20">
                  <c:v>28.098410976685837</c:v>
                </c:pt>
                <c:pt idx="21">
                  <c:v>25.770383102886406</c:v>
                </c:pt>
                <c:pt idx="22">
                  <c:v>25.296029076847979</c:v>
                </c:pt>
                <c:pt idx="23">
                  <c:v>21.979945255687035</c:v>
                </c:pt>
                <c:pt idx="24">
                  <c:v>22.64718522026687</c:v>
                </c:pt>
                <c:pt idx="25">
                  <c:v>27.040289591594941</c:v>
                </c:pt>
                <c:pt idx="26">
                  <c:v>29.420700740849551</c:v>
                </c:pt>
                <c:pt idx="27">
                  <c:v>25.97918767804876</c:v>
                </c:pt>
                <c:pt idx="28">
                  <c:v>25.155429461711531</c:v>
                </c:pt>
                <c:pt idx="29">
                  <c:v>20.986578377373053</c:v>
                </c:pt>
                <c:pt idx="30">
                  <c:v>26.093974343496448</c:v>
                </c:pt>
                <c:pt idx="31">
                  <c:v>25.152586545878343</c:v>
                </c:pt>
                <c:pt idx="32">
                  <c:v>24.838278004613585</c:v>
                </c:pt>
                <c:pt idx="33">
                  <c:v>26.371782193278769</c:v>
                </c:pt>
                <c:pt idx="34">
                  <c:v>23.333773999654191</c:v>
                </c:pt>
                <c:pt idx="35">
                  <c:v>26.275312587067322</c:v>
                </c:pt>
                <c:pt idx="36">
                  <c:v>24.748476624527882</c:v>
                </c:pt>
                <c:pt idx="37">
                  <c:v>24.213600940201825</c:v>
                </c:pt>
                <c:pt idx="38">
                  <c:v>24.391894896682661</c:v>
                </c:pt>
                <c:pt idx="39">
                  <c:v>23.915579067395615</c:v>
                </c:pt>
                <c:pt idx="40">
                  <c:v>25.549996307177512</c:v>
                </c:pt>
                <c:pt idx="41">
                  <c:v>24.533106807712112</c:v>
                </c:pt>
                <c:pt idx="42">
                  <c:v>25.811604175807904</c:v>
                </c:pt>
                <c:pt idx="43">
                  <c:v>22.979434781840542</c:v>
                </c:pt>
                <c:pt idx="44">
                  <c:v>26.935862803229515</c:v>
                </c:pt>
                <c:pt idx="45">
                  <c:v>25.200116669585956</c:v>
                </c:pt>
                <c:pt idx="46">
                  <c:v>24.413203229463516</c:v>
                </c:pt>
                <c:pt idx="47">
                  <c:v>20.823041764970135</c:v>
                </c:pt>
                <c:pt idx="48">
                  <c:v>18.774615591609887</c:v>
                </c:pt>
                <c:pt idx="49">
                  <c:v>21.743265717690534</c:v>
                </c:pt>
                <c:pt idx="50">
                  <c:v>18.551745232630246</c:v>
                </c:pt>
                <c:pt idx="51">
                  <c:v>17.698741741969922</c:v>
                </c:pt>
                <c:pt idx="52">
                  <c:v>18.070941076929817</c:v>
                </c:pt>
                <c:pt idx="53">
                  <c:v>23.390583752731629</c:v>
                </c:pt>
                <c:pt idx="54">
                  <c:v>22.538580514548528</c:v>
                </c:pt>
                <c:pt idx="55">
                  <c:v>18.709112043397585</c:v>
                </c:pt>
                <c:pt idx="56">
                  <c:v>22.423156089751764</c:v>
                </c:pt>
                <c:pt idx="57">
                  <c:v>22.431704133272572</c:v>
                </c:pt>
                <c:pt idx="58">
                  <c:v>21.342406708841466</c:v>
                </c:pt>
                <c:pt idx="59">
                  <c:v>21.070484045179157</c:v>
                </c:pt>
                <c:pt idx="60">
                  <c:v>20.274976800838374</c:v>
                </c:pt>
                <c:pt idx="61">
                  <c:v>18.319073476469416</c:v>
                </c:pt>
                <c:pt idx="62">
                  <c:v>19.952043255506993</c:v>
                </c:pt>
                <c:pt idx="63">
                  <c:v>21.557492308197233</c:v>
                </c:pt>
                <c:pt idx="64">
                  <c:v>21.219698421523624</c:v>
                </c:pt>
                <c:pt idx="65">
                  <c:v>27.912977225715629</c:v>
                </c:pt>
                <c:pt idx="66">
                  <c:v>23.586772128387917</c:v>
                </c:pt>
                <c:pt idx="67">
                  <c:v>21.719005272527525</c:v>
                </c:pt>
                <c:pt idx="68">
                  <c:v>19.314110546610351</c:v>
                </c:pt>
                <c:pt idx="69">
                  <c:v>19.719196030913935</c:v>
                </c:pt>
                <c:pt idx="70">
                  <c:v>20.58282351285407</c:v>
                </c:pt>
                <c:pt idx="71">
                  <c:v>21.775697204614673</c:v>
                </c:pt>
                <c:pt idx="72">
                  <c:v>22.791792489396403</c:v>
                </c:pt>
                <c:pt idx="73">
                  <c:v>26.228143221120238</c:v>
                </c:pt>
                <c:pt idx="74">
                  <c:v>23.777382842587183</c:v>
                </c:pt>
                <c:pt idx="75">
                  <c:v>21.321840969482533</c:v>
                </c:pt>
                <c:pt idx="76">
                  <c:v>19.596323305357163</c:v>
                </c:pt>
                <c:pt idx="77">
                  <c:v>17.056328233310381</c:v>
                </c:pt>
                <c:pt idx="78">
                  <c:v>17.597808913066338</c:v>
                </c:pt>
                <c:pt idx="79">
                  <c:v>16.750908591725967</c:v>
                </c:pt>
                <c:pt idx="80">
                  <c:v>22.706691281677909</c:v>
                </c:pt>
                <c:pt idx="81">
                  <c:v>22.061182242266721</c:v>
                </c:pt>
                <c:pt idx="82">
                  <c:v>18.319065529479822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45-4D11-871A-FF01C7B05D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762448"/>
        <c:axId val="82762864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Estimated lowest speed with observed P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'Vt2-DC'!$A$3:$A$85</c15:sqref>
                        </c15:formulaRef>
                      </c:ext>
                    </c:extLst>
                    <c:numCache>
                      <c:formatCode>General</c:formatCode>
                      <c:ptCount val="83"/>
                      <c:pt idx="0">
                        <c:v>4.0782735659847571</c:v>
                      </c:pt>
                      <c:pt idx="1">
                        <c:v>3.9261387886081027</c:v>
                      </c:pt>
                      <c:pt idx="2">
                        <c:v>4.4183900922583232</c:v>
                      </c:pt>
                      <c:pt idx="3">
                        <c:v>5.8988582029683103</c:v>
                      </c:pt>
                      <c:pt idx="4">
                        <c:v>5.3910564580826312</c:v>
                      </c:pt>
                      <c:pt idx="5">
                        <c:v>3.7534697152025669</c:v>
                      </c:pt>
                      <c:pt idx="6">
                        <c:v>4.6843524368231044</c:v>
                      </c:pt>
                      <c:pt idx="7">
                        <c:v>5.8361603489771365</c:v>
                      </c:pt>
                      <c:pt idx="8">
                        <c:v>5.5605198555956674</c:v>
                      </c:pt>
                      <c:pt idx="9">
                        <c:v>5.9065521460088251</c:v>
                      </c:pt>
                      <c:pt idx="10">
                        <c:v>4.1879290012033694</c:v>
                      </c:pt>
                      <c:pt idx="11">
                        <c:v>3.6830748094665058</c:v>
                      </c:pt>
                      <c:pt idx="12">
                        <c:v>3.5603835740072203</c:v>
                      </c:pt>
                      <c:pt idx="13">
                        <c:v>5.7180653830726031</c:v>
                      </c:pt>
                      <c:pt idx="14">
                        <c:v>5.5133813176895314</c:v>
                      </c:pt>
                      <c:pt idx="15">
                        <c:v>4.2573680304853587</c:v>
                      </c:pt>
                      <c:pt idx="16">
                        <c:v>4.2820361010830332</c:v>
                      </c:pt>
                      <c:pt idx="17">
                        <c:v>4.872669073405536</c:v>
                      </c:pt>
                      <c:pt idx="18">
                        <c:v>6.2009468511833123</c:v>
                      </c:pt>
                      <c:pt idx="19">
                        <c:v>4.4489933814681111</c:v>
                      </c:pt>
                      <c:pt idx="20">
                        <c:v>3.5561288608102695</c:v>
                      </c:pt>
                      <c:pt idx="21">
                        <c:v>4.2688935018050538</c:v>
                      </c:pt>
                      <c:pt idx="22">
                        <c:v>4.4305224127557166</c:v>
                      </c:pt>
                      <c:pt idx="23">
                        <c:v>5.7589444444444453</c:v>
                      </c:pt>
                      <c:pt idx="24">
                        <c:v>5.4598585539510625</c:v>
                      </c:pt>
                      <c:pt idx="25">
                        <c:v>3.8645908543922984</c:v>
                      </c:pt>
                      <c:pt idx="26">
                        <c:v>3.2024350180505414</c:v>
                      </c:pt>
                      <c:pt idx="27">
                        <c:v>4.1996505214600885</c:v>
                      </c:pt>
                      <c:pt idx="28">
                        <c:v>4.4796216907340556</c:v>
                      </c:pt>
                      <c:pt idx="29">
                        <c:v>6.2400213598074608</c:v>
                      </c:pt>
                      <c:pt idx="30">
                        <c:v>4.1620659346169271</c:v>
                      </c:pt>
                      <c:pt idx="31">
                        <c:v>4.4806202366626557</c:v>
                      </c:pt>
                      <c:pt idx="32">
                        <c:v>4.592452466907341</c:v>
                      </c:pt>
                      <c:pt idx="33">
                        <c:v>4.0724819494584832</c:v>
                      </c:pt>
                      <c:pt idx="34">
                        <c:v>5.1702338547934215</c:v>
                      </c:pt>
                      <c:pt idx="35">
                        <c:v>4.1033716405936618</c:v>
                      </c:pt>
                      <c:pt idx="36">
                        <c:v>4.6249350180505422</c:v>
                      </c:pt>
                      <c:pt idx="37">
                        <c:v>4.8234863618130763</c:v>
                      </c:pt>
                      <c:pt idx="38">
                        <c:v>4.756317689530686</c:v>
                      </c:pt>
                      <c:pt idx="39">
                        <c:v>4.9380344965904523</c:v>
                      </c:pt>
                      <c:pt idx="40">
                        <c:v>4.3432272362615327</c:v>
                      </c:pt>
                      <c:pt idx="41">
                        <c:v>4.7038235058162847</c:v>
                      </c:pt>
                      <c:pt idx="42">
                        <c:v>4.2551335740072203</c:v>
                      </c:pt>
                      <c:pt idx="43">
                        <c:v>5.3175090252707582</c:v>
                      </c:pt>
                      <c:pt idx="44">
                        <c:v>3.8963725932611317</c:v>
                      </c:pt>
                      <c:pt idx="45">
                        <c:v>4.4639558764540714</c:v>
                      </c:pt>
                      <c:pt idx="46">
                        <c:v>4.7483569494584836</c:v>
                      </c:pt>
                      <c:pt idx="47">
                        <c:v>6.3236894304051345</c:v>
                      </c:pt>
                      <c:pt idx="48">
                        <c:v>7.4971357300441239</c:v>
                      </c:pt>
                      <c:pt idx="49">
                        <c:v>5.8695156438026475</c:v>
                      </c:pt>
                      <c:pt idx="50">
                        <c:v>7.6406738868832731</c:v>
                      </c:pt>
                      <c:pt idx="51">
                        <c:v>8.2239245888487762</c:v>
                      </c:pt>
                      <c:pt idx="52">
                        <c:v>7.9625636281588461</c:v>
                      </c:pt>
                      <c:pt idx="53">
                        <c:v>5.1470436221419975</c:v>
                      </c:pt>
                      <c:pt idx="54">
                        <c:v>5.507314229843562</c:v>
                      </c:pt>
                      <c:pt idx="55">
                        <c:v>7.5389629963898912</c:v>
                      </c:pt>
                      <c:pt idx="56">
                        <c:v>5.5582618331327716</c:v>
                      </c:pt>
                      <c:pt idx="57">
                        <c:v>5.5544705174488564</c:v>
                      </c:pt>
                      <c:pt idx="58">
                        <c:v>6.0624702166064983</c:v>
                      </c:pt>
                      <c:pt idx="59">
                        <c:v>6.1976055455274768</c:v>
                      </c:pt>
                      <c:pt idx="60">
                        <c:v>6.6140811271560374</c:v>
                      </c:pt>
                      <c:pt idx="61">
                        <c:v>7.7943040513437625</c:v>
                      </c:pt>
                      <c:pt idx="62">
                        <c:v>6.7927701062976329</c:v>
                      </c:pt>
                      <c:pt idx="63">
                        <c:v>5.9580321901323705</c:v>
                      </c:pt>
                      <c:pt idx="64">
                        <c:v>6.1230162454873653</c:v>
                      </c:pt>
                      <c:pt idx="65">
                        <c:v>3.6084636983553948</c:v>
                      </c:pt>
                      <c:pt idx="66">
                        <c:v>5.0678309265944641</c:v>
                      </c:pt>
                      <c:pt idx="67">
                        <c:v>5.8809878660248689</c:v>
                      </c:pt>
                      <c:pt idx="68">
                        <c:v>7.1635830324909744</c:v>
                      </c:pt>
                      <c:pt idx="69">
                        <c:v>6.9252970818291217</c:v>
                      </c:pt>
                      <c:pt idx="70">
                        <c:v>6.4490367027677493</c:v>
                      </c:pt>
                      <c:pt idx="71">
                        <c:v>5.8542200661853183</c:v>
                      </c:pt>
                      <c:pt idx="72">
                        <c:v>5.3973844765342953</c:v>
                      </c:pt>
                      <c:pt idx="73">
                        <c:v>4.1185595667870034</c:v>
                      </c:pt>
                      <c:pt idx="74">
                        <c:v>4.9921427998395504</c:v>
                      </c:pt>
                      <c:pt idx="75">
                        <c:v>6.0725682912154033</c:v>
                      </c:pt>
                      <c:pt idx="76">
                        <c:v>6.9965193040513443</c:v>
                      </c:pt>
                      <c:pt idx="77">
                        <c:v>8.7022457882069801</c:v>
                      </c:pt>
                      <c:pt idx="78">
                        <c:v>8.2967324007220213</c:v>
                      </c:pt>
                      <c:pt idx="79">
                        <c:v>8.9426976534296028</c:v>
                      </c:pt>
                      <c:pt idx="80">
                        <c:v>5.4340524969915762</c:v>
                      </c:pt>
                      <c:pt idx="81">
                        <c:v>5.7215478339350181</c:v>
                      </c:pt>
                      <c:pt idx="82">
                        <c:v>7.7943093662254315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'Vt2-DC'!$I$3:$I$85</c15:sqref>
                        </c15:formulaRef>
                      </c:ext>
                    </c:extLst>
                    <c:numCache>
                      <c:formatCode>General</c:formatCode>
                      <c:ptCount val="83"/>
                      <c:pt idx="0">
                        <c:v>25.294592296908313</c:v>
                      </c:pt>
                      <c:pt idx="1">
                        <c:v>25.294592296908313</c:v>
                      </c:pt>
                      <c:pt idx="2">
                        <c:v>24.031287674652059</c:v>
                      </c:pt>
                      <c:pt idx="3">
                        <c:v>20.678652380202802</c:v>
                      </c:pt>
                      <c:pt idx="4">
                        <c:v>21.059118722634803</c:v>
                      </c:pt>
                      <c:pt idx="5">
                        <c:v>26.287283572248786</c:v>
                      </c:pt>
                      <c:pt idx="6">
                        <c:v>23.367592719825424</c:v>
                      </c:pt>
                      <c:pt idx="7">
                        <c:v>20.803854637087607</c:v>
                      </c:pt>
                      <c:pt idx="8">
                        <c:v>21.454658933880513</c:v>
                      </c:pt>
                      <c:pt idx="9">
                        <c:v>19.619343674748443</c:v>
                      </c:pt>
                      <c:pt idx="10">
                        <c:v>24.919453895645443</c:v>
                      </c:pt>
                      <c:pt idx="11">
                        <c:v>25.681948395125598</c:v>
                      </c:pt>
                      <c:pt idx="12">
                        <c:v>25.681948395125598</c:v>
                      </c:pt>
                      <c:pt idx="13">
                        <c:v>19.508640234554704</c:v>
                      </c:pt>
                      <c:pt idx="14">
                        <c:v>21.321080786981376</c:v>
                      </c:pt>
                      <c:pt idx="15">
                        <c:v>24.555944039531891</c:v>
                      </c:pt>
                      <c:pt idx="16">
                        <c:v>24.555944039531891</c:v>
                      </c:pt>
                      <c:pt idx="17">
                        <c:v>22.894720720874108</c:v>
                      </c:pt>
                      <c:pt idx="18">
                        <c:v>19.29112847036648</c:v>
                      </c:pt>
                      <c:pt idx="19">
                        <c:v>22.294810703053532</c:v>
                      </c:pt>
                      <c:pt idx="20">
                        <c:v>27.594293594776349</c:v>
                      </c:pt>
                      <c:pt idx="21">
                        <c:v>24.919453895645443</c:v>
                      </c:pt>
                      <c:pt idx="22">
                        <c:v>23.694515809516005</c:v>
                      </c:pt>
                      <c:pt idx="23">
                        <c:v>20.930666045230133</c:v>
                      </c:pt>
                      <c:pt idx="24">
                        <c:v>21.059118722634803</c:v>
                      </c:pt>
                      <c:pt idx="25">
                        <c:v>26.082153244778578</c:v>
                      </c:pt>
                      <c:pt idx="26">
                        <c:v>27.825781842985517</c:v>
                      </c:pt>
                      <c:pt idx="27">
                        <c:v>25.105533645088663</c:v>
                      </c:pt>
                      <c:pt idx="28">
                        <c:v>23.367592719825424</c:v>
                      </c:pt>
                      <c:pt idx="29">
                        <c:v>19.619343674748443</c:v>
                      </c:pt>
                      <c:pt idx="30">
                        <c:v>24.736280683497668</c:v>
                      </c:pt>
                      <c:pt idx="31">
                        <c:v>23.694515809516005</c:v>
                      </c:pt>
                      <c:pt idx="32">
                        <c:v>23.529851271367129</c:v>
                      </c:pt>
                      <c:pt idx="33">
                        <c:v>24.555944039531891</c:v>
                      </c:pt>
                      <c:pt idx="34">
                        <c:v>21.454658933880513</c:v>
                      </c:pt>
                      <c:pt idx="35">
                        <c:v>25.681948395125598</c:v>
                      </c:pt>
                      <c:pt idx="36">
                        <c:v>23.86164209485154</c:v>
                      </c:pt>
                      <c:pt idx="37">
                        <c:v>22.294810703053532</c:v>
                      </c:pt>
                      <c:pt idx="38">
                        <c:v>23.367592719825424</c:v>
                      </c:pt>
                      <c:pt idx="39">
                        <c:v>22.590554595286662</c:v>
                      </c:pt>
                      <c:pt idx="40">
                        <c:v>24.555944039531891</c:v>
                      </c:pt>
                      <c:pt idx="41">
                        <c:v>23.529851271367129</c:v>
                      </c:pt>
                      <c:pt idx="42">
                        <c:v>23.529851271367129</c:v>
                      </c:pt>
                      <c:pt idx="43">
                        <c:v>21.321080786981376</c:v>
                      </c:pt>
                      <c:pt idx="44">
                        <c:v>25.105533645088663</c:v>
                      </c:pt>
                      <c:pt idx="45">
                        <c:v>24.555944039531891</c:v>
                      </c:pt>
                      <c:pt idx="46">
                        <c:v>22.441652565853726</c:v>
                      </c:pt>
                      <c:pt idx="47">
                        <c:v>22.149985261944042</c:v>
                      </c:pt>
                      <c:pt idx="48">
                        <c:v>20.555028006647255</c:v>
                      </c:pt>
                      <c:pt idx="49">
                        <c:v>22.894720720874108</c:v>
                      </c:pt>
                      <c:pt idx="50">
                        <c:v>19.29112847036648</c:v>
                      </c:pt>
                      <c:pt idx="51">
                        <c:v>18.668127483751949</c:v>
                      </c:pt>
                      <c:pt idx="52">
                        <c:v>18.76901001706667</c:v>
                      </c:pt>
                      <c:pt idx="53">
                        <c:v>24.919453895645443</c:v>
                      </c:pt>
                      <c:pt idx="54">
                        <c:v>23.367592719825424</c:v>
                      </c:pt>
                      <c:pt idx="55">
                        <c:v>19.731377501263587</c:v>
                      </c:pt>
                      <c:pt idx="56">
                        <c:v>23.050079047628937</c:v>
                      </c:pt>
                      <c:pt idx="57">
                        <c:v>23.207686110423829</c:v>
                      </c:pt>
                      <c:pt idx="58">
                        <c:v>22.894720720874108</c:v>
                      </c:pt>
                      <c:pt idx="59">
                        <c:v>21.866214915011859</c:v>
                      </c:pt>
                      <c:pt idx="60">
                        <c:v>21.059118722634803</c:v>
                      </c:pt>
                      <c:pt idx="61">
                        <c:v>19.184273587582492</c:v>
                      </c:pt>
                      <c:pt idx="62">
                        <c:v>22.149985261944042</c:v>
                      </c:pt>
                      <c:pt idx="63">
                        <c:v>22.894720720874108</c:v>
                      </c:pt>
                      <c:pt idx="64">
                        <c:v>22.007133756775204</c:v>
                      </c:pt>
                      <c:pt idx="65">
                        <c:v>30.969248761055429</c:v>
                      </c:pt>
                      <c:pt idx="66">
                        <c:v>24.555944039531891</c:v>
                      </c:pt>
                      <c:pt idx="67">
                        <c:v>22.294810703053532</c:v>
                      </c:pt>
                      <c:pt idx="68">
                        <c:v>20.555028006647255</c:v>
                      </c:pt>
                      <c:pt idx="69">
                        <c:v>20.555028006647255</c:v>
                      </c:pt>
                      <c:pt idx="70">
                        <c:v>20.930666045230133</c:v>
                      </c:pt>
                      <c:pt idx="71">
                        <c:v>23.694515809516005</c:v>
                      </c:pt>
                      <c:pt idx="72">
                        <c:v>22.441652565853726</c:v>
                      </c:pt>
                      <c:pt idx="73">
                        <c:v>22.894720720874108</c:v>
                      </c:pt>
                      <c:pt idx="74">
                        <c:v>20.193321668112027</c:v>
                      </c:pt>
                      <c:pt idx="75">
                        <c:v>22.894720720874108</c:v>
                      </c:pt>
                      <c:pt idx="76">
                        <c:v>21.059118722634803</c:v>
                      </c:pt>
                      <c:pt idx="77">
                        <c:v>18.469741458572589</c:v>
                      </c:pt>
                      <c:pt idx="78">
                        <c:v>18.76901001706667</c:v>
                      </c:pt>
                      <c:pt idx="79">
                        <c:v>18.180325188000722</c:v>
                      </c:pt>
                      <c:pt idx="80">
                        <c:v>24.031287674652059</c:v>
                      </c:pt>
                      <c:pt idx="81">
                        <c:v>23.367592719825424</c:v>
                      </c:pt>
                      <c:pt idx="82">
                        <c:v>19.844766484319472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57AF-460F-9857-C4BAC4169288}"/>
                  </c:ext>
                </c:extLst>
              </c15:ser>
            </c15:filteredScatterSeries>
            <c15:filteredScatterSeries>
              <c15:ser>
                <c:idx val="3"/>
                <c:order val="3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'Vt2-DC'!$A$3:$A$85</c15:sqref>
                        </c15:formulaRef>
                      </c:ext>
                    </c:extLst>
                    <c:numCache>
                      <c:formatCode>General</c:formatCode>
                      <c:ptCount val="83"/>
                      <c:pt idx="0">
                        <c:v>4.0782735659847571</c:v>
                      </c:pt>
                      <c:pt idx="1">
                        <c:v>3.9261387886081027</c:v>
                      </c:pt>
                      <c:pt idx="2">
                        <c:v>4.4183900922583232</c:v>
                      </c:pt>
                      <c:pt idx="3">
                        <c:v>5.8988582029683103</c:v>
                      </c:pt>
                      <c:pt idx="4">
                        <c:v>5.3910564580826312</c:v>
                      </c:pt>
                      <c:pt idx="5">
                        <c:v>3.7534697152025669</c:v>
                      </c:pt>
                      <c:pt idx="6">
                        <c:v>4.6843524368231044</c:v>
                      </c:pt>
                      <c:pt idx="7">
                        <c:v>5.8361603489771365</c:v>
                      </c:pt>
                      <c:pt idx="8">
                        <c:v>5.5605198555956674</c:v>
                      </c:pt>
                      <c:pt idx="9">
                        <c:v>5.9065521460088251</c:v>
                      </c:pt>
                      <c:pt idx="10">
                        <c:v>4.1879290012033694</c:v>
                      </c:pt>
                      <c:pt idx="11">
                        <c:v>3.6830748094665058</c:v>
                      </c:pt>
                      <c:pt idx="12">
                        <c:v>3.5603835740072203</c:v>
                      </c:pt>
                      <c:pt idx="13">
                        <c:v>5.7180653830726031</c:v>
                      </c:pt>
                      <c:pt idx="14">
                        <c:v>5.5133813176895314</c:v>
                      </c:pt>
                      <c:pt idx="15">
                        <c:v>4.2573680304853587</c:v>
                      </c:pt>
                      <c:pt idx="16">
                        <c:v>4.2820361010830332</c:v>
                      </c:pt>
                      <c:pt idx="17">
                        <c:v>4.872669073405536</c:v>
                      </c:pt>
                      <c:pt idx="18">
                        <c:v>6.2009468511833123</c:v>
                      </c:pt>
                      <c:pt idx="19">
                        <c:v>4.4489933814681111</c:v>
                      </c:pt>
                      <c:pt idx="20">
                        <c:v>3.5561288608102695</c:v>
                      </c:pt>
                      <c:pt idx="21">
                        <c:v>4.2688935018050538</c:v>
                      </c:pt>
                      <c:pt idx="22">
                        <c:v>4.4305224127557166</c:v>
                      </c:pt>
                      <c:pt idx="23">
                        <c:v>5.7589444444444453</c:v>
                      </c:pt>
                      <c:pt idx="24">
                        <c:v>5.4598585539510625</c:v>
                      </c:pt>
                      <c:pt idx="25">
                        <c:v>3.8645908543922984</c:v>
                      </c:pt>
                      <c:pt idx="26">
                        <c:v>3.2024350180505414</c:v>
                      </c:pt>
                      <c:pt idx="27">
                        <c:v>4.1996505214600885</c:v>
                      </c:pt>
                      <c:pt idx="28">
                        <c:v>4.4796216907340556</c:v>
                      </c:pt>
                      <c:pt idx="29">
                        <c:v>6.2400213598074608</c:v>
                      </c:pt>
                      <c:pt idx="30">
                        <c:v>4.1620659346169271</c:v>
                      </c:pt>
                      <c:pt idx="31">
                        <c:v>4.4806202366626557</c:v>
                      </c:pt>
                      <c:pt idx="32">
                        <c:v>4.592452466907341</c:v>
                      </c:pt>
                      <c:pt idx="33">
                        <c:v>4.0724819494584832</c:v>
                      </c:pt>
                      <c:pt idx="34">
                        <c:v>5.1702338547934215</c:v>
                      </c:pt>
                      <c:pt idx="35">
                        <c:v>4.1033716405936618</c:v>
                      </c:pt>
                      <c:pt idx="36">
                        <c:v>4.6249350180505422</c:v>
                      </c:pt>
                      <c:pt idx="37">
                        <c:v>4.8234863618130763</c:v>
                      </c:pt>
                      <c:pt idx="38">
                        <c:v>4.756317689530686</c:v>
                      </c:pt>
                      <c:pt idx="39">
                        <c:v>4.9380344965904523</c:v>
                      </c:pt>
                      <c:pt idx="40">
                        <c:v>4.3432272362615327</c:v>
                      </c:pt>
                      <c:pt idx="41">
                        <c:v>4.7038235058162847</c:v>
                      </c:pt>
                      <c:pt idx="42">
                        <c:v>4.2551335740072203</c:v>
                      </c:pt>
                      <c:pt idx="43">
                        <c:v>5.3175090252707582</c:v>
                      </c:pt>
                      <c:pt idx="44">
                        <c:v>3.8963725932611317</c:v>
                      </c:pt>
                      <c:pt idx="45">
                        <c:v>4.4639558764540714</c:v>
                      </c:pt>
                      <c:pt idx="46">
                        <c:v>4.7483569494584836</c:v>
                      </c:pt>
                      <c:pt idx="47">
                        <c:v>6.3236894304051345</c:v>
                      </c:pt>
                      <c:pt idx="48">
                        <c:v>7.4971357300441239</c:v>
                      </c:pt>
                      <c:pt idx="49">
                        <c:v>5.8695156438026475</c:v>
                      </c:pt>
                      <c:pt idx="50">
                        <c:v>7.6406738868832731</c:v>
                      </c:pt>
                      <c:pt idx="51">
                        <c:v>8.2239245888487762</c:v>
                      </c:pt>
                      <c:pt idx="52">
                        <c:v>7.9625636281588461</c:v>
                      </c:pt>
                      <c:pt idx="53">
                        <c:v>5.1470436221419975</c:v>
                      </c:pt>
                      <c:pt idx="54">
                        <c:v>5.507314229843562</c:v>
                      </c:pt>
                      <c:pt idx="55">
                        <c:v>7.5389629963898912</c:v>
                      </c:pt>
                      <c:pt idx="56">
                        <c:v>5.5582618331327716</c:v>
                      </c:pt>
                      <c:pt idx="57">
                        <c:v>5.5544705174488564</c:v>
                      </c:pt>
                      <c:pt idx="58">
                        <c:v>6.0624702166064983</c:v>
                      </c:pt>
                      <c:pt idx="59">
                        <c:v>6.1976055455274768</c:v>
                      </c:pt>
                      <c:pt idx="60">
                        <c:v>6.6140811271560374</c:v>
                      </c:pt>
                      <c:pt idx="61">
                        <c:v>7.7943040513437625</c:v>
                      </c:pt>
                      <c:pt idx="62">
                        <c:v>6.7927701062976329</c:v>
                      </c:pt>
                      <c:pt idx="63">
                        <c:v>5.9580321901323705</c:v>
                      </c:pt>
                      <c:pt idx="64">
                        <c:v>6.1230162454873653</c:v>
                      </c:pt>
                      <c:pt idx="65">
                        <c:v>3.6084636983553948</c:v>
                      </c:pt>
                      <c:pt idx="66">
                        <c:v>5.0678309265944641</c:v>
                      </c:pt>
                      <c:pt idx="67">
                        <c:v>5.8809878660248689</c:v>
                      </c:pt>
                      <c:pt idx="68">
                        <c:v>7.1635830324909744</c:v>
                      </c:pt>
                      <c:pt idx="69">
                        <c:v>6.9252970818291217</c:v>
                      </c:pt>
                      <c:pt idx="70">
                        <c:v>6.4490367027677493</c:v>
                      </c:pt>
                      <c:pt idx="71">
                        <c:v>5.8542200661853183</c:v>
                      </c:pt>
                      <c:pt idx="72">
                        <c:v>5.3973844765342953</c:v>
                      </c:pt>
                      <c:pt idx="73">
                        <c:v>4.1185595667870034</c:v>
                      </c:pt>
                      <c:pt idx="74">
                        <c:v>4.9921427998395504</c:v>
                      </c:pt>
                      <c:pt idx="75">
                        <c:v>6.0725682912154033</c:v>
                      </c:pt>
                      <c:pt idx="76">
                        <c:v>6.9965193040513443</c:v>
                      </c:pt>
                      <c:pt idx="77">
                        <c:v>8.7022457882069801</c:v>
                      </c:pt>
                      <c:pt idx="78">
                        <c:v>8.2967324007220213</c:v>
                      </c:pt>
                      <c:pt idx="79">
                        <c:v>8.9426976534296028</c:v>
                      </c:pt>
                      <c:pt idx="80">
                        <c:v>5.4340524969915762</c:v>
                      </c:pt>
                      <c:pt idx="81">
                        <c:v>5.7215478339350181</c:v>
                      </c:pt>
                      <c:pt idx="82">
                        <c:v>7.7943093662254315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'Vt2-DC'!$K$3:$K$85</c15:sqref>
                        </c15:formulaRef>
                      </c:ext>
                    </c:extLst>
                    <c:numCache>
                      <c:formatCode>General</c:formatCode>
                      <c:ptCount val="83"/>
                      <c:pt idx="0">
                        <c:v>13.073445899449286</c:v>
                      </c:pt>
                      <c:pt idx="1">
                        <c:v>13.570847863659814</c:v>
                      </c:pt>
                      <c:pt idx="2">
                        <c:v>12.084297256047275</c:v>
                      </c:pt>
                      <c:pt idx="3">
                        <c:v>9.0981013622513789</c:v>
                      </c:pt>
                      <c:pt idx="4">
                        <c:v>9.9391487537236838</c:v>
                      </c:pt>
                      <c:pt idx="5">
                        <c:v>14.183784999170721</c:v>
                      </c:pt>
                      <c:pt idx="6">
                        <c:v>11.410051753998774</c:v>
                      </c:pt>
                      <c:pt idx="7">
                        <c:v>9.1940938522464535</c:v>
                      </c:pt>
                      <c:pt idx="8">
                        <c:v>9.6415500242294119</c:v>
                      </c:pt>
                      <c:pt idx="9">
                        <c:v>9.0864608224764059</c:v>
                      </c:pt>
                      <c:pt idx="10">
                        <c:v>12.737147045125887</c:v>
                      </c:pt>
                      <c:pt idx="11">
                        <c:v>14.45001183728956</c:v>
                      </c:pt>
                      <c:pt idx="12">
                        <c:v>14.938951983420079</c:v>
                      </c:pt>
                      <c:pt idx="13">
                        <c:v>9.3805661541264964</c:v>
                      </c:pt>
                      <c:pt idx="14">
                        <c:v>9.722510748043419</c:v>
                      </c:pt>
                      <c:pt idx="15">
                        <c:v>12.533067081794071</c:v>
                      </c:pt>
                      <c:pt idx="16">
                        <c:v>12.462147377898068</c:v>
                      </c:pt>
                      <c:pt idx="17">
                        <c:v>10.976777304163326</c:v>
                      </c:pt>
                      <c:pt idx="18">
                        <c:v>8.6625684840712118</c:v>
                      </c:pt>
                      <c:pt idx="19">
                        <c:v>12.00264714576346</c:v>
                      </c:pt>
                      <c:pt idx="20">
                        <c:v>14.956507382192974</c:v>
                      </c:pt>
                      <c:pt idx="21">
                        <c:v>12.499830713082403</c:v>
                      </c:pt>
                      <c:pt idx="22">
                        <c:v>12.051794265963661</c:v>
                      </c:pt>
                      <c:pt idx="23">
                        <c:v>9.3151602491936352</c:v>
                      </c:pt>
                      <c:pt idx="24">
                        <c:v>9.816115997335654</c:v>
                      </c:pt>
                      <c:pt idx="25">
                        <c:v>13.783102954836208</c:v>
                      </c:pt>
                      <c:pt idx="26">
                        <c:v>16.577451151593831</c:v>
                      </c:pt>
                      <c:pt idx="27">
                        <c:v>12.702228500330852</c:v>
                      </c:pt>
                      <c:pt idx="28">
                        <c:v>11.922037392488514</c:v>
                      </c:pt>
                      <c:pt idx="29">
                        <c:v>8.6092864537451312</c:v>
                      </c:pt>
                      <c:pt idx="30">
                        <c:v>12.814882948822616</c:v>
                      </c:pt>
                      <c:pt idx="31">
                        <c:v>11.919427734234629</c:v>
                      </c:pt>
                      <c:pt idx="32">
                        <c:v>11.634276681189583</c:v>
                      </c:pt>
                      <c:pt idx="33">
                        <c:v>13.0917070274397</c:v>
                      </c:pt>
                      <c:pt idx="34">
                        <c:v>10.355943460010632</c:v>
                      </c:pt>
                      <c:pt idx="35">
                        <c:v>12.9949014141208</c:v>
                      </c:pt>
                      <c:pt idx="36">
                        <c:v>11.554014034950772</c:v>
                      </c:pt>
                      <c:pt idx="37">
                        <c:v>11.086700511098808</c:v>
                      </c:pt>
                      <c:pt idx="38">
                        <c:v>11.240461548958798</c:v>
                      </c:pt>
                      <c:pt idx="39">
                        <c:v>10.834044901664297</c:v>
                      </c:pt>
                      <c:pt idx="40">
                        <c:v>12.289672467771119</c:v>
                      </c:pt>
                      <c:pt idx="41">
                        <c:v>11.363659572249983</c:v>
                      </c:pt>
                      <c:pt idx="42">
                        <c:v>12.539531306222829</c:v>
                      </c:pt>
                      <c:pt idx="43">
                        <c:v>10.074156181567128</c:v>
                      </c:pt>
                      <c:pt idx="44">
                        <c:v>13.672670133466255</c:v>
                      </c:pt>
                      <c:pt idx="45">
                        <c:v>11.96313082355155</c:v>
                      </c:pt>
                      <c:pt idx="46">
                        <c:v>11.258970855293599</c:v>
                      </c:pt>
                      <c:pt idx="47">
                        <c:v>8.4973915981062209</c:v>
                      </c:pt>
                      <c:pt idx="48">
                        <c:v>7.1891284491215472</c:v>
                      </c:pt>
                      <c:pt idx="49">
                        <c:v>9.1427727659340405</c:v>
                      </c:pt>
                      <c:pt idx="50">
                        <c:v>7.0564539724035935</c:v>
                      </c:pt>
                      <c:pt idx="51">
                        <c:v>6.5645890608627644</c:v>
                      </c:pt>
                      <c:pt idx="52">
                        <c:v>6.7761679219705622</c:v>
                      </c:pt>
                      <c:pt idx="53">
                        <c:v>10.401770513256524</c:v>
                      </c:pt>
                      <c:pt idx="54">
                        <c:v>9.7330307783641334</c:v>
                      </c:pt>
                      <c:pt idx="55">
                        <c:v>7.1499499333042875</c:v>
                      </c:pt>
                      <c:pt idx="56">
                        <c:v>9.6453971548707376</c:v>
                      </c:pt>
                      <c:pt idx="57">
                        <c:v>9.6518636230921739</c:v>
                      </c:pt>
                      <c:pt idx="58">
                        <c:v>8.8568754447154827</c:v>
                      </c:pt>
                      <c:pt idx="59">
                        <c:v>8.6671555951911454</c:v>
                      </c:pt>
                      <c:pt idx="60">
                        <c:v>8.1308064228249268</c:v>
                      </c:pt>
                      <c:pt idx="61">
                        <c:v>6.9198181034754045</c:v>
                      </c:pt>
                      <c:pt idx="62">
                        <c:v>7.9206757679591764</c:v>
                      </c:pt>
                      <c:pt idx="63">
                        <c:v>9.0093408802319672</c:v>
                      </c:pt>
                      <c:pt idx="64">
                        <c:v>8.770847110626141</c:v>
                      </c:pt>
                      <c:pt idx="65">
                        <c:v>14.743420147693703</c:v>
                      </c:pt>
                      <c:pt idx="66">
                        <c:v>10.561440117275135</c:v>
                      </c:pt>
                      <c:pt idx="67">
                        <c:v>9.1252547416370025</c:v>
                      </c:pt>
                      <c:pt idx="68">
                        <c:v>7.5177799451481064</c:v>
                      </c:pt>
                      <c:pt idx="69">
                        <c:v>7.7717722614315203</c:v>
                      </c:pt>
                      <c:pt idx="70">
                        <c:v>8.3351419896904293</c:v>
                      </c:pt>
                      <c:pt idx="71">
                        <c:v>9.1662348758788017</c:v>
                      </c:pt>
                      <c:pt idx="72">
                        <c:v>9.9277031029159311</c:v>
                      </c:pt>
                      <c:pt idx="73">
                        <c:v>12.947831568855666</c:v>
                      </c:pt>
                      <c:pt idx="74">
                        <c:v>10.718696397047665</c:v>
                      </c:pt>
                      <c:pt idx="75">
                        <c:v>8.8424092095055169</c:v>
                      </c:pt>
                      <c:pt idx="76">
                        <c:v>7.69405895150779</c:v>
                      </c:pt>
                      <c:pt idx="77">
                        <c:v>6.2100087441136145</c:v>
                      </c:pt>
                      <c:pt idx="78">
                        <c:v>6.5080022995723033</c:v>
                      </c:pt>
                      <c:pt idx="79">
                        <c:v>6.0459652366453067</c:v>
                      </c:pt>
                      <c:pt idx="80">
                        <c:v>9.8619008236470513</c:v>
                      </c:pt>
                      <c:pt idx="81">
                        <c:v>9.3749581896331229</c:v>
                      </c:pt>
                      <c:pt idx="82">
                        <c:v>6.9198134688671624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57AF-460F-9857-C4BAC4169288}"/>
                  </c:ext>
                </c:extLst>
              </c15:ser>
            </c15:filteredScatterSeries>
            <c15:filteredScatterSeries>
              <c15:ser>
                <c:idx val="2"/>
                <c:order val="5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'Vt2-DC'!$A$2:$A$85</c15:sqref>
                        </c15:formulaRef>
                      </c:ext>
                    </c:extLst>
                    <c:numCache>
                      <c:formatCode>General</c:formatCode>
                      <c:ptCount val="84"/>
                      <c:pt idx="1">
                        <c:v>4.0782735659847571</c:v>
                      </c:pt>
                      <c:pt idx="2">
                        <c:v>3.9261387886081027</c:v>
                      </c:pt>
                      <c:pt idx="3">
                        <c:v>4.4183900922583232</c:v>
                      </c:pt>
                      <c:pt idx="4">
                        <c:v>5.8988582029683103</c:v>
                      </c:pt>
                      <c:pt idx="5">
                        <c:v>5.3910564580826312</c:v>
                      </c:pt>
                      <c:pt idx="6">
                        <c:v>3.7534697152025669</c:v>
                      </c:pt>
                      <c:pt idx="7">
                        <c:v>4.6843524368231044</c:v>
                      </c:pt>
                      <c:pt idx="8">
                        <c:v>5.8361603489771365</c:v>
                      </c:pt>
                      <c:pt idx="9">
                        <c:v>5.5605198555956674</c:v>
                      </c:pt>
                      <c:pt idx="10">
                        <c:v>5.9065521460088251</c:v>
                      </c:pt>
                      <c:pt idx="11">
                        <c:v>4.1879290012033694</c:v>
                      </c:pt>
                      <c:pt idx="12">
                        <c:v>3.6830748094665058</c:v>
                      </c:pt>
                      <c:pt idx="13">
                        <c:v>3.5603835740072203</c:v>
                      </c:pt>
                      <c:pt idx="14">
                        <c:v>5.7180653830726031</c:v>
                      </c:pt>
                      <c:pt idx="15">
                        <c:v>5.5133813176895314</c:v>
                      </c:pt>
                      <c:pt idx="16">
                        <c:v>4.2573680304853587</c:v>
                      </c:pt>
                      <c:pt idx="17">
                        <c:v>4.2820361010830332</c:v>
                      </c:pt>
                      <c:pt idx="18">
                        <c:v>4.872669073405536</c:v>
                      </c:pt>
                      <c:pt idx="19">
                        <c:v>6.2009468511833123</c:v>
                      </c:pt>
                      <c:pt idx="20">
                        <c:v>4.4489933814681111</c:v>
                      </c:pt>
                      <c:pt idx="21">
                        <c:v>3.5561288608102695</c:v>
                      </c:pt>
                      <c:pt idx="22">
                        <c:v>4.2688935018050538</c:v>
                      </c:pt>
                      <c:pt idx="23">
                        <c:v>4.4305224127557166</c:v>
                      </c:pt>
                      <c:pt idx="24">
                        <c:v>5.7589444444444453</c:v>
                      </c:pt>
                      <c:pt idx="25">
                        <c:v>5.4598585539510625</c:v>
                      </c:pt>
                      <c:pt idx="26">
                        <c:v>3.8645908543922984</c:v>
                      </c:pt>
                      <c:pt idx="27">
                        <c:v>3.2024350180505414</c:v>
                      </c:pt>
                      <c:pt idx="28">
                        <c:v>4.1996505214600885</c:v>
                      </c:pt>
                      <c:pt idx="29">
                        <c:v>4.4796216907340556</c:v>
                      </c:pt>
                      <c:pt idx="30">
                        <c:v>6.2400213598074608</c:v>
                      </c:pt>
                      <c:pt idx="31">
                        <c:v>4.1620659346169271</c:v>
                      </c:pt>
                      <c:pt idx="32">
                        <c:v>4.4806202366626557</c:v>
                      </c:pt>
                      <c:pt idx="33">
                        <c:v>4.592452466907341</c:v>
                      </c:pt>
                      <c:pt idx="34">
                        <c:v>4.0724819494584832</c:v>
                      </c:pt>
                      <c:pt idx="35">
                        <c:v>5.1702338547934215</c:v>
                      </c:pt>
                      <c:pt idx="36">
                        <c:v>4.1033716405936618</c:v>
                      </c:pt>
                      <c:pt idx="37">
                        <c:v>4.6249350180505422</c:v>
                      </c:pt>
                      <c:pt idx="38">
                        <c:v>4.8234863618130763</c:v>
                      </c:pt>
                      <c:pt idx="39">
                        <c:v>4.756317689530686</c:v>
                      </c:pt>
                      <c:pt idx="40">
                        <c:v>4.9380344965904523</c:v>
                      </c:pt>
                      <c:pt idx="41">
                        <c:v>4.3432272362615327</c:v>
                      </c:pt>
                      <c:pt idx="42">
                        <c:v>4.7038235058162847</c:v>
                      </c:pt>
                      <c:pt idx="43">
                        <c:v>4.2551335740072203</c:v>
                      </c:pt>
                      <c:pt idx="44">
                        <c:v>5.3175090252707582</c:v>
                      </c:pt>
                      <c:pt idx="45">
                        <c:v>3.8963725932611317</c:v>
                      </c:pt>
                      <c:pt idx="46">
                        <c:v>4.4639558764540714</c:v>
                      </c:pt>
                      <c:pt idx="47">
                        <c:v>4.7483569494584836</c:v>
                      </c:pt>
                      <c:pt idx="48">
                        <c:v>6.3236894304051345</c:v>
                      </c:pt>
                      <c:pt idx="49">
                        <c:v>7.4971357300441239</c:v>
                      </c:pt>
                      <c:pt idx="50">
                        <c:v>5.8695156438026475</c:v>
                      </c:pt>
                      <c:pt idx="51">
                        <c:v>7.6406738868832731</c:v>
                      </c:pt>
                      <c:pt idx="52">
                        <c:v>8.2239245888487762</c:v>
                      </c:pt>
                      <c:pt idx="53">
                        <c:v>7.9625636281588461</c:v>
                      </c:pt>
                      <c:pt idx="54">
                        <c:v>5.1470436221419975</c:v>
                      </c:pt>
                      <c:pt idx="55">
                        <c:v>5.507314229843562</c:v>
                      </c:pt>
                      <c:pt idx="56">
                        <c:v>7.5389629963898912</c:v>
                      </c:pt>
                      <c:pt idx="57">
                        <c:v>5.5582618331327716</c:v>
                      </c:pt>
                      <c:pt idx="58">
                        <c:v>5.5544705174488564</c:v>
                      </c:pt>
                      <c:pt idx="59">
                        <c:v>6.0624702166064983</c:v>
                      </c:pt>
                      <c:pt idx="60">
                        <c:v>6.1976055455274768</c:v>
                      </c:pt>
                      <c:pt idx="61">
                        <c:v>6.6140811271560374</c:v>
                      </c:pt>
                      <c:pt idx="62">
                        <c:v>7.7943040513437625</c:v>
                      </c:pt>
                      <c:pt idx="63">
                        <c:v>6.7927701062976329</c:v>
                      </c:pt>
                      <c:pt idx="64">
                        <c:v>5.9580321901323705</c:v>
                      </c:pt>
                      <c:pt idx="65">
                        <c:v>6.1230162454873653</c:v>
                      </c:pt>
                      <c:pt idx="66">
                        <c:v>3.6084636983553948</c:v>
                      </c:pt>
                      <c:pt idx="67">
                        <c:v>5.0678309265944641</c:v>
                      </c:pt>
                      <c:pt idx="68">
                        <c:v>5.8809878660248689</c:v>
                      </c:pt>
                      <c:pt idx="69">
                        <c:v>7.1635830324909744</c:v>
                      </c:pt>
                      <c:pt idx="70">
                        <c:v>6.9252970818291217</c:v>
                      </c:pt>
                      <c:pt idx="71">
                        <c:v>6.4490367027677493</c:v>
                      </c:pt>
                      <c:pt idx="72">
                        <c:v>5.8542200661853183</c:v>
                      </c:pt>
                      <c:pt idx="73">
                        <c:v>5.3973844765342953</c:v>
                      </c:pt>
                      <c:pt idx="74">
                        <c:v>4.1185595667870034</c:v>
                      </c:pt>
                      <c:pt idx="75">
                        <c:v>4.9921427998395504</c:v>
                      </c:pt>
                      <c:pt idx="76">
                        <c:v>6.0725682912154033</c:v>
                      </c:pt>
                      <c:pt idx="77">
                        <c:v>6.9965193040513443</c:v>
                      </c:pt>
                      <c:pt idx="78">
                        <c:v>8.7022457882069801</c:v>
                      </c:pt>
                      <c:pt idx="79">
                        <c:v>8.2967324007220213</c:v>
                      </c:pt>
                      <c:pt idx="80">
                        <c:v>8.9426976534296028</c:v>
                      </c:pt>
                      <c:pt idx="81">
                        <c:v>5.4340524969915762</c:v>
                      </c:pt>
                      <c:pt idx="82">
                        <c:v>5.7215478339350181</c:v>
                      </c:pt>
                      <c:pt idx="83">
                        <c:v>7.7943093662254315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'Vt2-DC'!$P$5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0.24466500763085661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9045-4D11-871A-FF01C7B05D1A}"/>
                  </c:ext>
                </c:extLst>
              </c15:ser>
            </c15:filteredScatterSeries>
          </c:ext>
        </c:extLst>
      </c:scatterChart>
      <c:valAx>
        <c:axId val="82762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D/C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2762864"/>
        <c:crosses val="autoZero"/>
        <c:crossBetween val="midCat"/>
      </c:valAx>
      <c:valAx>
        <c:axId val="8276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Lowest speed (miles/hour)</a:t>
                </a:r>
              </a:p>
            </c:rich>
          </c:tx>
          <c:layout>
            <c:manualLayout>
              <c:xMode val="edge"/>
              <c:yMode val="edge"/>
              <c:x val="2.1071985291178708E-2"/>
              <c:y val="0.194538663436301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2762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1267653250196518"/>
          <c:y val="6.0224937946105145E-2"/>
          <c:w val="0.46984025473973107"/>
          <c:h val="0.276231873730715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263113202180997"/>
          <c:y val="4.8372911169744945E-2"/>
          <c:w val="0.82575875770946583"/>
          <c:h val="0.76556001080339886"/>
        </c:manualLayout>
      </c:layout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'Vt2-P Figure'!$A$2:$A$91</c:f>
              <c:numCache>
                <c:formatCode>General</c:formatCode>
                <c:ptCount val="9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3.3333333333333335</c:v>
                </c:pt>
                <c:pt idx="8">
                  <c:v>4.333333333333333</c:v>
                </c:pt>
                <c:pt idx="9">
                  <c:v>4.416666666666667</c:v>
                </c:pt>
                <c:pt idx="10">
                  <c:v>4.916666666666667</c:v>
                </c:pt>
                <c:pt idx="11">
                  <c:v>5</c:v>
                </c:pt>
                <c:pt idx="12">
                  <c:v>5.166666666666667</c:v>
                </c:pt>
                <c:pt idx="13">
                  <c:v>5.166666666666667</c:v>
                </c:pt>
                <c:pt idx="14">
                  <c:v>5.166666666666667</c:v>
                </c:pt>
                <c:pt idx="15">
                  <c:v>5.333333333333333</c:v>
                </c:pt>
                <c:pt idx="16">
                  <c:v>5.333333333333333</c:v>
                </c:pt>
                <c:pt idx="17">
                  <c:v>5.416666666666667</c:v>
                </c:pt>
                <c:pt idx="18">
                  <c:v>5.416666666666667</c:v>
                </c:pt>
                <c:pt idx="19">
                  <c:v>5.5</c:v>
                </c:pt>
                <c:pt idx="20">
                  <c:v>5.5</c:v>
                </c:pt>
                <c:pt idx="21">
                  <c:v>5.5</c:v>
                </c:pt>
                <c:pt idx="22">
                  <c:v>5.583333333333333</c:v>
                </c:pt>
                <c:pt idx="23">
                  <c:v>5.666666666666667</c:v>
                </c:pt>
                <c:pt idx="24">
                  <c:v>5.666666666666667</c:v>
                </c:pt>
                <c:pt idx="25">
                  <c:v>5.666666666666667</c:v>
                </c:pt>
                <c:pt idx="26">
                  <c:v>5.666666666666667</c:v>
                </c:pt>
                <c:pt idx="27">
                  <c:v>5.666666666666667</c:v>
                </c:pt>
                <c:pt idx="28">
                  <c:v>5.666666666666667</c:v>
                </c:pt>
                <c:pt idx="29">
                  <c:v>5.916666666666667</c:v>
                </c:pt>
                <c:pt idx="30">
                  <c:v>5.916666666666667</c:v>
                </c:pt>
                <c:pt idx="31">
                  <c:v>6</c:v>
                </c:pt>
                <c:pt idx="32">
                  <c:v>6.083333333333333</c:v>
                </c:pt>
                <c:pt idx="33">
                  <c:v>6.083333333333333</c:v>
                </c:pt>
                <c:pt idx="34">
                  <c:v>6.083333333333333</c:v>
                </c:pt>
                <c:pt idx="35">
                  <c:v>6.166666666666667</c:v>
                </c:pt>
                <c:pt idx="36">
                  <c:v>6.166666666666667</c:v>
                </c:pt>
                <c:pt idx="37">
                  <c:v>6.166666666666667</c:v>
                </c:pt>
                <c:pt idx="38">
                  <c:v>6.25</c:v>
                </c:pt>
                <c:pt idx="39">
                  <c:v>6.25</c:v>
                </c:pt>
                <c:pt idx="40">
                  <c:v>6.25</c:v>
                </c:pt>
                <c:pt idx="41">
                  <c:v>6.25</c:v>
                </c:pt>
                <c:pt idx="42">
                  <c:v>6.25</c:v>
                </c:pt>
                <c:pt idx="43">
                  <c:v>6.333333333333333</c:v>
                </c:pt>
                <c:pt idx="44">
                  <c:v>6.416666666666667</c:v>
                </c:pt>
                <c:pt idx="45">
                  <c:v>6.5</c:v>
                </c:pt>
                <c:pt idx="46">
                  <c:v>6.5</c:v>
                </c:pt>
                <c:pt idx="47">
                  <c:v>6.5</c:v>
                </c:pt>
                <c:pt idx="48">
                  <c:v>6.5</c:v>
                </c:pt>
                <c:pt idx="49">
                  <c:v>6.5</c:v>
                </c:pt>
                <c:pt idx="50">
                  <c:v>6.5</c:v>
                </c:pt>
                <c:pt idx="51">
                  <c:v>6.666666666666667</c:v>
                </c:pt>
                <c:pt idx="52">
                  <c:v>6.75</c:v>
                </c:pt>
                <c:pt idx="53">
                  <c:v>6.75</c:v>
                </c:pt>
                <c:pt idx="54">
                  <c:v>6.833333333333333</c:v>
                </c:pt>
                <c:pt idx="55">
                  <c:v>6.833333333333333</c:v>
                </c:pt>
                <c:pt idx="56">
                  <c:v>6.833333333333333</c:v>
                </c:pt>
                <c:pt idx="57">
                  <c:v>6.916666666666667</c:v>
                </c:pt>
                <c:pt idx="58">
                  <c:v>6.916666666666667</c:v>
                </c:pt>
                <c:pt idx="59">
                  <c:v>7</c:v>
                </c:pt>
                <c:pt idx="60">
                  <c:v>7.083333333333333</c:v>
                </c:pt>
                <c:pt idx="61">
                  <c:v>7.333333333333333</c:v>
                </c:pt>
                <c:pt idx="62">
                  <c:v>7.333333333333333</c:v>
                </c:pt>
                <c:pt idx="63">
                  <c:v>7.416666666666667</c:v>
                </c:pt>
                <c:pt idx="64">
                  <c:v>7.416666666666667</c:v>
                </c:pt>
                <c:pt idx="65">
                  <c:v>7.583333333333333</c:v>
                </c:pt>
                <c:pt idx="66">
                  <c:v>7.583333333333333</c:v>
                </c:pt>
                <c:pt idx="67">
                  <c:v>7.583333333333333</c:v>
                </c:pt>
                <c:pt idx="68">
                  <c:v>7.583333333333333</c:v>
                </c:pt>
                <c:pt idx="69">
                  <c:v>7.666666666666667</c:v>
                </c:pt>
                <c:pt idx="70">
                  <c:v>7.666666666666667</c:v>
                </c:pt>
                <c:pt idx="71">
                  <c:v>7.75</c:v>
                </c:pt>
                <c:pt idx="72">
                  <c:v>7.833333333333333</c:v>
                </c:pt>
                <c:pt idx="73">
                  <c:v>7.916666666666667</c:v>
                </c:pt>
                <c:pt idx="74">
                  <c:v>7.916666666666667</c:v>
                </c:pt>
                <c:pt idx="75">
                  <c:v>7.916666666666667</c:v>
                </c:pt>
                <c:pt idx="76">
                  <c:v>8.1666666666666661</c:v>
                </c:pt>
                <c:pt idx="77">
                  <c:v>8.4166666666666661</c:v>
                </c:pt>
                <c:pt idx="78">
                  <c:v>8.5</c:v>
                </c:pt>
                <c:pt idx="79">
                  <c:v>8.5833333333333339</c:v>
                </c:pt>
                <c:pt idx="80">
                  <c:v>8.5833333333333339</c:v>
                </c:pt>
                <c:pt idx="81">
                  <c:v>8.6666666666666661</c:v>
                </c:pt>
                <c:pt idx="82">
                  <c:v>8.8333333333333339</c:v>
                </c:pt>
                <c:pt idx="83">
                  <c:v>8.8333333333333339</c:v>
                </c:pt>
                <c:pt idx="84">
                  <c:v>8.9166666666666661</c:v>
                </c:pt>
                <c:pt idx="85">
                  <c:v>9.25</c:v>
                </c:pt>
                <c:pt idx="86">
                  <c:v>9.25</c:v>
                </c:pt>
                <c:pt idx="87">
                  <c:v>9.3333333333333339</c:v>
                </c:pt>
                <c:pt idx="88">
                  <c:v>9.5</c:v>
                </c:pt>
                <c:pt idx="89">
                  <c:v>9.75</c:v>
                </c:pt>
              </c:numCache>
            </c:numRef>
          </c:xVal>
          <c:yVal>
            <c:numRef>
              <c:f>'Vt2-P Figure'!$D$2:$D$91</c:f>
              <c:numCache>
                <c:formatCode>General</c:formatCode>
                <c:ptCount val="90"/>
                <c:pt idx="0">
                  <c:v>52</c:v>
                </c:pt>
                <c:pt idx="1">
                  <c:v>46.662613601278444</c:v>
                </c:pt>
                <c:pt idx="2">
                  <c:v>42.648183995846587</c:v>
                </c:pt>
                <c:pt idx="3">
                  <c:v>39.368043931616683</c:v>
                </c:pt>
                <c:pt idx="4">
                  <c:v>36.610190972120776</c:v>
                </c:pt>
                <c:pt idx="5">
                  <c:v>34.24779607118414</c:v>
                </c:pt>
                <c:pt idx="6">
                  <c:v>32.195672572631509</c:v>
                </c:pt>
                <c:pt idx="7">
                  <c:v>30.969248761055429</c:v>
                </c:pt>
                <c:pt idx="8">
                  <c:v>27.825781842985517</c:v>
                </c:pt>
                <c:pt idx="9">
                  <c:v>27.594293594776349</c:v>
                </c:pt>
                <c:pt idx="10">
                  <c:v>26.287283572248786</c:v>
                </c:pt>
                <c:pt idx="11">
                  <c:v>26.082153244778578</c:v>
                </c:pt>
                <c:pt idx="12">
                  <c:v>25.681948395125598</c:v>
                </c:pt>
                <c:pt idx="13">
                  <c:v>25.681948395125598</c:v>
                </c:pt>
                <c:pt idx="14">
                  <c:v>25.681948395125598</c:v>
                </c:pt>
                <c:pt idx="15">
                  <c:v>25.294592296908313</c:v>
                </c:pt>
                <c:pt idx="16">
                  <c:v>25.294592296908313</c:v>
                </c:pt>
                <c:pt idx="17">
                  <c:v>25.105533645088663</c:v>
                </c:pt>
                <c:pt idx="18">
                  <c:v>25.105533645088663</c:v>
                </c:pt>
                <c:pt idx="19">
                  <c:v>24.919453895645443</c:v>
                </c:pt>
                <c:pt idx="20">
                  <c:v>24.919453895645443</c:v>
                </c:pt>
                <c:pt idx="21">
                  <c:v>24.919453895645443</c:v>
                </c:pt>
                <c:pt idx="22">
                  <c:v>24.736280683497668</c:v>
                </c:pt>
                <c:pt idx="23">
                  <c:v>24.555944039531891</c:v>
                </c:pt>
                <c:pt idx="24">
                  <c:v>24.555944039531891</c:v>
                </c:pt>
                <c:pt idx="25">
                  <c:v>24.555944039531891</c:v>
                </c:pt>
                <c:pt idx="26">
                  <c:v>24.555944039531891</c:v>
                </c:pt>
                <c:pt idx="27">
                  <c:v>24.555944039531891</c:v>
                </c:pt>
                <c:pt idx="28">
                  <c:v>24.555944039531891</c:v>
                </c:pt>
                <c:pt idx="29">
                  <c:v>24.031287674652059</c:v>
                </c:pt>
                <c:pt idx="30">
                  <c:v>24.031287674652059</c:v>
                </c:pt>
                <c:pt idx="31">
                  <c:v>23.86164209485154</c:v>
                </c:pt>
                <c:pt idx="32">
                  <c:v>23.694515809516005</c:v>
                </c:pt>
                <c:pt idx="33">
                  <c:v>23.694515809516005</c:v>
                </c:pt>
                <c:pt idx="34">
                  <c:v>23.694515809516005</c:v>
                </c:pt>
                <c:pt idx="35">
                  <c:v>23.529851271367129</c:v>
                </c:pt>
                <c:pt idx="36">
                  <c:v>23.529851271367129</c:v>
                </c:pt>
                <c:pt idx="37">
                  <c:v>23.529851271367129</c:v>
                </c:pt>
                <c:pt idx="38">
                  <c:v>23.367592719825424</c:v>
                </c:pt>
                <c:pt idx="39">
                  <c:v>23.367592719825424</c:v>
                </c:pt>
                <c:pt idx="40">
                  <c:v>23.367592719825424</c:v>
                </c:pt>
                <c:pt idx="41">
                  <c:v>23.367592719825424</c:v>
                </c:pt>
                <c:pt idx="42">
                  <c:v>23.367592719825424</c:v>
                </c:pt>
                <c:pt idx="43">
                  <c:v>23.207686110423829</c:v>
                </c:pt>
                <c:pt idx="44">
                  <c:v>23.050079047628937</c:v>
                </c:pt>
                <c:pt idx="45">
                  <c:v>22.894720720874108</c:v>
                </c:pt>
                <c:pt idx="46">
                  <c:v>22.894720720874108</c:v>
                </c:pt>
                <c:pt idx="47">
                  <c:v>22.894720720874108</c:v>
                </c:pt>
                <c:pt idx="48">
                  <c:v>22.894720720874108</c:v>
                </c:pt>
                <c:pt idx="49">
                  <c:v>22.894720720874108</c:v>
                </c:pt>
                <c:pt idx="50">
                  <c:v>22.894720720874108</c:v>
                </c:pt>
                <c:pt idx="51">
                  <c:v>22.590554595286662</c:v>
                </c:pt>
                <c:pt idx="52">
                  <c:v>22.441652565853726</c:v>
                </c:pt>
                <c:pt idx="53">
                  <c:v>22.441652565853726</c:v>
                </c:pt>
                <c:pt idx="54">
                  <c:v>22.294810703053532</c:v>
                </c:pt>
                <c:pt idx="55">
                  <c:v>22.294810703053532</c:v>
                </c:pt>
                <c:pt idx="56">
                  <c:v>22.294810703053532</c:v>
                </c:pt>
                <c:pt idx="57">
                  <c:v>22.149985261944042</c:v>
                </c:pt>
                <c:pt idx="58">
                  <c:v>22.149985261944042</c:v>
                </c:pt>
                <c:pt idx="59">
                  <c:v>22.007133756775204</c:v>
                </c:pt>
                <c:pt idx="60">
                  <c:v>21.866214915011859</c:v>
                </c:pt>
                <c:pt idx="61">
                  <c:v>21.454658933880513</c:v>
                </c:pt>
                <c:pt idx="62">
                  <c:v>21.454658933880513</c:v>
                </c:pt>
                <c:pt idx="63">
                  <c:v>21.321080786981376</c:v>
                </c:pt>
                <c:pt idx="64">
                  <c:v>21.321080786981376</c:v>
                </c:pt>
                <c:pt idx="65">
                  <c:v>21.059118722634803</c:v>
                </c:pt>
                <c:pt idx="66">
                  <c:v>21.059118722634803</c:v>
                </c:pt>
                <c:pt idx="67">
                  <c:v>21.059118722634803</c:v>
                </c:pt>
                <c:pt idx="68">
                  <c:v>21.059118722634803</c:v>
                </c:pt>
                <c:pt idx="69">
                  <c:v>20.930666045230133</c:v>
                </c:pt>
                <c:pt idx="70">
                  <c:v>20.930666045230133</c:v>
                </c:pt>
                <c:pt idx="71">
                  <c:v>20.803854637087607</c:v>
                </c:pt>
                <c:pt idx="72">
                  <c:v>20.678652380202802</c:v>
                </c:pt>
                <c:pt idx="73">
                  <c:v>20.555028006647255</c:v>
                </c:pt>
                <c:pt idx="74">
                  <c:v>20.555028006647255</c:v>
                </c:pt>
                <c:pt idx="75">
                  <c:v>20.555028006647255</c:v>
                </c:pt>
                <c:pt idx="76">
                  <c:v>20.193321668112027</c:v>
                </c:pt>
                <c:pt idx="77">
                  <c:v>19.844766484319472</c:v>
                </c:pt>
                <c:pt idx="78">
                  <c:v>19.731377501263587</c:v>
                </c:pt>
                <c:pt idx="79">
                  <c:v>19.619343674748443</c:v>
                </c:pt>
                <c:pt idx="80">
                  <c:v>19.619343674748443</c:v>
                </c:pt>
                <c:pt idx="81">
                  <c:v>19.508640234554704</c:v>
                </c:pt>
                <c:pt idx="82">
                  <c:v>19.29112847036648</c:v>
                </c:pt>
                <c:pt idx="83">
                  <c:v>19.29112847036648</c:v>
                </c:pt>
                <c:pt idx="84">
                  <c:v>19.184273587582492</c:v>
                </c:pt>
                <c:pt idx="85">
                  <c:v>18.76901001706667</c:v>
                </c:pt>
                <c:pt idx="86">
                  <c:v>18.76901001706667</c:v>
                </c:pt>
                <c:pt idx="87">
                  <c:v>18.668127483751949</c:v>
                </c:pt>
                <c:pt idx="88">
                  <c:v>18.469741458572589</c:v>
                </c:pt>
                <c:pt idx="89">
                  <c:v>18.180325188000722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E81-4852-BBEC-7258B90B75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7037999"/>
        <c:axId val="1687045071"/>
      </c:scatterChart>
      <c:scatterChart>
        <c:scatterStyle val="lineMarker"/>
        <c:varyColors val="0"/>
        <c:ser>
          <c:idx val="0"/>
          <c:order val="0"/>
          <c:tx>
            <c:v>Observed slowest speed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'Vt2-P Figure'!$A$2:$A$91</c:f>
              <c:numCache>
                <c:formatCode>General</c:formatCode>
                <c:ptCount val="9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3.3333333333333335</c:v>
                </c:pt>
                <c:pt idx="8">
                  <c:v>4.333333333333333</c:v>
                </c:pt>
                <c:pt idx="9">
                  <c:v>4.416666666666667</c:v>
                </c:pt>
                <c:pt idx="10">
                  <c:v>4.916666666666667</c:v>
                </c:pt>
                <c:pt idx="11">
                  <c:v>5</c:v>
                </c:pt>
                <c:pt idx="12">
                  <c:v>5.166666666666667</c:v>
                </c:pt>
                <c:pt idx="13">
                  <c:v>5.166666666666667</c:v>
                </c:pt>
                <c:pt idx="14">
                  <c:v>5.166666666666667</c:v>
                </c:pt>
                <c:pt idx="15">
                  <c:v>5.333333333333333</c:v>
                </c:pt>
                <c:pt idx="16">
                  <c:v>5.333333333333333</c:v>
                </c:pt>
                <c:pt idx="17">
                  <c:v>5.416666666666667</c:v>
                </c:pt>
                <c:pt idx="18">
                  <c:v>5.416666666666667</c:v>
                </c:pt>
                <c:pt idx="19">
                  <c:v>5.5</c:v>
                </c:pt>
                <c:pt idx="20">
                  <c:v>5.5</c:v>
                </c:pt>
                <c:pt idx="21">
                  <c:v>5.5</c:v>
                </c:pt>
                <c:pt idx="22">
                  <c:v>5.583333333333333</c:v>
                </c:pt>
                <c:pt idx="23">
                  <c:v>5.666666666666667</c:v>
                </c:pt>
                <c:pt idx="24">
                  <c:v>5.666666666666667</c:v>
                </c:pt>
                <c:pt idx="25">
                  <c:v>5.666666666666667</c:v>
                </c:pt>
                <c:pt idx="26">
                  <c:v>5.666666666666667</c:v>
                </c:pt>
                <c:pt idx="27">
                  <c:v>5.666666666666667</c:v>
                </c:pt>
                <c:pt idx="28">
                  <c:v>5.666666666666667</c:v>
                </c:pt>
                <c:pt idx="29">
                  <c:v>5.916666666666667</c:v>
                </c:pt>
                <c:pt idx="30">
                  <c:v>5.916666666666667</c:v>
                </c:pt>
                <c:pt idx="31">
                  <c:v>6</c:v>
                </c:pt>
                <c:pt idx="32">
                  <c:v>6.083333333333333</c:v>
                </c:pt>
                <c:pt idx="33">
                  <c:v>6.083333333333333</c:v>
                </c:pt>
                <c:pt idx="34">
                  <c:v>6.083333333333333</c:v>
                </c:pt>
                <c:pt idx="35">
                  <c:v>6.166666666666667</c:v>
                </c:pt>
                <c:pt idx="36">
                  <c:v>6.166666666666667</c:v>
                </c:pt>
                <c:pt idx="37">
                  <c:v>6.166666666666667</c:v>
                </c:pt>
                <c:pt idx="38">
                  <c:v>6.25</c:v>
                </c:pt>
                <c:pt idx="39">
                  <c:v>6.25</c:v>
                </c:pt>
                <c:pt idx="40">
                  <c:v>6.25</c:v>
                </c:pt>
                <c:pt idx="41">
                  <c:v>6.25</c:v>
                </c:pt>
                <c:pt idx="42">
                  <c:v>6.25</c:v>
                </c:pt>
                <c:pt idx="43">
                  <c:v>6.333333333333333</c:v>
                </c:pt>
                <c:pt idx="44">
                  <c:v>6.416666666666667</c:v>
                </c:pt>
                <c:pt idx="45">
                  <c:v>6.5</c:v>
                </c:pt>
                <c:pt idx="46">
                  <c:v>6.5</c:v>
                </c:pt>
                <c:pt idx="47">
                  <c:v>6.5</c:v>
                </c:pt>
                <c:pt idx="48">
                  <c:v>6.5</c:v>
                </c:pt>
                <c:pt idx="49">
                  <c:v>6.5</c:v>
                </c:pt>
                <c:pt idx="50">
                  <c:v>6.5</c:v>
                </c:pt>
                <c:pt idx="51">
                  <c:v>6.666666666666667</c:v>
                </c:pt>
                <c:pt idx="52">
                  <c:v>6.75</c:v>
                </c:pt>
                <c:pt idx="53">
                  <c:v>6.75</c:v>
                </c:pt>
                <c:pt idx="54">
                  <c:v>6.833333333333333</c:v>
                </c:pt>
                <c:pt idx="55">
                  <c:v>6.833333333333333</c:v>
                </c:pt>
                <c:pt idx="56">
                  <c:v>6.833333333333333</c:v>
                </c:pt>
                <c:pt idx="57">
                  <c:v>6.916666666666667</c:v>
                </c:pt>
                <c:pt idx="58">
                  <c:v>6.916666666666667</c:v>
                </c:pt>
                <c:pt idx="59">
                  <c:v>7</c:v>
                </c:pt>
                <c:pt idx="60">
                  <c:v>7.083333333333333</c:v>
                </c:pt>
                <c:pt idx="61">
                  <c:v>7.333333333333333</c:v>
                </c:pt>
                <c:pt idx="62">
                  <c:v>7.333333333333333</c:v>
                </c:pt>
                <c:pt idx="63">
                  <c:v>7.416666666666667</c:v>
                </c:pt>
                <c:pt idx="64">
                  <c:v>7.416666666666667</c:v>
                </c:pt>
                <c:pt idx="65">
                  <c:v>7.583333333333333</c:v>
                </c:pt>
                <c:pt idx="66">
                  <c:v>7.583333333333333</c:v>
                </c:pt>
                <c:pt idx="67">
                  <c:v>7.583333333333333</c:v>
                </c:pt>
                <c:pt idx="68">
                  <c:v>7.583333333333333</c:v>
                </c:pt>
                <c:pt idx="69">
                  <c:v>7.666666666666667</c:v>
                </c:pt>
                <c:pt idx="70">
                  <c:v>7.666666666666667</c:v>
                </c:pt>
                <c:pt idx="71">
                  <c:v>7.75</c:v>
                </c:pt>
                <c:pt idx="72">
                  <c:v>7.833333333333333</c:v>
                </c:pt>
                <c:pt idx="73">
                  <c:v>7.916666666666667</c:v>
                </c:pt>
                <c:pt idx="74">
                  <c:v>7.916666666666667</c:v>
                </c:pt>
                <c:pt idx="75">
                  <c:v>7.916666666666667</c:v>
                </c:pt>
                <c:pt idx="76">
                  <c:v>8.1666666666666661</c:v>
                </c:pt>
                <c:pt idx="77">
                  <c:v>8.4166666666666661</c:v>
                </c:pt>
                <c:pt idx="78">
                  <c:v>8.5</c:v>
                </c:pt>
                <c:pt idx="79">
                  <c:v>8.5833333333333339</c:v>
                </c:pt>
                <c:pt idx="80">
                  <c:v>8.5833333333333339</c:v>
                </c:pt>
                <c:pt idx="81">
                  <c:v>8.6666666666666661</c:v>
                </c:pt>
                <c:pt idx="82">
                  <c:v>8.8333333333333339</c:v>
                </c:pt>
                <c:pt idx="83">
                  <c:v>8.8333333333333339</c:v>
                </c:pt>
                <c:pt idx="84">
                  <c:v>8.9166666666666661</c:v>
                </c:pt>
                <c:pt idx="85">
                  <c:v>9.25</c:v>
                </c:pt>
                <c:pt idx="86">
                  <c:v>9.25</c:v>
                </c:pt>
                <c:pt idx="87">
                  <c:v>9.3333333333333339</c:v>
                </c:pt>
                <c:pt idx="88">
                  <c:v>9.5</c:v>
                </c:pt>
                <c:pt idx="89">
                  <c:v>9.75</c:v>
                </c:pt>
              </c:numCache>
            </c:numRef>
          </c:xVal>
          <c:yVal>
            <c:numRef>
              <c:f>'Vt2-P Figure'!$B$2:$B$91</c:f>
              <c:numCache>
                <c:formatCode>General</c:formatCode>
                <c:ptCount val="90"/>
                <c:pt idx="7">
                  <c:v>32.299999999999997</c:v>
                </c:pt>
                <c:pt idx="8">
                  <c:v>18.7</c:v>
                </c:pt>
                <c:pt idx="9">
                  <c:v>22.2</c:v>
                </c:pt>
                <c:pt idx="10">
                  <c:v>20</c:v>
                </c:pt>
                <c:pt idx="11">
                  <c:v>20.9</c:v>
                </c:pt>
                <c:pt idx="12">
                  <c:v>17.899999999999999</c:v>
                </c:pt>
                <c:pt idx="13">
                  <c:v>14</c:v>
                </c:pt>
                <c:pt idx="14">
                  <c:v>21.3</c:v>
                </c:pt>
                <c:pt idx="15">
                  <c:v>22</c:v>
                </c:pt>
                <c:pt idx="16">
                  <c:v>21</c:v>
                </c:pt>
                <c:pt idx="17">
                  <c:v>17.5</c:v>
                </c:pt>
                <c:pt idx="18">
                  <c:v>17.3</c:v>
                </c:pt>
                <c:pt idx="19">
                  <c:v>16.600000000000001</c:v>
                </c:pt>
                <c:pt idx="20">
                  <c:v>14.6</c:v>
                </c:pt>
                <c:pt idx="21">
                  <c:v>30.2</c:v>
                </c:pt>
                <c:pt idx="22">
                  <c:v>14.2</c:v>
                </c:pt>
                <c:pt idx="23">
                  <c:v>20.399999999999999</c:v>
                </c:pt>
                <c:pt idx="24">
                  <c:v>16.8</c:v>
                </c:pt>
                <c:pt idx="25">
                  <c:v>17.899999999999999</c:v>
                </c:pt>
                <c:pt idx="26">
                  <c:v>21.1</c:v>
                </c:pt>
                <c:pt idx="27">
                  <c:v>13.3</c:v>
                </c:pt>
                <c:pt idx="28">
                  <c:v>27.2</c:v>
                </c:pt>
                <c:pt idx="29">
                  <c:v>16.7</c:v>
                </c:pt>
                <c:pt idx="30">
                  <c:v>29.9</c:v>
                </c:pt>
                <c:pt idx="31">
                  <c:v>22.3</c:v>
                </c:pt>
                <c:pt idx="32">
                  <c:v>18.5</c:v>
                </c:pt>
                <c:pt idx="33">
                  <c:v>17.3</c:v>
                </c:pt>
                <c:pt idx="34">
                  <c:v>28.6</c:v>
                </c:pt>
                <c:pt idx="35">
                  <c:v>17.7</c:v>
                </c:pt>
                <c:pt idx="36">
                  <c:v>18.5</c:v>
                </c:pt>
                <c:pt idx="37">
                  <c:v>18.8</c:v>
                </c:pt>
                <c:pt idx="38">
                  <c:v>19.7</c:v>
                </c:pt>
                <c:pt idx="39">
                  <c:v>16.100000000000001</c:v>
                </c:pt>
                <c:pt idx="40">
                  <c:v>16.3</c:v>
                </c:pt>
                <c:pt idx="41">
                  <c:v>25.2</c:v>
                </c:pt>
                <c:pt idx="42">
                  <c:v>24.9</c:v>
                </c:pt>
                <c:pt idx="43">
                  <c:v>32.1</c:v>
                </c:pt>
                <c:pt idx="44">
                  <c:v>32.700000000000003</c:v>
                </c:pt>
                <c:pt idx="45">
                  <c:v>16.5</c:v>
                </c:pt>
                <c:pt idx="46">
                  <c:v>24.9</c:v>
                </c:pt>
                <c:pt idx="47">
                  <c:v>28.6</c:v>
                </c:pt>
                <c:pt idx="48">
                  <c:v>29.6</c:v>
                </c:pt>
                <c:pt idx="49">
                  <c:v>30.2</c:v>
                </c:pt>
                <c:pt idx="50">
                  <c:v>29.8</c:v>
                </c:pt>
                <c:pt idx="51">
                  <c:v>19.5</c:v>
                </c:pt>
                <c:pt idx="52">
                  <c:v>8.5</c:v>
                </c:pt>
                <c:pt idx="53">
                  <c:v>26.1</c:v>
                </c:pt>
                <c:pt idx="54">
                  <c:v>9.1999999999999993</c:v>
                </c:pt>
                <c:pt idx="55">
                  <c:v>19.7</c:v>
                </c:pt>
                <c:pt idx="56">
                  <c:v>32.700000000000003</c:v>
                </c:pt>
                <c:pt idx="57">
                  <c:v>30</c:v>
                </c:pt>
                <c:pt idx="58">
                  <c:v>36</c:v>
                </c:pt>
                <c:pt idx="59">
                  <c:v>26.4</c:v>
                </c:pt>
                <c:pt idx="60">
                  <c:v>30.4</c:v>
                </c:pt>
                <c:pt idx="61">
                  <c:v>20.399999999999999</c:v>
                </c:pt>
                <c:pt idx="62">
                  <c:v>17</c:v>
                </c:pt>
                <c:pt idx="63">
                  <c:v>18.899999999999999</c:v>
                </c:pt>
                <c:pt idx="64">
                  <c:v>17.600000000000001</c:v>
                </c:pt>
                <c:pt idx="65">
                  <c:v>19.899999999999999</c:v>
                </c:pt>
                <c:pt idx="66">
                  <c:v>13.8</c:v>
                </c:pt>
                <c:pt idx="67">
                  <c:v>22</c:v>
                </c:pt>
                <c:pt idx="68">
                  <c:v>30.1</c:v>
                </c:pt>
                <c:pt idx="69">
                  <c:v>20.3</c:v>
                </c:pt>
                <c:pt idx="70">
                  <c:v>25.5</c:v>
                </c:pt>
                <c:pt idx="71">
                  <c:v>19.5</c:v>
                </c:pt>
                <c:pt idx="72">
                  <c:v>20</c:v>
                </c:pt>
                <c:pt idx="73">
                  <c:v>30</c:v>
                </c:pt>
                <c:pt idx="74">
                  <c:v>25.6</c:v>
                </c:pt>
                <c:pt idx="75">
                  <c:v>28.3</c:v>
                </c:pt>
                <c:pt idx="76">
                  <c:v>31.3</c:v>
                </c:pt>
                <c:pt idx="77">
                  <c:v>29.3</c:v>
                </c:pt>
                <c:pt idx="78">
                  <c:v>26.9</c:v>
                </c:pt>
                <c:pt idx="79">
                  <c:v>15.8</c:v>
                </c:pt>
                <c:pt idx="80">
                  <c:v>22</c:v>
                </c:pt>
                <c:pt idx="81">
                  <c:v>15.1</c:v>
                </c:pt>
                <c:pt idx="82">
                  <c:v>17</c:v>
                </c:pt>
                <c:pt idx="83">
                  <c:v>26.1</c:v>
                </c:pt>
                <c:pt idx="84">
                  <c:v>26.9</c:v>
                </c:pt>
                <c:pt idx="85">
                  <c:v>25.6</c:v>
                </c:pt>
                <c:pt idx="86">
                  <c:v>29.8</c:v>
                </c:pt>
                <c:pt idx="87">
                  <c:v>31.6</c:v>
                </c:pt>
                <c:pt idx="88">
                  <c:v>32.799999999999997</c:v>
                </c:pt>
                <c:pt idx="89">
                  <c:v>27.4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81-4852-BBEC-7258B90B75D9}"/>
            </c:ext>
          </c:extLst>
        </c:ser>
        <c:ser>
          <c:idx val="2"/>
          <c:order val="2"/>
          <c:tx>
            <c:v>Estimated slowest speed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'Vt2-P Figure'!$A$9:$A$91</c:f>
              <c:numCache>
                <c:formatCode>General</c:formatCode>
                <c:ptCount val="83"/>
                <c:pt idx="0">
                  <c:v>3.3333333333333335</c:v>
                </c:pt>
                <c:pt idx="1">
                  <c:v>4.333333333333333</c:v>
                </c:pt>
                <c:pt idx="2">
                  <c:v>4.416666666666667</c:v>
                </c:pt>
                <c:pt idx="3">
                  <c:v>4.916666666666667</c:v>
                </c:pt>
                <c:pt idx="4">
                  <c:v>5</c:v>
                </c:pt>
                <c:pt idx="5">
                  <c:v>5.166666666666667</c:v>
                </c:pt>
                <c:pt idx="6">
                  <c:v>5.166666666666667</c:v>
                </c:pt>
                <c:pt idx="7">
                  <c:v>5.166666666666667</c:v>
                </c:pt>
                <c:pt idx="8">
                  <c:v>5.333333333333333</c:v>
                </c:pt>
                <c:pt idx="9">
                  <c:v>5.333333333333333</c:v>
                </c:pt>
                <c:pt idx="10">
                  <c:v>5.416666666666667</c:v>
                </c:pt>
                <c:pt idx="11">
                  <c:v>5.416666666666667</c:v>
                </c:pt>
                <c:pt idx="12">
                  <c:v>5.5</c:v>
                </c:pt>
                <c:pt idx="13">
                  <c:v>5.5</c:v>
                </c:pt>
                <c:pt idx="14">
                  <c:v>5.5</c:v>
                </c:pt>
                <c:pt idx="15">
                  <c:v>5.583333333333333</c:v>
                </c:pt>
                <c:pt idx="16">
                  <c:v>5.666666666666667</c:v>
                </c:pt>
                <c:pt idx="17">
                  <c:v>5.666666666666667</c:v>
                </c:pt>
                <c:pt idx="18">
                  <c:v>5.666666666666667</c:v>
                </c:pt>
                <c:pt idx="19">
                  <c:v>5.666666666666667</c:v>
                </c:pt>
                <c:pt idx="20">
                  <c:v>5.666666666666667</c:v>
                </c:pt>
                <c:pt idx="21">
                  <c:v>5.666666666666667</c:v>
                </c:pt>
                <c:pt idx="22">
                  <c:v>5.916666666666667</c:v>
                </c:pt>
                <c:pt idx="23">
                  <c:v>5.916666666666667</c:v>
                </c:pt>
                <c:pt idx="24">
                  <c:v>6</c:v>
                </c:pt>
                <c:pt idx="25">
                  <c:v>6.083333333333333</c:v>
                </c:pt>
                <c:pt idx="26">
                  <c:v>6.083333333333333</c:v>
                </c:pt>
                <c:pt idx="27">
                  <c:v>6.083333333333333</c:v>
                </c:pt>
                <c:pt idx="28">
                  <c:v>6.166666666666667</c:v>
                </c:pt>
                <c:pt idx="29">
                  <c:v>6.166666666666667</c:v>
                </c:pt>
                <c:pt idx="30">
                  <c:v>6.166666666666667</c:v>
                </c:pt>
                <c:pt idx="31">
                  <c:v>6.25</c:v>
                </c:pt>
                <c:pt idx="32">
                  <c:v>6.25</c:v>
                </c:pt>
                <c:pt idx="33">
                  <c:v>6.25</c:v>
                </c:pt>
                <c:pt idx="34">
                  <c:v>6.25</c:v>
                </c:pt>
                <c:pt idx="35">
                  <c:v>6.25</c:v>
                </c:pt>
                <c:pt idx="36">
                  <c:v>6.333333333333333</c:v>
                </c:pt>
                <c:pt idx="37">
                  <c:v>6.416666666666667</c:v>
                </c:pt>
                <c:pt idx="38">
                  <c:v>6.5</c:v>
                </c:pt>
                <c:pt idx="39">
                  <c:v>6.5</c:v>
                </c:pt>
                <c:pt idx="40">
                  <c:v>6.5</c:v>
                </c:pt>
                <c:pt idx="41">
                  <c:v>6.5</c:v>
                </c:pt>
                <c:pt idx="42">
                  <c:v>6.5</c:v>
                </c:pt>
                <c:pt idx="43">
                  <c:v>6.5</c:v>
                </c:pt>
                <c:pt idx="44">
                  <c:v>6.666666666666667</c:v>
                </c:pt>
                <c:pt idx="45">
                  <c:v>6.75</c:v>
                </c:pt>
                <c:pt idx="46">
                  <c:v>6.75</c:v>
                </c:pt>
                <c:pt idx="47">
                  <c:v>6.833333333333333</c:v>
                </c:pt>
                <c:pt idx="48">
                  <c:v>6.833333333333333</c:v>
                </c:pt>
                <c:pt idx="49">
                  <c:v>6.833333333333333</c:v>
                </c:pt>
                <c:pt idx="50">
                  <c:v>6.916666666666667</c:v>
                </c:pt>
                <c:pt idx="51">
                  <c:v>6.916666666666667</c:v>
                </c:pt>
                <c:pt idx="52">
                  <c:v>7</c:v>
                </c:pt>
                <c:pt idx="53">
                  <c:v>7.083333333333333</c:v>
                </c:pt>
                <c:pt idx="54">
                  <c:v>7.333333333333333</c:v>
                </c:pt>
                <c:pt idx="55">
                  <c:v>7.333333333333333</c:v>
                </c:pt>
                <c:pt idx="56">
                  <c:v>7.416666666666667</c:v>
                </c:pt>
                <c:pt idx="57">
                  <c:v>7.416666666666667</c:v>
                </c:pt>
                <c:pt idx="58">
                  <c:v>7.583333333333333</c:v>
                </c:pt>
                <c:pt idx="59">
                  <c:v>7.583333333333333</c:v>
                </c:pt>
                <c:pt idx="60">
                  <c:v>7.583333333333333</c:v>
                </c:pt>
                <c:pt idx="61">
                  <c:v>7.583333333333333</c:v>
                </c:pt>
                <c:pt idx="62">
                  <c:v>7.666666666666667</c:v>
                </c:pt>
                <c:pt idx="63">
                  <c:v>7.666666666666667</c:v>
                </c:pt>
                <c:pt idx="64">
                  <c:v>7.75</c:v>
                </c:pt>
                <c:pt idx="65">
                  <c:v>7.833333333333333</c:v>
                </c:pt>
                <c:pt idx="66">
                  <c:v>7.916666666666667</c:v>
                </c:pt>
                <c:pt idx="67">
                  <c:v>7.916666666666667</c:v>
                </c:pt>
                <c:pt idx="68">
                  <c:v>7.916666666666667</c:v>
                </c:pt>
                <c:pt idx="69">
                  <c:v>8.1666666666666661</c:v>
                </c:pt>
                <c:pt idx="70">
                  <c:v>8.4166666666666661</c:v>
                </c:pt>
                <c:pt idx="71">
                  <c:v>8.5</c:v>
                </c:pt>
                <c:pt idx="72">
                  <c:v>8.5833333333333339</c:v>
                </c:pt>
                <c:pt idx="73">
                  <c:v>8.5833333333333339</c:v>
                </c:pt>
                <c:pt idx="74">
                  <c:v>8.6666666666666661</c:v>
                </c:pt>
                <c:pt idx="75">
                  <c:v>8.8333333333333339</c:v>
                </c:pt>
                <c:pt idx="76">
                  <c:v>8.8333333333333339</c:v>
                </c:pt>
                <c:pt idx="77">
                  <c:v>8.9166666666666661</c:v>
                </c:pt>
                <c:pt idx="78">
                  <c:v>9.25</c:v>
                </c:pt>
                <c:pt idx="79">
                  <c:v>9.25</c:v>
                </c:pt>
                <c:pt idx="80">
                  <c:v>9.3333333333333339</c:v>
                </c:pt>
                <c:pt idx="81">
                  <c:v>9.5</c:v>
                </c:pt>
                <c:pt idx="82">
                  <c:v>9.75</c:v>
                </c:pt>
              </c:numCache>
            </c:numRef>
          </c:xVal>
          <c:yVal>
            <c:numRef>
              <c:f>'Vt2-P Figure'!$D$9:$D$91</c:f>
              <c:numCache>
                <c:formatCode>General</c:formatCode>
                <c:ptCount val="83"/>
                <c:pt idx="0">
                  <c:v>30.969248761055429</c:v>
                </c:pt>
                <c:pt idx="1">
                  <c:v>27.825781842985517</c:v>
                </c:pt>
                <c:pt idx="2">
                  <c:v>27.594293594776349</c:v>
                </c:pt>
                <c:pt idx="3">
                  <c:v>26.287283572248786</c:v>
                </c:pt>
                <c:pt idx="4">
                  <c:v>26.082153244778578</c:v>
                </c:pt>
                <c:pt idx="5">
                  <c:v>25.681948395125598</c:v>
                </c:pt>
                <c:pt idx="6">
                  <c:v>25.681948395125598</c:v>
                </c:pt>
                <c:pt idx="7">
                  <c:v>25.681948395125598</c:v>
                </c:pt>
                <c:pt idx="8">
                  <c:v>25.294592296908313</c:v>
                </c:pt>
                <c:pt idx="9">
                  <c:v>25.294592296908313</c:v>
                </c:pt>
                <c:pt idx="10">
                  <c:v>25.105533645088663</c:v>
                </c:pt>
                <c:pt idx="11">
                  <c:v>25.105533645088663</c:v>
                </c:pt>
                <c:pt idx="12">
                  <c:v>24.919453895645443</c:v>
                </c:pt>
                <c:pt idx="13">
                  <c:v>24.919453895645443</c:v>
                </c:pt>
                <c:pt idx="14">
                  <c:v>24.919453895645443</c:v>
                </c:pt>
                <c:pt idx="15">
                  <c:v>24.736280683497668</c:v>
                </c:pt>
                <c:pt idx="16">
                  <c:v>24.555944039531891</c:v>
                </c:pt>
                <c:pt idx="17">
                  <c:v>24.555944039531891</c:v>
                </c:pt>
                <c:pt idx="18">
                  <c:v>24.555944039531891</c:v>
                </c:pt>
                <c:pt idx="19">
                  <c:v>24.555944039531891</c:v>
                </c:pt>
                <c:pt idx="20">
                  <c:v>24.555944039531891</c:v>
                </c:pt>
                <c:pt idx="21">
                  <c:v>24.555944039531891</c:v>
                </c:pt>
                <c:pt idx="22">
                  <c:v>24.031287674652059</c:v>
                </c:pt>
                <c:pt idx="23">
                  <c:v>24.031287674652059</c:v>
                </c:pt>
                <c:pt idx="24">
                  <c:v>23.86164209485154</c:v>
                </c:pt>
                <c:pt idx="25">
                  <c:v>23.694515809516005</c:v>
                </c:pt>
                <c:pt idx="26">
                  <c:v>23.694515809516005</c:v>
                </c:pt>
                <c:pt idx="27">
                  <c:v>23.694515809516005</c:v>
                </c:pt>
                <c:pt idx="28">
                  <c:v>23.529851271367129</c:v>
                </c:pt>
                <c:pt idx="29">
                  <c:v>23.529851271367129</c:v>
                </c:pt>
                <c:pt idx="30">
                  <c:v>23.529851271367129</c:v>
                </c:pt>
                <c:pt idx="31">
                  <c:v>23.367592719825424</c:v>
                </c:pt>
                <c:pt idx="32">
                  <c:v>23.367592719825424</c:v>
                </c:pt>
                <c:pt idx="33">
                  <c:v>23.367592719825424</c:v>
                </c:pt>
                <c:pt idx="34">
                  <c:v>23.367592719825424</c:v>
                </c:pt>
                <c:pt idx="35">
                  <c:v>23.367592719825424</c:v>
                </c:pt>
                <c:pt idx="36">
                  <c:v>23.207686110423829</c:v>
                </c:pt>
                <c:pt idx="37">
                  <c:v>23.050079047628937</c:v>
                </c:pt>
                <c:pt idx="38">
                  <c:v>22.894720720874108</c:v>
                </c:pt>
                <c:pt idx="39">
                  <c:v>22.894720720874108</c:v>
                </c:pt>
                <c:pt idx="40">
                  <c:v>22.894720720874108</c:v>
                </c:pt>
                <c:pt idx="41">
                  <c:v>22.894720720874108</c:v>
                </c:pt>
                <c:pt idx="42">
                  <c:v>22.894720720874108</c:v>
                </c:pt>
                <c:pt idx="43">
                  <c:v>22.894720720874108</c:v>
                </c:pt>
                <c:pt idx="44">
                  <c:v>22.590554595286662</c:v>
                </c:pt>
                <c:pt idx="45">
                  <c:v>22.441652565853726</c:v>
                </c:pt>
                <c:pt idx="46">
                  <c:v>22.441652565853726</c:v>
                </c:pt>
                <c:pt idx="47">
                  <c:v>22.294810703053532</c:v>
                </c:pt>
                <c:pt idx="48">
                  <c:v>22.294810703053532</c:v>
                </c:pt>
                <c:pt idx="49">
                  <c:v>22.294810703053532</c:v>
                </c:pt>
                <c:pt idx="50">
                  <c:v>22.149985261944042</c:v>
                </c:pt>
                <c:pt idx="51">
                  <c:v>22.149985261944042</c:v>
                </c:pt>
                <c:pt idx="52">
                  <c:v>22.007133756775204</c:v>
                </c:pt>
                <c:pt idx="53">
                  <c:v>21.866214915011859</c:v>
                </c:pt>
                <c:pt idx="54">
                  <c:v>21.454658933880513</c:v>
                </c:pt>
                <c:pt idx="55">
                  <c:v>21.454658933880513</c:v>
                </c:pt>
                <c:pt idx="56">
                  <c:v>21.321080786981376</c:v>
                </c:pt>
                <c:pt idx="57">
                  <c:v>21.321080786981376</c:v>
                </c:pt>
                <c:pt idx="58">
                  <c:v>21.059118722634803</c:v>
                </c:pt>
                <c:pt idx="59">
                  <c:v>21.059118722634803</c:v>
                </c:pt>
                <c:pt idx="60">
                  <c:v>21.059118722634803</c:v>
                </c:pt>
                <c:pt idx="61">
                  <c:v>21.059118722634803</c:v>
                </c:pt>
                <c:pt idx="62">
                  <c:v>20.930666045230133</c:v>
                </c:pt>
                <c:pt idx="63">
                  <c:v>20.930666045230133</c:v>
                </c:pt>
                <c:pt idx="64">
                  <c:v>20.803854637087607</c:v>
                </c:pt>
                <c:pt idx="65">
                  <c:v>20.678652380202802</c:v>
                </c:pt>
                <c:pt idx="66">
                  <c:v>20.555028006647255</c:v>
                </c:pt>
                <c:pt idx="67">
                  <c:v>20.555028006647255</c:v>
                </c:pt>
                <c:pt idx="68">
                  <c:v>20.555028006647255</c:v>
                </c:pt>
                <c:pt idx="69">
                  <c:v>20.193321668112027</c:v>
                </c:pt>
                <c:pt idx="70">
                  <c:v>19.844766484319472</c:v>
                </c:pt>
                <c:pt idx="71">
                  <c:v>19.731377501263587</c:v>
                </c:pt>
                <c:pt idx="72">
                  <c:v>19.619343674748443</c:v>
                </c:pt>
                <c:pt idx="73">
                  <c:v>19.619343674748443</c:v>
                </c:pt>
                <c:pt idx="74">
                  <c:v>19.508640234554704</c:v>
                </c:pt>
                <c:pt idx="75">
                  <c:v>19.29112847036648</c:v>
                </c:pt>
                <c:pt idx="76">
                  <c:v>19.29112847036648</c:v>
                </c:pt>
                <c:pt idx="77">
                  <c:v>19.184273587582492</c:v>
                </c:pt>
                <c:pt idx="78">
                  <c:v>18.76901001706667</c:v>
                </c:pt>
                <c:pt idx="79">
                  <c:v>18.76901001706667</c:v>
                </c:pt>
                <c:pt idx="80">
                  <c:v>18.668127483751949</c:v>
                </c:pt>
                <c:pt idx="81">
                  <c:v>18.469741458572589</c:v>
                </c:pt>
                <c:pt idx="82">
                  <c:v>18.180325188000722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E81-4852-BBEC-7258B90B75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7037999"/>
        <c:axId val="1687045071"/>
      </c:scatterChart>
      <c:valAx>
        <c:axId val="1687037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Observed</a:t>
                </a:r>
                <a:r>
                  <a:rPr lang="en-US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congestion duration P</a:t>
                </a:r>
                <a:endParaRPr lang="en-US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87045071"/>
        <c:crosses val="autoZero"/>
        <c:crossBetween val="midCat"/>
      </c:valAx>
      <c:valAx>
        <c:axId val="1687045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The lowest speed (</a:t>
                </a:r>
                <a:r>
                  <a:rPr lang="en-US" sz="1000" b="1" i="1" u="none" strike="noStrike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v</a:t>
                </a:r>
                <a:r>
                  <a:rPr lang="en-US" sz="1000" b="1" i="1" u="none" strike="noStrike" baseline="-2500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</a:t>
                </a:r>
                <a:r>
                  <a:rPr lang="en-US" sz="1000" b="1" i="0" u="none" strike="noStrike" baseline="-5000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2</a:t>
                </a:r>
                <a:r>
                  <a:rPr lang="en-US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870379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67812394844875157"/>
          <c:y val="6.5382875869329921E-2"/>
          <c:w val="0.28417983208829667"/>
          <c:h val="0.158899417233862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170603674540683"/>
          <c:y val="5.0925925925925923E-2"/>
          <c:w val="0.85507174103237094"/>
          <c:h val="0.78111840186643333"/>
        </c:manualLayout>
      </c:layout>
      <c:scatterChart>
        <c:scatterStyle val="lineMarker"/>
        <c:varyColors val="0"/>
        <c:ser>
          <c:idx val="0"/>
          <c:order val="0"/>
          <c:tx>
            <c:v>Observed vco/vt2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'Vt2-P Figure'!$A$9:$A$91</c:f>
              <c:numCache>
                <c:formatCode>General</c:formatCode>
                <c:ptCount val="83"/>
                <c:pt idx="0">
                  <c:v>3.3333333333333335</c:v>
                </c:pt>
                <c:pt idx="1">
                  <c:v>4.333333333333333</c:v>
                </c:pt>
                <c:pt idx="2">
                  <c:v>4.416666666666667</c:v>
                </c:pt>
                <c:pt idx="3">
                  <c:v>4.916666666666667</c:v>
                </c:pt>
                <c:pt idx="4">
                  <c:v>5</c:v>
                </c:pt>
                <c:pt idx="5">
                  <c:v>5.166666666666667</c:v>
                </c:pt>
                <c:pt idx="6">
                  <c:v>5.166666666666667</c:v>
                </c:pt>
                <c:pt idx="7">
                  <c:v>5.166666666666667</c:v>
                </c:pt>
                <c:pt idx="8">
                  <c:v>5.333333333333333</c:v>
                </c:pt>
                <c:pt idx="9">
                  <c:v>5.333333333333333</c:v>
                </c:pt>
                <c:pt idx="10">
                  <c:v>5.416666666666667</c:v>
                </c:pt>
                <c:pt idx="11">
                  <c:v>5.416666666666667</c:v>
                </c:pt>
                <c:pt idx="12">
                  <c:v>5.5</c:v>
                </c:pt>
                <c:pt idx="13">
                  <c:v>5.5</c:v>
                </c:pt>
                <c:pt idx="14">
                  <c:v>5.5</c:v>
                </c:pt>
                <c:pt idx="15">
                  <c:v>5.583333333333333</c:v>
                </c:pt>
                <c:pt idx="16">
                  <c:v>5.666666666666667</c:v>
                </c:pt>
                <c:pt idx="17">
                  <c:v>5.666666666666667</c:v>
                </c:pt>
                <c:pt idx="18">
                  <c:v>5.666666666666667</c:v>
                </c:pt>
                <c:pt idx="19">
                  <c:v>5.666666666666667</c:v>
                </c:pt>
                <c:pt idx="20">
                  <c:v>5.666666666666667</c:v>
                </c:pt>
                <c:pt idx="21">
                  <c:v>5.666666666666667</c:v>
                </c:pt>
                <c:pt idx="22">
                  <c:v>5.916666666666667</c:v>
                </c:pt>
                <c:pt idx="23">
                  <c:v>5.916666666666667</c:v>
                </c:pt>
                <c:pt idx="24">
                  <c:v>6</c:v>
                </c:pt>
                <c:pt idx="25">
                  <c:v>6.083333333333333</c:v>
                </c:pt>
                <c:pt idx="26">
                  <c:v>6.083333333333333</c:v>
                </c:pt>
                <c:pt idx="27">
                  <c:v>6.083333333333333</c:v>
                </c:pt>
                <c:pt idx="28">
                  <c:v>6.166666666666667</c:v>
                </c:pt>
                <c:pt idx="29">
                  <c:v>6.166666666666667</c:v>
                </c:pt>
                <c:pt idx="30">
                  <c:v>6.166666666666667</c:v>
                </c:pt>
                <c:pt idx="31">
                  <c:v>6.25</c:v>
                </c:pt>
                <c:pt idx="32">
                  <c:v>6.25</c:v>
                </c:pt>
                <c:pt idx="33">
                  <c:v>6.25</c:v>
                </c:pt>
                <c:pt idx="34">
                  <c:v>6.25</c:v>
                </c:pt>
                <c:pt idx="35">
                  <c:v>6.25</c:v>
                </c:pt>
                <c:pt idx="36">
                  <c:v>6.333333333333333</c:v>
                </c:pt>
                <c:pt idx="37">
                  <c:v>6.416666666666667</c:v>
                </c:pt>
                <c:pt idx="38">
                  <c:v>6.5</c:v>
                </c:pt>
                <c:pt idx="39">
                  <c:v>6.5</c:v>
                </c:pt>
                <c:pt idx="40">
                  <c:v>6.5</c:v>
                </c:pt>
                <c:pt idx="41">
                  <c:v>6.5</c:v>
                </c:pt>
                <c:pt idx="42">
                  <c:v>6.5</c:v>
                </c:pt>
                <c:pt idx="43">
                  <c:v>6.5</c:v>
                </c:pt>
                <c:pt idx="44">
                  <c:v>6.666666666666667</c:v>
                </c:pt>
                <c:pt idx="45">
                  <c:v>6.75</c:v>
                </c:pt>
                <c:pt idx="46">
                  <c:v>6.75</c:v>
                </c:pt>
                <c:pt idx="47">
                  <c:v>6.833333333333333</c:v>
                </c:pt>
                <c:pt idx="48">
                  <c:v>6.833333333333333</c:v>
                </c:pt>
                <c:pt idx="49">
                  <c:v>6.833333333333333</c:v>
                </c:pt>
                <c:pt idx="50">
                  <c:v>6.916666666666667</c:v>
                </c:pt>
                <c:pt idx="51">
                  <c:v>6.916666666666667</c:v>
                </c:pt>
                <c:pt idx="52">
                  <c:v>7</c:v>
                </c:pt>
                <c:pt idx="53">
                  <c:v>7.083333333333333</c:v>
                </c:pt>
                <c:pt idx="54">
                  <c:v>7.333333333333333</c:v>
                </c:pt>
                <c:pt idx="55">
                  <c:v>7.333333333333333</c:v>
                </c:pt>
                <c:pt idx="56">
                  <c:v>7.416666666666667</c:v>
                </c:pt>
                <c:pt idx="57">
                  <c:v>7.416666666666667</c:v>
                </c:pt>
                <c:pt idx="58">
                  <c:v>7.583333333333333</c:v>
                </c:pt>
                <c:pt idx="59">
                  <c:v>7.583333333333333</c:v>
                </c:pt>
                <c:pt idx="60">
                  <c:v>7.583333333333333</c:v>
                </c:pt>
                <c:pt idx="61">
                  <c:v>7.583333333333333</c:v>
                </c:pt>
                <c:pt idx="62">
                  <c:v>7.666666666666667</c:v>
                </c:pt>
                <c:pt idx="63">
                  <c:v>7.666666666666667</c:v>
                </c:pt>
                <c:pt idx="64">
                  <c:v>7.75</c:v>
                </c:pt>
                <c:pt idx="65">
                  <c:v>7.833333333333333</c:v>
                </c:pt>
                <c:pt idx="66">
                  <c:v>7.916666666666667</c:v>
                </c:pt>
                <c:pt idx="67">
                  <c:v>7.916666666666667</c:v>
                </c:pt>
                <c:pt idx="68">
                  <c:v>7.916666666666667</c:v>
                </c:pt>
                <c:pt idx="69">
                  <c:v>8.1666666666666661</c:v>
                </c:pt>
                <c:pt idx="70">
                  <c:v>8.4166666666666661</c:v>
                </c:pt>
                <c:pt idx="71">
                  <c:v>8.5</c:v>
                </c:pt>
                <c:pt idx="72">
                  <c:v>8.5833333333333339</c:v>
                </c:pt>
                <c:pt idx="73">
                  <c:v>8.5833333333333339</c:v>
                </c:pt>
                <c:pt idx="74">
                  <c:v>8.6666666666666661</c:v>
                </c:pt>
                <c:pt idx="75">
                  <c:v>8.8333333333333339</c:v>
                </c:pt>
                <c:pt idx="76">
                  <c:v>8.8333333333333339</c:v>
                </c:pt>
                <c:pt idx="77">
                  <c:v>8.9166666666666661</c:v>
                </c:pt>
                <c:pt idx="78">
                  <c:v>9.25</c:v>
                </c:pt>
                <c:pt idx="79">
                  <c:v>9.25</c:v>
                </c:pt>
                <c:pt idx="80">
                  <c:v>9.3333333333333339</c:v>
                </c:pt>
                <c:pt idx="81">
                  <c:v>9.5</c:v>
                </c:pt>
                <c:pt idx="82">
                  <c:v>9.75</c:v>
                </c:pt>
              </c:numCache>
            </c:numRef>
          </c:xVal>
          <c:yVal>
            <c:numRef>
              <c:f>'Vt2-P Figure'!$C$9:$C$91</c:f>
              <c:numCache>
                <c:formatCode>General</c:formatCode>
                <c:ptCount val="83"/>
                <c:pt idx="0">
                  <c:v>1.6099071207430342</c:v>
                </c:pt>
                <c:pt idx="1">
                  <c:v>2.7807486631016043</c:v>
                </c:pt>
                <c:pt idx="2">
                  <c:v>2.3423423423423424</c:v>
                </c:pt>
                <c:pt idx="3">
                  <c:v>2.6</c:v>
                </c:pt>
                <c:pt idx="4">
                  <c:v>2.4880382775119618</c:v>
                </c:pt>
                <c:pt idx="5">
                  <c:v>2.9050279329608939</c:v>
                </c:pt>
                <c:pt idx="6">
                  <c:v>3.7142857142857144</c:v>
                </c:pt>
                <c:pt idx="7">
                  <c:v>2.44131455399061</c:v>
                </c:pt>
                <c:pt idx="8">
                  <c:v>2.3636363636363638</c:v>
                </c:pt>
                <c:pt idx="9">
                  <c:v>2.4761904761904763</c:v>
                </c:pt>
                <c:pt idx="10">
                  <c:v>2.9714285714285715</c:v>
                </c:pt>
                <c:pt idx="11">
                  <c:v>3.0057803468208091</c:v>
                </c:pt>
                <c:pt idx="12">
                  <c:v>3.1325301204819276</c:v>
                </c:pt>
                <c:pt idx="13">
                  <c:v>3.5616438356164384</c:v>
                </c:pt>
                <c:pt idx="14">
                  <c:v>1.7218543046357617</c:v>
                </c:pt>
                <c:pt idx="15">
                  <c:v>3.6619718309859155</c:v>
                </c:pt>
                <c:pt idx="16">
                  <c:v>2.5490196078431375</c:v>
                </c:pt>
                <c:pt idx="17">
                  <c:v>3.0952380952380949</c:v>
                </c:pt>
                <c:pt idx="18">
                  <c:v>2.9050279329608939</c:v>
                </c:pt>
                <c:pt idx="19">
                  <c:v>2.4644549763033172</c:v>
                </c:pt>
                <c:pt idx="20">
                  <c:v>3.9097744360902253</c:v>
                </c:pt>
                <c:pt idx="21">
                  <c:v>1.911764705882353</c:v>
                </c:pt>
                <c:pt idx="22">
                  <c:v>3.1137724550898205</c:v>
                </c:pt>
                <c:pt idx="23">
                  <c:v>1.7391304347826089</c:v>
                </c:pt>
                <c:pt idx="24">
                  <c:v>2.3318385650224216</c:v>
                </c:pt>
                <c:pt idx="25">
                  <c:v>2.810810810810811</c:v>
                </c:pt>
                <c:pt idx="26">
                  <c:v>3.0057803468208091</c:v>
                </c:pt>
                <c:pt idx="27">
                  <c:v>1.8181818181818181</c:v>
                </c:pt>
                <c:pt idx="28">
                  <c:v>2.9378531073446328</c:v>
                </c:pt>
                <c:pt idx="29">
                  <c:v>2.810810810810811</c:v>
                </c:pt>
                <c:pt idx="30">
                  <c:v>2.7659574468085104</c:v>
                </c:pt>
                <c:pt idx="31">
                  <c:v>2.6395939086294415</c:v>
                </c:pt>
                <c:pt idx="32">
                  <c:v>3.2298136645962732</c:v>
                </c:pt>
                <c:pt idx="33">
                  <c:v>3.1901840490797544</c:v>
                </c:pt>
                <c:pt idx="34">
                  <c:v>2.0634920634920637</c:v>
                </c:pt>
                <c:pt idx="35">
                  <c:v>2.0883534136546187</c:v>
                </c:pt>
                <c:pt idx="36">
                  <c:v>1.6199376947040498</c:v>
                </c:pt>
                <c:pt idx="37">
                  <c:v>1.5902140672782874</c:v>
                </c:pt>
                <c:pt idx="38">
                  <c:v>3.1515151515151514</c:v>
                </c:pt>
                <c:pt idx="39">
                  <c:v>2.0883534136546187</c:v>
                </c:pt>
                <c:pt idx="40">
                  <c:v>1.8181818181818181</c:v>
                </c:pt>
                <c:pt idx="41">
                  <c:v>1.7567567567567566</c:v>
                </c:pt>
                <c:pt idx="42">
                  <c:v>1.7218543046357617</c:v>
                </c:pt>
                <c:pt idx="43">
                  <c:v>1.7449664429530201</c:v>
                </c:pt>
                <c:pt idx="44">
                  <c:v>2.6666666666666665</c:v>
                </c:pt>
                <c:pt idx="45">
                  <c:v>6.117647058823529</c:v>
                </c:pt>
                <c:pt idx="46">
                  <c:v>1.9923371647509578</c:v>
                </c:pt>
                <c:pt idx="47">
                  <c:v>5.6521739130434785</c:v>
                </c:pt>
                <c:pt idx="48">
                  <c:v>2.6395939086294415</c:v>
                </c:pt>
                <c:pt idx="49">
                  <c:v>1.5902140672782874</c:v>
                </c:pt>
                <c:pt idx="50">
                  <c:v>1.7333333333333334</c:v>
                </c:pt>
                <c:pt idx="51">
                  <c:v>1.4444444444444444</c:v>
                </c:pt>
                <c:pt idx="52">
                  <c:v>1.9696969696969697</c:v>
                </c:pt>
                <c:pt idx="53">
                  <c:v>1.7105263157894737</c:v>
                </c:pt>
                <c:pt idx="54">
                  <c:v>2.5490196078431375</c:v>
                </c:pt>
                <c:pt idx="55">
                  <c:v>3.0588235294117645</c:v>
                </c:pt>
                <c:pt idx="56">
                  <c:v>2.7513227513227516</c:v>
                </c:pt>
                <c:pt idx="57">
                  <c:v>2.9545454545454541</c:v>
                </c:pt>
                <c:pt idx="58">
                  <c:v>2.613065326633166</c:v>
                </c:pt>
                <c:pt idx="59">
                  <c:v>3.7681159420289854</c:v>
                </c:pt>
                <c:pt idx="60">
                  <c:v>2.3636363636363638</c:v>
                </c:pt>
                <c:pt idx="61">
                  <c:v>1.7275747508305648</c:v>
                </c:pt>
                <c:pt idx="62">
                  <c:v>2.5615763546798029</c:v>
                </c:pt>
                <c:pt idx="63">
                  <c:v>2.0392156862745097</c:v>
                </c:pt>
                <c:pt idx="64">
                  <c:v>2.6666666666666665</c:v>
                </c:pt>
                <c:pt idx="65">
                  <c:v>2.6</c:v>
                </c:pt>
                <c:pt idx="66">
                  <c:v>1.7333333333333334</c:v>
                </c:pt>
                <c:pt idx="67">
                  <c:v>2.03125</c:v>
                </c:pt>
                <c:pt idx="68">
                  <c:v>1.8374558303886925</c:v>
                </c:pt>
                <c:pt idx="69">
                  <c:v>1.6613418530351438</c:v>
                </c:pt>
                <c:pt idx="70">
                  <c:v>1.7747440273037542</c:v>
                </c:pt>
                <c:pt idx="71">
                  <c:v>1.9330855018587361</c:v>
                </c:pt>
                <c:pt idx="72">
                  <c:v>3.2911392405063289</c:v>
                </c:pt>
                <c:pt idx="73">
                  <c:v>2.3636363636363638</c:v>
                </c:pt>
                <c:pt idx="74">
                  <c:v>3.4437086092715234</c:v>
                </c:pt>
                <c:pt idx="75">
                  <c:v>3.0588235294117645</c:v>
                </c:pt>
                <c:pt idx="76">
                  <c:v>1.9923371647509578</c:v>
                </c:pt>
                <c:pt idx="77">
                  <c:v>1.9330855018587361</c:v>
                </c:pt>
                <c:pt idx="78">
                  <c:v>2.03125</c:v>
                </c:pt>
                <c:pt idx="79">
                  <c:v>1.7449664429530201</c:v>
                </c:pt>
                <c:pt idx="80">
                  <c:v>1.6455696202531644</c:v>
                </c:pt>
                <c:pt idx="81">
                  <c:v>1.5853658536585367</c:v>
                </c:pt>
                <c:pt idx="82">
                  <c:v>1.8978102189781023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2F0-419F-B732-D59C1D40DDE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'Vt2-P Figure'!$A$2:$A$91</c:f>
              <c:numCache>
                <c:formatCode>General</c:formatCode>
                <c:ptCount val="9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3.3333333333333335</c:v>
                </c:pt>
                <c:pt idx="8">
                  <c:v>4.333333333333333</c:v>
                </c:pt>
                <c:pt idx="9">
                  <c:v>4.416666666666667</c:v>
                </c:pt>
                <c:pt idx="10">
                  <c:v>4.916666666666667</c:v>
                </c:pt>
                <c:pt idx="11">
                  <c:v>5</c:v>
                </c:pt>
                <c:pt idx="12">
                  <c:v>5.166666666666667</c:v>
                </c:pt>
                <c:pt idx="13">
                  <c:v>5.166666666666667</c:v>
                </c:pt>
                <c:pt idx="14">
                  <c:v>5.166666666666667</c:v>
                </c:pt>
                <c:pt idx="15">
                  <c:v>5.333333333333333</c:v>
                </c:pt>
                <c:pt idx="16">
                  <c:v>5.333333333333333</c:v>
                </c:pt>
                <c:pt idx="17">
                  <c:v>5.416666666666667</c:v>
                </c:pt>
                <c:pt idx="18">
                  <c:v>5.416666666666667</c:v>
                </c:pt>
                <c:pt idx="19">
                  <c:v>5.5</c:v>
                </c:pt>
                <c:pt idx="20">
                  <c:v>5.5</c:v>
                </c:pt>
                <c:pt idx="21">
                  <c:v>5.5</c:v>
                </c:pt>
                <c:pt idx="22">
                  <c:v>5.583333333333333</c:v>
                </c:pt>
                <c:pt idx="23">
                  <c:v>5.666666666666667</c:v>
                </c:pt>
                <c:pt idx="24">
                  <c:v>5.666666666666667</c:v>
                </c:pt>
                <c:pt idx="25">
                  <c:v>5.666666666666667</c:v>
                </c:pt>
                <c:pt idx="26">
                  <c:v>5.666666666666667</c:v>
                </c:pt>
                <c:pt idx="27">
                  <c:v>5.666666666666667</c:v>
                </c:pt>
                <c:pt idx="28">
                  <c:v>5.666666666666667</c:v>
                </c:pt>
                <c:pt idx="29">
                  <c:v>5.916666666666667</c:v>
                </c:pt>
                <c:pt idx="30">
                  <c:v>5.916666666666667</c:v>
                </c:pt>
                <c:pt idx="31">
                  <c:v>6</c:v>
                </c:pt>
                <c:pt idx="32">
                  <c:v>6.083333333333333</c:v>
                </c:pt>
                <c:pt idx="33">
                  <c:v>6.083333333333333</c:v>
                </c:pt>
                <c:pt idx="34">
                  <c:v>6.083333333333333</c:v>
                </c:pt>
                <c:pt idx="35">
                  <c:v>6.166666666666667</c:v>
                </c:pt>
                <c:pt idx="36">
                  <c:v>6.166666666666667</c:v>
                </c:pt>
                <c:pt idx="37">
                  <c:v>6.166666666666667</c:v>
                </c:pt>
                <c:pt idx="38">
                  <c:v>6.25</c:v>
                </c:pt>
                <c:pt idx="39">
                  <c:v>6.25</c:v>
                </c:pt>
                <c:pt idx="40">
                  <c:v>6.25</c:v>
                </c:pt>
                <c:pt idx="41">
                  <c:v>6.25</c:v>
                </c:pt>
                <c:pt idx="42">
                  <c:v>6.25</c:v>
                </c:pt>
                <c:pt idx="43">
                  <c:v>6.333333333333333</c:v>
                </c:pt>
                <c:pt idx="44">
                  <c:v>6.416666666666667</c:v>
                </c:pt>
                <c:pt idx="45">
                  <c:v>6.5</c:v>
                </c:pt>
                <c:pt idx="46">
                  <c:v>6.5</c:v>
                </c:pt>
                <c:pt idx="47">
                  <c:v>6.5</c:v>
                </c:pt>
                <c:pt idx="48">
                  <c:v>6.5</c:v>
                </c:pt>
                <c:pt idx="49">
                  <c:v>6.5</c:v>
                </c:pt>
                <c:pt idx="50">
                  <c:v>6.5</c:v>
                </c:pt>
                <c:pt idx="51">
                  <c:v>6.666666666666667</c:v>
                </c:pt>
                <c:pt idx="52">
                  <c:v>6.75</c:v>
                </c:pt>
                <c:pt idx="53">
                  <c:v>6.75</c:v>
                </c:pt>
                <c:pt idx="54">
                  <c:v>6.833333333333333</c:v>
                </c:pt>
                <c:pt idx="55">
                  <c:v>6.833333333333333</c:v>
                </c:pt>
                <c:pt idx="56">
                  <c:v>6.833333333333333</c:v>
                </c:pt>
                <c:pt idx="57">
                  <c:v>6.916666666666667</c:v>
                </c:pt>
                <c:pt idx="58">
                  <c:v>6.916666666666667</c:v>
                </c:pt>
                <c:pt idx="59">
                  <c:v>7</c:v>
                </c:pt>
                <c:pt idx="60">
                  <c:v>7.083333333333333</c:v>
                </c:pt>
                <c:pt idx="61">
                  <c:v>7.333333333333333</c:v>
                </c:pt>
                <c:pt idx="62">
                  <c:v>7.333333333333333</c:v>
                </c:pt>
                <c:pt idx="63">
                  <c:v>7.416666666666667</c:v>
                </c:pt>
                <c:pt idx="64">
                  <c:v>7.416666666666667</c:v>
                </c:pt>
                <c:pt idx="65">
                  <c:v>7.583333333333333</c:v>
                </c:pt>
                <c:pt idx="66">
                  <c:v>7.583333333333333</c:v>
                </c:pt>
                <c:pt idx="67">
                  <c:v>7.583333333333333</c:v>
                </c:pt>
                <c:pt idx="68">
                  <c:v>7.583333333333333</c:v>
                </c:pt>
                <c:pt idx="69">
                  <c:v>7.666666666666667</c:v>
                </c:pt>
                <c:pt idx="70">
                  <c:v>7.666666666666667</c:v>
                </c:pt>
                <c:pt idx="71">
                  <c:v>7.75</c:v>
                </c:pt>
                <c:pt idx="72">
                  <c:v>7.833333333333333</c:v>
                </c:pt>
                <c:pt idx="73">
                  <c:v>7.916666666666667</c:v>
                </c:pt>
                <c:pt idx="74">
                  <c:v>7.916666666666667</c:v>
                </c:pt>
                <c:pt idx="75">
                  <c:v>7.916666666666667</c:v>
                </c:pt>
                <c:pt idx="76">
                  <c:v>8.1666666666666661</c:v>
                </c:pt>
                <c:pt idx="77">
                  <c:v>8.4166666666666661</c:v>
                </c:pt>
                <c:pt idx="78">
                  <c:v>8.5</c:v>
                </c:pt>
                <c:pt idx="79">
                  <c:v>8.5833333333333339</c:v>
                </c:pt>
                <c:pt idx="80">
                  <c:v>8.5833333333333339</c:v>
                </c:pt>
                <c:pt idx="81">
                  <c:v>8.6666666666666661</c:v>
                </c:pt>
                <c:pt idx="82">
                  <c:v>8.8333333333333339</c:v>
                </c:pt>
                <c:pt idx="83">
                  <c:v>8.8333333333333339</c:v>
                </c:pt>
                <c:pt idx="84">
                  <c:v>8.9166666666666661</c:v>
                </c:pt>
                <c:pt idx="85">
                  <c:v>9.25</c:v>
                </c:pt>
                <c:pt idx="86">
                  <c:v>9.25</c:v>
                </c:pt>
                <c:pt idx="87">
                  <c:v>9.3333333333333339</c:v>
                </c:pt>
                <c:pt idx="88">
                  <c:v>9.5</c:v>
                </c:pt>
                <c:pt idx="89">
                  <c:v>9.75</c:v>
                </c:pt>
              </c:numCache>
            </c:numRef>
          </c:xVal>
          <c:yVal>
            <c:numRef>
              <c:f>'Vt2-P Figure'!$E$2:$E$91</c:f>
              <c:numCache>
                <c:formatCode>General</c:formatCode>
                <c:ptCount val="90"/>
                <c:pt idx="0">
                  <c:v>1</c:v>
                </c:pt>
                <c:pt idx="1">
                  <c:v>1.1143824999672827</c:v>
                </c:pt>
                <c:pt idx="2">
                  <c:v>1.2192781761836369</c:v>
                </c:pt>
                <c:pt idx="3">
                  <c:v>1.3208682679364347</c:v>
                </c:pt>
                <c:pt idx="4">
                  <c:v>1.4203695369849012</c:v>
                </c:pt>
                <c:pt idx="5">
                  <c:v>1.5183458781381978</c:v>
                </c:pt>
                <c:pt idx="6">
                  <c:v>1.6151238922774829</c:v>
                </c:pt>
                <c:pt idx="7">
                  <c:v>1.6790849659030556</c:v>
                </c:pt>
                <c:pt idx="8">
                  <c:v>1.868770491101527</c:v>
                </c:pt>
                <c:pt idx="9">
                  <c:v>1.8844475877376219</c:v>
                </c:pt>
                <c:pt idx="10">
                  <c:v>1.9781427722298346</c:v>
                </c:pt>
                <c:pt idx="11">
                  <c:v>1.9937004246537793</c:v>
                </c:pt>
                <c:pt idx="12">
                  <c:v>2.0247684949740625</c:v>
                </c:pt>
                <c:pt idx="13">
                  <c:v>2.0247684949740625</c:v>
                </c:pt>
                <c:pt idx="14">
                  <c:v>2.0247684949740625</c:v>
                </c:pt>
                <c:pt idx="15">
                  <c:v>2.0557753763975795</c:v>
                </c:pt>
                <c:pt idx="16">
                  <c:v>2.0557753763975795</c:v>
                </c:pt>
                <c:pt idx="17">
                  <c:v>2.0712565100233444</c:v>
                </c:pt>
                <c:pt idx="18">
                  <c:v>2.0712565100233444</c:v>
                </c:pt>
                <c:pt idx="19">
                  <c:v>2.0867230966520802</c:v>
                </c:pt>
                <c:pt idx="20">
                  <c:v>2.0867230966520802</c:v>
                </c:pt>
                <c:pt idx="21">
                  <c:v>2.0867230966520802</c:v>
                </c:pt>
                <c:pt idx="22">
                  <c:v>2.1021753700705212</c:v>
                </c:pt>
                <c:pt idx="23">
                  <c:v>2.1176135568759538</c:v>
                </c:pt>
                <c:pt idx="24">
                  <c:v>2.1176135568759538</c:v>
                </c:pt>
                <c:pt idx="25">
                  <c:v>2.1176135568759538</c:v>
                </c:pt>
                <c:pt idx="26">
                  <c:v>2.1176135568759538</c:v>
                </c:pt>
                <c:pt idx="27">
                  <c:v>2.1176135568759538</c:v>
                </c:pt>
                <c:pt idx="28">
                  <c:v>2.1176135568759538</c:v>
                </c:pt>
                <c:pt idx="29">
                  <c:v>2.1638457624078562</c:v>
                </c:pt>
                <c:pt idx="30">
                  <c:v>2.1638457624078562</c:v>
                </c:pt>
                <c:pt idx="31">
                  <c:v>2.1792297358788932</c:v>
                </c:pt>
                <c:pt idx="32">
                  <c:v>2.1946006585674214</c:v>
                </c:pt>
                <c:pt idx="33">
                  <c:v>2.1946006585674214</c:v>
                </c:pt>
                <c:pt idx="34">
                  <c:v>2.1946006585674214</c:v>
                </c:pt>
                <c:pt idx="35">
                  <c:v>2.2099587201079109</c:v>
                </c:pt>
                <c:pt idx="36">
                  <c:v>2.2099587201079109</c:v>
                </c:pt>
                <c:pt idx="37">
                  <c:v>2.2099587201079109</c:v>
                </c:pt>
                <c:pt idx="38">
                  <c:v>2.2253041048546862</c:v>
                </c:pt>
                <c:pt idx="39">
                  <c:v>2.2253041048546862</c:v>
                </c:pt>
                <c:pt idx="40">
                  <c:v>2.2253041048546862</c:v>
                </c:pt>
                <c:pt idx="41">
                  <c:v>2.2253041048546862</c:v>
                </c:pt>
                <c:pt idx="42">
                  <c:v>2.2253041048546862</c:v>
                </c:pt>
                <c:pt idx="43">
                  <c:v>2.2406369920973717</c:v>
                </c:pt>
                <c:pt idx="44">
                  <c:v>2.255957556264824</c:v>
                </c:pt>
                <c:pt idx="45">
                  <c:v>2.2712659671183211</c:v>
                </c:pt>
                <c:pt idx="46">
                  <c:v>2.2712659671183211</c:v>
                </c:pt>
                <c:pt idx="47">
                  <c:v>2.2712659671183211</c:v>
                </c:pt>
                <c:pt idx="48">
                  <c:v>2.2712659671183211</c:v>
                </c:pt>
                <c:pt idx="49">
                  <c:v>2.2712659671183211</c:v>
                </c:pt>
                <c:pt idx="50">
                  <c:v>2.2712659671183211</c:v>
                </c:pt>
                <c:pt idx="51">
                  <c:v>2.3018469856799966</c:v>
                </c:pt>
                <c:pt idx="52">
                  <c:v>2.3171199111745011</c:v>
                </c:pt>
                <c:pt idx="53">
                  <c:v>2.3171199111745011</c:v>
                </c:pt>
                <c:pt idx="54">
                  <c:v>2.3323813192492366</c:v>
                </c:pt>
                <c:pt idx="55">
                  <c:v>2.3323813192492366</c:v>
                </c:pt>
                <c:pt idx="56">
                  <c:v>2.3323813192492366</c:v>
                </c:pt>
                <c:pt idx="57">
                  <c:v>2.3476313588949136</c:v>
                </c:pt>
                <c:pt idx="58">
                  <c:v>2.3476313588949136</c:v>
                </c:pt>
                <c:pt idx="59">
                  <c:v>2.3628701754035131</c:v>
                </c:pt>
                <c:pt idx="60">
                  <c:v>2.3780979105030351</c:v>
                </c:pt>
                <c:pt idx="61">
                  <c:v>2.4237159938200303</c:v>
                </c:pt>
                <c:pt idx="62">
                  <c:v>2.4237159938200303</c:v>
                </c:pt>
                <c:pt idx="63">
                  <c:v>2.4389007536499339</c:v>
                </c:pt>
                <c:pt idx="64">
                  <c:v>2.4389007536499339</c:v>
                </c:pt>
                <c:pt idx="65">
                  <c:v>2.4692391303207413</c:v>
                </c:pt>
                <c:pt idx="66">
                  <c:v>2.4692391303207413</c:v>
                </c:pt>
                <c:pt idx="67">
                  <c:v>2.4692391303207413</c:v>
                </c:pt>
                <c:pt idx="68">
                  <c:v>2.4692391303207413</c:v>
                </c:pt>
                <c:pt idx="69">
                  <c:v>2.4843929900572954</c:v>
                </c:pt>
                <c:pt idx="70">
                  <c:v>2.4843929900572954</c:v>
                </c:pt>
                <c:pt idx="71">
                  <c:v>2.4995367881151296</c:v>
                </c:pt>
                <c:pt idx="72">
                  <c:v>2.5146706392619391</c:v>
                </c:pt>
                <c:pt idx="73">
                  <c:v>2.5297946557496203</c:v>
                </c:pt>
                <c:pt idx="74">
                  <c:v>2.5297946557496203</c:v>
                </c:pt>
                <c:pt idx="75">
                  <c:v>2.5297946557496203</c:v>
                </c:pt>
                <c:pt idx="76">
                  <c:v>2.5751087837180844</c:v>
                </c:pt>
                <c:pt idx="77">
                  <c:v>2.6203382156745603</c:v>
                </c:pt>
                <c:pt idx="78">
                  <c:v>2.635396337466553</c:v>
                </c:pt>
                <c:pt idx="79">
                  <c:v>2.6504454410943357</c:v>
                </c:pt>
                <c:pt idx="80">
                  <c:v>2.6504454410943357</c:v>
                </c:pt>
                <c:pt idx="81">
                  <c:v>2.6654856194382495</c:v>
                </c:pt>
                <c:pt idx="82">
                  <c:v>2.6955395626481016</c:v>
                </c:pt>
                <c:pt idx="83">
                  <c:v>2.6955395626481016</c:v>
                </c:pt>
                <c:pt idx="84">
                  <c:v>2.7105535042858397</c:v>
                </c:pt>
                <c:pt idx="85">
                  <c:v>2.7705243884848683</c:v>
                </c:pt>
                <c:pt idx="86">
                  <c:v>2.7705243884848683</c:v>
                </c:pt>
                <c:pt idx="87">
                  <c:v>2.7854962981830336</c:v>
                </c:pt>
                <c:pt idx="88">
                  <c:v>2.8154156958090284</c:v>
                </c:pt>
                <c:pt idx="89">
                  <c:v>2.8602348672135278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F0F-43D5-859B-5AF32F2B8373}"/>
            </c:ext>
          </c:extLst>
        </c:ser>
        <c:ser>
          <c:idx val="2"/>
          <c:order val="2"/>
          <c:tx>
            <c:v>Estimated vco/vt2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'Vt2-P Figure'!$A$9:$A$91</c:f>
              <c:numCache>
                <c:formatCode>General</c:formatCode>
                <c:ptCount val="83"/>
                <c:pt idx="0">
                  <c:v>3.3333333333333335</c:v>
                </c:pt>
                <c:pt idx="1">
                  <c:v>4.333333333333333</c:v>
                </c:pt>
                <c:pt idx="2">
                  <c:v>4.416666666666667</c:v>
                </c:pt>
                <c:pt idx="3">
                  <c:v>4.916666666666667</c:v>
                </c:pt>
                <c:pt idx="4">
                  <c:v>5</c:v>
                </c:pt>
                <c:pt idx="5">
                  <c:v>5.166666666666667</c:v>
                </c:pt>
                <c:pt idx="6">
                  <c:v>5.166666666666667</c:v>
                </c:pt>
                <c:pt idx="7">
                  <c:v>5.166666666666667</c:v>
                </c:pt>
                <c:pt idx="8">
                  <c:v>5.333333333333333</c:v>
                </c:pt>
                <c:pt idx="9">
                  <c:v>5.333333333333333</c:v>
                </c:pt>
                <c:pt idx="10">
                  <c:v>5.416666666666667</c:v>
                </c:pt>
                <c:pt idx="11">
                  <c:v>5.416666666666667</c:v>
                </c:pt>
                <c:pt idx="12">
                  <c:v>5.5</c:v>
                </c:pt>
                <c:pt idx="13">
                  <c:v>5.5</c:v>
                </c:pt>
                <c:pt idx="14">
                  <c:v>5.5</c:v>
                </c:pt>
                <c:pt idx="15">
                  <c:v>5.583333333333333</c:v>
                </c:pt>
                <c:pt idx="16">
                  <c:v>5.666666666666667</c:v>
                </c:pt>
                <c:pt idx="17">
                  <c:v>5.666666666666667</c:v>
                </c:pt>
                <c:pt idx="18">
                  <c:v>5.666666666666667</c:v>
                </c:pt>
                <c:pt idx="19">
                  <c:v>5.666666666666667</c:v>
                </c:pt>
                <c:pt idx="20">
                  <c:v>5.666666666666667</c:v>
                </c:pt>
                <c:pt idx="21">
                  <c:v>5.666666666666667</c:v>
                </c:pt>
                <c:pt idx="22">
                  <c:v>5.916666666666667</c:v>
                </c:pt>
                <c:pt idx="23">
                  <c:v>5.916666666666667</c:v>
                </c:pt>
                <c:pt idx="24">
                  <c:v>6</c:v>
                </c:pt>
                <c:pt idx="25">
                  <c:v>6.083333333333333</c:v>
                </c:pt>
                <c:pt idx="26">
                  <c:v>6.083333333333333</c:v>
                </c:pt>
                <c:pt idx="27">
                  <c:v>6.083333333333333</c:v>
                </c:pt>
                <c:pt idx="28">
                  <c:v>6.166666666666667</c:v>
                </c:pt>
                <c:pt idx="29">
                  <c:v>6.166666666666667</c:v>
                </c:pt>
                <c:pt idx="30">
                  <c:v>6.166666666666667</c:v>
                </c:pt>
                <c:pt idx="31">
                  <c:v>6.25</c:v>
                </c:pt>
                <c:pt idx="32">
                  <c:v>6.25</c:v>
                </c:pt>
                <c:pt idx="33">
                  <c:v>6.25</c:v>
                </c:pt>
                <c:pt idx="34">
                  <c:v>6.25</c:v>
                </c:pt>
                <c:pt idx="35">
                  <c:v>6.25</c:v>
                </c:pt>
                <c:pt idx="36">
                  <c:v>6.333333333333333</c:v>
                </c:pt>
                <c:pt idx="37">
                  <c:v>6.416666666666667</c:v>
                </c:pt>
                <c:pt idx="38">
                  <c:v>6.5</c:v>
                </c:pt>
                <c:pt idx="39">
                  <c:v>6.5</c:v>
                </c:pt>
                <c:pt idx="40">
                  <c:v>6.5</c:v>
                </c:pt>
                <c:pt idx="41">
                  <c:v>6.5</c:v>
                </c:pt>
                <c:pt idx="42">
                  <c:v>6.5</c:v>
                </c:pt>
                <c:pt idx="43">
                  <c:v>6.5</c:v>
                </c:pt>
                <c:pt idx="44">
                  <c:v>6.666666666666667</c:v>
                </c:pt>
                <c:pt idx="45">
                  <c:v>6.75</c:v>
                </c:pt>
                <c:pt idx="46">
                  <c:v>6.75</c:v>
                </c:pt>
                <c:pt idx="47">
                  <c:v>6.833333333333333</c:v>
                </c:pt>
                <c:pt idx="48">
                  <c:v>6.833333333333333</c:v>
                </c:pt>
                <c:pt idx="49">
                  <c:v>6.833333333333333</c:v>
                </c:pt>
                <c:pt idx="50">
                  <c:v>6.916666666666667</c:v>
                </c:pt>
                <c:pt idx="51">
                  <c:v>6.916666666666667</c:v>
                </c:pt>
                <c:pt idx="52">
                  <c:v>7</c:v>
                </c:pt>
                <c:pt idx="53">
                  <c:v>7.083333333333333</c:v>
                </c:pt>
                <c:pt idx="54">
                  <c:v>7.333333333333333</c:v>
                </c:pt>
                <c:pt idx="55">
                  <c:v>7.333333333333333</c:v>
                </c:pt>
                <c:pt idx="56">
                  <c:v>7.416666666666667</c:v>
                </c:pt>
                <c:pt idx="57">
                  <c:v>7.416666666666667</c:v>
                </c:pt>
                <c:pt idx="58">
                  <c:v>7.583333333333333</c:v>
                </c:pt>
                <c:pt idx="59">
                  <c:v>7.583333333333333</c:v>
                </c:pt>
                <c:pt idx="60">
                  <c:v>7.583333333333333</c:v>
                </c:pt>
                <c:pt idx="61">
                  <c:v>7.583333333333333</c:v>
                </c:pt>
                <c:pt idx="62">
                  <c:v>7.666666666666667</c:v>
                </c:pt>
                <c:pt idx="63">
                  <c:v>7.666666666666667</c:v>
                </c:pt>
                <c:pt idx="64">
                  <c:v>7.75</c:v>
                </c:pt>
                <c:pt idx="65">
                  <c:v>7.833333333333333</c:v>
                </c:pt>
                <c:pt idx="66">
                  <c:v>7.916666666666667</c:v>
                </c:pt>
                <c:pt idx="67">
                  <c:v>7.916666666666667</c:v>
                </c:pt>
                <c:pt idx="68">
                  <c:v>7.916666666666667</c:v>
                </c:pt>
                <c:pt idx="69">
                  <c:v>8.1666666666666661</c:v>
                </c:pt>
                <c:pt idx="70">
                  <c:v>8.4166666666666661</c:v>
                </c:pt>
                <c:pt idx="71">
                  <c:v>8.5</c:v>
                </c:pt>
                <c:pt idx="72">
                  <c:v>8.5833333333333339</c:v>
                </c:pt>
                <c:pt idx="73">
                  <c:v>8.5833333333333339</c:v>
                </c:pt>
                <c:pt idx="74">
                  <c:v>8.6666666666666661</c:v>
                </c:pt>
                <c:pt idx="75">
                  <c:v>8.8333333333333339</c:v>
                </c:pt>
                <c:pt idx="76">
                  <c:v>8.8333333333333339</c:v>
                </c:pt>
                <c:pt idx="77">
                  <c:v>8.9166666666666661</c:v>
                </c:pt>
                <c:pt idx="78">
                  <c:v>9.25</c:v>
                </c:pt>
                <c:pt idx="79">
                  <c:v>9.25</c:v>
                </c:pt>
                <c:pt idx="80">
                  <c:v>9.3333333333333339</c:v>
                </c:pt>
                <c:pt idx="81">
                  <c:v>9.5</c:v>
                </c:pt>
                <c:pt idx="82">
                  <c:v>9.75</c:v>
                </c:pt>
              </c:numCache>
            </c:numRef>
          </c:xVal>
          <c:yVal>
            <c:numRef>
              <c:f>'Vt2-P Figure'!$E$9:$E$91</c:f>
              <c:numCache>
                <c:formatCode>General</c:formatCode>
                <c:ptCount val="83"/>
                <c:pt idx="0">
                  <c:v>1.6790849659030556</c:v>
                </c:pt>
                <c:pt idx="1">
                  <c:v>1.868770491101527</c:v>
                </c:pt>
                <c:pt idx="2">
                  <c:v>1.8844475877376219</c:v>
                </c:pt>
                <c:pt idx="3">
                  <c:v>1.9781427722298346</c:v>
                </c:pt>
                <c:pt idx="4">
                  <c:v>1.9937004246537793</c:v>
                </c:pt>
                <c:pt idx="5">
                  <c:v>2.0247684949740625</c:v>
                </c:pt>
                <c:pt idx="6">
                  <c:v>2.0247684949740625</c:v>
                </c:pt>
                <c:pt idx="7">
                  <c:v>2.0247684949740625</c:v>
                </c:pt>
                <c:pt idx="8">
                  <c:v>2.0557753763975795</c:v>
                </c:pt>
                <c:pt idx="9">
                  <c:v>2.0557753763975795</c:v>
                </c:pt>
                <c:pt idx="10">
                  <c:v>2.0712565100233444</c:v>
                </c:pt>
                <c:pt idx="11">
                  <c:v>2.0712565100233444</c:v>
                </c:pt>
                <c:pt idx="12">
                  <c:v>2.0867230966520802</c:v>
                </c:pt>
                <c:pt idx="13">
                  <c:v>2.0867230966520802</c:v>
                </c:pt>
                <c:pt idx="14">
                  <c:v>2.0867230966520802</c:v>
                </c:pt>
                <c:pt idx="15">
                  <c:v>2.1021753700705212</c:v>
                </c:pt>
                <c:pt idx="16">
                  <c:v>2.1176135568759538</c:v>
                </c:pt>
                <c:pt idx="17">
                  <c:v>2.1176135568759538</c:v>
                </c:pt>
                <c:pt idx="18">
                  <c:v>2.1176135568759538</c:v>
                </c:pt>
                <c:pt idx="19">
                  <c:v>2.1176135568759538</c:v>
                </c:pt>
                <c:pt idx="20">
                  <c:v>2.1176135568759538</c:v>
                </c:pt>
                <c:pt idx="21">
                  <c:v>2.1176135568759538</c:v>
                </c:pt>
                <c:pt idx="22">
                  <c:v>2.1638457624078562</c:v>
                </c:pt>
                <c:pt idx="23">
                  <c:v>2.1638457624078562</c:v>
                </c:pt>
                <c:pt idx="24">
                  <c:v>2.1792297358788932</c:v>
                </c:pt>
                <c:pt idx="25">
                  <c:v>2.1946006585674214</c:v>
                </c:pt>
                <c:pt idx="26">
                  <c:v>2.1946006585674214</c:v>
                </c:pt>
                <c:pt idx="27">
                  <c:v>2.1946006585674214</c:v>
                </c:pt>
                <c:pt idx="28">
                  <c:v>2.2099587201079109</c:v>
                </c:pt>
                <c:pt idx="29">
                  <c:v>2.2099587201079109</c:v>
                </c:pt>
                <c:pt idx="30">
                  <c:v>2.2099587201079109</c:v>
                </c:pt>
                <c:pt idx="31">
                  <c:v>2.2253041048546862</c:v>
                </c:pt>
                <c:pt idx="32">
                  <c:v>2.2253041048546862</c:v>
                </c:pt>
                <c:pt idx="33">
                  <c:v>2.2253041048546862</c:v>
                </c:pt>
                <c:pt idx="34">
                  <c:v>2.2253041048546862</c:v>
                </c:pt>
                <c:pt idx="35">
                  <c:v>2.2253041048546862</c:v>
                </c:pt>
                <c:pt idx="36">
                  <c:v>2.2406369920973717</c:v>
                </c:pt>
                <c:pt idx="37">
                  <c:v>2.255957556264824</c:v>
                </c:pt>
                <c:pt idx="38">
                  <c:v>2.2712659671183211</c:v>
                </c:pt>
                <c:pt idx="39">
                  <c:v>2.2712659671183211</c:v>
                </c:pt>
                <c:pt idx="40">
                  <c:v>2.2712659671183211</c:v>
                </c:pt>
                <c:pt idx="41">
                  <c:v>2.2712659671183211</c:v>
                </c:pt>
                <c:pt idx="42">
                  <c:v>2.2712659671183211</c:v>
                </c:pt>
                <c:pt idx="43">
                  <c:v>2.2712659671183211</c:v>
                </c:pt>
                <c:pt idx="44">
                  <c:v>2.3018469856799966</c:v>
                </c:pt>
                <c:pt idx="45">
                  <c:v>2.3171199111745011</c:v>
                </c:pt>
                <c:pt idx="46">
                  <c:v>2.3171199111745011</c:v>
                </c:pt>
                <c:pt idx="47">
                  <c:v>2.3323813192492366</c:v>
                </c:pt>
                <c:pt idx="48">
                  <c:v>2.3323813192492366</c:v>
                </c:pt>
                <c:pt idx="49">
                  <c:v>2.3323813192492366</c:v>
                </c:pt>
                <c:pt idx="50">
                  <c:v>2.3476313588949136</c:v>
                </c:pt>
                <c:pt idx="51">
                  <c:v>2.3476313588949136</c:v>
                </c:pt>
                <c:pt idx="52">
                  <c:v>2.3628701754035131</c:v>
                </c:pt>
                <c:pt idx="53">
                  <c:v>2.3780979105030351</c:v>
                </c:pt>
                <c:pt idx="54">
                  <c:v>2.4237159938200303</c:v>
                </c:pt>
                <c:pt idx="55">
                  <c:v>2.4237159938200303</c:v>
                </c:pt>
                <c:pt idx="56">
                  <c:v>2.4389007536499339</c:v>
                </c:pt>
                <c:pt idx="57">
                  <c:v>2.4389007536499339</c:v>
                </c:pt>
                <c:pt idx="58">
                  <c:v>2.4692391303207413</c:v>
                </c:pt>
                <c:pt idx="59">
                  <c:v>2.4692391303207413</c:v>
                </c:pt>
                <c:pt idx="60">
                  <c:v>2.4692391303207413</c:v>
                </c:pt>
                <c:pt idx="61">
                  <c:v>2.4692391303207413</c:v>
                </c:pt>
                <c:pt idx="62">
                  <c:v>2.4843929900572954</c:v>
                </c:pt>
                <c:pt idx="63">
                  <c:v>2.4843929900572954</c:v>
                </c:pt>
                <c:pt idx="64">
                  <c:v>2.4995367881151296</c:v>
                </c:pt>
                <c:pt idx="65">
                  <c:v>2.5146706392619391</c:v>
                </c:pt>
                <c:pt idx="66">
                  <c:v>2.5297946557496203</c:v>
                </c:pt>
                <c:pt idx="67">
                  <c:v>2.5297946557496203</c:v>
                </c:pt>
                <c:pt idx="68">
                  <c:v>2.5297946557496203</c:v>
                </c:pt>
                <c:pt idx="69">
                  <c:v>2.5751087837180844</c:v>
                </c:pt>
                <c:pt idx="70">
                  <c:v>2.6203382156745603</c:v>
                </c:pt>
                <c:pt idx="71">
                  <c:v>2.635396337466553</c:v>
                </c:pt>
                <c:pt idx="72">
                  <c:v>2.6504454410943357</c:v>
                </c:pt>
                <c:pt idx="73">
                  <c:v>2.6504454410943357</c:v>
                </c:pt>
                <c:pt idx="74">
                  <c:v>2.6654856194382495</c:v>
                </c:pt>
                <c:pt idx="75">
                  <c:v>2.6955395626481016</c:v>
                </c:pt>
                <c:pt idx="76">
                  <c:v>2.6955395626481016</c:v>
                </c:pt>
                <c:pt idx="77">
                  <c:v>2.7105535042858397</c:v>
                </c:pt>
                <c:pt idx="78">
                  <c:v>2.7705243884848683</c:v>
                </c:pt>
                <c:pt idx="79">
                  <c:v>2.7705243884848683</c:v>
                </c:pt>
                <c:pt idx="80">
                  <c:v>2.7854962981830336</c:v>
                </c:pt>
                <c:pt idx="81">
                  <c:v>2.8154156958090284</c:v>
                </c:pt>
                <c:pt idx="82">
                  <c:v>2.8602348672135278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F0F-43D5-859B-5AF32F2B83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4966128"/>
        <c:axId val="804961136"/>
      </c:scatterChart>
      <c:valAx>
        <c:axId val="804966128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Observed</a:t>
                </a:r>
                <a:r>
                  <a:rPr lang="en-US" b="1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c</a:t>
                </a:r>
                <a:r>
                  <a:rPr lang="en-US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ongestion</a:t>
                </a:r>
                <a:r>
                  <a:rPr lang="en-US" b="1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duration </a:t>
                </a:r>
                <a:r>
                  <a:rPr lang="en-US" b="1" i="1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</a:t>
                </a:r>
                <a:endParaRPr lang="en-US" b="1" i="1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31745013123359578"/>
              <c:y val="0.907407407407407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stealth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04961136"/>
        <c:crosses val="max"/>
        <c:crossBetween val="midCat"/>
      </c:valAx>
      <c:valAx>
        <c:axId val="804961136"/>
        <c:scaling>
          <c:orientation val="maxMin"/>
          <c:min val="1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1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Speed reduction factror  </a:t>
                </a:r>
                <a:r>
                  <a:rPr lang="en-US" b="1" i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v</a:t>
                </a:r>
                <a:r>
                  <a:rPr lang="en-US" b="1" i="1" baseline="-250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co</a:t>
                </a:r>
                <a:r>
                  <a:rPr lang="en-US" b="1" i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/</a:t>
                </a:r>
                <a:r>
                  <a:rPr lang="en-US" b="1" i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v</a:t>
                </a:r>
                <a:r>
                  <a:rPr lang="en-US" b="1" i="1" baseline="-250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</a:t>
                </a:r>
                <a:r>
                  <a:rPr lang="en-US" b="1" i="0" baseline="-500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2</a:t>
                </a:r>
              </a:p>
            </c:rich>
          </c:tx>
          <c:layout>
            <c:manualLayout>
              <c:xMode val="edge"/>
              <c:yMode val="edge"/>
              <c:x val="1.0435258092738408E-2"/>
              <c:y val="0.13024642752989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stealth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04966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13754046369203846"/>
          <c:y val="0.56742992125984248"/>
          <c:w val="0.22278783902012245"/>
          <c:h val="0.1410253718285214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1122891615292275"/>
                  <c:y val="-0.2190601322240380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000" b="0" baseline="0">
                        <a:solidFill>
                          <a:schemeClr val="tx1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y = -0.0855x + 24.632</a:t>
                    </a:r>
                    <a:br>
                      <a:rPr lang="en-US" sz="1000" b="0" baseline="0">
                        <a:solidFill>
                          <a:schemeClr val="tx1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</a:br>
                    <a:r>
                      <a:rPr lang="en-US" sz="1000" b="0" baseline="0">
                        <a:solidFill>
                          <a:schemeClr val="tx1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R² = 0.0494</a:t>
                    </a:r>
                    <a:endParaRPr lang="en-US" sz="1000" b="0">
                      <a:solidFill>
                        <a:schemeClr val="tx1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'Vt2-P Figure'!$B$9:$B$91</c:f>
              <c:numCache>
                <c:formatCode>General</c:formatCode>
                <c:ptCount val="83"/>
                <c:pt idx="0">
                  <c:v>32.299999999999997</c:v>
                </c:pt>
                <c:pt idx="1">
                  <c:v>18.7</c:v>
                </c:pt>
                <c:pt idx="2">
                  <c:v>22.2</c:v>
                </c:pt>
                <c:pt idx="3">
                  <c:v>20</c:v>
                </c:pt>
                <c:pt idx="4">
                  <c:v>20.9</c:v>
                </c:pt>
                <c:pt idx="5">
                  <c:v>17.899999999999999</c:v>
                </c:pt>
                <c:pt idx="6">
                  <c:v>14</c:v>
                </c:pt>
                <c:pt idx="7">
                  <c:v>21.3</c:v>
                </c:pt>
                <c:pt idx="8">
                  <c:v>22</c:v>
                </c:pt>
                <c:pt idx="9">
                  <c:v>21</c:v>
                </c:pt>
                <c:pt idx="10">
                  <c:v>17.5</c:v>
                </c:pt>
                <c:pt idx="11">
                  <c:v>17.3</c:v>
                </c:pt>
                <c:pt idx="12">
                  <c:v>16.600000000000001</c:v>
                </c:pt>
                <c:pt idx="13">
                  <c:v>14.6</c:v>
                </c:pt>
                <c:pt idx="14">
                  <c:v>30.2</c:v>
                </c:pt>
                <c:pt idx="15">
                  <c:v>14.2</c:v>
                </c:pt>
                <c:pt idx="16">
                  <c:v>20.399999999999999</c:v>
                </c:pt>
                <c:pt idx="17">
                  <c:v>16.8</c:v>
                </c:pt>
                <c:pt idx="18">
                  <c:v>17.899999999999999</c:v>
                </c:pt>
                <c:pt idx="19">
                  <c:v>21.1</c:v>
                </c:pt>
                <c:pt idx="20">
                  <c:v>13.3</c:v>
                </c:pt>
                <c:pt idx="21">
                  <c:v>27.2</c:v>
                </c:pt>
                <c:pt idx="22">
                  <c:v>16.7</c:v>
                </c:pt>
                <c:pt idx="23">
                  <c:v>29.9</c:v>
                </c:pt>
                <c:pt idx="24">
                  <c:v>22.3</c:v>
                </c:pt>
                <c:pt idx="25">
                  <c:v>18.5</c:v>
                </c:pt>
                <c:pt idx="26">
                  <c:v>17.3</c:v>
                </c:pt>
                <c:pt idx="27">
                  <c:v>28.6</c:v>
                </c:pt>
                <c:pt idx="28">
                  <c:v>17.7</c:v>
                </c:pt>
                <c:pt idx="29">
                  <c:v>18.5</c:v>
                </c:pt>
                <c:pt idx="30">
                  <c:v>18.8</c:v>
                </c:pt>
                <c:pt idx="31">
                  <c:v>19.7</c:v>
                </c:pt>
                <c:pt idx="32">
                  <c:v>16.100000000000001</c:v>
                </c:pt>
                <c:pt idx="33">
                  <c:v>16.3</c:v>
                </c:pt>
                <c:pt idx="34">
                  <c:v>25.2</c:v>
                </c:pt>
                <c:pt idx="35">
                  <c:v>24.9</c:v>
                </c:pt>
                <c:pt idx="36">
                  <c:v>32.1</c:v>
                </c:pt>
                <c:pt idx="37">
                  <c:v>32.700000000000003</c:v>
                </c:pt>
                <c:pt idx="38">
                  <c:v>16.5</c:v>
                </c:pt>
                <c:pt idx="39">
                  <c:v>24.9</c:v>
                </c:pt>
                <c:pt idx="40">
                  <c:v>28.6</c:v>
                </c:pt>
                <c:pt idx="41">
                  <c:v>29.6</c:v>
                </c:pt>
                <c:pt idx="42">
                  <c:v>30.2</c:v>
                </c:pt>
                <c:pt idx="43">
                  <c:v>29.8</c:v>
                </c:pt>
                <c:pt idx="44">
                  <c:v>19.5</c:v>
                </c:pt>
                <c:pt idx="45">
                  <c:v>8.5</c:v>
                </c:pt>
                <c:pt idx="46">
                  <c:v>26.1</c:v>
                </c:pt>
                <c:pt idx="47">
                  <c:v>9.1999999999999993</c:v>
                </c:pt>
                <c:pt idx="48">
                  <c:v>19.7</c:v>
                </c:pt>
                <c:pt idx="49">
                  <c:v>32.700000000000003</c:v>
                </c:pt>
                <c:pt idx="50">
                  <c:v>30</c:v>
                </c:pt>
                <c:pt idx="51">
                  <c:v>36</c:v>
                </c:pt>
                <c:pt idx="52">
                  <c:v>26.4</c:v>
                </c:pt>
                <c:pt idx="53">
                  <c:v>30.4</c:v>
                </c:pt>
                <c:pt idx="54">
                  <c:v>20.399999999999999</c:v>
                </c:pt>
                <c:pt idx="55">
                  <c:v>17</c:v>
                </c:pt>
                <c:pt idx="56">
                  <c:v>18.899999999999999</c:v>
                </c:pt>
                <c:pt idx="57">
                  <c:v>17.600000000000001</c:v>
                </c:pt>
                <c:pt idx="58">
                  <c:v>19.899999999999999</c:v>
                </c:pt>
                <c:pt idx="59">
                  <c:v>13.8</c:v>
                </c:pt>
                <c:pt idx="60">
                  <c:v>22</c:v>
                </c:pt>
                <c:pt idx="61">
                  <c:v>30.1</c:v>
                </c:pt>
                <c:pt idx="62">
                  <c:v>20.3</c:v>
                </c:pt>
                <c:pt idx="63">
                  <c:v>25.5</c:v>
                </c:pt>
                <c:pt idx="64">
                  <c:v>19.5</c:v>
                </c:pt>
                <c:pt idx="65">
                  <c:v>20</c:v>
                </c:pt>
                <c:pt idx="66">
                  <c:v>30</c:v>
                </c:pt>
                <c:pt idx="67">
                  <c:v>25.6</c:v>
                </c:pt>
                <c:pt idx="68">
                  <c:v>28.3</c:v>
                </c:pt>
                <c:pt idx="69">
                  <c:v>31.3</c:v>
                </c:pt>
                <c:pt idx="70">
                  <c:v>29.3</c:v>
                </c:pt>
                <c:pt idx="71">
                  <c:v>26.9</c:v>
                </c:pt>
                <c:pt idx="72">
                  <c:v>15.8</c:v>
                </c:pt>
                <c:pt idx="73">
                  <c:v>22</c:v>
                </c:pt>
                <c:pt idx="74">
                  <c:v>15.1</c:v>
                </c:pt>
                <c:pt idx="75">
                  <c:v>17</c:v>
                </c:pt>
                <c:pt idx="76">
                  <c:v>26.1</c:v>
                </c:pt>
                <c:pt idx="77">
                  <c:v>26.9</c:v>
                </c:pt>
                <c:pt idx="78">
                  <c:v>25.6</c:v>
                </c:pt>
                <c:pt idx="79">
                  <c:v>29.8</c:v>
                </c:pt>
                <c:pt idx="80">
                  <c:v>31.6</c:v>
                </c:pt>
                <c:pt idx="81">
                  <c:v>32.799999999999997</c:v>
                </c:pt>
                <c:pt idx="82">
                  <c:v>27.4</c:v>
                </c:pt>
              </c:numCache>
            </c:numRef>
          </c:xVal>
          <c:yVal>
            <c:numRef>
              <c:f>'Vt2-P Figure'!$D$9:$D$91</c:f>
              <c:numCache>
                <c:formatCode>General</c:formatCode>
                <c:ptCount val="83"/>
                <c:pt idx="0">
                  <c:v>30.969248761055429</c:v>
                </c:pt>
                <c:pt idx="1">
                  <c:v>27.825781842985517</c:v>
                </c:pt>
                <c:pt idx="2">
                  <c:v>27.594293594776349</c:v>
                </c:pt>
                <c:pt idx="3">
                  <c:v>26.287283572248786</c:v>
                </c:pt>
                <c:pt idx="4">
                  <c:v>26.082153244778578</c:v>
                </c:pt>
                <c:pt idx="5">
                  <c:v>25.681948395125598</c:v>
                </c:pt>
                <c:pt idx="6">
                  <c:v>25.681948395125598</c:v>
                </c:pt>
                <c:pt idx="7">
                  <c:v>25.681948395125598</c:v>
                </c:pt>
                <c:pt idx="8">
                  <c:v>25.294592296908313</c:v>
                </c:pt>
                <c:pt idx="9">
                  <c:v>25.294592296908313</c:v>
                </c:pt>
                <c:pt idx="10">
                  <c:v>25.105533645088663</c:v>
                </c:pt>
                <c:pt idx="11">
                  <c:v>25.105533645088663</c:v>
                </c:pt>
                <c:pt idx="12">
                  <c:v>24.919453895645443</c:v>
                </c:pt>
                <c:pt idx="13">
                  <c:v>24.919453895645443</c:v>
                </c:pt>
                <c:pt idx="14">
                  <c:v>24.919453895645443</c:v>
                </c:pt>
                <c:pt idx="15">
                  <c:v>24.736280683497668</c:v>
                </c:pt>
                <c:pt idx="16">
                  <c:v>24.555944039531891</c:v>
                </c:pt>
                <c:pt idx="17">
                  <c:v>24.555944039531891</c:v>
                </c:pt>
                <c:pt idx="18">
                  <c:v>24.555944039531891</c:v>
                </c:pt>
                <c:pt idx="19">
                  <c:v>24.555944039531891</c:v>
                </c:pt>
                <c:pt idx="20">
                  <c:v>24.555944039531891</c:v>
                </c:pt>
                <c:pt idx="21">
                  <c:v>24.555944039531891</c:v>
                </c:pt>
                <c:pt idx="22">
                  <c:v>24.031287674652059</c:v>
                </c:pt>
                <c:pt idx="23">
                  <c:v>24.031287674652059</c:v>
                </c:pt>
                <c:pt idx="24">
                  <c:v>23.86164209485154</c:v>
                </c:pt>
                <c:pt idx="25">
                  <c:v>23.694515809516005</c:v>
                </c:pt>
                <c:pt idx="26">
                  <c:v>23.694515809516005</c:v>
                </c:pt>
                <c:pt idx="27">
                  <c:v>23.694515809516005</c:v>
                </c:pt>
                <c:pt idx="28">
                  <c:v>23.529851271367129</c:v>
                </c:pt>
                <c:pt idx="29">
                  <c:v>23.529851271367129</c:v>
                </c:pt>
                <c:pt idx="30">
                  <c:v>23.529851271367129</c:v>
                </c:pt>
                <c:pt idx="31">
                  <c:v>23.367592719825424</c:v>
                </c:pt>
                <c:pt idx="32">
                  <c:v>23.367592719825424</c:v>
                </c:pt>
                <c:pt idx="33">
                  <c:v>23.367592719825424</c:v>
                </c:pt>
                <c:pt idx="34">
                  <c:v>23.367592719825424</c:v>
                </c:pt>
                <c:pt idx="35">
                  <c:v>23.367592719825424</c:v>
                </c:pt>
                <c:pt idx="36">
                  <c:v>23.207686110423829</c:v>
                </c:pt>
                <c:pt idx="37">
                  <c:v>23.050079047628937</c:v>
                </c:pt>
                <c:pt idx="38">
                  <c:v>22.894720720874108</c:v>
                </c:pt>
                <c:pt idx="39">
                  <c:v>22.894720720874108</c:v>
                </c:pt>
                <c:pt idx="40">
                  <c:v>22.894720720874108</c:v>
                </c:pt>
                <c:pt idx="41">
                  <c:v>22.894720720874108</c:v>
                </c:pt>
                <c:pt idx="42">
                  <c:v>22.894720720874108</c:v>
                </c:pt>
                <c:pt idx="43">
                  <c:v>22.894720720874108</c:v>
                </c:pt>
                <c:pt idx="44">
                  <c:v>22.590554595286662</c:v>
                </c:pt>
                <c:pt idx="45">
                  <c:v>22.441652565853726</c:v>
                </c:pt>
                <c:pt idx="46">
                  <c:v>22.441652565853726</c:v>
                </c:pt>
                <c:pt idx="47">
                  <c:v>22.294810703053532</c:v>
                </c:pt>
                <c:pt idx="48">
                  <c:v>22.294810703053532</c:v>
                </c:pt>
                <c:pt idx="49">
                  <c:v>22.294810703053532</c:v>
                </c:pt>
                <c:pt idx="50">
                  <c:v>22.149985261944042</c:v>
                </c:pt>
                <c:pt idx="51">
                  <c:v>22.149985261944042</c:v>
                </c:pt>
                <c:pt idx="52">
                  <c:v>22.007133756775204</c:v>
                </c:pt>
                <c:pt idx="53">
                  <c:v>21.866214915011859</c:v>
                </c:pt>
                <c:pt idx="54">
                  <c:v>21.454658933880513</c:v>
                </c:pt>
                <c:pt idx="55">
                  <c:v>21.454658933880513</c:v>
                </c:pt>
                <c:pt idx="56">
                  <c:v>21.321080786981376</c:v>
                </c:pt>
                <c:pt idx="57">
                  <c:v>21.321080786981376</c:v>
                </c:pt>
                <c:pt idx="58">
                  <c:v>21.059118722634803</c:v>
                </c:pt>
                <c:pt idx="59">
                  <c:v>21.059118722634803</c:v>
                </c:pt>
                <c:pt idx="60">
                  <c:v>21.059118722634803</c:v>
                </c:pt>
                <c:pt idx="61">
                  <c:v>21.059118722634803</c:v>
                </c:pt>
                <c:pt idx="62">
                  <c:v>20.930666045230133</c:v>
                </c:pt>
                <c:pt idx="63">
                  <c:v>20.930666045230133</c:v>
                </c:pt>
                <c:pt idx="64">
                  <c:v>20.803854637087607</c:v>
                </c:pt>
                <c:pt idx="65">
                  <c:v>20.678652380202802</c:v>
                </c:pt>
                <c:pt idx="66">
                  <c:v>20.555028006647255</c:v>
                </c:pt>
                <c:pt idx="67">
                  <c:v>20.555028006647255</c:v>
                </c:pt>
                <c:pt idx="68">
                  <c:v>20.555028006647255</c:v>
                </c:pt>
                <c:pt idx="69">
                  <c:v>20.193321668112027</c:v>
                </c:pt>
                <c:pt idx="70">
                  <c:v>19.844766484319472</c:v>
                </c:pt>
                <c:pt idx="71">
                  <c:v>19.731377501263587</c:v>
                </c:pt>
                <c:pt idx="72">
                  <c:v>19.619343674748443</c:v>
                </c:pt>
                <c:pt idx="73">
                  <c:v>19.619343674748443</c:v>
                </c:pt>
                <c:pt idx="74">
                  <c:v>19.508640234554704</c:v>
                </c:pt>
                <c:pt idx="75">
                  <c:v>19.29112847036648</c:v>
                </c:pt>
                <c:pt idx="76">
                  <c:v>19.29112847036648</c:v>
                </c:pt>
                <c:pt idx="77">
                  <c:v>19.184273587582492</c:v>
                </c:pt>
                <c:pt idx="78">
                  <c:v>18.76901001706667</c:v>
                </c:pt>
                <c:pt idx="79">
                  <c:v>18.76901001706667</c:v>
                </c:pt>
                <c:pt idx="80">
                  <c:v>18.668127483751949</c:v>
                </c:pt>
                <c:pt idx="81">
                  <c:v>18.469741458572589</c:v>
                </c:pt>
                <c:pt idx="82">
                  <c:v>18.180325188000722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C8-46BB-A1BC-D2CD58D4AC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0033792"/>
        <c:axId val="2010034208"/>
      </c:scatterChart>
      <c:valAx>
        <c:axId val="2010033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Observed lowest</a:t>
                </a:r>
                <a:r>
                  <a:rPr lang="en-US" b="1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speed</a:t>
                </a:r>
                <a:endParaRPr lang="en-US" b="1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10034208"/>
        <c:crosses val="autoZero"/>
        <c:crossBetween val="midCat"/>
      </c:valAx>
      <c:valAx>
        <c:axId val="2010034208"/>
        <c:scaling>
          <c:orientation val="minMax"/>
          <c:max val="4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Estimated lowest</a:t>
                </a:r>
                <a:r>
                  <a:rPr lang="en-US" b="1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speed through elasisity form</a:t>
                </a:r>
                <a:endParaRPr lang="en-US" b="1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5787099684258007E-2"/>
              <c:y val="0.133225574712643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10033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.xml"/><Relationship Id="rId3" Type="http://schemas.openxmlformats.org/officeDocument/2006/relationships/image" Target="../media/image3.png"/><Relationship Id="rId7" Type="http://schemas.openxmlformats.org/officeDocument/2006/relationships/chart" Target="../charts/chart3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4.png"/><Relationship Id="rId5" Type="http://schemas.openxmlformats.org/officeDocument/2006/relationships/chart" Target="../charts/chart2.xml"/><Relationship Id="rId4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image" Target="../media/image5.png"/><Relationship Id="rId4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45720</xdr:colOff>
      <xdr:row>6</xdr:row>
      <xdr:rowOff>106680</xdr:rowOff>
    </xdr:from>
    <xdr:to>
      <xdr:col>11</xdr:col>
      <xdr:colOff>38100</xdr:colOff>
      <xdr:row>9</xdr:row>
      <xdr:rowOff>76200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E25F0C8-84DA-4026-9C81-AAC054ECE5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52660" y="1203960"/>
          <a:ext cx="1211580" cy="518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1068705</xdr:colOff>
      <xdr:row>9</xdr:row>
      <xdr:rowOff>60960</xdr:rowOff>
    </xdr:from>
    <xdr:to>
      <xdr:col>24</xdr:col>
      <xdr:colOff>2383274</xdr:colOff>
      <xdr:row>12</xdr:row>
      <xdr:rowOff>57198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76F1EBF-33E9-41EF-BD7A-9CFFBE1FF4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652980" y="1794510"/>
          <a:ext cx="1314569" cy="586788"/>
        </a:xfrm>
        <a:prstGeom prst="rect">
          <a:avLst/>
        </a:prstGeom>
      </xdr:spPr>
    </xdr:pic>
    <xdr:clientData/>
  </xdr:twoCellAnchor>
  <xdr:twoCellAnchor editAs="oneCell">
    <xdr:from>
      <xdr:col>24</xdr:col>
      <xdr:colOff>299085</xdr:colOff>
      <xdr:row>6</xdr:row>
      <xdr:rowOff>32385</xdr:rowOff>
    </xdr:from>
    <xdr:to>
      <xdr:col>26</xdr:col>
      <xdr:colOff>558394</xdr:colOff>
      <xdr:row>8</xdr:row>
      <xdr:rowOff>85725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342DDB97-1272-4511-A80B-D98A4B185D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6883360" y="1194435"/>
          <a:ext cx="3364459" cy="434340"/>
        </a:xfrm>
        <a:prstGeom prst="rect">
          <a:avLst/>
        </a:prstGeom>
      </xdr:spPr>
    </xdr:pic>
    <xdr:clientData/>
  </xdr:twoCellAnchor>
  <xdr:twoCellAnchor>
    <xdr:from>
      <xdr:col>39</xdr:col>
      <xdr:colOff>249555</xdr:colOff>
      <xdr:row>20</xdr:row>
      <xdr:rowOff>108585</xdr:rowOff>
    </xdr:from>
    <xdr:to>
      <xdr:col>47</xdr:col>
      <xdr:colOff>251460</xdr:colOff>
      <xdr:row>38</xdr:row>
      <xdr:rowOff>68580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3027ECA-F761-45CF-9FE7-F9BFAD62E1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39</xdr:col>
      <xdr:colOff>302894</xdr:colOff>
      <xdr:row>6</xdr:row>
      <xdr:rowOff>80010</xdr:rowOff>
    </xdr:from>
    <xdr:to>
      <xdr:col>47</xdr:col>
      <xdr:colOff>542925</xdr:colOff>
      <xdr:row>19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2D61546-5194-4824-BDEC-05E72F551F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18</xdr:col>
      <xdr:colOff>533400</xdr:colOff>
      <xdr:row>7</xdr:row>
      <xdr:rowOff>0</xdr:rowOff>
    </xdr:from>
    <xdr:to>
      <xdr:col>22</xdr:col>
      <xdr:colOff>68260</xdr:colOff>
      <xdr:row>9</xdr:row>
      <xdr:rowOff>47625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798FCE8C-BC5B-4216-B9E4-C26F339CBE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1888450" y="1352550"/>
          <a:ext cx="4421185" cy="428625"/>
        </a:xfrm>
        <a:prstGeom prst="rect">
          <a:avLst/>
        </a:prstGeom>
      </xdr:spPr>
    </xdr:pic>
    <xdr:clientData/>
  </xdr:twoCellAnchor>
  <xdr:twoCellAnchor>
    <xdr:from>
      <xdr:col>40</xdr:col>
      <xdr:colOff>243840</xdr:colOff>
      <xdr:row>41</xdr:row>
      <xdr:rowOff>76200</xdr:rowOff>
    </xdr:from>
    <xdr:to>
      <xdr:col>48</xdr:col>
      <xdr:colOff>95250</xdr:colOff>
      <xdr:row>60</xdr:row>
      <xdr:rowOff>53340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22F2566-5AB9-455B-977E-10319B6E78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34</xdr:col>
      <xdr:colOff>830581</xdr:colOff>
      <xdr:row>53</xdr:row>
      <xdr:rowOff>137160</xdr:rowOff>
    </xdr:from>
    <xdr:to>
      <xdr:col>39</xdr:col>
      <xdr:colOff>449580</xdr:colOff>
      <xdr:row>72</xdr:row>
      <xdr:rowOff>152400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3842F6F-C4CC-49E7-AF57-A5F2AF3165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oneCellAnchor>
    <xdr:from>
      <xdr:col>35</xdr:col>
      <xdr:colOff>998220</xdr:colOff>
      <xdr:row>56</xdr:row>
      <xdr:rowOff>30480</xdr:rowOff>
    </xdr:from>
    <xdr:ext cx="1281248" cy="17966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19A0617D-51E7-4F40-B3DF-5DB85E72573D}"/>
                </a:ext>
              </a:extLst>
            </xdr:cNvPr>
            <xdr:cNvSpPr txBox="1"/>
          </xdr:nvSpPr>
          <xdr:spPr>
            <a:xfrm>
              <a:off x="50512980" y="10309860"/>
              <a:ext cx="1281248" cy="1796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𝑃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=1</m:t>
                    </m:r>
                    <m:r>
                      <a:rPr lang="en-US" sz="1100" b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124</m:t>
                    </m:r>
                    <m:sSup>
                      <m:sSup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/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e>
                      <m:sup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  <m:r>
                          <a:rPr lang="en-US" sz="1100" b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.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046</m:t>
                        </m:r>
                      </m:sup>
                    </m:sSup>
                  </m:oMath>
                </m:oMathPara>
              </a14:m>
              <a:endParaRPr lang="en-US" sz="1100" b="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19A0617D-51E7-4F40-B3DF-5DB85E72573D}"/>
                </a:ext>
              </a:extLst>
            </xdr:cNvPr>
            <xdr:cNvSpPr txBox="1"/>
          </xdr:nvSpPr>
          <xdr:spPr>
            <a:xfrm>
              <a:off x="50512980" y="10309860"/>
              <a:ext cx="1281248" cy="1796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𝑃=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1.124〖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(𝐷/𝐶)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〗^1.046</a:t>
              </a:r>
              <a:endParaRPr lang="en-US" sz="1100" b="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472440</xdr:colOff>
      <xdr:row>6</xdr:row>
      <xdr:rowOff>99060</xdr:rowOff>
    </xdr:from>
    <xdr:to>
      <xdr:col>11</xdr:col>
      <xdr:colOff>1432560</xdr:colOff>
      <xdr:row>24</xdr:row>
      <xdr:rowOff>7620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956F6A0-7C43-4FEB-A8A2-51BF0285F2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952500</xdr:colOff>
      <xdr:row>17</xdr:row>
      <xdr:rowOff>38100</xdr:rowOff>
    </xdr:from>
    <xdr:to>
      <xdr:col>11</xdr:col>
      <xdr:colOff>784860</xdr:colOff>
      <xdr:row>20</xdr:row>
      <xdr:rowOff>7620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B435F025-193E-4F5F-9110-362A2F23D1CD}"/>
                </a:ext>
              </a:extLst>
            </xdr:cNvPr>
            <xdr:cNvSpPr txBox="1"/>
          </xdr:nvSpPr>
          <xdr:spPr>
            <a:xfrm>
              <a:off x="10797540" y="3147060"/>
              <a:ext cx="1516380" cy="51816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200" i="1">
                  <a:latin typeface="Times New Roman" panose="02020603050405020304" pitchFamily="18" charset="0"/>
                  <a:cs typeface="Times New Roman" panose="02020603050405020304" pitchFamily="18" charset="0"/>
                </a:rPr>
                <a:t>v</a:t>
              </a:r>
              <a:r>
                <a:rPr lang="en-US" sz="1200">
                  <a:latin typeface="Times New Roman" panose="02020603050405020304" pitchFamily="18" charset="0"/>
                  <a:cs typeface="Times New Roman" panose="02020603050405020304" pitchFamily="18" charset="0"/>
                </a:rPr>
                <a:t>=</a:t>
              </a:r>
              <a14:m>
                <m:oMath xmlns:m="http://schemas.openxmlformats.org/officeDocument/2006/math">
                  <m:f>
                    <m:fPr>
                      <m:ctrlPr>
                        <a:rPr lang="en-US" sz="12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sSub>
                        <m:sSubPr>
                          <m:ctrlPr>
                            <a:rPr lang="en-US" sz="120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US" sz="120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𝑣</m:t>
                          </m:r>
                        </m:e>
                        <m:sub>
                          <m:r>
                            <a:rPr lang="en-US" sz="120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𝑐𝑜</m:t>
                          </m:r>
                        </m:sub>
                      </m:sSub>
                    </m:num>
                    <m:den>
                      <m:r>
                        <a:rPr lang="en-US" sz="12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1+</m:t>
                      </m:r>
                      <m:sSup>
                        <m:sSupPr>
                          <m:ctrlPr>
                            <a:rPr lang="en-US" sz="120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en-US" sz="12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0.1305</m:t>
                          </m:r>
                          <m:d>
                            <m:dPr>
                              <m:ctrlPr>
                                <a:rPr lang="en-US" sz="1200" i="1">
                                  <a:solidFill>
                                    <a:schemeClr val="dk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dPr>
                            <m:e>
                              <m:f>
                                <m:fPr>
                                  <m:ctrlPr>
                                    <a:rPr lang="en-US" sz="1200" i="1">
                                      <a:solidFill>
                                        <a:schemeClr val="dk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fPr>
                                <m:num>
                                  <m:r>
                                    <a:rPr lang="en-US" sz="1200" i="1">
                                      <a:solidFill>
                                        <a:schemeClr val="dk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𝐷</m:t>
                                  </m:r>
                                </m:num>
                                <m:den>
                                  <m:r>
                                    <a:rPr lang="en-US" sz="1200" i="1">
                                      <a:solidFill>
                                        <a:schemeClr val="dk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𝐶</m:t>
                                  </m:r>
                                </m:den>
                              </m:f>
                            </m:e>
                          </m:d>
                        </m:e>
                        <m:sup>
                          <m:r>
                            <a:rPr lang="en-US" sz="12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0.982</m:t>
                          </m:r>
                        </m:sup>
                      </m:sSup>
                    </m:den>
                  </m:f>
                </m:oMath>
              </a14:m>
              <a:endParaRPr lang="en-US" sz="120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</mc:Choice>
      <mc:Fallback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B435F025-193E-4F5F-9110-362A2F23D1CD}"/>
                </a:ext>
              </a:extLst>
            </xdr:cNvPr>
            <xdr:cNvSpPr txBox="1"/>
          </xdr:nvSpPr>
          <xdr:spPr>
            <a:xfrm>
              <a:off x="10797540" y="3147060"/>
              <a:ext cx="1516380" cy="51816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200" i="1">
                  <a:latin typeface="Times New Roman" panose="02020603050405020304" pitchFamily="18" charset="0"/>
                  <a:cs typeface="Times New Roman" panose="02020603050405020304" pitchFamily="18" charset="0"/>
                </a:rPr>
                <a:t>v</a:t>
              </a:r>
              <a:r>
                <a:rPr lang="en-US" sz="1200">
                  <a:latin typeface="Times New Roman" panose="02020603050405020304" pitchFamily="18" charset="0"/>
                  <a:cs typeface="Times New Roman" panose="02020603050405020304" pitchFamily="18" charset="0"/>
                </a:rPr>
                <a:t>=</a:t>
              </a:r>
              <a:r>
                <a:rPr lang="en-US" sz="12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𝑣_𝑐𝑜/(1+〖</a:t>
              </a:r>
              <a:r>
                <a:rPr lang="en-US" sz="12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0.1305(</a:t>
              </a:r>
              <a:r>
                <a:rPr lang="en-US" sz="12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𝐷/𝐶)〗^</a:t>
              </a:r>
              <a:r>
                <a:rPr lang="en-US" sz="12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0.982 )</a:t>
              </a:r>
              <a:endParaRPr lang="en-US" sz="120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480060</xdr:colOff>
      <xdr:row>5</xdr:row>
      <xdr:rowOff>152400</xdr:rowOff>
    </xdr:from>
    <xdr:to>
      <xdr:col>11</xdr:col>
      <xdr:colOff>152400</xdr:colOff>
      <xdr:row>24</xdr:row>
      <xdr:rowOff>45720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D7008D2-128C-42CD-91C8-3C6208A9CB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0.61256</cdr:x>
      <cdr:y>0.64228</cdr:y>
    </cdr:from>
    <cdr:to>
      <cdr:x>0.85334</cdr:x>
      <cdr:y>0.77602</cdr:y>
    </cdr:to>
    <mc:AlternateContent xmlns:mc="http://schemas.openxmlformats.org/markup-compatibility/2006">
      <mc:Choice xmlns:a14="http://schemas.microsoft.com/office/drawing/2010/main" Requires="a14">
        <cdr:sp macro="" textlink="">
          <cdr:nvSpPr>
            <cdr:cNvPr id="2" name="TextBox 5">
              <a:extLst xmlns:a="http://schemas.openxmlformats.org/drawingml/2006/main">
                <a:ext uri="{FF2B5EF4-FFF2-40B4-BE49-F238E27FC236}">
                  <a16:creationId xmlns:a16="http://schemas.microsoft.com/office/drawing/2014/main" id="{B435F025-193E-4F5F-9110-362A2F23D1CD}"/>
                </a:ext>
              </a:extLst>
            </cdr:cNvPr>
            <cdr:cNvSpPr txBox="1"/>
          </cdr:nvSpPr>
          <cdr:spPr>
            <a:xfrm xmlns:a="http://schemas.openxmlformats.org/drawingml/2006/main">
              <a:off x="3850828" y="2163219"/>
              <a:ext cx="1513663" cy="450442"/>
            </a:xfrm>
            <a:prstGeom xmlns:a="http://schemas.openxmlformats.org/drawingml/2006/main" prst="rect">
              <a:avLst/>
            </a:prstGeom>
            <a:solidFill xmlns:a="http://schemas.openxmlformats.org/drawingml/2006/main">
              <a:schemeClr val="lt1"/>
            </a:solidFill>
            <a:ln xmlns:a="http://schemas.openxmlformats.org/drawingml/2006/main" w="9525" cmpd="sng">
              <a:solidFill>
                <a:schemeClr val="lt1">
                  <a:shade val="50000"/>
                </a:schemeClr>
              </a:solidFill>
            </a:ln>
          </cdr:spPr>
          <c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dk1"/>
            </a:fontRef>
          </cdr:style>
          <cdr:txBody>
            <a:bodyPr xmlns:a="http://schemas.openxmlformats.org/drawingml/2006/main" wrap="square" rtlCol="0" anchor="t"/>
            <a:lstStyle xmlns:a="http://schemas.openxmlformats.org/drawingml/2006/main">
              <a:lvl1pPr marL="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14:m>
                <m:oMath xmlns:m="http://schemas.openxmlformats.org/officeDocument/2006/math">
                  <m:sSub>
                    <m:sSubPr>
                      <m:ctrlPr>
                        <a:rPr lang="en-US" sz="12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2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𝑣</m:t>
                      </m:r>
                    </m:e>
                    <m:sub>
                      <m:sSub>
                        <m:sSubPr>
                          <m:ctrlPr>
                            <a:rPr lang="en-US" sz="120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US" sz="120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𝑡</m:t>
                          </m:r>
                        </m:e>
                        <m:sub>
                          <m:r>
                            <a:rPr lang="en-US" sz="120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b>
                      </m:sSub>
                    </m:sub>
                  </m:sSub>
                </m:oMath>
              </a14:m>
              <a:r>
                <a:rPr lang="en-US" sz="1200">
                  <a:latin typeface="Times New Roman" panose="02020603050405020304" pitchFamily="18" charset="0"/>
                  <a:cs typeface="Times New Roman" panose="02020603050405020304" pitchFamily="18" charset="0"/>
                </a:rPr>
                <a:t>= </a:t>
              </a:r>
              <a14:m>
                <m:oMath xmlns:m="http://schemas.openxmlformats.org/officeDocument/2006/math">
                  <m:f>
                    <m:fPr>
                      <m:ctrlPr>
                        <a:rPr lang="en-US" sz="12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sSub>
                        <m:sSubPr>
                          <m:ctrlPr>
                            <a:rPr lang="en-US" sz="120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US" sz="120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𝑣</m:t>
                          </m:r>
                        </m:e>
                        <m:sub>
                          <m:r>
                            <a:rPr lang="en-US" sz="120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𝑐𝑜</m:t>
                          </m:r>
                        </m:sub>
                      </m:sSub>
                    </m:num>
                    <m:den>
                      <m:r>
                        <a:rPr lang="en-US" sz="12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1+</m:t>
                      </m:r>
                      <m:sSup>
                        <m:sSupPr>
                          <m:ctrlPr>
                            <a:rPr lang="en-US" sz="120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en-US" sz="12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0.245 </m:t>
                          </m:r>
                          <m:d>
                            <m:dPr>
                              <m:ctrlPr>
                                <a:rPr lang="en-US" sz="1200" i="1">
                                  <a:solidFill>
                                    <a:schemeClr val="dk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dPr>
                            <m:e>
                              <m:f>
                                <m:fPr>
                                  <m:ctrlPr>
                                    <a:rPr lang="en-US" sz="1200" i="1">
                                      <a:solidFill>
                                        <a:schemeClr val="dk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fPr>
                                <m:num>
                                  <m:r>
                                    <a:rPr lang="en-US" sz="1200" i="1">
                                      <a:solidFill>
                                        <a:schemeClr val="dk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𝐷</m:t>
                                  </m:r>
                                </m:num>
                                <m:den>
                                  <m:r>
                                    <a:rPr lang="en-US" sz="1200" i="1">
                                      <a:solidFill>
                                        <a:schemeClr val="dk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𝐶</m:t>
                                  </m:r>
                                </m:den>
                              </m:f>
                            </m:e>
                          </m:d>
                        </m:e>
                        <m:sup>
                          <m:r>
                            <a:rPr lang="en-US" sz="12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0.982</m:t>
                          </m:r>
                        </m:sup>
                      </m:sSup>
                    </m:den>
                  </m:f>
                </m:oMath>
              </a14:m>
              <a:endParaRPr lang="en-US" sz="120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cdr:txBody>
        </cdr:sp>
      </mc:Choice>
      <mc:Fallback>
        <cdr:sp macro="" textlink="">
          <cdr:nvSpPr>
            <cdr:cNvPr id="2" name="TextBox 5">
              <a:extLst xmlns:a="http://schemas.openxmlformats.org/drawingml/2006/main">
                <a:ext uri="{FF2B5EF4-FFF2-40B4-BE49-F238E27FC236}">
                  <a16:creationId xmlns:a16="http://schemas.microsoft.com/office/drawing/2014/main" id="{B435F025-193E-4F5F-9110-362A2F23D1CD}"/>
                </a:ext>
              </a:extLst>
            </cdr:cNvPr>
            <cdr:cNvSpPr txBox="1"/>
          </cdr:nvSpPr>
          <cdr:spPr>
            <a:xfrm xmlns:a="http://schemas.openxmlformats.org/drawingml/2006/main">
              <a:off x="3850828" y="2163219"/>
              <a:ext cx="1513663" cy="450442"/>
            </a:xfrm>
            <a:prstGeom xmlns:a="http://schemas.openxmlformats.org/drawingml/2006/main" prst="rect">
              <a:avLst/>
            </a:prstGeom>
            <a:solidFill xmlns:a="http://schemas.openxmlformats.org/drawingml/2006/main">
              <a:schemeClr val="lt1"/>
            </a:solidFill>
            <a:ln xmlns:a="http://schemas.openxmlformats.org/drawingml/2006/main" w="9525" cmpd="sng">
              <a:solidFill>
                <a:schemeClr val="lt1">
                  <a:shade val="50000"/>
                </a:schemeClr>
              </a:solidFill>
            </a:ln>
          </cdr:spPr>
          <c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dk1"/>
            </a:fontRef>
          </cdr:style>
          <cdr:txBody>
            <a:bodyPr xmlns:a="http://schemas.openxmlformats.org/drawingml/2006/main" wrap="square" rtlCol="0" anchor="t"/>
            <a:lstStyle xmlns:a="http://schemas.openxmlformats.org/drawingml/2006/main">
              <a:lvl1pPr marL="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r>
                <a:rPr lang="en-US" sz="12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𝑣_(𝑡_2 )</a:t>
              </a:r>
              <a:r>
                <a:rPr lang="en-US" sz="1200">
                  <a:latin typeface="Times New Roman" panose="02020603050405020304" pitchFamily="18" charset="0"/>
                  <a:cs typeface="Times New Roman" panose="02020603050405020304" pitchFamily="18" charset="0"/>
                </a:rPr>
                <a:t>= </a:t>
              </a:r>
              <a:r>
                <a:rPr lang="en-US" sz="12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𝑣_𝑐𝑜/(1+〖</a:t>
              </a:r>
              <a:r>
                <a:rPr lang="en-US" sz="12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0.245 (</a:t>
              </a:r>
              <a:r>
                <a:rPr lang="en-US" sz="12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𝐷/𝐶)〗^</a:t>
              </a:r>
              <a:r>
                <a:rPr lang="en-US" sz="12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0.982 )</a:t>
              </a:r>
              <a:endParaRPr lang="en-US" sz="120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cdr:txBody>
        </cdr:sp>
      </mc:Fallback>
    </mc:AlternateContent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297180</xdr:colOff>
      <xdr:row>11</xdr:row>
      <xdr:rowOff>167640</xdr:rowOff>
    </xdr:from>
    <xdr:to>
      <xdr:col>20</xdr:col>
      <xdr:colOff>373651</xdr:colOff>
      <xdr:row>14</xdr:row>
      <xdr:rowOff>114343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78102A3-B32C-4BCF-A511-4BFEB11C1C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12380" y="1082040"/>
          <a:ext cx="3124471" cy="495343"/>
        </a:xfrm>
        <a:prstGeom prst="rect">
          <a:avLst/>
        </a:prstGeom>
      </xdr:spPr>
    </xdr:pic>
    <xdr:clientData/>
  </xdr:twoCellAnchor>
  <xdr:twoCellAnchor>
    <xdr:from>
      <xdr:col>9</xdr:col>
      <xdr:colOff>449580</xdr:colOff>
      <xdr:row>9</xdr:row>
      <xdr:rowOff>30480</xdr:rowOff>
    </xdr:from>
    <xdr:to>
      <xdr:col>17</xdr:col>
      <xdr:colOff>327660</xdr:colOff>
      <xdr:row>23</xdr:row>
      <xdr:rowOff>167640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0B91357-1435-401F-8B48-42FDDC48CC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573405</xdr:colOff>
      <xdr:row>24</xdr:row>
      <xdr:rowOff>175260</xdr:rowOff>
    </xdr:from>
    <xdr:to>
      <xdr:col>17</xdr:col>
      <xdr:colOff>268605</xdr:colOff>
      <xdr:row>39</xdr:row>
      <xdr:rowOff>175260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6C2F442-390F-47BE-9E81-B4907FD2EF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121920</xdr:colOff>
      <xdr:row>72</xdr:row>
      <xdr:rowOff>144780</xdr:rowOff>
    </xdr:from>
    <xdr:to>
      <xdr:col>14</xdr:col>
      <xdr:colOff>160020</xdr:colOff>
      <xdr:row>90</xdr:row>
      <xdr:rowOff>83820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97B5CEE-64CA-4684-9B6D-C08EDDE1D2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</xdr:colOff>
      <xdr:row>10</xdr:row>
      <xdr:rowOff>121920</xdr:rowOff>
    </xdr:from>
    <xdr:to>
      <xdr:col>8</xdr:col>
      <xdr:colOff>190500</xdr:colOff>
      <xdr:row>26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1A27C7-F054-4E3D-AFFA-F6C40BB089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693420</xdr:colOff>
      <xdr:row>2</xdr:row>
      <xdr:rowOff>137160</xdr:rowOff>
    </xdr:from>
    <xdr:to>
      <xdr:col>14</xdr:col>
      <xdr:colOff>350520</xdr:colOff>
      <xdr:row>14</xdr:row>
      <xdr:rowOff>60960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403CA8-0E6D-4557-B3BC-872A0D94D3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464820</xdr:colOff>
      <xdr:row>16</xdr:row>
      <xdr:rowOff>22860</xdr:rowOff>
    </xdr:from>
    <xdr:to>
      <xdr:col>15</xdr:col>
      <xdr:colOff>30480</xdr:colOff>
      <xdr:row>31</xdr:row>
      <xdr:rowOff>22860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6B13DBB-38B4-4A02-9101-0B992A2D03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</xdr:colOff>
      <xdr:row>10</xdr:row>
      <xdr:rowOff>121920</xdr:rowOff>
    </xdr:from>
    <xdr:to>
      <xdr:col>8</xdr:col>
      <xdr:colOff>190500</xdr:colOff>
      <xdr:row>26</xdr:row>
      <xdr:rowOff>83820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CA2E596-AF67-4226-B9AD-CE6BD8726E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571500</xdr:colOff>
      <xdr:row>3</xdr:row>
      <xdr:rowOff>144780</xdr:rowOff>
    </xdr:from>
    <xdr:to>
      <xdr:col>14</xdr:col>
      <xdr:colOff>228600</xdr:colOff>
      <xdr:row>15</xdr:row>
      <xdr:rowOff>68580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9A284E1-AEA8-4794-B8FF-AA90183BE2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464820</xdr:colOff>
      <xdr:row>16</xdr:row>
      <xdr:rowOff>22860</xdr:rowOff>
    </xdr:from>
    <xdr:to>
      <xdr:col>15</xdr:col>
      <xdr:colOff>30480</xdr:colOff>
      <xdr:row>31</xdr:row>
      <xdr:rowOff>22860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F654151-7E62-42CE-A835-8BC5B05B13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859FF-7A96-46D5-B3DB-0027E730B8CB}">
  <dimension ref="A1:BJ256"/>
  <sheetViews>
    <sheetView tabSelected="1" topLeftCell="AI1" zoomScaleNormal="100" workbookViewId="0">
      <pane ySplit="1" topLeftCell="A15" activePane="bottomLeft" state="frozen"/>
      <selection activeCell="AA1" sqref="AA1"/>
      <selection pane="bottomLeft" activeCell="BJ2" sqref="BJ2:BJ14"/>
    </sheetView>
  </sheetViews>
  <sheetFormatPr defaultRowHeight="14.4"/>
  <cols>
    <col min="1" max="1" width="15.6640625" style="22" bestFit="1" customWidth="1"/>
    <col min="2" max="2" width="8.88671875" style="22"/>
    <col min="3" max="3" width="20.6640625" style="22" customWidth="1"/>
    <col min="4" max="6" width="20.33203125" style="22" customWidth="1"/>
    <col min="7" max="7" width="20.6640625" style="22" customWidth="1"/>
    <col min="8" max="8" width="8.44140625" style="22" bestFit="1" customWidth="1"/>
    <col min="9" max="9" width="8" customWidth="1"/>
    <col min="12" max="12" width="13.109375" bestFit="1" customWidth="1"/>
    <col min="13" max="13" width="8.88671875" style="23"/>
    <col min="14" max="14" width="28.5546875" style="23" bestFit="1" customWidth="1"/>
    <col min="15" max="15" width="30.5546875" style="23" bestFit="1" customWidth="1"/>
    <col min="16" max="16" width="8" style="24" customWidth="1"/>
    <col min="17" max="17" width="40.44140625" style="24" bestFit="1" customWidth="1"/>
    <col min="18" max="18" width="29.109375" style="24" bestFit="1" customWidth="1"/>
    <col min="19" max="19" width="14" style="4" customWidth="1"/>
    <col min="20" max="20" width="8.88671875" style="33"/>
    <col min="21" max="21" width="13.6640625" style="33" bestFit="1" customWidth="1"/>
    <col min="22" max="22" width="36.6640625" style="33" bestFit="1" customWidth="1"/>
    <col min="23" max="23" width="9.5546875" style="33" customWidth="1"/>
    <col min="24" max="24" width="20.33203125" style="33" customWidth="1"/>
    <col min="25" max="25" width="37" style="44" customWidth="1"/>
    <col min="26" max="26" width="9.5546875" style="21" bestFit="1" customWidth="1"/>
    <col min="27" max="27" width="46.6640625" style="70" bestFit="1" customWidth="1"/>
    <col min="28" max="28" width="38.44140625" customWidth="1"/>
    <col min="29" max="29" width="28.5546875" bestFit="1" customWidth="1"/>
    <col min="30" max="30" width="46.6640625" style="45" bestFit="1" customWidth="1"/>
    <col min="31" max="31" width="46.6640625" customWidth="1"/>
    <col min="32" max="32" width="9.5546875" style="80" customWidth="1"/>
    <col min="33" max="33" width="10.88671875" style="81" customWidth="1"/>
    <col min="34" max="34" width="12.109375" style="81" customWidth="1"/>
    <col min="35" max="35" width="13" style="81" customWidth="1"/>
    <col min="36" max="36" width="21.5546875" style="81" bestFit="1" customWidth="1"/>
    <col min="37" max="37" width="21.109375" style="81" bestFit="1" customWidth="1"/>
    <col min="38" max="38" width="14.109375" style="81" customWidth="1"/>
    <col min="55" max="55" width="11" bestFit="1" customWidth="1"/>
    <col min="58" max="58" width="12" bestFit="1" customWidth="1"/>
    <col min="59" max="59" width="16.88671875" bestFit="1" customWidth="1"/>
  </cols>
  <sheetData>
    <row r="1" spans="1:62" s="57" customFormat="1" ht="15.6" thickTop="1" thickBot="1">
      <c r="A1" s="47" t="s">
        <v>0</v>
      </c>
      <c r="B1" s="47" t="s">
        <v>3</v>
      </c>
      <c r="C1" s="47" t="s">
        <v>1</v>
      </c>
      <c r="D1" s="47" t="s">
        <v>9</v>
      </c>
      <c r="E1" s="47" t="s">
        <v>2</v>
      </c>
      <c r="F1" s="47" t="s">
        <v>20</v>
      </c>
      <c r="G1" s="47" t="s">
        <v>21</v>
      </c>
      <c r="H1" s="48" t="s">
        <v>42</v>
      </c>
      <c r="I1" s="49"/>
      <c r="J1" s="50" t="s">
        <v>10</v>
      </c>
      <c r="K1" s="50" t="s">
        <v>11</v>
      </c>
      <c r="L1" s="51" t="s">
        <v>58</v>
      </c>
      <c r="M1" s="52" t="s">
        <v>12</v>
      </c>
      <c r="N1" s="52" t="s">
        <v>59</v>
      </c>
      <c r="O1" s="71" t="s">
        <v>60</v>
      </c>
      <c r="P1" s="72" t="s">
        <v>14</v>
      </c>
      <c r="Q1" s="53" t="s">
        <v>61</v>
      </c>
      <c r="R1" s="53" t="s">
        <v>62</v>
      </c>
      <c r="S1" s="54"/>
      <c r="T1" s="55" t="s">
        <v>20</v>
      </c>
      <c r="U1" s="56" t="s">
        <v>64</v>
      </c>
      <c r="V1" s="73" t="s">
        <v>71</v>
      </c>
      <c r="W1" s="73" t="s">
        <v>14</v>
      </c>
      <c r="X1" s="61" t="s">
        <v>65</v>
      </c>
      <c r="Y1" s="49" t="s">
        <v>66</v>
      </c>
      <c r="Z1" s="57" t="s">
        <v>40</v>
      </c>
      <c r="AA1" s="78" t="s">
        <v>70</v>
      </c>
      <c r="AB1" s="64" t="s">
        <v>68</v>
      </c>
      <c r="AC1" s="64" t="s">
        <v>69</v>
      </c>
      <c r="AD1" s="62" t="s">
        <v>72</v>
      </c>
      <c r="AE1"/>
      <c r="AF1" s="79" t="s">
        <v>3</v>
      </c>
      <c r="AG1" s="49" t="s">
        <v>15</v>
      </c>
      <c r="AH1" s="49" t="s">
        <v>75</v>
      </c>
      <c r="AI1" s="49" t="s">
        <v>21</v>
      </c>
      <c r="AJ1" s="49" t="s">
        <v>74</v>
      </c>
      <c r="AK1" s="49" t="s">
        <v>76</v>
      </c>
      <c r="AL1" s="49" t="s">
        <v>22</v>
      </c>
      <c r="AP1" s="116" t="s">
        <v>77</v>
      </c>
      <c r="AQ1" s="117"/>
      <c r="AR1" s="117"/>
      <c r="AS1" s="117"/>
      <c r="AT1" s="117"/>
      <c r="AU1" s="117"/>
      <c r="AV1" s="118"/>
      <c r="AW1" s="95"/>
      <c r="AX1" s="95"/>
      <c r="AY1" s="95"/>
      <c r="AZ1" t="s">
        <v>3</v>
      </c>
      <c r="BA1" t="s">
        <v>15</v>
      </c>
      <c r="BB1" t="s">
        <v>21</v>
      </c>
      <c r="BC1" t="s">
        <v>74</v>
      </c>
      <c r="BD1" t="s">
        <v>22</v>
      </c>
      <c r="BF1" t="s">
        <v>3</v>
      </c>
      <c r="BG1" t="s">
        <v>74</v>
      </c>
      <c r="BI1" s="57" t="s">
        <v>9</v>
      </c>
      <c r="BJ1" s="57" t="s">
        <v>78</v>
      </c>
    </row>
    <row r="2" spans="1:62" ht="15" thickTop="1">
      <c r="H2" s="58">
        <v>1662</v>
      </c>
      <c r="J2" s="8">
        <v>1.0461282975522002</v>
      </c>
      <c r="K2" s="8">
        <v>1.1237579160954358</v>
      </c>
      <c r="L2" s="46">
        <f>POWER(1/K2,1/(J2-1))</f>
        <v>7.9704349957437151E-2</v>
      </c>
      <c r="N2" s="23">
        <f>SUM(N3:N255)</f>
        <v>60.734914651334407</v>
      </c>
      <c r="O2" s="71">
        <f>AVERAGE(O3:O85)</f>
        <v>0.76136963778478606</v>
      </c>
      <c r="P2" s="72">
        <f>AVERAGE(P3:P85)</f>
        <v>0.11263908093492689</v>
      </c>
      <c r="Q2" s="39" t="s">
        <v>43</v>
      </c>
      <c r="R2" s="25">
        <f>SUM(R3:R256)</f>
        <v>0.62165555997789956</v>
      </c>
      <c r="V2" s="73">
        <f>AVERAGE(V3:V85)</f>
        <v>154.3589430332616</v>
      </c>
      <c r="W2" s="74">
        <f>AVERAGE(W3:W85)</f>
        <v>0.11856644382579509</v>
      </c>
      <c r="X2" s="35">
        <f>SUM(X3:X255)</f>
        <v>2404960.6486730613</v>
      </c>
      <c r="Y2" s="75" t="s">
        <v>67</v>
      </c>
      <c r="Z2" s="40"/>
      <c r="AA2" s="77">
        <f>SUM(AA3:AA255)</f>
        <v>339909.10891707009</v>
      </c>
      <c r="AB2" s="65" t="s">
        <v>73</v>
      </c>
      <c r="AD2" s="63">
        <f>SUM(AD3:AD255)</f>
        <v>229729.8024279649</v>
      </c>
      <c r="AF2" s="80">
        <v>4.0782735659847571</v>
      </c>
      <c r="AG2" s="81">
        <v>5.333333333333333</v>
      </c>
      <c r="AH2" s="81">
        <v>1270.8920000000001</v>
      </c>
      <c r="AI2" s="81">
        <f t="shared" ref="AI2:AI33" si="0">AH2/1662</f>
        <v>0.76467629362214207</v>
      </c>
      <c r="AJ2" s="85">
        <f>$K$2*POWER(AF2,$J$2)</f>
        <v>4.890005565182399</v>
      </c>
      <c r="AK2" s="85">
        <f t="shared" ref="AK2:AK33" si="1">1662/($K$2*POWER(AF2,$J$2-1))</f>
        <v>1386.1110332731985</v>
      </c>
      <c r="AL2" s="87">
        <f t="shared" ref="AL2:AL65" si="2">AK2/1662</f>
        <v>0.83400182507412668</v>
      </c>
      <c r="AP2" s="44" t="s">
        <v>41</v>
      </c>
      <c r="AQ2" s="21">
        <v>-1</v>
      </c>
      <c r="AR2" s="21">
        <v>-0.5</v>
      </c>
      <c r="AS2" s="21">
        <v>-0.3</v>
      </c>
      <c r="AT2" s="21">
        <v>-0.1</v>
      </c>
      <c r="AU2" s="21">
        <v>-0.01</v>
      </c>
      <c r="AV2" s="45">
        <v>-1E-3</v>
      </c>
      <c r="AZ2">
        <v>0</v>
      </c>
      <c r="BA2">
        <v>0</v>
      </c>
      <c r="BB2">
        <v>1</v>
      </c>
      <c r="BC2">
        <v>0</v>
      </c>
      <c r="BF2">
        <v>0</v>
      </c>
      <c r="BG2" s="105">
        <v>0</v>
      </c>
      <c r="BI2">
        <v>0</v>
      </c>
      <c r="BJ2">
        <f>BI2*0.985</f>
        <v>0</v>
      </c>
    </row>
    <row r="3" spans="1:62">
      <c r="A3" s="22">
        <v>401</v>
      </c>
      <c r="B3" s="22">
        <v>4.0782735659847571</v>
      </c>
      <c r="C3" s="22">
        <v>320</v>
      </c>
      <c r="D3" s="22">
        <f>C3/60</f>
        <v>5.333333333333333</v>
      </c>
      <c r="E3" s="22">
        <v>6778.0906666666669</v>
      </c>
      <c r="F3" s="22">
        <f>E3/D3</f>
        <v>1270.8920000000001</v>
      </c>
      <c r="G3" s="22">
        <f t="shared" ref="G3:G34" si="3">F3/$H$2</f>
        <v>0.76467629362214207</v>
      </c>
      <c r="M3" s="23">
        <f>$K$2*POWER(B3,$J$2)</f>
        <v>4.890005565182399</v>
      </c>
      <c r="N3" s="23">
        <f t="shared" ref="N3:N66" si="4">POWER(M3-D3,2)</f>
        <v>0.1965395100136883</v>
      </c>
      <c r="O3" s="23">
        <f t="shared" ref="O3:O34" si="5">ABS(M3-D3)</f>
        <v>0.443327768150934</v>
      </c>
      <c r="P3" s="24">
        <f t="shared" ref="P3:P34" si="6">O3/D3</f>
        <v>8.3123956528300125E-2</v>
      </c>
      <c r="Q3" s="26">
        <f t="shared" ref="Q3:Q66" si="7">1.233*B3-0.0654</f>
        <v>4.9631113068592052</v>
      </c>
      <c r="R3" s="25">
        <f>POWER(M3-Q3,2)</f>
        <v>5.3444494661159143E-3</v>
      </c>
      <c r="T3" s="33">
        <v>1270.8920000000001</v>
      </c>
      <c r="U3" s="33">
        <f t="shared" ref="U3:U66" si="8">1662/($K$2*POWER(B3,$J$2-1))</f>
        <v>1386.1110332731985</v>
      </c>
      <c r="V3" s="33">
        <f t="shared" ref="V3:V34" si="9">ABS(U3-T3)</f>
        <v>115.21903327319842</v>
      </c>
      <c r="W3" s="34">
        <f t="shared" ref="W3:W34" si="10">V3/T3</f>
        <v>9.0659972108722384E-2</v>
      </c>
      <c r="X3" s="35">
        <f t="shared" ref="X3:X66" si="11">POWER(U3-T3,2)</f>
        <v>13275.425628410405</v>
      </c>
      <c r="Y3" s="41">
        <f t="shared" ref="Y3:Y66" si="12">-0.0273*M3+0.9958</f>
        <v>0.86230284807052049</v>
      </c>
      <c r="Z3" s="42">
        <f>Y3*1662</f>
        <v>1433.147333493205</v>
      </c>
      <c r="AA3" s="76">
        <f>POWER(U3-Z3,2)</f>
        <v>2212.413538386586</v>
      </c>
      <c r="AB3" s="7">
        <f xml:space="preserve"> -0.0306*B3+0.9919</f>
        <v>0.86710482888086649</v>
      </c>
      <c r="AC3" s="7">
        <f>AB3*1662</f>
        <v>1441.1282256000002</v>
      </c>
      <c r="AD3" s="66">
        <f>POWER(AC3-U3,2)</f>
        <v>3026.8914515242886</v>
      </c>
      <c r="AF3" s="80">
        <v>3.9261387886081027</v>
      </c>
      <c r="AG3" s="81">
        <v>5.333333333333333</v>
      </c>
      <c r="AH3" s="81">
        <v>1223.4830000000002</v>
      </c>
      <c r="AI3" s="81">
        <f t="shared" si="0"/>
        <v>0.73615102286401934</v>
      </c>
      <c r="AJ3" s="85">
        <f t="shared" ref="AJ3:AJ66" si="13">$K$2*POWER(AF3,$J$2)</f>
        <v>4.6993418219208749</v>
      </c>
      <c r="AK3" s="85">
        <f t="shared" si="1"/>
        <v>1388.5439523102084</v>
      </c>
      <c r="AL3" s="87">
        <f t="shared" si="2"/>
        <v>0.83546567527690041</v>
      </c>
      <c r="AP3" s="44" t="s">
        <v>3</v>
      </c>
      <c r="AQ3" s="21"/>
      <c r="AR3" s="21"/>
      <c r="AS3" s="21"/>
      <c r="AT3" s="21"/>
      <c r="AU3" s="21"/>
      <c r="AV3" s="45"/>
      <c r="AZ3">
        <v>0.1</v>
      </c>
      <c r="BA3">
        <v>0</v>
      </c>
      <c r="BB3">
        <v>1</v>
      </c>
      <c r="BC3">
        <v>0.10105189601537966</v>
      </c>
      <c r="BD3">
        <v>0.98959053657717089</v>
      </c>
      <c r="BF3">
        <f>BF2+0.01764</f>
        <v>1.7639999999999999E-2</v>
      </c>
      <c r="BG3" s="105">
        <f t="shared" ref="BG3:BG66" si="14">$K$2*POWER(BF3,$J$2)</f>
        <v>1.6454523476387463E-2</v>
      </c>
      <c r="BI3">
        <v>1</v>
      </c>
      <c r="BJ3">
        <f t="shared" ref="BJ3:BJ14" si="15">BI3*0.985</f>
        <v>0.98499999999999999</v>
      </c>
    </row>
    <row r="4" spans="1:62">
      <c r="A4" s="22">
        <v>402</v>
      </c>
      <c r="B4" s="22">
        <v>3.9261387886081027</v>
      </c>
      <c r="C4" s="22">
        <v>320</v>
      </c>
      <c r="D4" s="22">
        <f t="shared" ref="D4:D67" si="16">C4/60</f>
        <v>5.333333333333333</v>
      </c>
      <c r="E4" s="22">
        <v>6525.242666666667</v>
      </c>
      <c r="F4" s="22">
        <f t="shared" ref="F4:F67" si="17">E4/D4</f>
        <v>1223.4830000000002</v>
      </c>
      <c r="G4" s="22">
        <f t="shared" si="3"/>
        <v>0.73615102286401934</v>
      </c>
      <c r="M4" s="23">
        <f t="shared" ref="M4:M67" si="18">$K$2*POWER(B4,$J$2)</f>
        <v>4.6993418219208749</v>
      </c>
      <c r="N4" s="23">
        <f t="shared" si="4"/>
        <v>0.40194523654305303</v>
      </c>
      <c r="O4" s="23">
        <f t="shared" si="5"/>
        <v>0.63399151141245813</v>
      </c>
      <c r="P4" s="24">
        <f t="shared" si="6"/>
        <v>0.1188734083898359</v>
      </c>
      <c r="Q4" s="26">
        <f t="shared" si="7"/>
        <v>4.7755291263537911</v>
      </c>
      <c r="R4" s="25">
        <f t="shared" ref="R4:R67" si="19">POWER(M4-Q4,2)</f>
        <v>5.8045053567538545E-3</v>
      </c>
      <c r="T4" s="33">
        <v>1223.4830000000002</v>
      </c>
      <c r="U4" s="33">
        <f t="shared" si="8"/>
        <v>1388.5439523102084</v>
      </c>
      <c r="V4" s="33">
        <f t="shared" si="9"/>
        <v>165.06095231020822</v>
      </c>
      <c r="W4" s="34">
        <f t="shared" si="10"/>
        <v>0.13491070354897305</v>
      </c>
      <c r="X4" s="35">
        <f t="shared" si="11"/>
        <v>27245.117977552833</v>
      </c>
      <c r="Y4" s="41">
        <f t="shared" si="12"/>
        <v>0.86750796826156007</v>
      </c>
      <c r="Z4" s="42">
        <f t="shared" ref="Z4:Z67" si="20">Y4*1662</f>
        <v>1441.7982432507129</v>
      </c>
      <c r="AA4" s="68">
        <f t="shared" ref="AA4:AA67" si="21">POWER(U4-Z4,2)</f>
        <v>2836.0195035758957</v>
      </c>
      <c r="AB4" s="7">
        <f t="shared" ref="AB4:AB67" si="22" xml:space="preserve"> -0.0306*B4+0.9919</f>
        <v>0.87176015306859211</v>
      </c>
      <c r="AC4" s="7">
        <f t="shared" ref="AC4:AC67" si="23">AB4*1662</f>
        <v>1448.8653744000001</v>
      </c>
      <c r="AD4" s="66">
        <f t="shared" ref="AD4:AD67" si="24">POWER(AC4-U4,2)</f>
        <v>3638.6739629348062</v>
      </c>
      <c r="AF4" s="80">
        <v>4.4183900922583232</v>
      </c>
      <c r="AG4" s="81">
        <v>5.916666666666667</v>
      </c>
      <c r="AH4" s="81">
        <v>1241.1320000000001</v>
      </c>
      <c r="AI4" s="81">
        <f t="shared" si="0"/>
        <v>0.74677015643802647</v>
      </c>
      <c r="AJ4" s="85">
        <f t="shared" si="13"/>
        <v>5.3174296493116406</v>
      </c>
      <c r="AK4" s="85">
        <f t="shared" si="1"/>
        <v>1380.9988693097152</v>
      </c>
      <c r="AL4" s="87">
        <f t="shared" si="2"/>
        <v>0.83092591414543637</v>
      </c>
      <c r="AP4" s="44">
        <v>1E-3</v>
      </c>
      <c r="AQ4" s="21">
        <f t="shared" ref="AQ4:AV10" ca="1" si="25">POWER($AV4,AQ$2)</f>
        <v>1000</v>
      </c>
      <c r="AR4" s="21">
        <f t="shared" ca="1" si="25"/>
        <v>31.622776601683796</v>
      </c>
      <c r="AS4" s="21">
        <f t="shared" ca="1" si="25"/>
        <v>7.9432823472428149</v>
      </c>
      <c r="AT4" s="37">
        <f t="shared" ca="1" si="25"/>
        <v>1.9952623149688797</v>
      </c>
      <c r="AU4" s="37">
        <f t="shared" ca="1" si="25"/>
        <v>1.0715193052376064</v>
      </c>
      <c r="AV4" s="96">
        <f t="shared" ca="1" si="25"/>
        <v>1.0069316688518042</v>
      </c>
      <c r="AZ4">
        <v>0.1</v>
      </c>
      <c r="BA4">
        <v>0</v>
      </c>
      <c r="BB4">
        <v>1</v>
      </c>
      <c r="BC4">
        <v>0.10105189601537966</v>
      </c>
      <c r="BD4">
        <v>0.98959053657717089</v>
      </c>
      <c r="BF4">
        <f t="shared" ref="BF4:BF67" si="26">BF3+0.01764</f>
        <v>3.5279999999999999E-2</v>
      </c>
      <c r="BG4" s="105">
        <f t="shared" si="14"/>
        <v>3.3978273400658579E-2</v>
      </c>
      <c r="BI4">
        <v>2</v>
      </c>
      <c r="BJ4">
        <f t="shared" si="15"/>
        <v>1.97</v>
      </c>
    </row>
    <row r="5" spans="1:62">
      <c r="A5" s="22">
        <v>403</v>
      </c>
      <c r="B5" s="22">
        <v>4.4183900922583232</v>
      </c>
      <c r="C5" s="22">
        <v>355</v>
      </c>
      <c r="D5" s="22">
        <f t="shared" si="16"/>
        <v>5.916666666666667</v>
      </c>
      <c r="E5" s="22">
        <v>7343.3643333333339</v>
      </c>
      <c r="F5" s="22">
        <f t="shared" si="17"/>
        <v>1241.1320000000001</v>
      </c>
      <c r="G5" s="22">
        <f t="shared" si="3"/>
        <v>0.74677015643802647</v>
      </c>
      <c r="M5" s="23">
        <f t="shared" si="18"/>
        <v>5.3174296493116406</v>
      </c>
      <c r="N5" s="23">
        <f t="shared" si="4"/>
        <v>0.35908500296854812</v>
      </c>
      <c r="O5" s="23">
        <f t="shared" si="5"/>
        <v>0.59923701735502632</v>
      </c>
      <c r="P5" s="24">
        <f t="shared" si="6"/>
        <v>0.10127949589099036</v>
      </c>
      <c r="Q5" s="26">
        <f t="shared" si="7"/>
        <v>5.3824749837545127</v>
      </c>
      <c r="R5" s="25">
        <f t="shared" si="19"/>
        <v>4.230895532785081E-3</v>
      </c>
      <c r="T5" s="33">
        <v>1241.1320000000001</v>
      </c>
      <c r="U5" s="33">
        <f t="shared" si="8"/>
        <v>1380.9988693097152</v>
      </c>
      <c r="V5" s="33">
        <f t="shared" si="9"/>
        <v>139.86686930971518</v>
      </c>
      <c r="W5" s="34">
        <f t="shared" si="10"/>
        <v>0.11269298455741628</v>
      </c>
      <c r="X5" s="35">
        <f t="shared" si="11"/>
        <v>19562.741130500948</v>
      </c>
      <c r="Y5" s="41">
        <f t="shared" si="12"/>
        <v>0.8506341705737922</v>
      </c>
      <c r="Z5" s="42">
        <f t="shared" si="20"/>
        <v>1413.7539914936426</v>
      </c>
      <c r="AA5" s="68">
        <f t="shared" si="21"/>
        <v>1072.8980292840108</v>
      </c>
      <c r="AB5" s="7">
        <f t="shared" si="22"/>
        <v>0.85669726317689532</v>
      </c>
      <c r="AC5" s="7">
        <f t="shared" si="23"/>
        <v>1423.8308514</v>
      </c>
      <c r="AD5" s="66">
        <f t="shared" si="24"/>
        <v>1834.5786897824764</v>
      </c>
      <c r="AF5" s="80">
        <v>5.8988582029683103</v>
      </c>
      <c r="AG5" s="81">
        <v>7.833333333333333</v>
      </c>
      <c r="AH5" s="81">
        <v>1251.5619999999999</v>
      </c>
      <c r="AI5" s="81">
        <f t="shared" si="0"/>
        <v>0.75304572803850778</v>
      </c>
      <c r="AJ5" s="85">
        <f t="shared" si="13"/>
        <v>7.1944058643343611</v>
      </c>
      <c r="AK5" s="85">
        <f t="shared" si="1"/>
        <v>1362.711878952412</v>
      </c>
      <c r="AL5" s="87">
        <f t="shared" si="2"/>
        <v>0.81992291152371355</v>
      </c>
      <c r="AP5" s="44">
        <v>0.01</v>
      </c>
      <c r="AQ5" s="21">
        <f t="shared" ca="1" si="25"/>
        <v>100</v>
      </c>
      <c r="AR5" s="21">
        <f t="shared" ca="1" si="25"/>
        <v>10</v>
      </c>
      <c r="AS5" s="21">
        <f t="shared" ca="1" si="25"/>
        <v>3.9810717055349718</v>
      </c>
      <c r="AT5" s="37">
        <f t="shared" ca="1" si="25"/>
        <v>1.5848931924611134</v>
      </c>
      <c r="AU5" s="37">
        <f t="shared" ca="1" si="25"/>
        <v>1.0471285480508994</v>
      </c>
      <c r="AV5" s="96">
        <f t="shared" ca="1" si="25"/>
        <v>1.0046157902783952</v>
      </c>
      <c r="AZ5">
        <v>0.1</v>
      </c>
      <c r="BA5">
        <v>0</v>
      </c>
      <c r="BB5">
        <v>1</v>
      </c>
      <c r="BC5">
        <v>0.10105189601537966</v>
      </c>
      <c r="BD5">
        <v>0.98959053657717089</v>
      </c>
      <c r="BF5">
        <f t="shared" si="26"/>
        <v>5.2919999999999995E-2</v>
      </c>
      <c r="BG5" s="105">
        <f t="shared" si="14"/>
        <v>5.192964522248697E-2</v>
      </c>
      <c r="BI5">
        <v>3</v>
      </c>
      <c r="BJ5">
        <f t="shared" si="15"/>
        <v>2.9550000000000001</v>
      </c>
    </row>
    <row r="6" spans="1:62">
      <c r="A6" s="22">
        <v>404</v>
      </c>
      <c r="B6" s="22">
        <v>5.8988582029683103</v>
      </c>
      <c r="C6" s="22">
        <v>470</v>
      </c>
      <c r="D6" s="22">
        <f t="shared" si="16"/>
        <v>7.833333333333333</v>
      </c>
      <c r="E6" s="22">
        <v>9803.9023333333316</v>
      </c>
      <c r="F6" s="22">
        <f t="shared" si="17"/>
        <v>1251.5619999999999</v>
      </c>
      <c r="G6" s="22">
        <f t="shared" si="3"/>
        <v>0.75304572803850778</v>
      </c>
      <c r="M6" s="23">
        <f t="shared" si="18"/>
        <v>7.1944058643343611</v>
      </c>
      <c r="N6" s="23">
        <f t="shared" si="4"/>
        <v>0.40822831064143222</v>
      </c>
      <c r="O6" s="23">
        <f t="shared" si="5"/>
        <v>0.6389274689989719</v>
      </c>
      <c r="P6" s="24">
        <f t="shared" si="6"/>
        <v>8.1565208808379391E-2</v>
      </c>
      <c r="Q6" s="26">
        <f t="shared" si="7"/>
        <v>7.2078921642599267</v>
      </c>
      <c r="R6" s="25">
        <f t="shared" si="19"/>
        <v>1.818802856823108E-4</v>
      </c>
      <c r="T6" s="33">
        <v>1251.5619999999999</v>
      </c>
      <c r="U6" s="33">
        <f t="shared" si="8"/>
        <v>1362.711878952412</v>
      </c>
      <c r="V6" s="33">
        <f t="shared" si="9"/>
        <v>111.14987895241211</v>
      </c>
      <c r="W6" s="34">
        <f t="shared" si="10"/>
        <v>8.8808927526093095E-2</v>
      </c>
      <c r="X6" s="35">
        <f t="shared" si="11"/>
        <v>12354.295591135864</v>
      </c>
      <c r="Y6" s="41">
        <f t="shared" si="12"/>
        <v>0.79939271990367189</v>
      </c>
      <c r="Z6" s="42">
        <f t="shared" si="20"/>
        <v>1328.5907004799026</v>
      </c>
      <c r="AA6" s="68">
        <f t="shared" si="21"/>
        <v>1164.2548203528409</v>
      </c>
      <c r="AB6" s="7">
        <f t="shared" si="22"/>
        <v>0.8113949389891697</v>
      </c>
      <c r="AC6" s="7">
        <f t="shared" si="23"/>
        <v>1348.5383886</v>
      </c>
      <c r="AD6" s="66">
        <f t="shared" si="24"/>
        <v>200.88782876991732</v>
      </c>
      <c r="AF6" s="80">
        <v>5.3910564580826312</v>
      </c>
      <c r="AG6" s="81">
        <v>7.583333333333333</v>
      </c>
      <c r="AH6" s="81">
        <v>1181.53</v>
      </c>
      <c r="AI6" s="81">
        <f t="shared" si="0"/>
        <v>0.7109085439229843</v>
      </c>
      <c r="AJ6" s="85">
        <f t="shared" si="13"/>
        <v>6.5478317962647727</v>
      </c>
      <c r="AK6" s="85">
        <f t="shared" si="1"/>
        <v>1368.3821014529656</v>
      </c>
      <c r="AL6" s="87">
        <f t="shared" si="2"/>
        <v>0.82333459774546669</v>
      </c>
      <c r="AP6" s="44">
        <v>0.1</v>
      </c>
      <c r="AQ6" s="21">
        <f t="shared" ca="1" si="25"/>
        <v>10</v>
      </c>
      <c r="AR6" s="21">
        <f t="shared" ca="1" si="25"/>
        <v>3.1622776601683791</v>
      </c>
      <c r="AS6" s="21">
        <f t="shared" ca="1" si="25"/>
        <v>1.9952623149688793</v>
      </c>
      <c r="AT6" s="37">
        <f t="shared" ca="1" si="25"/>
        <v>1.2589254117941673</v>
      </c>
      <c r="AU6" s="37">
        <f t="shared" ca="1" si="25"/>
        <v>1.0232929922807541</v>
      </c>
      <c r="AV6" s="96">
        <f t="shared" ca="1" si="25"/>
        <v>1.0023052380778996</v>
      </c>
      <c r="AZ6">
        <v>0.1</v>
      </c>
      <c r="BA6">
        <v>0</v>
      </c>
      <c r="BB6">
        <v>1</v>
      </c>
      <c r="BC6">
        <v>0.10105189601537966</v>
      </c>
      <c r="BD6">
        <v>0.98959053657717089</v>
      </c>
      <c r="BF6">
        <f t="shared" si="26"/>
        <v>7.0559999999999998E-2</v>
      </c>
      <c r="BG6" s="105">
        <f t="shared" si="14"/>
        <v>7.0164478779750961E-2</v>
      </c>
      <c r="BI6">
        <v>4</v>
      </c>
      <c r="BJ6">
        <f t="shared" si="15"/>
        <v>3.94</v>
      </c>
    </row>
    <row r="7" spans="1:62">
      <c r="A7" s="22">
        <v>405</v>
      </c>
      <c r="B7" s="22">
        <v>5.3910564580826312</v>
      </c>
      <c r="C7" s="22">
        <v>455</v>
      </c>
      <c r="D7" s="22">
        <f t="shared" si="16"/>
        <v>7.583333333333333</v>
      </c>
      <c r="E7" s="22">
        <v>8959.935833333333</v>
      </c>
      <c r="F7" s="22">
        <f t="shared" si="17"/>
        <v>1181.53</v>
      </c>
      <c r="G7" s="22">
        <f t="shared" si="3"/>
        <v>0.7109085439229843</v>
      </c>
      <c r="M7" s="23">
        <f t="shared" si="18"/>
        <v>6.5478317962647727</v>
      </c>
      <c r="N7" s="23">
        <f t="shared" si="4"/>
        <v>1.072263433271351</v>
      </c>
      <c r="O7" s="23">
        <f t="shared" si="5"/>
        <v>1.0355015370685603</v>
      </c>
      <c r="P7" s="24">
        <f t="shared" si="6"/>
        <v>0.13654965323981016</v>
      </c>
      <c r="Q7" s="26">
        <f t="shared" si="7"/>
        <v>6.5817726128158842</v>
      </c>
      <c r="R7" s="25">
        <f t="shared" si="19"/>
        <v>1.1519790281562027E-3</v>
      </c>
      <c r="T7" s="33">
        <v>1181.53</v>
      </c>
      <c r="U7" s="33">
        <f t="shared" si="8"/>
        <v>1368.3821014529656</v>
      </c>
      <c r="V7" s="33">
        <f t="shared" si="9"/>
        <v>186.8521014529656</v>
      </c>
      <c r="W7" s="34">
        <f t="shared" si="10"/>
        <v>0.15814418715814715</v>
      </c>
      <c r="X7" s="35">
        <f t="shared" si="11"/>
        <v>34913.707817389346</v>
      </c>
      <c r="Y7" s="41">
        <f t="shared" si="12"/>
        <v>0.81704419196197176</v>
      </c>
      <c r="Z7" s="42">
        <f t="shared" si="20"/>
        <v>1357.927447040797</v>
      </c>
      <c r="AA7" s="68">
        <f t="shared" si="21"/>
        <v>109.29979887787566</v>
      </c>
      <c r="AB7" s="7">
        <f t="shared" si="22"/>
        <v>0.82693367238267146</v>
      </c>
      <c r="AC7" s="7">
        <f t="shared" si="23"/>
        <v>1374.3637635</v>
      </c>
      <c r="AD7" s="66">
        <f t="shared" si="24"/>
        <v>35.780280844932165</v>
      </c>
      <c r="AF7" s="80">
        <v>3.7534697152025669</v>
      </c>
      <c r="AG7" s="81">
        <v>4.916666666666667</v>
      </c>
      <c r="AH7" s="81">
        <v>1268.8</v>
      </c>
      <c r="AI7" s="81">
        <f t="shared" si="0"/>
        <v>0.76341756919374248</v>
      </c>
      <c r="AJ7" s="85">
        <f t="shared" si="13"/>
        <v>4.4833566952885571</v>
      </c>
      <c r="AK7" s="85">
        <f t="shared" si="1"/>
        <v>1391.427693723834</v>
      </c>
      <c r="AL7" s="87">
        <f t="shared" si="2"/>
        <v>0.8372007784138592</v>
      </c>
      <c r="AP7" s="44">
        <v>0.5</v>
      </c>
      <c r="AQ7" s="21">
        <f t="shared" ca="1" si="25"/>
        <v>2</v>
      </c>
      <c r="AR7" s="21">
        <f t="shared" ca="1" si="25"/>
        <v>1.4142135623730949</v>
      </c>
      <c r="AS7" s="21">
        <f t="shared" ca="1" si="25"/>
        <v>1.2311444133449163</v>
      </c>
      <c r="AT7" s="21">
        <f t="shared" ca="1" si="25"/>
        <v>1.0717734625362931</v>
      </c>
      <c r="AU7" s="21">
        <f t="shared" ca="1" si="25"/>
        <v>1.0069555500567189</v>
      </c>
      <c r="AV7" s="45">
        <f t="shared" ca="1" si="25"/>
        <v>1.0006933874625807</v>
      </c>
      <c r="AZ7">
        <v>0.1</v>
      </c>
      <c r="BA7" s="21">
        <v>0</v>
      </c>
      <c r="BB7" s="21">
        <v>1</v>
      </c>
      <c r="BC7">
        <v>0.10105189601537966</v>
      </c>
      <c r="BD7">
        <v>0.98959053657717089</v>
      </c>
      <c r="BF7">
        <f t="shared" si="26"/>
        <v>8.8200000000000001E-2</v>
      </c>
      <c r="BG7" s="105">
        <f t="shared" si="14"/>
        <v>8.8613034773347657E-2</v>
      </c>
      <c r="BI7">
        <v>5</v>
      </c>
      <c r="BJ7">
        <f t="shared" si="15"/>
        <v>4.9249999999999998</v>
      </c>
    </row>
    <row r="8" spans="1:62">
      <c r="A8" s="22">
        <v>408</v>
      </c>
      <c r="B8" s="22">
        <v>3.7534697152025669</v>
      </c>
      <c r="C8" s="22">
        <v>295</v>
      </c>
      <c r="D8" s="22">
        <f t="shared" si="16"/>
        <v>4.916666666666667</v>
      </c>
      <c r="E8" s="22">
        <v>6238.2666666666664</v>
      </c>
      <c r="F8" s="22">
        <f t="shared" si="17"/>
        <v>1268.8</v>
      </c>
      <c r="G8" s="22">
        <f t="shared" si="3"/>
        <v>0.76341756919374248</v>
      </c>
      <c r="M8" s="23">
        <f t="shared" si="18"/>
        <v>4.4833566952885571</v>
      </c>
      <c r="N8" s="23">
        <f t="shared" si="4"/>
        <v>0.18775753129569842</v>
      </c>
      <c r="O8" s="23">
        <f t="shared" si="5"/>
        <v>0.43330997137810989</v>
      </c>
      <c r="P8" s="24">
        <f t="shared" si="6"/>
        <v>8.813084163622574E-2</v>
      </c>
      <c r="Q8" s="26">
        <f t="shared" si="7"/>
        <v>4.562628158844765</v>
      </c>
      <c r="R8" s="25">
        <f t="shared" si="19"/>
        <v>6.2839649343432056E-3</v>
      </c>
      <c r="T8" s="33">
        <v>1268.8</v>
      </c>
      <c r="U8" s="33">
        <f t="shared" si="8"/>
        <v>1391.427693723834</v>
      </c>
      <c r="V8" s="33">
        <f t="shared" si="9"/>
        <v>122.627693723834</v>
      </c>
      <c r="W8" s="34">
        <f t="shared" si="10"/>
        <v>9.6648560627233607E-2</v>
      </c>
      <c r="X8" s="35">
        <f t="shared" si="11"/>
        <v>15037.551268026436</v>
      </c>
      <c r="Y8" s="41">
        <f t="shared" si="12"/>
        <v>0.87340436221862239</v>
      </c>
      <c r="Z8" s="42">
        <f t="shared" si="20"/>
        <v>1451.5980500073504</v>
      </c>
      <c r="AA8" s="68">
        <f t="shared" si="21"/>
        <v>3620.471775285303</v>
      </c>
      <c r="AB8" s="7">
        <f t="shared" si="22"/>
        <v>0.87704382671480152</v>
      </c>
      <c r="AC8" s="7">
        <f t="shared" si="23"/>
        <v>1457.6468400000001</v>
      </c>
      <c r="AD8" s="66">
        <f t="shared" si="24"/>
        <v>4384.9753335442902</v>
      </c>
      <c r="AF8" s="80">
        <v>4.6843524368231044</v>
      </c>
      <c r="AG8" s="81">
        <v>6.25</v>
      </c>
      <c r="AH8" s="81">
        <v>1245.663</v>
      </c>
      <c r="AI8" s="81">
        <f t="shared" si="0"/>
        <v>0.74949638989169676</v>
      </c>
      <c r="AJ8" s="85">
        <f t="shared" si="13"/>
        <v>5.652730093899204</v>
      </c>
      <c r="AK8" s="85">
        <f t="shared" si="1"/>
        <v>1377.2802912352929</v>
      </c>
      <c r="AL8" s="87">
        <f t="shared" si="2"/>
        <v>0.82868850254831106</v>
      </c>
      <c r="AP8" s="44">
        <v>1</v>
      </c>
      <c r="AQ8" s="21">
        <f t="shared" ca="1" si="25"/>
        <v>1</v>
      </c>
      <c r="AR8" s="21">
        <f t="shared" ca="1" si="25"/>
        <v>1</v>
      </c>
      <c r="AS8" s="21">
        <f t="shared" ca="1" si="25"/>
        <v>1</v>
      </c>
      <c r="AT8" s="21">
        <f t="shared" ca="1" si="25"/>
        <v>1</v>
      </c>
      <c r="AU8" s="21">
        <f t="shared" ca="1" si="25"/>
        <v>1</v>
      </c>
      <c r="AV8" s="45">
        <f t="shared" ca="1" si="25"/>
        <v>1</v>
      </c>
      <c r="AZ8">
        <v>0.1</v>
      </c>
      <c r="BA8">
        <v>0</v>
      </c>
      <c r="BB8">
        <v>1</v>
      </c>
      <c r="BC8">
        <v>0.10105189601537966</v>
      </c>
      <c r="BD8">
        <v>0.98959053657717089</v>
      </c>
      <c r="BF8">
        <f t="shared" si="26"/>
        <v>0.10584</v>
      </c>
      <c r="BG8" s="105">
        <f t="shared" si="14"/>
        <v>0.10723371512404628</v>
      </c>
      <c r="BI8">
        <v>6</v>
      </c>
      <c r="BJ8">
        <f t="shared" si="15"/>
        <v>5.91</v>
      </c>
    </row>
    <row r="9" spans="1:62">
      <c r="A9" s="22">
        <v>409</v>
      </c>
      <c r="B9" s="22">
        <v>4.6843524368231044</v>
      </c>
      <c r="C9" s="22">
        <v>375</v>
      </c>
      <c r="D9" s="22">
        <f t="shared" si="16"/>
        <v>6.25</v>
      </c>
      <c r="E9" s="22">
        <v>7785.3937500000002</v>
      </c>
      <c r="F9" s="22">
        <f t="shared" si="17"/>
        <v>1245.663</v>
      </c>
      <c r="G9" s="22">
        <f t="shared" si="3"/>
        <v>0.74949638989169676</v>
      </c>
      <c r="M9" s="23">
        <f t="shared" si="18"/>
        <v>5.652730093899204</v>
      </c>
      <c r="N9" s="23">
        <f t="shared" si="4"/>
        <v>0.35673134073365365</v>
      </c>
      <c r="O9" s="23">
        <f t="shared" si="5"/>
        <v>0.597269906100796</v>
      </c>
      <c r="P9" s="24">
        <f t="shared" si="6"/>
        <v>9.5563184976127355E-2</v>
      </c>
      <c r="Q9" s="26">
        <f t="shared" si="7"/>
        <v>5.7104065546028879</v>
      </c>
      <c r="R9" s="25">
        <f t="shared" si="19"/>
        <v>3.3265741193035966E-3</v>
      </c>
      <c r="T9" s="33">
        <v>1245.663</v>
      </c>
      <c r="U9" s="33">
        <f t="shared" si="8"/>
        <v>1377.2802912352929</v>
      </c>
      <c r="V9" s="33">
        <f t="shared" si="9"/>
        <v>131.6172912352929</v>
      </c>
      <c r="W9" s="34">
        <f t="shared" si="10"/>
        <v>0.10566043242457462</v>
      </c>
      <c r="X9" s="35">
        <f t="shared" si="11"/>
        <v>17323.11135211591</v>
      </c>
      <c r="Y9" s="41">
        <f t="shared" si="12"/>
        <v>0.84148046843655178</v>
      </c>
      <c r="Z9" s="42">
        <f t="shared" si="20"/>
        <v>1398.540538541549</v>
      </c>
      <c r="AA9" s="68">
        <f t="shared" si="21"/>
        <v>451.99811552317118</v>
      </c>
      <c r="AB9" s="7">
        <f t="shared" si="22"/>
        <v>0.84855881543321299</v>
      </c>
      <c r="AC9" s="7">
        <f t="shared" si="23"/>
        <v>1410.30475125</v>
      </c>
      <c r="AD9" s="66">
        <f t="shared" si="24"/>
        <v>1090.6149592629863</v>
      </c>
      <c r="AF9" s="80">
        <v>5.8361603489771365</v>
      </c>
      <c r="AG9" s="81">
        <v>7.75</v>
      </c>
      <c r="AH9" s="81">
        <v>1251.5740000000001</v>
      </c>
      <c r="AI9" s="81">
        <f t="shared" si="0"/>
        <v>0.75305294825511437</v>
      </c>
      <c r="AJ9" s="85">
        <f t="shared" si="13"/>
        <v>7.1144302170097022</v>
      </c>
      <c r="AK9" s="85">
        <f t="shared" si="1"/>
        <v>1363.383743199736</v>
      </c>
      <c r="AL9" s="87">
        <f t="shared" si="2"/>
        <v>0.82032716197336708</v>
      </c>
      <c r="AP9" s="44">
        <v>1.5</v>
      </c>
      <c r="AQ9" s="21">
        <f t="shared" ca="1" si="25"/>
        <v>0.66666666666666663</v>
      </c>
      <c r="AR9" s="21">
        <f t="shared" ca="1" si="25"/>
        <v>0.81649658092772615</v>
      </c>
      <c r="AS9" s="21">
        <f t="shared" ca="1" si="25"/>
        <v>0.88546749329555607</v>
      </c>
      <c r="AT9" s="21">
        <f t="shared" ca="1" si="25"/>
        <v>0.96026450079221803</v>
      </c>
      <c r="AU9" s="21">
        <f t="shared" ca="1" si="25"/>
        <v>0.99595355791798956</v>
      </c>
      <c r="AV9" s="45">
        <f t="shared" ca="1" si="25"/>
        <v>0.99959461708176012</v>
      </c>
      <c r="AZ9">
        <v>0.1</v>
      </c>
      <c r="BA9">
        <v>0</v>
      </c>
      <c r="BB9">
        <v>1</v>
      </c>
      <c r="BC9">
        <v>0.10105189601537966</v>
      </c>
      <c r="BD9">
        <v>0.98959053657717089</v>
      </c>
      <c r="BF9">
        <f t="shared" si="26"/>
        <v>0.12348000000000001</v>
      </c>
      <c r="BG9" s="105">
        <f t="shared" si="14"/>
        <v>0.12599876359915163</v>
      </c>
      <c r="BI9">
        <v>7</v>
      </c>
      <c r="BJ9">
        <f t="shared" si="15"/>
        <v>6.8949999999999996</v>
      </c>
    </row>
    <row r="10" spans="1:62" ht="15" thickBot="1">
      <c r="A10" s="22">
        <v>410</v>
      </c>
      <c r="B10" s="22">
        <v>5.8361603489771365</v>
      </c>
      <c r="C10" s="22">
        <v>465</v>
      </c>
      <c r="D10" s="22">
        <f t="shared" si="16"/>
        <v>7.75</v>
      </c>
      <c r="E10" s="22">
        <v>9699.6985000000004</v>
      </c>
      <c r="F10" s="22">
        <f t="shared" si="17"/>
        <v>1251.5740000000001</v>
      </c>
      <c r="G10" s="22">
        <f t="shared" si="3"/>
        <v>0.75305294825511437</v>
      </c>
      <c r="M10" s="23">
        <f t="shared" si="18"/>
        <v>7.1144302170097022</v>
      </c>
      <c r="N10" s="23">
        <f t="shared" si="4"/>
        <v>0.40394894905033418</v>
      </c>
      <c r="O10" s="23">
        <f t="shared" si="5"/>
        <v>0.63556978299029776</v>
      </c>
      <c r="P10" s="24">
        <f t="shared" si="6"/>
        <v>8.2009004256812609E-2</v>
      </c>
      <c r="Q10" s="26">
        <f t="shared" si="7"/>
        <v>7.1305857102888099</v>
      </c>
      <c r="R10" s="25">
        <f t="shared" si="19"/>
        <v>2.6099996309129415E-4</v>
      </c>
      <c r="T10" s="33">
        <v>1251.5740000000001</v>
      </c>
      <c r="U10" s="33">
        <f t="shared" si="8"/>
        <v>1363.383743199736</v>
      </c>
      <c r="V10" s="33">
        <f t="shared" si="9"/>
        <v>111.80974319973598</v>
      </c>
      <c r="W10" s="34">
        <f t="shared" si="10"/>
        <v>8.9335303545564196E-2</v>
      </c>
      <c r="X10" s="35">
        <f t="shared" si="11"/>
        <v>12501.418674390905</v>
      </c>
      <c r="Y10" s="41">
        <f t="shared" si="12"/>
        <v>0.80157605507563512</v>
      </c>
      <c r="Z10" s="42">
        <f t="shared" si="20"/>
        <v>1332.2194035357056</v>
      </c>
      <c r="AA10" s="68">
        <f t="shared" si="21"/>
        <v>971.21606669505979</v>
      </c>
      <c r="AB10" s="7">
        <f t="shared" si="22"/>
        <v>0.81331349332129965</v>
      </c>
      <c r="AC10" s="7">
        <f t="shared" si="23"/>
        <v>1351.7270258999999</v>
      </c>
      <c r="AD10" s="66">
        <f t="shared" si="24"/>
        <v>135.87905820596691</v>
      </c>
      <c r="AF10" s="80">
        <v>5.5605198555956674</v>
      </c>
      <c r="AG10" s="81">
        <v>7.333333333333333</v>
      </c>
      <c r="AH10" s="81">
        <v>1260.2159999999999</v>
      </c>
      <c r="AI10" s="81">
        <f t="shared" si="0"/>
        <v>0.75825270758122743</v>
      </c>
      <c r="AJ10" s="85">
        <f t="shared" si="13"/>
        <v>6.7633064277698658</v>
      </c>
      <c r="AK10" s="85">
        <f t="shared" si="1"/>
        <v>1366.4298814045192</v>
      </c>
      <c r="AL10" s="87">
        <f t="shared" si="2"/>
        <v>0.82215997677768904</v>
      </c>
      <c r="AP10" s="93">
        <v>2</v>
      </c>
      <c r="AQ10" s="9">
        <f t="shared" ca="1" si="25"/>
        <v>0.5</v>
      </c>
      <c r="AR10" s="9">
        <f t="shared" ca="1" si="25"/>
        <v>0.70710678118654746</v>
      </c>
      <c r="AS10" s="9">
        <f t="shared" ca="1" si="25"/>
        <v>0.81225239635623547</v>
      </c>
      <c r="AT10" s="9">
        <f t="shared" ca="1" si="25"/>
        <v>0.93303299153680741</v>
      </c>
      <c r="AU10" s="9">
        <f t="shared" ca="1" si="25"/>
        <v>0.99309249543703582</v>
      </c>
      <c r="AV10" s="94">
        <f t="shared" ca="1" si="25"/>
        <v>0.99930709299045239</v>
      </c>
      <c r="AZ10">
        <v>0.1</v>
      </c>
      <c r="BA10">
        <v>0</v>
      </c>
      <c r="BB10">
        <v>1</v>
      </c>
      <c r="BC10">
        <v>0.10105189601537966</v>
      </c>
      <c r="BD10">
        <v>0.98959053657717089</v>
      </c>
      <c r="BF10">
        <f t="shared" si="26"/>
        <v>0.14112</v>
      </c>
      <c r="BG10" s="105">
        <f t="shared" si="14"/>
        <v>0.14488829448110507</v>
      </c>
      <c r="BI10">
        <v>8</v>
      </c>
      <c r="BJ10">
        <f t="shared" si="15"/>
        <v>7.88</v>
      </c>
    </row>
    <row r="11" spans="1:62" ht="15" thickTop="1">
      <c r="A11" s="22">
        <v>411</v>
      </c>
      <c r="B11" s="22">
        <v>5.5605198555956674</v>
      </c>
      <c r="C11" s="22">
        <v>440</v>
      </c>
      <c r="D11" s="22">
        <f t="shared" si="16"/>
        <v>7.333333333333333</v>
      </c>
      <c r="E11" s="22">
        <v>9241.5839999999989</v>
      </c>
      <c r="F11" s="22">
        <f t="shared" si="17"/>
        <v>1260.2159999999999</v>
      </c>
      <c r="G11" s="22">
        <f t="shared" si="3"/>
        <v>0.75825270758122743</v>
      </c>
      <c r="M11" s="23">
        <f t="shared" si="18"/>
        <v>6.7633064277698658</v>
      </c>
      <c r="N11" s="23">
        <f t="shared" si="4"/>
        <v>0.324930673066262</v>
      </c>
      <c r="O11" s="23">
        <f t="shared" si="5"/>
        <v>0.57002690556346725</v>
      </c>
      <c r="P11" s="24">
        <f t="shared" si="6"/>
        <v>7.7730941667745537E-2</v>
      </c>
      <c r="Q11" s="26">
        <f t="shared" si="7"/>
        <v>6.7907209819494581</v>
      </c>
      <c r="R11" s="25">
        <f t="shared" si="19"/>
        <v>7.5155778086579978E-4</v>
      </c>
      <c r="T11" s="33">
        <v>1260.2159999999999</v>
      </c>
      <c r="U11" s="33">
        <f t="shared" si="8"/>
        <v>1366.4298814045192</v>
      </c>
      <c r="V11" s="33">
        <f t="shared" si="9"/>
        <v>106.21388140451927</v>
      </c>
      <c r="W11" s="34">
        <f t="shared" si="10"/>
        <v>8.4282282882076787E-2</v>
      </c>
      <c r="X11" s="35">
        <f t="shared" si="11"/>
        <v>11281.388603013285</v>
      </c>
      <c r="Y11" s="41">
        <f t="shared" si="12"/>
        <v>0.81116173452188267</v>
      </c>
      <c r="Z11" s="42">
        <f t="shared" si="20"/>
        <v>1348.1508027753689</v>
      </c>
      <c r="AA11" s="68">
        <f t="shared" si="21"/>
        <v>334.12471553065785</v>
      </c>
      <c r="AB11" s="7">
        <f t="shared" si="22"/>
        <v>0.82174809241877256</v>
      </c>
      <c r="AC11" s="7">
        <f t="shared" si="23"/>
        <v>1365.7453295999999</v>
      </c>
      <c r="AD11" s="66">
        <f t="shared" si="24"/>
        <v>0.46861117307061284</v>
      </c>
      <c r="AF11" s="80">
        <v>5.9065521460088251</v>
      </c>
      <c r="AG11" s="81">
        <v>8.5833333333333339</v>
      </c>
      <c r="AH11" s="81">
        <v>1143.692</v>
      </c>
      <c r="AI11" s="81">
        <f t="shared" si="0"/>
        <v>0.68814199759326111</v>
      </c>
      <c r="AJ11" s="85">
        <f t="shared" si="13"/>
        <v>7.2042227549871942</v>
      </c>
      <c r="AK11" s="85">
        <f t="shared" si="1"/>
        <v>1362.6299464256529</v>
      </c>
      <c r="AL11" s="87">
        <f t="shared" si="2"/>
        <v>0.81987361397452041</v>
      </c>
      <c r="AZ11">
        <v>0.1</v>
      </c>
      <c r="BA11">
        <v>0</v>
      </c>
      <c r="BB11">
        <v>1</v>
      </c>
      <c r="BC11">
        <v>0.10105189601537966</v>
      </c>
      <c r="BD11">
        <v>0.98959053657717089</v>
      </c>
      <c r="BF11">
        <f t="shared" si="26"/>
        <v>0.15875999999999998</v>
      </c>
      <c r="BG11" s="105">
        <f t="shared" si="14"/>
        <v>0.1638873381415851</v>
      </c>
      <c r="BI11">
        <v>9</v>
      </c>
      <c r="BJ11">
        <f t="shared" si="15"/>
        <v>8.8650000000000002</v>
      </c>
    </row>
    <row r="12" spans="1:62">
      <c r="A12" s="22">
        <v>412</v>
      </c>
      <c r="B12" s="22">
        <v>5.9065521460088251</v>
      </c>
      <c r="C12" s="22">
        <v>515</v>
      </c>
      <c r="D12" s="22">
        <f t="shared" si="16"/>
        <v>8.5833333333333339</v>
      </c>
      <c r="E12" s="22">
        <v>9816.6896666666671</v>
      </c>
      <c r="F12" s="22">
        <f t="shared" si="17"/>
        <v>1143.692</v>
      </c>
      <c r="G12" s="22">
        <f t="shared" si="3"/>
        <v>0.68814199759326111</v>
      </c>
      <c r="M12" s="23">
        <f t="shared" si="18"/>
        <v>7.2042227549871942</v>
      </c>
      <c r="N12" s="23">
        <f t="shared" si="4"/>
        <v>1.9019459873062239</v>
      </c>
      <c r="O12" s="23">
        <f t="shared" si="5"/>
        <v>1.3791105783461397</v>
      </c>
      <c r="P12" s="24">
        <f t="shared" si="6"/>
        <v>0.16067307708887063</v>
      </c>
      <c r="Q12" s="26">
        <f t="shared" si="7"/>
        <v>7.2173787960288811</v>
      </c>
      <c r="R12" s="25">
        <f t="shared" si="19"/>
        <v>1.7308141589054971E-4</v>
      </c>
      <c r="T12" s="33">
        <v>1143.692</v>
      </c>
      <c r="U12" s="33">
        <f t="shared" si="8"/>
        <v>1362.6299464256529</v>
      </c>
      <c r="V12" s="33">
        <f t="shared" si="9"/>
        <v>218.93794642565285</v>
      </c>
      <c r="W12" s="34">
        <f t="shared" si="10"/>
        <v>0.19143086287711453</v>
      </c>
      <c r="X12" s="35">
        <f t="shared" si="11"/>
        <v>47933.824385082036</v>
      </c>
      <c r="Y12" s="41">
        <f t="shared" si="12"/>
        <v>0.79912471878884961</v>
      </c>
      <c r="Z12" s="42">
        <f t="shared" si="20"/>
        <v>1328.1452826270681</v>
      </c>
      <c r="AA12" s="68">
        <f t="shared" si="21"/>
        <v>1189.1920373014204</v>
      </c>
      <c r="AB12" s="7">
        <f t="shared" si="22"/>
        <v>0.81115950433213002</v>
      </c>
      <c r="AC12" s="7">
        <f t="shared" si="23"/>
        <v>1348.1470962000001</v>
      </c>
      <c r="AD12" s="66">
        <f t="shared" si="24"/>
        <v>209.75295065869085</v>
      </c>
      <c r="AF12" s="80">
        <v>4.1879290012033694</v>
      </c>
      <c r="AG12" s="81">
        <v>5.5</v>
      </c>
      <c r="AH12" s="81">
        <v>1265.5160000000001</v>
      </c>
      <c r="AI12" s="81">
        <f t="shared" si="0"/>
        <v>0.7614416365824308</v>
      </c>
      <c r="AJ12" s="85">
        <f t="shared" si="13"/>
        <v>5.0276361899234985</v>
      </c>
      <c r="AK12" s="85">
        <f t="shared" si="1"/>
        <v>1384.4156054787868</v>
      </c>
      <c r="AL12" s="87">
        <f t="shared" si="2"/>
        <v>0.83298171208109917</v>
      </c>
      <c r="AZ12">
        <v>0.1</v>
      </c>
      <c r="BA12">
        <v>0</v>
      </c>
      <c r="BB12">
        <v>1</v>
      </c>
      <c r="BC12">
        <v>0.10105189601537966</v>
      </c>
      <c r="BD12">
        <v>0.98959053657717089</v>
      </c>
      <c r="BF12">
        <f t="shared" si="26"/>
        <v>0.17639999999999997</v>
      </c>
      <c r="BG12" s="105">
        <f t="shared" si="14"/>
        <v>0.18298420654427286</v>
      </c>
      <c r="BI12">
        <v>10</v>
      </c>
      <c r="BJ12">
        <f t="shared" si="15"/>
        <v>9.85</v>
      </c>
    </row>
    <row r="13" spans="1:62">
      <c r="A13" s="22">
        <v>415</v>
      </c>
      <c r="B13" s="22">
        <v>4.1879290012033694</v>
      </c>
      <c r="C13" s="22">
        <v>330</v>
      </c>
      <c r="D13" s="22">
        <f t="shared" si="16"/>
        <v>5.5</v>
      </c>
      <c r="E13" s="22">
        <v>6960.3380000000006</v>
      </c>
      <c r="F13" s="22">
        <f t="shared" si="17"/>
        <v>1265.5160000000001</v>
      </c>
      <c r="G13" s="22">
        <f t="shared" si="3"/>
        <v>0.7614416365824308</v>
      </c>
      <c r="M13" s="23">
        <f t="shared" si="18"/>
        <v>5.0276361899234985</v>
      </c>
      <c r="N13" s="23">
        <f t="shared" si="4"/>
        <v>0.22312756906998921</v>
      </c>
      <c r="O13" s="23">
        <f t="shared" si="5"/>
        <v>0.47236381007650152</v>
      </c>
      <c r="P13" s="24">
        <f t="shared" si="6"/>
        <v>8.5884329104818455E-2</v>
      </c>
      <c r="Q13" s="26">
        <f t="shared" si="7"/>
        <v>5.0983164584837546</v>
      </c>
      <c r="R13" s="25">
        <f t="shared" si="19"/>
        <v>4.9957003637499282E-3</v>
      </c>
      <c r="T13" s="33">
        <v>1265.5160000000001</v>
      </c>
      <c r="U13" s="33">
        <f t="shared" si="8"/>
        <v>1384.4156054787868</v>
      </c>
      <c r="V13" s="33">
        <f t="shared" si="9"/>
        <v>118.89960547878673</v>
      </c>
      <c r="W13" s="34">
        <f t="shared" si="10"/>
        <v>9.3953458888537733E-2</v>
      </c>
      <c r="X13" s="35">
        <f t="shared" si="11"/>
        <v>14137.11618301113</v>
      </c>
      <c r="Y13" s="41">
        <f t="shared" si="12"/>
        <v>0.85854553201508854</v>
      </c>
      <c r="Z13" s="42">
        <f t="shared" si="20"/>
        <v>1426.9026742090771</v>
      </c>
      <c r="AA13" s="68">
        <f t="shared" si="21"/>
        <v>1805.1510092924098</v>
      </c>
      <c r="AB13" s="7">
        <f t="shared" si="22"/>
        <v>0.86374937256317685</v>
      </c>
      <c r="AC13" s="7">
        <f t="shared" si="23"/>
        <v>1435.5514572</v>
      </c>
      <c r="AD13" s="66">
        <f t="shared" si="24"/>
        <v>2614.8753312538988</v>
      </c>
      <c r="AF13" s="80">
        <v>3.6830748094665058</v>
      </c>
      <c r="AG13" s="81">
        <v>5.166666666666667</v>
      </c>
      <c r="AH13" s="81">
        <v>1184.7619999999999</v>
      </c>
      <c r="AI13" s="81">
        <f t="shared" si="0"/>
        <v>0.71285318892900118</v>
      </c>
      <c r="AJ13" s="85">
        <f t="shared" si="13"/>
        <v>4.3954326769470118</v>
      </c>
      <c r="AK13" s="85">
        <f t="shared" si="1"/>
        <v>1392.6434058330424</v>
      </c>
      <c r="AL13" s="87">
        <f t="shared" si="2"/>
        <v>0.83793225381049485</v>
      </c>
      <c r="AZ13">
        <v>0.1</v>
      </c>
      <c r="BA13">
        <v>0</v>
      </c>
      <c r="BB13">
        <v>1</v>
      </c>
      <c r="BC13">
        <v>0.10105189601537966</v>
      </c>
      <c r="BD13">
        <v>0.98959053657717089</v>
      </c>
      <c r="BF13">
        <f t="shared" si="26"/>
        <v>0.19403999999999996</v>
      </c>
      <c r="BG13" s="105">
        <f t="shared" si="14"/>
        <v>0.20216951369928923</v>
      </c>
      <c r="BI13">
        <v>11</v>
      </c>
      <c r="BJ13">
        <f t="shared" si="15"/>
        <v>10.834999999999999</v>
      </c>
    </row>
    <row r="14" spans="1:62">
      <c r="A14" s="22">
        <v>416</v>
      </c>
      <c r="B14" s="22">
        <v>3.6830748094665058</v>
      </c>
      <c r="C14" s="22">
        <v>310</v>
      </c>
      <c r="D14" s="22">
        <f t="shared" si="16"/>
        <v>5.166666666666667</v>
      </c>
      <c r="E14" s="22">
        <v>6121.2703333333329</v>
      </c>
      <c r="F14" s="22">
        <f t="shared" si="17"/>
        <v>1184.7619999999999</v>
      </c>
      <c r="G14" s="22">
        <f t="shared" si="3"/>
        <v>0.71285318892900118</v>
      </c>
      <c r="M14" s="23">
        <f t="shared" si="18"/>
        <v>4.3954326769470118</v>
      </c>
      <c r="N14" s="23">
        <f t="shared" si="4"/>
        <v>0.59480186689889714</v>
      </c>
      <c r="O14" s="23">
        <f t="shared" si="5"/>
        <v>0.77123398971965518</v>
      </c>
      <c r="P14" s="24">
        <f t="shared" si="6"/>
        <v>0.14927109478444939</v>
      </c>
      <c r="Q14" s="26">
        <f t="shared" si="7"/>
        <v>4.4758312400722016</v>
      </c>
      <c r="R14" s="25">
        <f t="shared" si="19"/>
        <v>6.4639289525951259E-3</v>
      </c>
      <c r="T14" s="33">
        <v>1184.7619999999999</v>
      </c>
      <c r="U14" s="33">
        <f t="shared" si="8"/>
        <v>1392.6434058330424</v>
      </c>
      <c r="V14" s="33">
        <f t="shared" si="9"/>
        <v>207.88140583304244</v>
      </c>
      <c r="W14" s="34">
        <f t="shared" si="10"/>
        <v>0.17546258728170083</v>
      </c>
      <c r="X14" s="35">
        <f t="shared" si="11"/>
        <v>43214.678891122086</v>
      </c>
      <c r="Y14" s="41">
        <f t="shared" si="12"/>
        <v>0.87580468791934662</v>
      </c>
      <c r="Z14" s="42">
        <f t="shared" si="20"/>
        <v>1455.5873913219541</v>
      </c>
      <c r="AA14" s="68">
        <f t="shared" si="21"/>
        <v>3961.9453092283293</v>
      </c>
      <c r="AB14" s="7">
        <f t="shared" si="22"/>
        <v>0.87919791083032495</v>
      </c>
      <c r="AC14" s="7">
        <f t="shared" si="23"/>
        <v>1461.2269278000001</v>
      </c>
      <c r="AD14" s="66">
        <f t="shared" si="24"/>
        <v>4703.6994853921742</v>
      </c>
      <c r="AF14" s="80">
        <v>3.5603835740072203</v>
      </c>
      <c r="AG14" s="81">
        <v>5.166666666666667</v>
      </c>
      <c r="AH14" s="81">
        <v>1145.2949999999998</v>
      </c>
      <c r="AI14" s="81">
        <f t="shared" si="0"/>
        <v>0.68910649819494574</v>
      </c>
      <c r="AJ14" s="85">
        <f t="shared" si="13"/>
        <v>4.2423760345147299</v>
      </c>
      <c r="AK14" s="85">
        <f t="shared" si="1"/>
        <v>1394.8215461944224</v>
      </c>
      <c r="AL14" s="87">
        <f t="shared" si="2"/>
        <v>0.8392428075778714</v>
      </c>
      <c r="AZ14">
        <v>0.1</v>
      </c>
      <c r="BA14">
        <v>0</v>
      </c>
      <c r="BB14">
        <v>1</v>
      </c>
      <c r="BC14">
        <v>0.10105189601537966</v>
      </c>
      <c r="BD14">
        <v>0.98959053657717089</v>
      </c>
      <c r="BF14">
        <f t="shared" si="26"/>
        <v>0.21167999999999995</v>
      </c>
      <c r="BG14" s="105">
        <f t="shared" si="14"/>
        <v>0.22143555208279561</v>
      </c>
      <c r="BI14">
        <v>12</v>
      </c>
      <c r="BJ14">
        <f t="shared" si="15"/>
        <v>11.82</v>
      </c>
    </row>
    <row r="15" spans="1:62">
      <c r="A15" s="22">
        <v>417</v>
      </c>
      <c r="B15" s="22">
        <v>3.5603835740072203</v>
      </c>
      <c r="C15" s="22">
        <v>310</v>
      </c>
      <c r="D15" s="22">
        <f t="shared" si="16"/>
        <v>5.166666666666667</v>
      </c>
      <c r="E15" s="22">
        <v>5917.3575000000001</v>
      </c>
      <c r="F15" s="22">
        <f t="shared" si="17"/>
        <v>1145.2949999999998</v>
      </c>
      <c r="G15" s="22">
        <f t="shared" si="3"/>
        <v>0.68910649819494574</v>
      </c>
      <c r="M15" s="23">
        <f t="shared" si="18"/>
        <v>4.2423760345147299</v>
      </c>
      <c r="N15" s="23">
        <f t="shared" si="4"/>
        <v>0.85431317268382745</v>
      </c>
      <c r="O15" s="23">
        <f t="shared" si="5"/>
        <v>0.92429063215193707</v>
      </c>
      <c r="P15" s="24">
        <f t="shared" si="6"/>
        <v>0.17889496106166522</v>
      </c>
      <c r="Q15" s="26">
        <f t="shared" si="7"/>
        <v>4.3245529467509023</v>
      </c>
      <c r="R15" s="25">
        <f t="shared" si="19"/>
        <v>6.7530449046715822E-3</v>
      </c>
      <c r="T15" s="33">
        <v>1145.2949999999998</v>
      </c>
      <c r="U15" s="33">
        <f t="shared" si="8"/>
        <v>1394.8215461944224</v>
      </c>
      <c r="V15" s="33">
        <f t="shared" si="9"/>
        <v>249.52654619442251</v>
      </c>
      <c r="W15" s="34">
        <f t="shared" si="10"/>
        <v>0.21787098188189291</v>
      </c>
      <c r="X15" s="35">
        <f t="shared" si="11"/>
        <v>62263.497255717273</v>
      </c>
      <c r="Y15" s="41">
        <f t="shared" si="12"/>
        <v>0.87998313425774788</v>
      </c>
      <c r="Z15" s="42">
        <f t="shared" si="20"/>
        <v>1462.531969136377</v>
      </c>
      <c r="AA15" s="68">
        <f t="shared" si="21"/>
        <v>4584.7013749783819</v>
      </c>
      <c r="AB15" s="7">
        <f t="shared" si="22"/>
        <v>0.88295226263537907</v>
      </c>
      <c r="AC15" s="7">
        <f t="shared" si="23"/>
        <v>1467.4666605</v>
      </c>
      <c r="AD15" s="66">
        <f t="shared" si="24"/>
        <v>5277.3126324704408</v>
      </c>
      <c r="AF15" s="80">
        <v>5.7180653830726031</v>
      </c>
      <c r="AG15" s="81">
        <v>8.6666666666666661</v>
      </c>
      <c r="AH15" s="81">
        <v>1096.549</v>
      </c>
      <c r="AI15" s="81">
        <f t="shared" si="0"/>
        <v>0.65977677496991571</v>
      </c>
      <c r="AJ15" s="85">
        <f t="shared" si="13"/>
        <v>6.9638994789107604</v>
      </c>
      <c r="AK15" s="85">
        <f t="shared" si="1"/>
        <v>1364.6699949427068</v>
      </c>
      <c r="AL15" s="87">
        <f t="shared" si="2"/>
        <v>0.82110107998959492</v>
      </c>
      <c r="AZ15">
        <v>0.1</v>
      </c>
      <c r="BA15">
        <v>0</v>
      </c>
      <c r="BB15">
        <v>1</v>
      </c>
      <c r="BC15">
        <v>0.10105189601537966</v>
      </c>
      <c r="BD15">
        <v>0.98959053657717089</v>
      </c>
      <c r="BF15">
        <f t="shared" si="26"/>
        <v>0.22931999999999994</v>
      </c>
      <c r="BG15" s="105">
        <f t="shared" si="14"/>
        <v>0.24077587641280102</v>
      </c>
    </row>
    <row r="16" spans="1:62">
      <c r="A16" s="22">
        <v>418</v>
      </c>
      <c r="B16" s="22">
        <v>5.7180653830726031</v>
      </c>
      <c r="C16" s="22">
        <v>520</v>
      </c>
      <c r="D16" s="22">
        <f t="shared" si="16"/>
        <v>8.6666666666666661</v>
      </c>
      <c r="E16" s="22">
        <v>9503.4246666666659</v>
      </c>
      <c r="F16" s="22">
        <f t="shared" si="17"/>
        <v>1096.549</v>
      </c>
      <c r="G16" s="22">
        <f t="shared" si="3"/>
        <v>0.65977677496991571</v>
      </c>
      <c r="M16" s="23">
        <f t="shared" si="18"/>
        <v>6.9638994789107604</v>
      </c>
      <c r="N16" s="23">
        <f t="shared" si="4"/>
        <v>2.8994160956981556</v>
      </c>
      <c r="O16" s="23">
        <f t="shared" si="5"/>
        <v>1.7027671877559056</v>
      </c>
      <c r="P16" s="24">
        <f t="shared" si="6"/>
        <v>0.19647313704875835</v>
      </c>
      <c r="Q16" s="26">
        <f t="shared" si="7"/>
        <v>6.9849746173285201</v>
      </c>
      <c r="R16" s="25">
        <f t="shared" si="19"/>
        <v>4.4416145932772889E-4</v>
      </c>
      <c r="T16" s="33">
        <v>1096.549</v>
      </c>
      <c r="U16" s="33">
        <f t="shared" si="8"/>
        <v>1364.6699949427068</v>
      </c>
      <c r="V16" s="33">
        <f t="shared" si="9"/>
        <v>268.12099494270683</v>
      </c>
      <c r="W16" s="34">
        <f t="shared" si="10"/>
        <v>0.24451346446233305</v>
      </c>
      <c r="X16" s="35">
        <f t="shared" si="11"/>
        <v>71888.867929067026</v>
      </c>
      <c r="Y16" s="41">
        <f t="shared" si="12"/>
        <v>0.80568554422573624</v>
      </c>
      <c r="Z16" s="42">
        <f t="shared" si="20"/>
        <v>1339.0493745031736</v>
      </c>
      <c r="AA16" s="68">
        <f t="shared" si="21"/>
        <v>656.41619170662841</v>
      </c>
      <c r="AB16" s="7">
        <f t="shared" si="22"/>
        <v>0.8169271992779783</v>
      </c>
      <c r="AC16" s="7">
        <f t="shared" si="23"/>
        <v>1357.7330052</v>
      </c>
      <c r="AD16" s="66">
        <f t="shared" si="24"/>
        <v>48.121826690419745</v>
      </c>
      <c r="AF16" s="80">
        <v>5.5133813176895314</v>
      </c>
      <c r="AG16" s="81">
        <v>7.416666666666667</v>
      </c>
      <c r="AH16" s="81">
        <v>1235.4929999999999</v>
      </c>
      <c r="AI16" s="81">
        <f t="shared" si="0"/>
        <v>0.74337725631768947</v>
      </c>
      <c r="AJ16" s="85">
        <f t="shared" si="13"/>
        <v>6.7033384265531719</v>
      </c>
      <c r="AK16" s="85">
        <f t="shared" si="1"/>
        <v>1366.9666018506098</v>
      </c>
      <c r="AL16" s="87">
        <f t="shared" si="2"/>
        <v>0.82248291326751488</v>
      </c>
      <c r="AZ16">
        <v>0.1</v>
      </c>
      <c r="BA16">
        <v>0</v>
      </c>
      <c r="BB16">
        <v>1</v>
      </c>
      <c r="BC16">
        <v>0.10105189601537966</v>
      </c>
      <c r="BD16">
        <v>0.98959053657717089</v>
      </c>
      <c r="BF16">
        <f t="shared" si="26"/>
        <v>0.24695999999999993</v>
      </c>
      <c r="BG16" s="105">
        <f t="shared" si="14"/>
        <v>0.26018501501186259</v>
      </c>
    </row>
    <row r="17" spans="1:59">
      <c r="A17" s="22">
        <v>419</v>
      </c>
      <c r="B17" s="22">
        <v>5.5133813176895314</v>
      </c>
      <c r="C17" s="22">
        <v>445</v>
      </c>
      <c r="D17" s="22">
        <f t="shared" si="16"/>
        <v>7.416666666666667</v>
      </c>
      <c r="E17" s="22">
        <v>9163.2397500000006</v>
      </c>
      <c r="F17" s="22">
        <f t="shared" si="17"/>
        <v>1235.4929999999999</v>
      </c>
      <c r="G17" s="22">
        <f t="shared" si="3"/>
        <v>0.74337725631768947</v>
      </c>
      <c r="M17" s="23">
        <f t="shared" si="18"/>
        <v>6.7033384265531719</v>
      </c>
      <c r="N17" s="23">
        <f t="shared" si="4"/>
        <v>0.508837178143416</v>
      </c>
      <c r="O17" s="23">
        <f t="shared" si="5"/>
        <v>0.71332824011349505</v>
      </c>
      <c r="P17" s="24">
        <f t="shared" si="6"/>
        <v>9.6179088554628547E-2</v>
      </c>
      <c r="Q17" s="26">
        <f t="shared" si="7"/>
        <v>6.7325991647111927</v>
      </c>
      <c r="R17" s="25">
        <f t="shared" si="19"/>
        <v>8.5619079755225281E-4</v>
      </c>
      <c r="T17" s="33">
        <v>1235.4929999999999</v>
      </c>
      <c r="U17" s="33">
        <f t="shared" si="8"/>
        <v>1366.9666018506098</v>
      </c>
      <c r="V17" s="33">
        <f t="shared" si="9"/>
        <v>131.47360185060984</v>
      </c>
      <c r="W17" s="34">
        <f t="shared" si="10"/>
        <v>0.10641387838750187</v>
      </c>
      <c r="X17" s="35">
        <f t="shared" si="11"/>
        <v>17285.307983572678</v>
      </c>
      <c r="Y17" s="41">
        <f t="shared" si="12"/>
        <v>0.81279886095509846</v>
      </c>
      <c r="Z17" s="42">
        <f t="shared" si="20"/>
        <v>1350.8717069073737</v>
      </c>
      <c r="AA17" s="68">
        <f t="shared" si="21"/>
        <v>259.04564323380743</v>
      </c>
      <c r="AB17" s="7">
        <f t="shared" si="22"/>
        <v>0.82319053167870038</v>
      </c>
      <c r="AC17" s="7">
        <f t="shared" si="23"/>
        <v>1368.14266365</v>
      </c>
      <c r="AD17" s="66">
        <f t="shared" si="24"/>
        <v>1.3831213559850426</v>
      </c>
      <c r="AF17" s="80">
        <v>4.2573680304853587</v>
      </c>
      <c r="AG17" s="81">
        <v>5.666666666666667</v>
      </c>
      <c r="AH17" s="81">
        <v>1248.6609999999998</v>
      </c>
      <c r="AI17" s="81">
        <f t="shared" si="0"/>
        <v>0.75130024067388679</v>
      </c>
      <c r="AJ17" s="85">
        <f t="shared" si="13"/>
        <v>5.1148767223764775</v>
      </c>
      <c r="AK17" s="85">
        <f t="shared" si="1"/>
        <v>1383.3658269243933</v>
      </c>
      <c r="AL17" s="87">
        <f t="shared" si="2"/>
        <v>0.8323500763684677</v>
      </c>
      <c r="AZ17">
        <v>0.1</v>
      </c>
      <c r="BA17">
        <v>0</v>
      </c>
      <c r="BB17">
        <v>1</v>
      </c>
      <c r="BC17">
        <v>0.10105189601537966</v>
      </c>
      <c r="BD17">
        <v>0.98959053657717089</v>
      </c>
      <c r="BF17">
        <f t="shared" si="26"/>
        <v>0.26459999999999995</v>
      </c>
      <c r="BG17" s="105">
        <f t="shared" si="14"/>
        <v>0.27965826324118603</v>
      </c>
    </row>
    <row r="18" spans="1:59">
      <c r="A18" s="22">
        <v>422</v>
      </c>
      <c r="B18" s="22">
        <v>4.2573680304853587</v>
      </c>
      <c r="C18" s="22">
        <v>340</v>
      </c>
      <c r="D18" s="22">
        <f t="shared" si="16"/>
        <v>5.666666666666667</v>
      </c>
      <c r="E18" s="22">
        <v>7075.7456666666667</v>
      </c>
      <c r="F18" s="22">
        <f t="shared" si="17"/>
        <v>1248.6609999999998</v>
      </c>
      <c r="G18" s="22">
        <f t="shared" si="3"/>
        <v>0.75130024067388679</v>
      </c>
      <c r="M18" s="23">
        <f t="shared" si="18"/>
        <v>5.1148767223764775</v>
      </c>
      <c r="N18" s="23">
        <f t="shared" si="4"/>
        <v>0.3044721426197704</v>
      </c>
      <c r="O18" s="23">
        <f t="shared" si="5"/>
        <v>0.55178994429018946</v>
      </c>
      <c r="P18" s="24">
        <f t="shared" si="6"/>
        <v>9.7374696051209894E-2</v>
      </c>
      <c r="Q18" s="26">
        <f t="shared" si="7"/>
        <v>5.1839347815884471</v>
      </c>
      <c r="R18" s="25">
        <f t="shared" si="19"/>
        <v>4.769015542123901E-3</v>
      </c>
      <c r="T18" s="33">
        <v>1248.6609999999998</v>
      </c>
      <c r="U18" s="33">
        <f t="shared" si="8"/>
        <v>1383.3658269243933</v>
      </c>
      <c r="V18" s="33">
        <f t="shared" si="9"/>
        <v>134.7048269243935</v>
      </c>
      <c r="W18" s="34">
        <f t="shared" si="10"/>
        <v>0.10787942197633586</v>
      </c>
      <c r="X18" s="35">
        <f t="shared" si="11"/>
        <v>18145.390396730807</v>
      </c>
      <c r="Y18" s="41">
        <f t="shared" si="12"/>
        <v>0.85616386547912215</v>
      </c>
      <c r="Z18" s="42">
        <f t="shared" si="20"/>
        <v>1422.9443444263011</v>
      </c>
      <c r="AA18" s="68">
        <f t="shared" si="21"/>
        <v>1566.4590476488183</v>
      </c>
      <c r="AB18" s="7">
        <f t="shared" si="22"/>
        <v>0.86162453826714802</v>
      </c>
      <c r="AC18" s="7">
        <f t="shared" si="23"/>
        <v>1432.0199826</v>
      </c>
      <c r="AD18" s="66">
        <f t="shared" si="24"/>
        <v>2367.2268645061731</v>
      </c>
      <c r="AF18" s="80">
        <v>4.2820361010830332</v>
      </c>
      <c r="AG18" s="81">
        <v>5.666666666666667</v>
      </c>
      <c r="AH18" s="81">
        <v>1255.896</v>
      </c>
      <c r="AI18" s="81">
        <f t="shared" si="0"/>
        <v>0.75565342960288806</v>
      </c>
      <c r="AJ18" s="85">
        <f t="shared" si="13"/>
        <v>5.1458845996683902</v>
      </c>
      <c r="AK18" s="85">
        <f t="shared" si="1"/>
        <v>1382.9972013866411</v>
      </c>
      <c r="AL18" s="87">
        <f t="shared" si="2"/>
        <v>0.83212828001602956</v>
      </c>
      <c r="AZ18">
        <v>0.1</v>
      </c>
      <c r="BA18">
        <v>0</v>
      </c>
      <c r="BB18">
        <v>1</v>
      </c>
      <c r="BC18">
        <v>0.10105189601537966</v>
      </c>
      <c r="BD18">
        <v>0.98959053657717089</v>
      </c>
      <c r="BF18">
        <f t="shared" si="26"/>
        <v>0.28223999999999994</v>
      </c>
      <c r="BG18" s="105">
        <f t="shared" si="14"/>
        <v>0.29919153170851692</v>
      </c>
    </row>
    <row r="19" spans="1:59">
      <c r="A19" s="22">
        <v>423</v>
      </c>
      <c r="B19" s="22">
        <v>4.2820361010830332</v>
      </c>
      <c r="C19" s="22">
        <v>340</v>
      </c>
      <c r="D19" s="22">
        <f t="shared" si="16"/>
        <v>5.666666666666667</v>
      </c>
      <c r="E19" s="22">
        <v>7116.7440000000006</v>
      </c>
      <c r="F19" s="22">
        <f t="shared" si="17"/>
        <v>1255.896</v>
      </c>
      <c r="G19" s="22">
        <f t="shared" si="3"/>
        <v>0.75565342960288806</v>
      </c>
      <c r="M19" s="23">
        <f t="shared" si="18"/>
        <v>5.1458845996683902</v>
      </c>
      <c r="N19" s="23">
        <f t="shared" si="4"/>
        <v>0.27121396130699765</v>
      </c>
      <c r="O19" s="23">
        <f t="shared" si="5"/>
        <v>0.52078206699827678</v>
      </c>
      <c r="P19" s="24">
        <f t="shared" si="6"/>
        <v>9.1902717705578257E-2</v>
      </c>
      <c r="Q19" s="26">
        <f t="shared" si="7"/>
        <v>5.21435051263538</v>
      </c>
      <c r="R19" s="25">
        <f t="shared" si="19"/>
        <v>4.68758123840342E-3</v>
      </c>
      <c r="T19" s="33">
        <v>1255.896</v>
      </c>
      <c r="U19" s="33">
        <f t="shared" si="8"/>
        <v>1382.9972013866411</v>
      </c>
      <c r="V19" s="33">
        <f t="shared" si="9"/>
        <v>127.10120138664115</v>
      </c>
      <c r="W19" s="34">
        <f t="shared" si="10"/>
        <v>0.10120360395020062</v>
      </c>
      <c r="X19" s="35">
        <f t="shared" si="11"/>
        <v>16154.71539392751</v>
      </c>
      <c r="Y19" s="41">
        <f t="shared" si="12"/>
        <v>0.85531735042905299</v>
      </c>
      <c r="Z19" s="42">
        <f t="shared" si="20"/>
        <v>1421.537436413086</v>
      </c>
      <c r="AA19" s="68">
        <f t="shared" si="21"/>
        <v>1485.3497158936073</v>
      </c>
      <c r="AB19" s="7">
        <f t="shared" si="22"/>
        <v>0.8608696953068592</v>
      </c>
      <c r="AC19" s="7">
        <f t="shared" si="23"/>
        <v>1430.7654336000001</v>
      </c>
      <c r="AD19" s="66">
        <f t="shared" si="24"/>
        <v>2281.8040087893828</v>
      </c>
      <c r="AF19" s="80">
        <v>4.872669073405536</v>
      </c>
      <c r="AG19" s="81">
        <v>6.5</v>
      </c>
      <c r="AH19" s="81">
        <v>1245.904</v>
      </c>
      <c r="AI19" s="81">
        <f t="shared" si="0"/>
        <v>0.74964139590854395</v>
      </c>
      <c r="AJ19" s="85">
        <f t="shared" si="13"/>
        <v>5.8906768430115752</v>
      </c>
      <c r="AK19" s="85">
        <f t="shared" si="1"/>
        <v>1374.7785213523534</v>
      </c>
      <c r="AL19" s="87">
        <f t="shared" si="2"/>
        <v>0.82718322584377468</v>
      </c>
      <c r="AZ19">
        <v>0.1</v>
      </c>
      <c r="BA19">
        <v>0</v>
      </c>
      <c r="BB19">
        <v>1</v>
      </c>
      <c r="BC19">
        <v>0.10105189601537966</v>
      </c>
      <c r="BD19">
        <v>0.98959053657717089</v>
      </c>
      <c r="BF19">
        <f t="shared" si="26"/>
        <v>0.29987999999999992</v>
      </c>
      <c r="BG19" s="105">
        <f t="shared" si="14"/>
        <v>0.3187812321846924</v>
      </c>
    </row>
    <row r="20" spans="1:59">
      <c r="A20" s="22">
        <v>424</v>
      </c>
      <c r="B20" s="22">
        <v>4.872669073405536</v>
      </c>
      <c r="C20" s="22">
        <v>390</v>
      </c>
      <c r="D20" s="22">
        <f t="shared" si="16"/>
        <v>6.5</v>
      </c>
      <c r="E20" s="22">
        <v>8098.3760000000002</v>
      </c>
      <c r="F20" s="22">
        <f t="shared" si="17"/>
        <v>1245.904</v>
      </c>
      <c r="G20" s="22">
        <f t="shared" si="3"/>
        <v>0.74964139590854395</v>
      </c>
      <c r="M20" s="23">
        <f t="shared" si="18"/>
        <v>5.8906768430115752</v>
      </c>
      <c r="N20" s="23">
        <f t="shared" si="4"/>
        <v>0.37127470964234055</v>
      </c>
      <c r="O20" s="23">
        <f t="shared" si="5"/>
        <v>0.60932315698842476</v>
      </c>
      <c r="P20" s="24">
        <f t="shared" si="6"/>
        <v>9.3742024152065354E-2</v>
      </c>
      <c r="Q20" s="26">
        <f t="shared" si="7"/>
        <v>5.9426009675090263</v>
      </c>
      <c r="R20" s="25">
        <f t="shared" si="19"/>
        <v>2.696114704826801E-3</v>
      </c>
      <c r="T20" s="33">
        <v>1245.904</v>
      </c>
      <c r="U20" s="33">
        <f t="shared" si="8"/>
        <v>1374.7785213523534</v>
      </c>
      <c r="V20" s="33">
        <f t="shared" si="9"/>
        <v>128.87452135235344</v>
      </c>
      <c r="W20" s="34">
        <f t="shared" si="10"/>
        <v>0.10343856457026661</v>
      </c>
      <c r="X20" s="35">
        <f t="shared" si="11"/>
        <v>16608.642253798203</v>
      </c>
      <c r="Y20" s="41">
        <f t="shared" si="12"/>
        <v>0.83498452218578401</v>
      </c>
      <c r="Z20" s="42">
        <f t="shared" si="20"/>
        <v>1387.744275872773</v>
      </c>
      <c r="AA20" s="68">
        <f t="shared" si="21"/>
        <v>168.11079028377929</v>
      </c>
      <c r="AB20" s="7">
        <f t="shared" si="22"/>
        <v>0.84279632635379065</v>
      </c>
      <c r="AC20" s="7">
        <f t="shared" si="23"/>
        <v>1400.7274944000001</v>
      </c>
      <c r="AD20" s="66">
        <f t="shared" si="24"/>
        <v>673.34920222749133</v>
      </c>
      <c r="AF20" s="80">
        <v>6.2009468511833123</v>
      </c>
      <c r="AG20" s="81">
        <v>8.8333333333333339</v>
      </c>
      <c r="AH20" s="81">
        <v>1166.7139999999997</v>
      </c>
      <c r="AI20" s="81">
        <f t="shared" si="0"/>
        <v>0.70199398315282779</v>
      </c>
      <c r="AJ20" s="85">
        <f t="shared" si="13"/>
        <v>7.5802846080202952</v>
      </c>
      <c r="AK20" s="85">
        <f t="shared" si="1"/>
        <v>1359.5760844866513</v>
      </c>
      <c r="AL20" s="87">
        <f t="shared" si="2"/>
        <v>0.81803615191735946</v>
      </c>
      <c r="AZ20">
        <v>0.1</v>
      </c>
      <c r="BA20">
        <v>0</v>
      </c>
      <c r="BB20">
        <v>1</v>
      </c>
      <c r="BC20">
        <v>0.10105189601537966</v>
      </c>
      <c r="BD20">
        <v>0.98959053657717089</v>
      </c>
      <c r="BF20">
        <f t="shared" si="26"/>
        <v>0.31751999999999991</v>
      </c>
      <c r="BG20" s="105">
        <f t="shared" si="14"/>
        <v>0.33842419017919345</v>
      </c>
    </row>
    <row r="21" spans="1:59">
      <c r="A21" s="22">
        <v>425</v>
      </c>
      <c r="B21" s="22">
        <v>6.2009468511833123</v>
      </c>
      <c r="C21" s="22">
        <v>530</v>
      </c>
      <c r="D21" s="22">
        <f t="shared" si="16"/>
        <v>8.8333333333333339</v>
      </c>
      <c r="E21" s="22">
        <v>10305.973666666665</v>
      </c>
      <c r="F21" s="22">
        <f t="shared" si="17"/>
        <v>1166.7139999999997</v>
      </c>
      <c r="G21" s="22">
        <f t="shared" si="3"/>
        <v>0.70199398315282779</v>
      </c>
      <c r="M21" s="23">
        <f t="shared" si="18"/>
        <v>7.5802846080202952</v>
      </c>
      <c r="N21" s="23">
        <f t="shared" si="4"/>
        <v>1.5701311080086311</v>
      </c>
      <c r="O21" s="23">
        <f t="shared" si="5"/>
        <v>1.2530487253130387</v>
      </c>
      <c r="P21" s="24">
        <f t="shared" si="6"/>
        <v>0.14185457267694776</v>
      </c>
      <c r="Q21" s="26">
        <f t="shared" si="7"/>
        <v>7.5803674675090242</v>
      </c>
      <c r="R21" s="25">
        <f t="shared" si="19"/>
        <v>6.8656948724300193E-9</v>
      </c>
      <c r="T21" s="33">
        <v>1166.7139999999997</v>
      </c>
      <c r="U21" s="33">
        <f t="shared" si="8"/>
        <v>1359.5760844866513</v>
      </c>
      <c r="V21" s="33">
        <f t="shared" si="9"/>
        <v>192.86208448665161</v>
      </c>
      <c r="W21" s="34">
        <f t="shared" si="10"/>
        <v>0.16530365152612522</v>
      </c>
      <c r="X21" s="35">
        <f t="shared" si="11"/>
        <v>37195.783632536346</v>
      </c>
      <c r="Y21" s="41">
        <f t="shared" si="12"/>
        <v>0.78885823020104595</v>
      </c>
      <c r="Z21" s="42">
        <f t="shared" si="20"/>
        <v>1311.0823785941384</v>
      </c>
      <c r="AA21" s="68">
        <f t="shared" si="21"/>
        <v>2351.6395111895436</v>
      </c>
      <c r="AB21" s="7">
        <f t="shared" si="22"/>
        <v>0.80215102635379065</v>
      </c>
      <c r="AC21" s="7">
        <f t="shared" si="23"/>
        <v>1333.1750058</v>
      </c>
      <c r="AD21" s="66">
        <f t="shared" si="24"/>
        <v>697.01695581875447</v>
      </c>
      <c r="AF21" s="80">
        <v>4.4489933814681111</v>
      </c>
      <c r="AG21" s="81">
        <v>6.833333333333333</v>
      </c>
      <c r="AH21" s="81">
        <v>1082.0820000000001</v>
      </c>
      <c r="AI21" s="81">
        <f t="shared" si="0"/>
        <v>0.65107220216606509</v>
      </c>
      <c r="AJ21" s="85">
        <f t="shared" si="13"/>
        <v>5.3559650583875031</v>
      </c>
      <c r="AK21" s="85">
        <f t="shared" si="1"/>
        <v>1380.5592305761138</v>
      </c>
      <c r="AL21" s="87">
        <f t="shared" si="2"/>
        <v>0.83066139023833563</v>
      </c>
      <c r="AZ21">
        <v>0.1</v>
      </c>
      <c r="BA21">
        <v>0</v>
      </c>
      <c r="BB21">
        <v>1</v>
      </c>
      <c r="BC21">
        <v>0.10105189601537966</v>
      </c>
      <c r="BD21">
        <v>0.98959053657717089</v>
      </c>
      <c r="BF21">
        <f t="shared" si="26"/>
        <v>0.3351599999999999</v>
      </c>
      <c r="BG21" s="105">
        <f t="shared" si="14"/>
        <v>0.35811757680109885</v>
      </c>
    </row>
    <row r="22" spans="1:59">
      <c r="A22" s="22">
        <v>426</v>
      </c>
      <c r="B22" s="22">
        <v>4.4489933814681111</v>
      </c>
      <c r="C22" s="22">
        <v>410</v>
      </c>
      <c r="D22" s="22">
        <f t="shared" si="16"/>
        <v>6.833333333333333</v>
      </c>
      <c r="E22" s="22">
        <v>7394.2270000000008</v>
      </c>
      <c r="F22" s="22">
        <f t="shared" si="17"/>
        <v>1082.0820000000001</v>
      </c>
      <c r="G22" s="22">
        <f t="shared" si="3"/>
        <v>0.65107220216606509</v>
      </c>
      <c r="M22" s="23">
        <f t="shared" si="18"/>
        <v>5.3559650583875031</v>
      </c>
      <c r="N22" s="23">
        <f t="shared" si="4"/>
        <v>2.1826170198164174</v>
      </c>
      <c r="O22" s="23">
        <f t="shared" si="5"/>
        <v>1.4773682749458299</v>
      </c>
      <c r="P22" s="24">
        <f t="shared" si="6"/>
        <v>0.21620023535792635</v>
      </c>
      <c r="Q22" s="26">
        <f t="shared" si="7"/>
        <v>5.4202088393501811</v>
      </c>
      <c r="R22" s="25">
        <f t="shared" si="19"/>
        <v>4.1272633923805369E-3</v>
      </c>
      <c r="T22" s="33">
        <v>1082.0820000000001</v>
      </c>
      <c r="U22" s="33">
        <f t="shared" si="8"/>
        <v>1380.5592305761138</v>
      </c>
      <c r="V22" s="33">
        <f t="shared" si="9"/>
        <v>298.4772305761137</v>
      </c>
      <c r="W22" s="34">
        <f t="shared" si="10"/>
        <v>0.27583605547094736</v>
      </c>
      <c r="X22" s="35">
        <f t="shared" si="11"/>
        <v>89088.657172386535</v>
      </c>
      <c r="Y22" s="41">
        <f t="shared" si="12"/>
        <v>0.84958215390602121</v>
      </c>
      <c r="Z22" s="42">
        <f t="shared" si="20"/>
        <v>1412.0055397918072</v>
      </c>
      <c r="AA22" s="68">
        <f t="shared" si="21"/>
        <v>988.87036328900479</v>
      </c>
      <c r="AB22" s="7">
        <f t="shared" si="22"/>
        <v>0.85576080252707576</v>
      </c>
      <c r="AC22" s="7">
        <f t="shared" si="23"/>
        <v>1422.2744537999999</v>
      </c>
      <c r="AD22" s="66">
        <f t="shared" si="24"/>
        <v>1740.1598486186497</v>
      </c>
      <c r="AF22" s="80">
        <v>3.5561288608102695</v>
      </c>
      <c r="AG22" s="81">
        <v>4.416666666666667</v>
      </c>
      <c r="AH22" s="81">
        <v>1338.1780000000001</v>
      </c>
      <c r="AI22" s="81">
        <f t="shared" si="0"/>
        <v>0.80516125150421181</v>
      </c>
      <c r="AJ22" s="85">
        <f t="shared" si="13"/>
        <v>4.2370726192115367</v>
      </c>
      <c r="AK22" s="85">
        <f t="shared" si="1"/>
        <v>1394.8984824731408</v>
      </c>
      <c r="AL22" s="87">
        <f t="shared" si="2"/>
        <v>0.83928909896097526</v>
      </c>
      <c r="AZ22">
        <v>0.1</v>
      </c>
      <c r="BA22">
        <v>0</v>
      </c>
      <c r="BB22">
        <v>1</v>
      </c>
      <c r="BC22">
        <v>0.10105189601537966</v>
      </c>
      <c r="BD22">
        <v>0.98959053657717089</v>
      </c>
      <c r="BF22">
        <f t="shared" si="26"/>
        <v>0.35279999999999989</v>
      </c>
      <c r="BG22" s="105">
        <f t="shared" si="14"/>
        <v>0.37785885485447718</v>
      </c>
    </row>
    <row r="23" spans="1:59">
      <c r="A23" s="22">
        <v>429</v>
      </c>
      <c r="B23" s="22">
        <v>3.5561288608102695</v>
      </c>
      <c r="C23" s="22">
        <v>265</v>
      </c>
      <c r="D23" s="22">
        <f t="shared" si="16"/>
        <v>4.416666666666667</v>
      </c>
      <c r="E23" s="22">
        <v>5910.2861666666677</v>
      </c>
      <c r="F23" s="22">
        <f t="shared" si="17"/>
        <v>1338.1780000000001</v>
      </c>
      <c r="G23" s="22">
        <f t="shared" si="3"/>
        <v>0.80516125150421181</v>
      </c>
      <c r="M23" s="23">
        <f t="shared" si="18"/>
        <v>4.2370726192115367</v>
      </c>
      <c r="N23" s="23">
        <f t="shared" si="4"/>
        <v>3.2254021881315598E-2</v>
      </c>
      <c r="O23" s="23">
        <f t="shared" si="5"/>
        <v>0.1795940474551303</v>
      </c>
      <c r="P23" s="24">
        <f t="shared" si="6"/>
        <v>4.0662803197387992E-2</v>
      </c>
      <c r="Q23" s="26">
        <f t="shared" si="7"/>
        <v>4.3193068853790626</v>
      </c>
      <c r="R23" s="25">
        <f t="shared" si="19"/>
        <v>6.7624745321115008E-3</v>
      </c>
      <c r="T23" s="33">
        <v>1338.1780000000001</v>
      </c>
      <c r="U23" s="33">
        <f t="shared" si="8"/>
        <v>1394.8984824731408</v>
      </c>
      <c r="V23" s="33">
        <f t="shared" si="9"/>
        <v>56.720482473140692</v>
      </c>
      <c r="W23" s="34">
        <f t="shared" si="10"/>
        <v>4.238635104832144E-2</v>
      </c>
      <c r="X23" s="35">
        <f t="shared" si="11"/>
        <v>3217.2131319858604</v>
      </c>
      <c r="Y23" s="41">
        <f t="shared" si="12"/>
        <v>0.8801279174955251</v>
      </c>
      <c r="Z23" s="42">
        <f t="shared" si="20"/>
        <v>1462.7725988775628</v>
      </c>
      <c r="AA23" s="68">
        <f t="shared" si="21"/>
        <v>4606.8956776810292</v>
      </c>
      <c r="AB23" s="7">
        <f t="shared" si="22"/>
        <v>0.88308245685920572</v>
      </c>
      <c r="AC23" s="7">
        <f t="shared" si="23"/>
        <v>1467.6830433</v>
      </c>
      <c r="AD23" s="66">
        <f t="shared" si="24"/>
        <v>5297.5922947587678</v>
      </c>
      <c r="AF23" s="80">
        <v>4.2688935018050538</v>
      </c>
      <c r="AG23" s="81">
        <v>5.5</v>
      </c>
      <c r="AH23" s="81">
        <v>1289.982</v>
      </c>
      <c r="AI23" s="81">
        <f t="shared" si="0"/>
        <v>0.77616245487364621</v>
      </c>
      <c r="AJ23" s="85">
        <f t="shared" si="13"/>
        <v>5.1293632638188491</v>
      </c>
      <c r="AK23" s="85">
        <f t="shared" si="1"/>
        <v>1383.1933195384161</v>
      </c>
      <c r="AL23" s="87">
        <f t="shared" si="2"/>
        <v>0.83224628131071965</v>
      </c>
      <c r="AZ23">
        <v>0.1</v>
      </c>
      <c r="BA23">
        <v>0</v>
      </c>
      <c r="BB23">
        <v>1</v>
      </c>
      <c r="BC23">
        <v>0.10105189601537966</v>
      </c>
      <c r="BD23">
        <v>0.98959053657717089</v>
      </c>
      <c r="BF23">
        <f t="shared" si="26"/>
        <v>0.37043999999999988</v>
      </c>
      <c r="BG23" s="105">
        <f t="shared" si="14"/>
        <v>0.39764573562797895</v>
      </c>
    </row>
    <row r="24" spans="1:59">
      <c r="A24" s="22">
        <v>430</v>
      </c>
      <c r="B24" s="22">
        <v>4.2688935018050538</v>
      </c>
      <c r="C24" s="22">
        <v>330</v>
      </c>
      <c r="D24" s="22">
        <f t="shared" si="16"/>
        <v>5.5</v>
      </c>
      <c r="E24" s="22">
        <v>7094.9009999999998</v>
      </c>
      <c r="F24" s="22">
        <f t="shared" si="17"/>
        <v>1289.982</v>
      </c>
      <c r="G24" s="22">
        <f t="shared" si="3"/>
        <v>0.77616245487364621</v>
      </c>
      <c r="M24" s="23">
        <f t="shared" si="18"/>
        <v>5.1293632638188491</v>
      </c>
      <c r="N24" s="23">
        <f t="shared" si="4"/>
        <v>0.13737159020701606</v>
      </c>
      <c r="O24" s="23">
        <f t="shared" si="5"/>
        <v>0.37063673618115089</v>
      </c>
      <c r="P24" s="24">
        <f t="shared" si="6"/>
        <v>6.7388497487481977E-2</v>
      </c>
      <c r="Q24" s="26">
        <f t="shared" si="7"/>
        <v>5.1981456877256313</v>
      </c>
      <c r="R24" s="25">
        <f t="shared" si="19"/>
        <v>4.7310218384922897E-3</v>
      </c>
      <c r="T24" s="33">
        <v>1289.982</v>
      </c>
      <c r="U24" s="33">
        <f t="shared" si="8"/>
        <v>1383.1933195384161</v>
      </c>
      <c r="V24" s="33">
        <f t="shared" si="9"/>
        <v>93.211319538416092</v>
      </c>
      <c r="W24" s="34">
        <f t="shared" si="10"/>
        <v>7.2257845100486745E-2</v>
      </c>
      <c r="X24" s="35">
        <f t="shared" si="11"/>
        <v>8688.3500900927102</v>
      </c>
      <c r="Y24" s="41">
        <f t="shared" si="12"/>
        <v>0.85576838289774537</v>
      </c>
      <c r="Z24" s="42">
        <f t="shared" si="20"/>
        <v>1422.2870523760528</v>
      </c>
      <c r="AA24" s="68">
        <f t="shared" si="21"/>
        <v>1528.3199471805146</v>
      </c>
      <c r="AB24" s="7">
        <f t="shared" si="22"/>
        <v>0.86127185884476543</v>
      </c>
      <c r="AC24" s="7">
        <f t="shared" si="23"/>
        <v>1431.4338294000001</v>
      </c>
      <c r="AD24" s="66">
        <f t="shared" si="24"/>
        <v>2327.1467917055916</v>
      </c>
      <c r="AF24" s="80">
        <v>4.4305224127557166</v>
      </c>
      <c r="AG24" s="81">
        <v>6.083333333333333</v>
      </c>
      <c r="AH24" s="81">
        <v>1210.4430000000002</v>
      </c>
      <c r="AI24" s="81">
        <f t="shared" si="0"/>
        <v>0.72830505415162472</v>
      </c>
      <c r="AJ24" s="85">
        <f t="shared" si="13"/>
        <v>5.3327050988635429</v>
      </c>
      <c r="AK24" s="85">
        <f t="shared" si="1"/>
        <v>1380.8241996297991</v>
      </c>
      <c r="AL24" s="87">
        <f t="shared" si="2"/>
        <v>0.83082081806847119</v>
      </c>
      <c r="AZ24">
        <v>0.1</v>
      </c>
      <c r="BA24">
        <v>0</v>
      </c>
      <c r="BB24">
        <v>1</v>
      </c>
      <c r="BC24">
        <v>0.10105189601537966</v>
      </c>
      <c r="BD24">
        <v>0.98959053657717089</v>
      </c>
      <c r="BF24">
        <f t="shared" si="26"/>
        <v>0.38807999999999987</v>
      </c>
      <c r="BG24" s="105">
        <f t="shared" si="14"/>
        <v>0.41747614384642046</v>
      </c>
    </row>
    <row r="25" spans="1:59">
      <c r="A25" s="22">
        <v>501</v>
      </c>
      <c r="B25" s="22">
        <v>4.4305224127557166</v>
      </c>
      <c r="C25" s="22">
        <v>365</v>
      </c>
      <c r="D25" s="22">
        <f t="shared" si="16"/>
        <v>6.083333333333333</v>
      </c>
      <c r="E25" s="22">
        <v>7363.5282500000003</v>
      </c>
      <c r="F25" s="22">
        <f t="shared" si="17"/>
        <v>1210.4430000000002</v>
      </c>
      <c r="G25" s="22">
        <f t="shared" si="3"/>
        <v>0.72830505415162472</v>
      </c>
      <c r="M25" s="23">
        <f t="shared" si="18"/>
        <v>5.3327050988635429</v>
      </c>
      <c r="N25" s="23">
        <f t="shared" si="4"/>
        <v>0.56344274638323422</v>
      </c>
      <c r="O25" s="23">
        <f t="shared" si="5"/>
        <v>0.7506282344697901</v>
      </c>
      <c r="P25" s="24">
        <f t="shared" si="6"/>
        <v>0.12339094265256824</v>
      </c>
      <c r="Q25" s="26">
        <f t="shared" si="7"/>
        <v>5.3974341349277983</v>
      </c>
      <c r="R25" s="25">
        <f t="shared" si="19"/>
        <v>4.1898481098076755E-3</v>
      </c>
      <c r="T25" s="33">
        <v>1210.4430000000002</v>
      </c>
      <c r="U25" s="33">
        <f t="shared" si="8"/>
        <v>1380.8241996297991</v>
      </c>
      <c r="V25" s="33">
        <f t="shared" si="9"/>
        <v>170.38119962979886</v>
      </c>
      <c r="W25" s="34">
        <f t="shared" si="10"/>
        <v>0.14075937456765733</v>
      </c>
      <c r="X25" s="35">
        <f t="shared" si="11"/>
        <v>29029.753187289371</v>
      </c>
      <c r="Y25" s="41">
        <f t="shared" si="12"/>
        <v>0.85021715080102522</v>
      </c>
      <c r="Z25" s="42">
        <f t="shared" si="20"/>
        <v>1413.0609046313039</v>
      </c>
      <c r="AA25" s="68">
        <f t="shared" si="21"/>
        <v>1039.2051493540439</v>
      </c>
      <c r="AB25" s="7">
        <f t="shared" si="22"/>
        <v>0.85632601416967513</v>
      </c>
      <c r="AC25" s="7">
        <f t="shared" si="23"/>
        <v>1423.2138355500001</v>
      </c>
      <c r="AD25" s="66">
        <f t="shared" si="24"/>
        <v>1796.8812334471986</v>
      </c>
      <c r="AF25" s="80">
        <v>5.7589444444444453</v>
      </c>
      <c r="AG25" s="81">
        <v>7.666666666666667</v>
      </c>
      <c r="AH25" s="81">
        <v>1248.4390000000001</v>
      </c>
      <c r="AI25" s="81">
        <f t="shared" si="0"/>
        <v>0.75116666666666676</v>
      </c>
      <c r="AJ25" s="85">
        <f t="shared" si="13"/>
        <v>7.0159902377025594</v>
      </c>
      <c r="AK25" s="85">
        <f t="shared" si="1"/>
        <v>1364.2216340655691</v>
      </c>
      <c r="AL25" s="87">
        <f t="shared" si="2"/>
        <v>0.82083130810202709</v>
      </c>
      <c r="AZ25">
        <v>0.1</v>
      </c>
      <c r="BA25">
        <v>0</v>
      </c>
      <c r="BB25">
        <v>1</v>
      </c>
      <c r="BC25">
        <v>0.10105189601537966</v>
      </c>
      <c r="BD25">
        <v>0.98959053657717089</v>
      </c>
      <c r="BF25">
        <f t="shared" si="26"/>
        <v>0.40571999999999986</v>
      </c>
      <c r="BG25" s="105">
        <f t="shared" si="14"/>
        <v>0.43734818894014271</v>
      </c>
    </row>
    <row r="26" spans="1:59">
      <c r="A26" s="22">
        <v>502</v>
      </c>
      <c r="B26" s="22">
        <v>5.7589444444444453</v>
      </c>
      <c r="C26" s="22">
        <v>460</v>
      </c>
      <c r="D26" s="22">
        <f t="shared" si="16"/>
        <v>7.666666666666667</v>
      </c>
      <c r="E26" s="22">
        <v>9571.3656666666684</v>
      </c>
      <c r="F26" s="22">
        <f t="shared" si="17"/>
        <v>1248.4390000000001</v>
      </c>
      <c r="G26" s="22">
        <f t="shared" si="3"/>
        <v>0.75116666666666676</v>
      </c>
      <c r="M26" s="23">
        <f t="shared" si="18"/>
        <v>7.0159902377025594</v>
      </c>
      <c r="N26" s="23">
        <f t="shared" si="4"/>
        <v>0.42337981520948337</v>
      </c>
      <c r="O26" s="23">
        <f t="shared" si="5"/>
        <v>0.6506764289641076</v>
      </c>
      <c r="P26" s="24">
        <f t="shared" si="6"/>
        <v>8.4870838560535775E-2</v>
      </c>
      <c r="Q26" s="26">
        <f t="shared" si="7"/>
        <v>7.0353785000000011</v>
      </c>
      <c r="R26" s="25">
        <f t="shared" si="19"/>
        <v>3.7590471491440034E-4</v>
      </c>
      <c r="T26" s="33">
        <v>1248.4390000000001</v>
      </c>
      <c r="U26" s="33">
        <f t="shared" si="8"/>
        <v>1364.2216340655691</v>
      </c>
      <c r="V26" s="33">
        <f t="shared" si="9"/>
        <v>115.78263406556903</v>
      </c>
      <c r="W26" s="34">
        <f t="shared" si="10"/>
        <v>9.2741923366355117E-2</v>
      </c>
      <c r="X26" s="35">
        <f t="shared" si="11"/>
        <v>13405.618351161465</v>
      </c>
      <c r="Y26" s="41">
        <f t="shared" si="12"/>
        <v>0.80426346651072012</v>
      </c>
      <c r="Z26" s="42">
        <f t="shared" si="20"/>
        <v>1336.6858813408169</v>
      </c>
      <c r="AA26" s="68">
        <f t="shared" si="21"/>
        <v>758.21767811869972</v>
      </c>
      <c r="AB26" s="7">
        <f t="shared" si="22"/>
        <v>0.81567630000000002</v>
      </c>
      <c r="AC26" s="7">
        <f t="shared" si="23"/>
        <v>1355.6540106</v>
      </c>
      <c r="AD26" s="66">
        <f t="shared" si="24"/>
        <v>73.404171847770499</v>
      </c>
      <c r="AF26" s="80">
        <v>5.4598585539510625</v>
      </c>
      <c r="AG26" s="81">
        <v>7.583333333333333</v>
      </c>
      <c r="AH26" s="81">
        <v>1196.6089999999999</v>
      </c>
      <c r="AI26" s="81">
        <f t="shared" si="0"/>
        <v>0.71998134777376654</v>
      </c>
      <c r="AJ26" s="85">
        <f t="shared" si="13"/>
        <v>6.6352773139408274</v>
      </c>
      <c r="AK26" s="85">
        <f t="shared" si="1"/>
        <v>1367.5818639262361</v>
      </c>
      <c r="AL26" s="87">
        <f t="shared" si="2"/>
        <v>0.82285310705549708</v>
      </c>
      <c r="AZ26">
        <v>0.1</v>
      </c>
      <c r="BA26">
        <v>0</v>
      </c>
      <c r="BB26">
        <v>1</v>
      </c>
      <c r="BC26">
        <v>0.10105189601537966</v>
      </c>
      <c r="BD26">
        <v>0.98959053657717089</v>
      </c>
      <c r="BF26">
        <f t="shared" si="26"/>
        <v>0.42335999999999985</v>
      </c>
      <c r="BG26" s="105">
        <f t="shared" si="14"/>
        <v>0.4572601412670545</v>
      </c>
    </row>
    <row r="27" spans="1:59">
      <c r="A27" s="22">
        <v>503</v>
      </c>
      <c r="B27" s="22">
        <v>5.4598585539510625</v>
      </c>
      <c r="C27" s="22">
        <v>455</v>
      </c>
      <c r="D27" s="22">
        <f t="shared" si="16"/>
        <v>7.583333333333333</v>
      </c>
      <c r="E27" s="22">
        <v>9074.2849166666656</v>
      </c>
      <c r="F27" s="22">
        <f t="shared" si="17"/>
        <v>1196.6089999999999</v>
      </c>
      <c r="G27" s="22">
        <f t="shared" si="3"/>
        <v>0.71998134777376654</v>
      </c>
      <c r="M27" s="23">
        <f t="shared" si="18"/>
        <v>6.6352773139408274</v>
      </c>
      <c r="N27" s="23">
        <f t="shared" si="4"/>
        <v>0.89881021590636301</v>
      </c>
      <c r="O27" s="23">
        <f t="shared" si="5"/>
        <v>0.94805601939250561</v>
      </c>
      <c r="P27" s="24">
        <f t="shared" si="6"/>
        <v>0.12501837618362713</v>
      </c>
      <c r="Q27" s="26">
        <f t="shared" si="7"/>
        <v>6.6666055970216602</v>
      </c>
      <c r="R27" s="25">
        <f t="shared" si="19"/>
        <v>9.8146132079279455E-4</v>
      </c>
      <c r="T27" s="33">
        <v>1196.6089999999999</v>
      </c>
      <c r="U27" s="33">
        <f t="shared" si="8"/>
        <v>1367.5818639262361</v>
      </c>
      <c r="V27" s="33">
        <f t="shared" si="9"/>
        <v>170.97286392623619</v>
      </c>
      <c r="W27" s="34">
        <f t="shared" si="10"/>
        <v>0.14288114490718037</v>
      </c>
      <c r="X27" s="35">
        <f t="shared" si="11"/>
        <v>29231.720199139276</v>
      </c>
      <c r="Y27" s="41">
        <f t="shared" si="12"/>
        <v>0.81465692932941547</v>
      </c>
      <c r="Z27" s="42">
        <f t="shared" si="20"/>
        <v>1353.9598165454886</v>
      </c>
      <c r="AA27" s="68">
        <f t="shared" si="21"/>
        <v>185.56017484333029</v>
      </c>
      <c r="AB27" s="7">
        <f t="shared" si="22"/>
        <v>0.82482832824909746</v>
      </c>
      <c r="AC27" s="7">
        <f t="shared" si="23"/>
        <v>1370.8646815499999</v>
      </c>
      <c r="AD27" s="66">
        <f t="shared" si="24"/>
        <v>10.776891550894046</v>
      </c>
      <c r="AF27" s="80">
        <v>3.8645908543922984</v>
      </c>
      <c r="AG27" s="81">
        <v>5</v>
      </c>
      <c r="AH27" s="81">
        <v>1284.5899999999999</v>
      </c>
      <c r="AI27" s="81">
        <f t="shared" si="0"/>
        <v>0.7729181708784596</v>
      </c>
      <c r="AJ27" s="85">
        <f t="shared" si="13"/>
        <v>4.6223025843192778</v>
      </c>
      <c r="AK27" s="85">
        <f t="shared" si="1"/>
        <v>1389.5563699765676</v>
      </c>
      <c r="AL27" s="87">
        <f t="shared" si="2"/>
        <v>0.83607483151418027</v>
      </c>
      <c r="AZ27">
        <v>0.1</v>
      </c>
      <c r="BA27">
        <v>0</v>
      </c>
      <c r="BB27">
        <v>1</v>
      </c>
      <c r="BC27">
        <v>0.10105189601537966</v>
      </c>
      <c r="BD27">
        <v>0.98959053657717089</v>
      </c>
      <c r="BF27">
        <f t="shared" si="26"/>
        <v>0.44099999999999984</v>
      </c>
      <c r="BG27" s="105">
        <f t="shared" si="14"/>
        <v>0.47721041226205435</v>
      </c>
    </row>
    <row r="28" spans="1:59">
      <c r="A28" s="22">
        <v>506</v>
      </c>
      <c r="B28" s="22">
        <v>3.8645908543922984</v>
      </c>
      <c r="C28" s="22">
        <v>300</v>
      </c>
      <c r="D28" s="22">
        <f t="shared" si="16"/>
        <v>5</v>
      </c>
      <c r="E28" s="22">
        <v>6422.95</v>
      </c>
      <c r="F28" s="22">
        <f t="shared" si="17"/>
        <v>1284.5899999999999</v>
      </c>
      <c r="G28" s="22">
        <f t="shared" si="3"/>
        <v>0.7729181708784596</v>
      </c>
      <c r="M28" s="23">
        <f t="shared" si="18"/>
        <v>4.6223025843192778</v>
      </c>
      <c r="N28" s="23">
        <f t="shared" si="4"/>
        <v>0.14265533781189629</v>
      </c>
      <c r="O28" s="23">
        <f t="shared" si="5"/>
        <v>0.37769741568072224</v>
      </c>
      <c r="P28" s="24">
        <f t="shared" si="6"/>
        <v>7.5539483136144447E-2</v>
      </c>
      <c r="Q28" s="26">
        <f t="shared" si="7"/>
        <v>4.6996405234657042</v>
      </c>
      <c r="R28" s="25">
        <f t="shared" si="19"/>
        <v>5.9811568314163521E-3</v>
      </c>
      <c r="T28" s="33">
        <v>1284.5899999999999</v>
      </c>
      <c r="U28" s="33">
        <f t="shared" si="8"/>
        <v>1389.5563699765676</v>
      </c>
      <c r="V28" s="33">
        <f t="shared" si="9"/>
        <v>104.96636997656765</v>
      </c>
      <c r="W28" s="34">
        <f t="shared" si="10"/>
        <v>8.1711962553474377E-2</v>
      </c>
      <c r="X28" s="35">
        <f t="shared" si="11"/>
        <v>11017.938826057682</v>
      </c>
      <c r="Y28" s="41">
        <f t="shared" si="12"/>
        <v>0.86961113944808377</v>
      </c>
      <c r="Z28" s="42">
        <f t="shared" si="20"/>
        <v>1445.2937137627152</v>
      </c>
      <c r="AA28" s="68">
        <f t="shared" si="21"/>
        <v>3106.6514923352152</v>
      </c>
      <c r="AB28" s="7">
        <f t="shared" si="22"/>
        <v>0.87364351985559563</v>
      </c>
      <c r="AC28" s="7">
        <f t="shared" si="23"/>
        <v>1451.9955299999999</v>
      </c>
      <c r="AD28" s="66">
        <f t="shared" si="24"/>
        <v>3898.6487044317923</v>
      </c>
      <c r="AF28" s="80">
        <v>3.2024350180505414</v>
      </c>
      <c r="AG28" s="81">
        <v>4.333333333333333</v>
      </c>
      <c r="AH28" s="81">
        <v>1228.2570000000001</v>
      </c>
      <c r="AI28" s="81">
        <f t="shared" si="0"/>
        <v>0.73902346570397115</v>
      </c>
      <c r="AJ28" s="85">
        <f t="shared" si="13"/>
        <v>3.7972573989166007</v>
      </c>
      <c r="AK28" s="85">
        <f t="shared" si="1"/>
        <v>1401.6555742359085</v>
      </c>
      <c r="AL28" s="87">
        <f t="shared" si="2"/>
        <v>0.84335473780740577</v>
      </c>
      <c r="AZ28">
        <v>0.1</v>
      </c>
      <c r="BA28">
        <v>0</v>
      </c>
      <c r="BB28">
        <v>1</v>
      </c>
      <c r="BC28">
        <v>0.10105189601537966</v>
      </c>
      <c r="BD28">
        <v>0.98959053657717089</v>
      </c>
      <c r="BF28">
        <f t="shared" si="26"/>
        <v>0.45863999999999983</v>
      </c>
      <c r="BG28" s="105">
        <f t="shared" si="14"/>
        <v>0.49719753773346426</v>
      </c>
    </row>
    <row r="29" spans="1:59">
      <c r="A29" s="22">
        <v>507</v>
      </c>
      <c r="B29" s="22">
        <v>3.2024350180505414</v>
      </c>
      <c r="C29" s="22">
        <v>260</v>
      </c>
      <c r="D29" s="22">
        <f t="shared" si="16"/>
        <v>4.333333333333333</v>
      </c>
      <c r="E29" s="22">
        <v>5322.4470000000001</v>
      </c>
      <c r="F29" s="22">
        <f t="shared" si="17"/>
        <v>1228.2570000000001</v>
      </c>
      <c r="G29" s="22">
        <f t="shared" si="3"/>
        <v>0.73902346570397115</v>
      </c>
      <c r="M29" s="23">
        <f t="shared" si="18"/>
        <v>3.7972573989166007</v>
      </c>
      <c r="N29" s="23">
        <f t="shared" si="4"/>
        <v>0.28737740746077267</v>
      </c>
      <c r="O29" s="23">
        <f t="shared" si="5"/>
        <v>0.53607593441673229</v>
      </c>
      <c r="P29" s="24">
        <f t="shared" si="6"/>
        <v>0.12370983101924592</v>
      </c>
      <c r="Q29" s="26">
        <f t="shared" si="7"/>
        <v>3.883202377256318</v>
      </c>
      <c r="R29" s="25">
        <f t="shared" si="19"/>
        <v>7.3865393018144685E-3</v>
      </c>
      <c r="T29" s="33">
        <v>1228.2570000000001</v>
      </c>
      <c r="U29" s="33">
        <f t="shared" si="8"/>
        <v>1401.6555742359085</v>
      </c>
      <c r="V29" s="33">
        <f t="shared" si="9"/>
        <v>173.39857423590843</v>
      </c>
      <c r="W29" s="34">
        <f t="shared" si="10"/>
        <v>0.14117450520201263</v>
      </c>
      <c r="X29" s="35">
        <f t="shared" si="11"/>
        <v>30067.065547045844</v>
      </c>
      <c r="Y29" s="41">
        <f t="shared" si="12"/>
        <v>0.89213487300957683</v>
      </c>
      <c r="Z29" s="42">
        <f t="shared" si="20"/>
        <v>1482.7281589419167</v>
      </c>
      <c r="AA29" s="68">
        <f t="shared" si="21"/>
        <v>6572.7639909128793</v>
      </c>
      <c r="AB29" s="7">
        <f t="shared" si="22"/>
        <v>0.89390548844765338</v>
      </c>
      <c r="AC29" s="7">
        <f t="shared" si="23"/>
        <v>1485.6709217999999</v>
      </c>
      <c r="AD29" s="66">
        <f t="shared" si="24"/>
        <v>7058.578626315074</v>
      </c>
      <c r="AF29" s="80">
        <v>4.1996505214600885</v>
      </c>
      <c r="AG29" s="81">
        <v>5.416666666666667</v>
      </c>
      <c r="AH29" s="81">
        <v>1288.5820000000001</v>
      </c>
      <c r="AI29" s="81">
        <f t="shared" si="0"/>
        <v>0.77532009626955478</v>
      </c>
      <c r="AJ29" s="85">
        <f t="shared" si="13"/>
        <v>5.0423580076087111</v>
      </c>
      <c r="AK29" s="85">
        <f t="shared" si="1"/>
        <v>1384.2371279735405</v>
      </c>
      <c r="AL29" s="87">
        <f t="shared" si="2"/>
        <v>0.83287432489382707</v>
      </c>
      <c r="AZ29">
        <v>0.1</v>
      </c>
      <c r="BA29">
        <v>0</v>
      </c>
      <c r="BB29">
        <v>1</v>
      </c>
      <c r="BC29">
        <v>0.10105189601537966</v>
      </c>
      <c r="BD29">
        <v>0.98959053657717089</v>
      </c>
      <c r="BF29">
        <f t="shared" si="26"/>
        <v>0.47627999999999981</v>
      </c>
      <c r="BG29" s="105">
        <f t="shared" si="14"/>
        <v>0.51722016370532653</v>
      </c>
    </row>
    <row r="30" spans="1:59">
      <c r="A30" s="22">
        <v>508</v>
      </c>
      <c r="B30" s="22">
        <v>4.1996505214600885</v>
      </c>
      <c r="C30" s="22">
        <v>325</v>
      </c>
      <c r="D30" s="22">
        <f t="shared" si="16"/>
        <v>5.416666666666667</v>
      </c>
      <c r="E30" s="22">
        <v>6979.8191666666671</v>
      </c>
      <c r="F30" s="22">
        <f t="shared" si="17"/>
        <v>1288.5820000000001</v>
      </c>
      <c r="G30" s="22">
        <f t="shared" si="3"/>
        <v>0.77532009626955478</v>
      </c>
      <c r="M30" s="23">
        <f t="shared" si="18"/>
        <v>5.0423580076087111</v>
      </c>
      <c r="N30" s="23">
        <f t="shared" si="4"/>
        <v>0.14010697224576504</v>
      </c>
      <c r="O30" s="23">
        <f t="shared" si="5"/>
        <v>0.37430865905795585</v>
      </c>
      <c r="P30" s="24">
        <f t="shared" si="6"/>
        <v>6.9103137056853378E-2</v>
      </c>
      <c r="Q30" s="26">
        <f t="shared" si="7"/>
        <v>5.1127690929602894</v>
      </c>
      <c r="R30" s="25">
        <f t="shared" si="19"/>
        <v>4.9577209403872374E-3</v>
      </c>
      <c r="T30" s="33">
        <v>1288.5820000000001</v>
      </c>
      <c r="U30" s="33">
        <f t="shared" si="8"/>
        <v>1384.2371279735405</v>
      </c>
      <c r="V30" s="33">
        <f t="shared" si="9"/>
        <v>95.655127973540402</v>
      </c>
      <c r="W30" s="34">
        <f t="shared" si="10"/>
        <v>7.4232860596795847E-2</v>
      </c>
      <c r="X30" s="35">
        <f t="shared" si="11"/>
        <v>9149.9035076343916</v>
      </c>
      <c r="Y30" s="41">
        <f t="shared" si="12"/>
        <v>0.85814362639228214</v>
      </c>
      <c r="Z30" s="42">
        <f t="shared" si="20"/>
        <v>1426.234707063973</v>
      </c>
      <c r="AA30" s="68">
        <f t="shared" si="21"/>
        <v>1763.796649457134</v>
      </c>
      <c r="AB30" s="7">
        <f t="shared" si="22"/>
        <v>0.86339069404332136</v>
      </c>
      <c r="AC30" s="7">
        <f t="shared" si="23"/>
        <v>1434.9553335000001</v>
      </c>
      <c r="AD30" s="66">
        <f t="shared" si="24"/>
        <v>2572.3363718241912</v>
      </c>
      <c r="AF30" s="80">
        <v>4.4796216907340556</v>
      </c>
      <c r="AG30" s="81">
        <v>6.25</v>
      </c>
      <c r="AH30" s="81">
        <v>1191.221</v>
      </c>
      <c r="AI30" s="81">
        <f t="shared" si="0"/>
        <v>0.71673947051744891</v>
      </c>
      <c r="AJ30" s="85">
        <f t="shared" si="13"/>
        <v>5.3945442169150315</v>
      </c>
      <c r="AK30" s="85">
        <f t="shared" si="1"/>
        <v>1380.1223885894171</v>
      </c>
      <c r="AL30" s="87">
        <f t="shared" si="2"/>
        <v>0.83039854909110533</v>
      </c>
      <c r="AZ30">
        <v>0.1</v>
      </c>
      <c r="BA30">
        <v>0</v>
      </c>
      <c r="BB30">
        <v>1</v>
      </c>
      <c r="BC30">
        <v>0.10105189601537966</v>
      </c>
      <c r="BD30">
        <v>0.98959053657717089</v>
      </c>
      <c r="BF30">
        <f t="shared" si="26"/>
        <v>0.4939199999999998</v>
      </c>
      <c r="BG30" s="105">
        <f t="shared" si="14"/>
        <v>0.53727703433733531</v>
      </c>
    </row>
    <row r="31" spans="1:59">
      <c r="A31" s="22">
        <v>509</v>
      </c>
      <c r="B31" s="22">
        <v>4.4796216907340556</v>
      </c>
      <c r="C31" s="22">
        <v>375</v>
      </c>
      <c r="D31" s="22">
        <f t="shared" si="16"/>
        <v>6.25</v>
      </c>
      <c r="E31" s="22">
        <v>7445.1312500000004</v>
      </c>
      <c r="F31" s="22">
        <f t="shared" si="17"/>
        <v>1191.221</v>
      </c>
      <c r="G31" s="22">
        <f t="shared" si="3"/>
        <v>0.71673947051744891</v>
      </c>
      <c r="M31" s="23">
        <f t="shared" si="18"/>
        <v>5.3945442169150315</v>
      </c>
      <c r="N31" s="23">
        <f t="shared" si="4"/>
        <v>0.73180459681351673</v>
      </c>
      <c r="O31" s="23">
        <f t="shared" si="5"/>
        <v>0.8554557830849685</v>
      </c>
      <c r="P31" s="24">
        <f t="shared" si="6"/>
        <v>0.13687292529359496</v>
      </c>
      <c r="Q31" s="26">
        <f t="shared" si="7"/>
        <v>5.4579735446750908</v>
      </c>
      <c r="R31" s="25">
        <f t="shared" si="19"/>
        <v>4.0232796200930258E-3</v>
      </c>
      <c r="T31" s="33">
        <v>1191.221</v>
      </c>
      <c r="U31" s="33">
        <f t="shared" si="8"/>
        <v>1380.1223885894171</v>
      </c>
      <c r="V31" s="33">
        <f t="shared" si="9"/>
        <v>188.90138858941714</v>
      </c>
      <c r="W31" s="34">
        <f t="shared" si="10"/>
        <v>0.15857795370415492</v>
      </c>
      <c r="X31" s="35">
        <f t="shared" si="11"/>
        <v>35683.734611009975</v>
      </c>
      <c r="Y31" s="41">
        <f t="shared" si="12"/>
        <v>0.84852894287821967</v>
      </c>
      <c r="Z31" s="42">
        <f t="shared" si="20"/>
        <v>1410.2551030636012</v>
      </c>
      <c r="AA31" s="68">
        <f t="shared" si="21"/>
        <v>907.98048158269876</v>
      </c>
      <c r="AB31" s="7">
        <f t="shared" si="22"/>
        <v>0.85482357626353789</v>
      </c>
      <c r="AC31" s="7">
        <f t="shared" si="23"/>
        <v>1420.7167837499999</v>
      </c>
      <c r="AD31" s="66">
        <f t="shared" si="24"/>
        <v>1647.9049184535429</v>
      </c>
      <c r="AF31" s="80">
        <v>6.2400213598074608</v>
      </c>
      <c r="AG31" s="81">
        <v>8.5833333333333339</v>
      </c>
      <c r="AH31" s="81">
        <v>1208.2619999999997</v>
      </c>
      <c r="AI31" s="81">
        <f t="shared" si="0"/>
        <v>0.72699277978339338</v>
      </c>
      <c r="AJ31" s="85">
        <f t="shared" si="13"/>
        <v>7.630261467980767</v>
      </c>
      <c r="AK31" s="85">
        <f t="shared" si="1"/>
        <v>1359.1821910061631</v>
      </c>
      <c r="AL31" s="87">
        <f t="shared" si="2"/>
        <v>0.81779915222994171</v>
      </c>
      <c r="AZ31">
        <v>0.1</v>
      </c>
      <c r="BA31">
        <v>0</v>
      </c>
      <c r="BB31">
        <v>1</v>
      </c>
      <c r="BC31">
        <v>0.10105189601537966</v>
      </c>
      <c r="BD31">
        <v>0.98959053657717089</v>
      </c>
      <c r="BF31">
        <f t="shared" si="26"/>
        <v>0.51155999999999979</v>
      </c>
      <c r="BG31" s="105">
        <f t="shared" si="14"/>
        <v>0.55736698155398723</v>
      </c>
    </row>
    <row r="32" spans="1:59">
      <c r="A32" s="22">
        <v>510</v>
      </c>
      <c r="B32" s="22">
        <v>6.2400213598074608</v>
      </c>
      <c r="C32" s="22">
        <v>515</v>
      </c>
      <c r="D32" s="22">
        <f t="shared" si="16"/>
        <v>8.5833333333333339</v>
      </c>
      <c r="E32" s="22">
        <v>10370.915499999999</v>
      </c>
      <c r="F32" s="22">
        <f t="shared" si="17"/>
        <v>1208.2619999999997</v>
      </c>
      <c r="G32" s="22">
        <f t="shared" si="3"/>
        <v>0.72699277978339338</v>
      </c>
      <c r="M32" s="23">
        <f t="shared" si="18"/>
        <v>7.630261467980767</v>
      </c>
      <c r="N32" s="23">
        <f t="shared" si="4"/>
        <v>0.90834598052662152</v>
      </c>
      <c r="O32" s="23">
        <f t="shared" si="5"/>
        <v>0.95307186535256694</v>
      </c>
      <c r="P32" s="24">
        <f t="shared" si="6"/>
        <v>0.11103749887602721</v>
      </c>
      <c r="Q32" s="26">
        <f t="shared" si="7"/>
        <v>7.6285463366425992</v>
      </c>
      <c r="R32" s="25">
        <f t="shared" si="19"/>
        <v>2.9416755071652954E-6</v>
      </c>
      <c r="T32" s="33">
        <v>1208.2619999999997</v>
      </c>
      <c r="U32" s="33">
        <f t="shared" si="8"/>
        <v>1359.1821910061631</v>
      </c>
      <c r="V32" s="33">
        <f t="shared" si="9"/>
        <v>150.92019100616335</v>
      </c>
      <c r="W32" s="34">
        <f t="shared" si="10"/>
        <v>0.12490684222971787</v>
      </c>
      <c r="X32" s="35">
        <f t="shared" si="11"/>
        <v>22776.904053336828</v>
      </c>
      <c r="Y32" s="41">
        <f t="shared" si="12"/>
        <v>0.78749386192412507</v>
      </c>
      <c r="Z32" s="42">
        <f t="shared" si="20"/>
        <v>1308.814798517896</v>
      </c>
      <c r="AA32" s="68">
        <f t="shared" si="21"/>
        <v>2536.8742260671465</v>
      </c>
      <c r="AB32" s="7">
        <f t="shared" si="22"/>
        <v>0.80095534638989174</v>
      </c>
      <c r="AC32" s="7">
        <f t="shared" si="23"/>
        <v>1331.1877857000002</v>
      </c>
      <c r="AD32" s="66">
        <f t="shared" si="24"/>
        <v>783.68672844572097</v>
      </c>
      <c r="AF32" s="80">
        <v>4.1620659346169271</v>
      </c>
      <c r="AG32" s="81">
        <v>5.583333333333333</v>
      </c>
      <c r="AH32" s="81">
        <v>1238.9290000000001</v>
      </c>
      <c r="AI32" s="81">
        <f t="shared" si="0"/>
        <v>0.74544464500601693</v>
      </c>
      <c r="AJ32" s="85">
        <f t="shared" si="13"/>
        <v>4.9951598172865364</v>
      </c>
      <c r="AK32" s="85">
        <f t="shared" si="1"/>
        <v>1384.8112645755079</v>
      </c>
      <c r="AL32" s="87">
        <f t="shared" si="2"/>
        <v>0.83321977411282067</v>
      </c>
      <c r="AZ32">
        <v>0.1</v>
      </c>
      <c r="BA32">
        <v>0</v>
      </c>
      <c r="BB32">
        <v>1</v>
      </c>
      <c r="BC32">
        <v>0.10105189601537966</v>
      </c>
      <c r="BD32">
        <v>0.98959053657717089</v>
      </c>
      <c r="BF32">
        <f t="shared" si="26"/>
        <v>0.52919999999999978</v>
      </c>
      <c r="BG32" s="105">
        <f t="shared" si="14"/>
        <v>0.57748891609035891</v>
      </c>
    </row>
    <row r="33" spans="1:59">
      <c r="A33" s="22">
        <v>513</v>
      </c>
      <c r="B33" s="22">
        <v>4.1620659346169271</v>
      </c>
      <c r="C33" s="22">
        <v>335</v>
      </c>
      <c r="D33" s="22">
        <f t="shared" si="16"/>
        <v>5.583333333333333</v>
      </c>
      <c r="E33" s="22">
        <v>6917.3535833333335</v>
      </c>
      <c r="F33" s="22">
        <f t="shared" si="17"/>
        <v>1238.9290000000001</v>
      </c>
      <c r="G33" s="22">
        <f t="shared" si="3"/>
        <v>0.74544464500601693</v>
      </c>
      <c r="M33" s="23">
        <f t="shared" si="18"/>
        <v>4.9951598172865364</v>
      </c>
      <c r="N33" s="23">
        <f t="shared" si="4"/>
        <v>0.34594808497885138</v>
      </c>
      <c r="O33" s="23">
        <f t="shared" si="5"/>
        <v>0.58817351604679668</v>
      </c>
      <c r="P33" s="24">
        <f t="shared" si="6"/>
        <v>0.10534451033673971</v>
      </c>
      <c r="Q33" s="26">
        <f t="shared" si="7"/>
        <v>5.0664272973826714</v>
      </c>
      <c r="R33" s="25">
        <f t="shared" si="19"/>
        <v>5.0790537192530036E-3</v>
      </c>
      <c r="T33" s="33">
        <v>1238.9290000000001</v>
      </c>
      <c r="U33" s="33">
        <f t="shared" si="8"/>
        <v>1384.8112645755079</v>
      </c>
      <c r="V33" s="33">
        <f t="shared" si="9"/>
        <v>145.88226457550786</v>
      </c>
      <c r="W33" s="34">
        <f t="shared" si="10"/>
        <v>0.11774868824243186</v>
      </c>
      <c r="X33" s="35">
        <f t="shared" si="11"/>
        <v>21281.635117678477</v>
      </c>
      <c r="Y33" s="41">
        <f t="shared" si="12"/>
        <v>0.85943213698807752</v>
      </c>
      <c r="Z33" s="42">
        <f t="shared" si="20"/>
        <v>1428.3762116741848</v>
      </c>
      <c r="AA33" s="68">
        <f t="shared" si="21"/>
        <v>1897.9046157105115</v>
      </c>
      <c r="AB33" s="7">
        <f t="shared" si="22"/>
        <v>0.86454078240072207</v>
      </c>
      <c r="AC33" s="7">
        <f t="shared" si="23"/>
        <v>1436.86678035</v>
      </c>
      <c r="AD33" s="66">
        <f t="shared" si="24"/>
        <v>2709.7767225483908</v>
      </c>
      <c r="AF33" s="80">
        <v>4.4806202366626557</v>
      </c>
      <c r="AG33" s="81">
        <v>6.083333333333333</v>
      </c>
      <c r="AH33" s="81">
        <v>1224.1300000000001</v>
      </c>
      <c r="AI33" s="81">
        <f t="shared" si="0"/>
        <v>0.73654031287605304</v>
      </c>
      <c r="AJ33" s="85">
        <f t="shared" si="13"/>
        <v>5.3958021821699163</v>
      </c>
      <c r="AK33" s="85">
        <f t="shared" si="1"/>
        <v>1380.1081992851366</v>
      </c>
      <c r="AL33" s="87">
        <f t="shared" si="2"/>
        <v>0.83039001160357195</v>
      </c>
      <c r="AZ33">
        <v>0.1</v>
      </c>
      <c r="BA33">
        <v>0</v>
      </c>
      <c r="BB33">
        <v>1</v>
      </c>
      <c r="BC33">
        <v>0.10105189601537966</v>
      </c>
      <c r="BD33">
        <v>0.98959053657717089</v>
      </c>
      <c r="BF33">
        <f t="shared" si="26"/>
        <v>0.54683999999999977</v>
      </c>
      <c r="BG33" s="105">
        <f t="shared" si="14"/>
        <v>0.5976418197201141</v>
      </c>
    </row>
    <row r="34" spans="1:59">
      <c r="A34" s="22">
        <v>514</v>
      </c>
      <c r="B34" s="22">
        <v>4.4806202366626557</v>
      </c>
      <c r="C34" s="22">
        <v>365</v>
      </c>
      <c r="D34" s="22">
        <f t="shared" si="16"/>
        <v>6.083333333333333</v>
      </c>
      <c r="E34" s="22">
        <v>7446.7908333333335</v>
      </c>
      <c r="F34" s="22">
        <f t="shared" si="17"/>
        <v>1224.1300000000001</v>
      </c>
      <c r="G34" s="22">
        <f t="shared" si="3"/>
        <v>0.73654031287605304</v>
      </c>
      <c r="M34" s="23">
        <f t="shared" si="18"/>
        <v>5.3958021821699163</v>
      </c>
      <c r="N34" s="23">
        <f t="shared" si="4"/>
        <v>0.47269908382009307</v>
      </c>
      <c r="O34" s="23">
        <f t="shared" si="5"/>
        <v>0.68753115116341679</v>
      </c>
      <c r="P34" s="24">
        <f t="shared" si="6"/>
        <v>0.1130188193693288</v>
      </c>
      <c r="Q34" s="26">
        <f t="shared" si="7"/>
        <v>5.4592047518050544</v>
      </c>
      <c r="R34" s="25">
        <f t="shared" si="19"/>
        <v>4.0198858363385392E-3</v>
      </c>
      <c r="T34" s="33">
        <v>1224.1300000000001</v>
      </c>
      <c r="U34" s="33">
        <f t="shared" si="8"/>
        <v>1380.1081992851366</v>
      </c>
      <c r="V34" s="33">
        <f t="shared" si="9"/>
        <v>155.9781992851365</v>
      </c>
      <c r="W34" s="34">
        <f t="shared" si="10"/>
        <v>0.12741963621930391</v>
      </c>
      <c r="X34" s="35">
        <f t="shared" si="11"/>
        <v>24329.198652233757</v>
      </c>
      <c r="Y34" s="41">
        <f t="shared" si="12"/>
        <v>0.84849460042676128</v>
      </c>
      <c r="Z34" s="42">
        <f t="shared" si="20"/>
        <v>1410.1980259092772</v>
      </c>
      <c r="AA34" s="68">
        <f t="shared" si="21"/>
        <v>905.39766627084305</v>
      </c>
      <c r="AB34" s="7">
        <f t="shared" si="22"/>
        <v>0.85479302075812269</v>
      </c>
      <c r="AC34" s="7">
        <f t="shared" si="23"/>
        <v>1420.6660004999999</v>
      </c>
      <c r="AD34" s="66">
        <f t="shared" si="24"/>
        <v>1644.9352393843649</v>
      </c>
      <c r="AF34" s="80">
        <v>4.592452466907341</v>
      </c>
      <c r="AG34" s="81">
        <v>6.166666666666667</v>
      </c>
      <c r="AH34" s="81">
        <v>1237.7280000000001</v>
      </c>
      <c r="AI34" s="81">
        <f t="shared" ref="AI34:AI65" si="27">AH34/1662</f>
        <v>0.74472202166064982</v>
      </c>
      <c r="AJ34" s="85">
        <f t="shared" si="13"/>
        <v>5.5367692915480271</v>
      </c>
      <c r="AK34" s="85">
        <f t="shared" ref="AK34:AK65" si="28">1662/($K$2*POWER(AF34,$J$2-1))</f>
        <v>1378.5396497649597</v>
      </c>
      <c r="AL34" s="87">
        <f t="shared" si="2"/>
        <v>0.82944623932909722</v>
      </c>
      <c r="AZ34">
        <v>0.1</v>
      </c>
      <c r="BA34">
        <v>0</v>
      </c>
      <c r="BB34">
        <v>1</v>
      </c>
      <c r="BC34">
        <v>0.10105189601537966</v>
      </c>
      <c r="BD34">
        <v>0.98959053657717089</v>
      </c>
      <c r="BF34">
        <f t="shared" si="26"/>
        <v>0.56447999999999976</v>
      </c>
      <c r="BG34" s="105">
        <f t="shared" si="14"/>
        <v>0.61782473847645614</v>
      </c>
    </row>
    <row r="35" spans="1:59">
      <c r="A35" s="22">
        <v>515</v>
      </c>
      <c r="B35" s="22">
        <v>4.592452466907341</v>
      </c>
      <c r="C35" s="22">
        <v>370</v>
      </c>
      <c r="D35" s="22">
        <f t="shared" si="16"/>
        <v>6.166666666666667</v>
      </c>
      <c r="E35" s="22">
        <v>7632.6560000000009</v>
      </c>
      <c r="F35" s="22">
        <f t="shared" si="17"/>
        <v>1237.7280000000001</v>
      </c>
      <c r="G35" s="22">
        <f t="shared" ref="G35:G66" si="29">F35/$H$2</f>
        <v>0.74472202166064982</v>
      </c>
      <c r="M35" s="23">
        <f t="shared" si="18"/>
        <v>5.5367692915480271</v>
      </c>
      <c r="N35" s="23">
        <f t="shared" si="4"/>
        <v>0.39677070318135249</v>
      </c>
      <c r="O35" s="23">
        <f t="shared" ref="O35:O66" si="30">ABS(M35-D35)</f>
        <v>0.62989737511863986</v>
      </c>
      <c r="P35" s="24">
        <f t="shared" ref="P35:P66" si="31">O35/D35</f>
        <v>0.10214552028950916</v>
      </c>
      <c r="Q35" s="26">
        <f t="shared" si="7"/>
        <v>5.5970938916967512</v>
      </c>
      <c r="R35" s="25">
        <f t="shared" si="19"/>
        <v>3.6390573831034429E-3</v>
      </c>
      <c r="T35" s="33">
        <v>1237.7280000000001</v>
      </c>
      <c r="U35" s="33">
        <f t="shared" si="8"/>
        <v>1378.5396497649597</v>
      </c>
      <c r="V35" s="33">
        <f t="shared" ref="V35:V66" si="32">ABS(U35-T35)</f>
        <v>140.81164976495961</v>
      </c>
      <c r="W35" s="34">
        <f t="shared" ref="W35:W66" si="33">V35/T35</f>
        <v>0.11376623116303389</v>
      </c>
      <c r="X35" s="35">
        <f t="shared" si="11"/>
        <v>19827.920709529652</v>
      </c>
      <c r="Y35" s="41">
        <f t="shared" si="12"/>
        <v>0.84464619834073884</v>
      </c>
      <c r="Z35" s="42">
        <f t="shared" si="20"/>
        <v>1403.801981642308</v>
      </c>
      <c r="AA35" s="68">
        <f t="shared" si="21"/>
        <v>638.18541188128745</v>
      </c>
      <c r="AB35" s="7">
        <f t="shared" si="22"/>
        <v>0.85137095451263534</v>
      </c>
      <c r="AC35" s="7">
        <f t="shared" si="23"/>
        <v>1414.9785264</v>
      </c>
      <c r="AD35" s="66">
        <f t="shared" si="24"/>
        <v>1327.7917304236851</v>
      </c>
      <c r="AF35" s="80">
        <v>4.0724819494584832</v>
      </c>
      <c r="AG35" s="81">
        <v>5.666666666666667</v>
      </c>
      <c r="AH35" s="81">
        <v>1194.4349999999997</v>
      </c>
      <c r="AI35" s="81">
        <f t="shared" si="27"/>
        <v>0.71867328519855578</v>
      </c>
      <c r="AJ35" s="85">
        <f t="shared" si="13"/>
        <v>4.8827411021831697</v>
      </c>
      <c r="AK35" s="85">
        <f t="shared" si="28"/>
        <v>1386.2019014224788</v>
      </c>
      <c r="AL35" s="87">
        <f t="shared" si="2"/>
        <v>0.83405649905082968</v>
      </c>
      <c r="AZ35">
        <v>0.1</v>
      </c>
      <c r="BA35">
        <v>0</v>
      </c>
      <c r="BB35">
        <v>1</v>
      </c>
      <c r="BC35">
        <v>0.10105189601537966</v>
      </c>
      <c r="BD35">
        <v>0.98959053657717089</v>
      </c>
      <c r="BF35">
        <f t="shared" si="26"/>
        <v>0.58211999999999975</v>
      </c>
      <c r="BG35" s="105">
        <f t="shared" si="14"/>
        <v>0.63803677671203707</v>
      </c>
    </row>
    <row r="36" spans="1:59">
      <c r="A36" s="22">
        <v>516</v>
      </c>
      <c r="B36" s="22">
        <v>4.0724819494584832</v>
      </c>
      <c r="C36" s="22">
        <v>340</v>
      </c>
      <c r="D36" s="22">
        <f t="shared" si="16"/>
        <v>5.666666666666667</v>
      </c>
      <c r="E36" s="22">
        <v>6768.4649999999992</v>
      </c>
      <c r="F36" s="22">
        <f t="shared" si="17"/>
        <v>1194.4349999999997</v>
      </c>
      <c r="G36" s="22">
        <f t="shared" si="29"/>
        <v>0.71867328519855578</v>
      </c>
      <c r="M36" s="23">
        <f t="shared" si="18"/>
        <v>4.8827411021831697</v>
      </c>
      <c r="N36" s="23">
        <f t="shared" si="4"/>
        <v>0.61453929065076984</v>
      </c>
      <c r="O36" s="23">
        <f t="shared" si="30"/>
        <v>0.78392556448349726</v>
      </c>
      <c r="P36" s="24">
        <f t="shared" si="31"/>
        <v>0.13833980549708774</v>
      </c>
      <c r="Q36" s="26">
        <f t="shared" si="7"/>
        <v>4.9559702436823097</v>
      </c>
      <c r="R36" s="25">
        <f t="shared" si="19"/>
        <v>5.3625071647010608E-3</v>
      </c>
      <c r="T36" s="33">
        <v>1194.4349999999997</v>
      </c>
      <c r="U36" s="33">
        <f t="shared" si="8"/>
        <v>1386.2019014224788</v>
      </c>
      <c r="V36" s="33">
        <f t="shared" si="32"/>
        <v>191.76690142247912</v>
      </c>
      <c r="W36" s="34">
        <f t="shared" si="33"/>
        <v>0.16055030321656613</v>
      </c>
      <c r="X36" s="35">
        <f t="shared" si="11"/>
        <v>36774.544481178826</v>
      </c>
      <c r="Y36" s="41">
        <f t="shared" si="12"/>
        <v>0.86250116791039955</v>
      </c>
      <c r="Z36" s="42">
        <f t="shared" si="20"/>
        <v>1433.476941067084</v>
      </c>
      <c r="AA36" s="68">
        <f t="shared" si="21"/>
        <v>2234.9293733989894</v>
      </c>
      <c r="AB36" s="7">
        <f t="shared" si="22"/>
        <v>0.86728205234657041</v>
      </c>
      <c r="AC36" s="7">
        <f t="shared" si="23"/>
        <v>1441.422771</v>
      </c>
      <c r="AD36" s="66">
        <f t="shared" si="24"/>
        <v>3049.3444368976034</v>
      </c>
      <c r="AF36" s="80">
        <v>5.1702338547934215</v>
      </c>
      <c r="AG36" s="81">
        <v>7.333333333333333</v>
      </c>
      <c r="AH36" s="81">
        <v>1171.7630000000001</v>
      </c>
      <c r="AI36" s="81">
        <f t="shared" si="27"/>
        <v>0.70503188929001215</v>
      </c>
      <c r="AJ36" s="85">
        <f t="shared" si="13"/>
        <v>6.2675233609584744</v>
      </c>
      <c r="AK36" s="85">
        <f t="shared" si="28"/>
        <v>1371.0245932537814</v>
      </c>
      <c r="AL36" s="87">
        <f t="shared" si="2"/>
        <v>0.82492454467736542</v>
      </c>
      <c r="AZ36">
        <v>0.1</v>
      </c>
      <c r="BA36">
        <v>0</v>
      </c>
      <c r="BB36">
        <v>1</v>
      </c>
      <c r="BC36">
        <v>0.10105189601537966</v>
      </c>
      <c r="BD36">
        <v>0.98959053657717089</v>
      </c>
      <c r="BF36">
        <f t="shared" si="26"/>
        <v>0.59975999999999974</v>
      </c>
      <c r="BG36" s="105">
        <f t="shared" si="14"/>
        <v>0.65827709187165995</v>
      </c>
    </row>
    <row r="37" spans="1:59">
      <c r="A37" s="22">
        <v>517</v>
      </c>
      <c r="B37" s="22">
        <v>5.1702338547934215</v>
      </c>
      <c r="C37" s="22">
        <v>440</v>
      </c>
      <c r="D37" s="22">
        <f t="shared" si="16"/>
        <v>7.333333333333333</v>
      </c>
      <c r="E37" s="22">
        <v>8592.9286666666667</v>
      </c>
      <c r="F37" s="22">
        <f t="shared" si="17"/>
        <v>1171.7630000000001</v>
      </c>
      <c r="G37" s="22">
        <f t="shared" si="29"/>
        <v>0.70503188929001215</v>
      </c>
      <c r="M37" s="23">
        <f t="shared" si="18"/>
        <v>6.2675233609584744</v>
      </c>
      <c r="N37" s="23">
        <f t="shared" si="4"/>
        <v>1.1359508972136969</v>
      </c>
      <c r="O37" s="23">
        <f t="shared" si="30"/>
        <v>1.0658099723748586</v>
      </c>
      <c r="P37" s="24">
        <f t="shared" si="31"/>
        <v>0.14533772350566254</v>
      </c>
      <c r="Q37" s="26">
        <f t="shared" si="7"/>
        <v>6.3094983429602891</v>
      </c>
      <c r="R37" s="25">
        <f t="shared" si="19"/>
        <v>1.7618991140526687E-3</v>
      </c>
      <c r="T37" s="33">
        <v>1171.7630000000001</v>
      </c>
      <c r="U37" s="33">
        <f t="shared" si="8"/>
        <v>1371.0245932537814</v>
      </c>
      <c r="V37" s="33">
        <f t="shared" si="32"/>
        <v>199.26159325378126</v>
      </c>
      <c r="W37" s="34">
        <f t="shared" si="33"/>
        <v>0.1700528120906542</v>
      </c>
      <c r="X37" s="35">
        <f t="shared" si="11"/>
        <v>39705.182546035365</v>
      </c>
      <c r="Y37" s="41">
        <f t="shared" si="12"/>
        <v>0.82469661224583368</v>
      </c>
      <c r="Z37" s="42">
        <f t="shared" si="20"/>
        <v>1370.6457695525755</v>
      </c>
      <c r="AA37" s="68">
        <f t="shared" si="21"/>
        <v>0.14350739659531758</v>
      </c>
      <c r="AB37" s="7">
        <f t="shared" si="22"/>
        <v>0.83369084404332128</v>
      </c>
      <c r="AC37" s="7">
        <f t="shared" si="23"/>
        <v>1385.5941828</v>
      </c>
      <c r="AD37" s="66">
        <f t="shared" si="24"/>
        <v>212.27293954528216</v>
      </c>
      <c r="AF37" s="80">
        <v>4.1033716405936618</v>
      </c>
      <c r="AG37" s="81">
        <v>5.166666666666667</v>
      </c>
      <c r="AH37" s="81">
        <v>1319.9619999999998</v>
      </c>
      <c r="AI37" s="81">
        <f t="shared" si="27"/>
        <v>0.79420096269554741</v>
      </c>
      <c r="AJ37" s="85">
        <f t="shared" si="13"/>
        <v>4.9214917379019605</v>
      </c>
      <c r="AK37" s="85">
        <f t="shared" si="28"/>
        <v>1385.7188084143691</v>
      </c>
      <c r="AL37" s="87">
        <f t="shared" si="2"/>
        <v>0.83376582937085986</v>
      </c>
      <c r="AZ37">
        <v>0.1</v>
      </c>
      <c r="BA37">
        <v>0</v>
      </c>
      <c r="BB37">
        <v>1</v>
      </c>
      <c r="BC37">
        <v>0.10105189601537966</v>
      </c>
      <c r="BD37">
        <v>0.98959053657717089</v>
      </c>
      <c r="BF37">
        <f t="shared" si="26"/>
        <v>0.61739999999999973</v>
      </c>
      <c r="BG37" s="105">
        <f t="shared" si="14"/>
        <v>0.67854488987375328</v>
      </c>
    </row>
    <row r="38" spans="1:59">
      <c r="A38" s="22">
        <v>520</v>
      </c>
      <c r="B38" s="22">
        <v>4.1033716405936618</v>
      </c>
      <c r="C38" s="22">
        <v>310</v>
      </c>
      <c r="D38" s="22">
        <f t="shared" si="16"/>
        <v>5.166666666666667</v>
      </c>
      <c r="E38" s="22">
        <v>6819.8036666666658</v>
      </c>
      <c r="F38" s="22">
        <f t="shared" si="17"/>
        <v>1319.9619999999998</v>
      </c>
      <c r="G38" s="22">
        <f t="shared" si="29"/>
        <v>0.79420096269554741</v>
      </c>
      <c r="M38" s="23">
        <f t="shared" si="18"/>
        <v>4.9214917379019605</v>
      </c>
      <c r="N38" s="23">
        <f t="shared" si="4"/>
        <v>6.0110745694778894E-2</v>
      </c>
      <c r="O38" s="23">
        <f t="shared" si="30"/>
        <v>0.24517492876470648</v>
      </c>
      <c r="P38" s="24">
        <f t="shared" si="31"/>
        <v>4.7453212018975448E-2</v>
      </c>
      <c r="Q38" s="26">
        <f t="shared" si="7"/>
        <v>4.9940572328519854</v>
      </c>
      <c r="R38" s="25">
        <f t="shared" si="19"/>
        <v>5.2657510573420972E-3</v>
      </c>
      <c r="T38" s="33">
        <v>1319.9619999999998</v>
      </c>
      <c r="U38" s="33">
        <f t="shared" si="8"/>
        <v>1385.7188084143691</v>
      </c>
      <c r="V38" s="33">
        <f t="shared" si="32"/>
        <v>65.756808414369289</v>
      </c>
      <c r="W38" s="34">
        <f t="shared" si="33"/>
        <v>4.9817198081739705E-2</v>
      </c>
      <c r="X38" s="35">
        <f t="shared" si="11"/>
        <v>4323.9578528440679</v>
      </c>
      <c r="Y38" s="41">
        <f t="shared" si="12"/>
        <v>0.86144327555527656</v>
      </c>
      <c r="Z38" s="42">
        <f t="shared" si="20"/>
        <v>1431.7187239728696</v>
      </c>
      <c r="AA38" s="68">
        <f t="shared" si="21"/>
        <v>2115.9922313891821</v>
      </c>
      <c r="AB38" s="7">
        <f t="shared" si="22"/>
        <v>0.86633682779783394</v>
      </c>
      <c r="AC38" s="7">
        <f t="shared" si="23"/>
        <v>1439.8518078</v>
      </c>
      <c r="AD38" s="66">
        <f t="shared" si="24"/>
        <v>2930.3816224847164</v>
      </c>
      <c r="AF38" s="80">
        <v>4.6249350180505422</v>
      </c>
      <c r="AG38" s="81">
        <v>6</v>
      </c>
      <c r="AH38" s="81">
        <v>1281.1070000000002</v>
      </c>
      <c r="AI38" s="81">
        <f t="shared" si="27"/>
        <v>0.7708225030084237</v>
      </c>
      <c r="AJ38" s="85">
        <f t="shared" si="13"/>
        <v>5.5777441556376566</v>
      </c>
      <c r="AK38" s="85">
        <f t="shared" si="28"/>
        <v>1378.0915340533845</v>
      </c>
      <c r="AL38" s="87">
        <f t="shared" si="2"/>
        <v>0.8291766149539016</v>
      </c>
      <c r="AZ38">
        <v>0.1</v>
      </c>
      <c r="BA38">
        <v>0</v>
      </c>
      <c r="BB38">
        <v>1</v>
      </c>
      <c r="BC38">
        <v>0.10105189601537966</v>
      </c>
      <c r="BD38">
        <v>0.98959053657717089</v>
      </c>
      <c r="BF38">
        <f t="shared" si="26"/>
        <v>0.63503999999999972</v>
      </c>
      <c r="BG38" s="105">
        <f t="shared" si="14"/>
        <v>0.69883942101431706</v>
      </c>
    </row>
    <row r="39" spans="1:59">
      <c r="A39" s="22">
        <v>521</v>
      </c>
      <c r="B39" s="22">
        <v>4.6249350180505422</v>
      </c>
      <c r="C39" s="22">
        <v>360</v>
      </c>
      <c r="D39" s="22">
        <f t="shared" si="16"/>
        <v>6</v>
      </c>
      <c r="E39" s="22">
        <v>7686.6420000000007</v>
      </c>
      <c r="F39" s="22">
        <f t="shared" si="17"/>
        <v>1281.1070000000002</v>
      </c>
      <c r="G39" s="22">
        <f t="shared" si="29"/>
        <v>0.7708225030084237</v>
      </c>
      <c r="M39" s="23">
        <f t="shared" si="18"/>
        <v>5.5777441556376566</v>
      </c>
      <c r="N39" s="23">
        <f t="shared" si="4"/>
        <v>0.17829999809815558</v>
      </c>
      <c r="O39" s="23">
        <f t="shared" si="30"/>
        <v>0.42225584436234342</v>
      </c>
      <c r="P39" s="24">
        <f t="shared" si="31"/>
        <v>7.0375974060390575E-2</v>
      </c>
      <c r="Q39" s="26">
        <f t="shared" si="7"/>
        <v>5.6371448772563184</v>
      </c>
      <c r="R39" s="25">
        <f t="shared" si="19"/>
        <v>3.5284457288177595E-3</v>
      </c>
      <c r="T39" s="33">
        <v>1281.1070000000002</v>
      </c>
      <c r="U39" s="33">
        <f t="shared" si="8"/>
        <v>1378.0915340533845</v>
      </c>
      <c r="V39" s="33">
        <f t="shared" si="32"/>
        <v>96.984534053384323</v>
      </c>
      <c r="W39" s="34">
        <f t="shared" si="33"/>
        <v>7.5703695361421255E-2</v>
      </c>
      <c r="X39" s="35">
        <f t="shared" si="11"/>
        <v>9405.9998455520636</v>
      </c>
      <c r="Y39" s="41">
        <f t="shared" si="12"/>
        <v>0.843527584551092</v>
      </c>
      <c r="Z39" s="42">
        <f t="shared" si="20"/>
        <v>1401.9428455239149</v>
      </c>
      <c r="AA39" s="68">
        <f t="shared" si="21"/>
        <v>568.88505886425457</v>
      </c>
      <c r="AB39" s="7">
        <f t="shared" si="22"/>
        <v>0.85037698844765341</v>
      </c>
      <c r="AC39" s="7">
        <f t="shared" si="23"/>
        <v>1413.3265547999999</v>
      </c>
      <c r="AD39" s="66">
        <f t="shared" si="24"/>
        <v>1241.506687014419</v>
      </c>
      <c r="AF39" s="80">
        <v>4.8234863618130763</v>
      </c>
      <c r="AG39" s="81">
        <v>6.833333333333333</v>
      </c>
      <c r="AH39" s="81">
        <v>1173.1660000000002</v>
      </c>
      <c r="AI39" s="81">
        <f t="shared" si="27"/>
        <v>0.70587605294825517</v>
      </c>
      <c r="AJ39" s="85">
        <f t="shared" si="13"/>
        <v>5.8284906087938158</v>
      </c>
      <c r="AK39" s="85">
        <f t="shared" si="28"/>
        <v>1375.4220211383927</v>
      </c>
      <c r="AL39" s="87">
        <f t="shared" si="2"/>
        <v>0.82757040983056118</v>
      </c>
      <c r="AZ39">
        <v>0.1</v>
      </c>
      <c r="BA39">
        <v>0</v>
      </c>
      <c r="BB39">
        <v>1</v>
      </c>
      <c r="BC39">
        <v>0.10105189601537966</v>
      </c>
      <c r="BD39">
        <v>0.98959053657717089</v>
      </c>
      <c r="BF39">
        <f t="shared" si="26"/>
        <v>0.6526799999999997</v>
      </c>
      <c r="BG39" s="105">
        <f t="shared" si="14"/>
        <v>0.71915997632133799</v>
      </c>
    </row>
    <row r="40" spans="1:59">
      <c r="A40" s="22">
        <v>522</v>
      </c>
      <c r="B40" s="22">
        <v>4.8234863618130763</v>
      </c>
      <c r="C40" s="22">
        <v>410</v>
      </c>
      <c r="D40" s="22">
        <f t="shared" si="16"/>
        <v>6.833333333333333</v>
      </c>
      <c r="E40" s="22">
        <v>8016.6343333333334</v>
      </c>
      <c r="F40" s="22">
        <f t="shared" si="17"/>
        <v>1173.1660000000002</v>
      </c>
      <c r="G40" s="22">
        <f t="shared" si="29"/>
        <v>0.70587605294825517</v>
      </c>
      <c r="M40" s="23">
        <f t="shared" si="18"/>
        <v>5.8284906087938158</v>
      </c>
      <c r="N40" s="23">
        <f t="shared" si="4"/>
        <v>1.0097089010600002</v>
      </c>
      <c r="O40" s="23">
        <f t="shared" si="30"/>
        <v>1.0048427245395173</v>
      </c>
      <c r="P40" s="24">
        <f t="shared" si="31"/>
        <v>0.14705015481066108</v>
      </c>
      <c r="Q40" s="26">
        <f t="shared" si="7"/>
        <v>5.8819586841155234</v>
      </c>
      <c r="R40" s="25">
        <f t="shared" si="19"/>
        <v>2.8588350786077983E-3</v>
      </c>
      <c r="T40" s="33">
        <v>1173.1660000000002</v>
      </c>
      <c r="U40" s="33">
        <f t="shared" si="8"/>
        <v>1375.4220211383927</v>
      </c>
      <c r="V40" s="33">
        <f t="shared" si="32"/>
        <v>202.2560211383925</v>
      </c>
      <c r="W40" s="34">
        <f t="shared" si="33"/>
        <v>0.17240187760162881</v>
      </c>
      <c r="X40" s="35">
        <f t="shared" si="11"/>
        <v>40907.498086733875</v>
      </c>
      <c r="Y40" s="41">
        <f t="shared" si="12"/>
        <v>0.83668220637992885</v>
      </c>
      <c r="Z40" s="42">
        <f t="shared" si="20"/>
        <v>1390.5658270034417</v>
      </c>
      <c r="AA40" s="68">
        <f t="shared" si="21"/>
        <v>229.33485607829218</v>
      </c>
      <c r="AB40" s="7">
        <f t="shared" si="22"/>
        <v>0.84430131732851987</v>
      </c>
      <c r="AC40" s="7">
        <f t="shared" si="23"/>
        <v>1403.2287894000001</v>
      </c>
      <c r="AD40" s="66">
        <f t="shared" si="24"/>
        <v>773.21636115473837</v>
      </c>
      <c r="AF40" s="80">
        <v>4.756317689530686</v>
      </c>
      <c r="AG40" s="81">
        <v>6.25</v>
      </c>
      <c r="AH40" s="81">
        <v>1264.8</v>
      </c>
      <c r="AI40" s="81">
        <f t="shared" si="27"/>
        <v>0.76101083032490968</v>
      </c>
      <c r="AJ40" s="85">
        <f t="shared" si="13"/>
        <v>5.7436103626570656</v>
      </c>
      <c r="AK40" s="85">
        <f t="shared" si="28"/>
        <v>1376.3120234261589</v>
      </c>
      <c r="AL40" s="87">
        <f t="shared" si="2"/>
        <v>0.82810591060539041</v>
      </c>
      <c r="AZ40">
        <v>0.1</v>
      </c>
      <c r="BA40">
        <v>0</v>
      </c>
      <c r="BB40">
        <v>1</v>
      </c>
      <c r="BC40">
        <v>0.10105189601537966</v>
      </c>
      <c r="BD40">
        <v>0.98959053657717089</v>
      </c>
      <c r="BF40">
        <f t="shared" si="26"/>
        <v>0.67031999999999969</v>
      </c>
      <c r="BG40" s="105">
        <f t="shared" si="14"/>
        <v>0.73950588429927411</v>
      </c>
    </row>
    <row r="41" spans="1:59">
      <c r="A41" s="22">
        <v>523</v>
      </c>
      <c r="B41" s="22">
        <v>4.756317689530686</v>
      </c>
      <c r="C41" s="22">
        <v>375</v>
      </c>
      <c r="D41" s="22">
        <f t="shared" si="16"/>
        <v>6.25</v>
      </c>
      <c r="E41" s="22">
        <v>7905</v>
      </c>
      <c r="F41" s="22">
        <f t="shared" si="17"/>
        <v>1264.8</v>
      </c>
      <c r="G41" s="22">
        <f t="shared" si="29"/>
        <v>0.76101083032490968</v>
      </c>
      <c r="M41" s="23">
        <f t="shared" si="18"/>
        <v>5.7436103626570656</v>
      </c>
      <c r="N41" s="23">
        <f t="shared" si="4"/>
        <v>0.25643046480830861</v>
      </c>
      <c r="O41" s="23">
        <f t="shared" si="30"/>
        <v>0.50638963734293441</v>
      </c>
      <c r="P41" s="24">
        <f t="shared" si="31"/>
        <v>8.1022341974869502E-2</v>
      </c>
      <c r="Q41" s="26">
        <f t="shared" si="7"/>
        <v>5.7991397111913363</v>
      </c>
      <c r="R41" s="25">
        <f t="shared" si="19"/>
        <v>3.0835085486405137E-3</v>
      </c>
      <c r="T41" s="33">
        <v>1264.8</v>
      </c>
      <c r="U41" s="33">
        <f t="shared" si="8"/>
        <v>1376.3120234261589</v>
      </c>
      <c r="V41" s="33">
        <f t="shared" si="32"/>
        <v>111.51202342615898</v>
      </c>
      <c r="W41" s="34">
        <f t="shared" si="33"/>
        <v>8.8165736421694327E-2</v>
      </c>
      <c r="X41" s="35">
        <f t="shared" si="11"/>
        <v>12434.931368596228</v>
      </c>
      <c r="Y41" s="41">
        <f t="shared" si="12"/>
        <v>0.83899943709946212</v>
      </c>
      <c r="Z41" s="42">
        <f t="shared" si="20"/>
        <v>1394.4170644593059</v>
      </c>
      <c r="AA41" s="68">
        <f t="shared" si="21"/>
        <v>327.79251081193723</v>
      </c>
      <c r="AB41" s="7">
        <f t="shared" si="22"/>
        <v>0.84635667870036102</v>
      </c>
      <c r="AC41" s="7">
        <f t="shared" si="23"/>
        <v>1406.6448</v>
      </c>
      <c r="AD41" s="66">
        <f t="shared" si="24"/>
        <v>920.07733467856349</v>
      </c>
      <c r="AF41" s="80">
        <v>4.9380344965904523</v>
      </c>
      <c r="AG41" s="81">
        <v>6.666666666666667</v>
      </c>
      <c r="AH41" s="81">
        <v>1231.0519999999999</v>
      </c>
      <c r="AI41" s="81">
        <f t="shared" si="27"/>
        <v>0.74070517448856799</v>
      </c>
      <c r="AJ41" s="85">
        <f t="shared" si="13"/>
        <v>5.9733691461967187</v>
      </c>
      <c r="AK41" s="85">
        <f t="shared" si="28"/>
        <v>1373.9337269250784</v>
      </c>
      <c r="AL41" s="87">
        <f t="shared" si="2"/>
        <v>0.82667492594770065</v>
      </c>
      <c r="AZ41">
        <v>0.1</v>
      </c>
      <c r="BA41">
        <v>0</v>
      </c>
      <c r="BB41">
        <v>1</v>
      </c>
      <c r="BC41">
        <v>0.10105189601537966</v>
      </c>
      <c r="BD41">
        <v>0.98959053657717089</v>
      </c>
      <c r="BF41">
        <f t="shared" si="26"/>
        <v>0.68795999999999968</v>
      </c>
      <c r="BG41" s="105">
        <f t="shared" si="14"/>
        <v>0.7598765080126888</v>
      </c>
    </row>
    <row r="42" spans="1:59">
      <c r="A42" s="22">
        <v>524</v>
      </c>
      <c r="B42" s="22">
        <v>4.9380344965904523</v>
      </c>
      <c r="C42" s="22">
        <v>400</v>
      </c>
      <c r="D42" s="22">
        <f t="shared" si="16"/>
        <v>6.666666666666667</v>
      </c>
      <c r="E42" s="22">
        <v>8207.0133333333324</v>
      </c>
      <c r="F42" s="22">
        <f t="shared" si="17"/>
        <v>1231.0519999999999</v>
      </c>
      <c r="G42" s="22">
        <f t="shared" si="29"/>
        <v>0.74070517448856799</v>
      </c>
      <c r="M42" s="23">
        <f t="shared" si="18"/>
        <v>5.9733691461967187</v>
      </c>
      <c r="N42" s="23">
        <f t="shared" si="4"/>
        <v>0.48066145188977838</v>
      </c>
      <c r="O42" s="23">
        <f t="shared" si="30"/>
        <v>0.6932975204699483</v>
      </c>
      <c r="P42" s="24">
        <f t="shared" si="31"/>
        <v>0.10399462807049224</v>
      </c>
      <c r="Q42" s="26">
        <f t="shared" si="7"/>
        <v>6.0231965342960283</v>
      </c>
      <c r="R42" s="25">
        <f t="shared" si="19"/>
        <v>2.4827686047992244E-3</v>
      </c>
      <c r="T42" s="33">
        <v>1231.0519999999999</v>
      </c>
      <c r="U42" s="33">
        <f t="shared" si="8"/>
        <v>1373.9337269250784</v>
      </c>
      <c r="V42" s="33">
        <f t="shared" si="32"/>
        <v>142.88172692507851</v>
      </c>
      <c r="W42" s="34">
        <f t="shared" si="33"/>
        <v>0.11606473725324237</v>
      </c>
      <c r="X42" s="35">
        <f t="shared" si="11"/>
        <v>20415.187889092704</v>
      </c>
      <c r="Y42" s="41">
        <f t="shared" si="12"/>
        <v>0.83272702230882956</v>
      </c>
      <c r="Z42" s="42">
        <f t="shared" si="20"/>
        <v>1383.9923110772747</v>
      </c>
      <c r="AA42" s="68">
        <f t="shared" si="21"/>
        <v>101.17511514681492</v>
      </c>
      <c r="AB42" s="7">
        <f t="shared" si="22"/>
        <v>0.84079614440433215</v>
      </c>
      <c r="AC42" s="7">
        <f t="shared" si="23"/>
        <v>1397.403192</v>
      </c>
      <c r="AD42" s="66">
        <f t="shared" si="24"/>
        <v>550.8157909029635</v>
      </c>
      <c r="AF42" s="80">
        <v>4.3432272362615327</v>
      </c>
      <c r="AG42" s="81">
        <v>5.666666666666667</v>
      </c>
      <c r="AH42" s="81">
        <v>1273.8430000000001</v>
      </c>
      <c r="AI42" s="81">
        <f t="shared" si="27"/>
        <v>0.76645186522262343</v>
      </c>
      <c r="AJ42" s="85">
        <f t="shared" si="13"/>
        <v>5.2228376161506143</v>
      </c>
      <c r="AK42" s="85">
        <f t="shared" si="28"/>
        <v>1382.0923025339769</v>
      </c>
      <c r="AL42" s="87">
        <f t="shared" si="2"/>
        <v>0.83158381620576227</v>
      </c>
      <c r="AZ42">
        <v>0.1</v>
      </c>
      <c r="BA42">
        <v>0</v>
      </c>
      <c r="BB42">
        <v>1</v>
      </c>
      <c r="BC42">
        <v>0.10105189601537966</v>
      </c>
      <c r="BD42">
        <v>0.98959053657717089</v>
      </c>
      <c r="BF42">
        <f t="shared" si="26"/>
        <v>0.70559999999999967</v>
      </c>
      <c r="BG42" s="105">
        <f t="shared" si="14"/>
        <v>0.78027124246590118</v>
      </c>
    </row>
    <row r="43" spans="1:59">
      <c r="A43" s="22">
        <v>528</v>
      </c>
      <c r="B43" s="22">
        <v>4.3432272362615327</v>
      </c>
      <c r="C43" s="22">
        <v>340</v>
      </c>
      <c r="D43" s="22">
        <f t="shared" si="16"/>
        <v>5.666666666666667</v>
      </c>
      <c r="E43" s="22">
        <v>7218.4436666666679</v>
      </c>
      <c r="F43" s="22">
        <f t="shared" si="17"/>
        <v>1273.8430000000001</v>
      </c>
      <c r="G43" s="22">
        <f t="shared" si="29"/>
        <v>0.76645186522262343</v>
      </c>
      <c r="M43" s="23">
        <f t="shared" si="18"/>
        <v>5.2228376161506143</v>
      </c>
      <c r="N43" s="23">
        <f t="shared" si="4"/>
        <v>0.19698422608198085</v>
      </c>
      <c r="O43" s="23">
        <f t="shared" si="30"/>
        <v>0.4438290505160527</v>
      </c>
      <c r="P43" s="24">
        <f t="shared" si="31"/>
        <v>7.8322773620479888E-2</v>
      </c>
      <c r="Q43" s="26">
        <f t="shared" si="7"/>
        <v>5.2897991823104702</v>
      </c>
      <c r="R43" s="25">
        <f t="shared" si="19"/>
        <v>4.4838513425807637E-3</v>
      </c>
      <c r="T43" s="33">
        <v>1273.8430000000001</v>
      </c>
      <c r="U43" s="33">
        <f t="shared" si="8"/>
        <v>1382.0923025339769</v>
      </c>
      <c r="V43" s="33">
        <f t="shared" si="32"/>
        <v>108.24930253397679</v>
      </c>
      <c r="W43" s="34">
        <f t="shared" si="33"/>
        <v>8.4978527600321846E-2</v>
      </c>
      <c r="X43" s="35">
        <f t="shared" si="11"/>
        <v>11717.911499092434</v>
      </c>
      <c r="Y43" s="41">
        <f t="shared" si="12"/>
        <v>0.85321653307908818</v>
      </c>
      <c r="Z43" s="42">
        <f t="shared" si="20"/>
        <v>1418.0458779774447</v>
      </c>
      <c r="AA43" s="68">
        <f t="shared" si="21"/>
        <v>1292.6595871691306</v>
      </c>
      <c r="AB43" s="7">
        <f t="shared" si="22"/>
        <v>0.85899724657039711</v>
      </c>
      <c r="AC43" s="7">
        <f t="shared" si="23"/>
        <v>1427.6534237999999</v>
      </c>
      <c r="AD43" s="66">
        <f t="shared" si="24"/>
        <v>2075.8157710172591</v>
      </c>
      <c r="AF43" s="80">
        <v>4.7038235058162847</v>
      </c>
      <c r="AG43" s="81">
        <v>6.166666666666667</v>
      </c>
      <c r="AH43" s="81">
        <v>1267.7439999999997</v>
      </c>
      <c r="AI43" s="81">
        <f t="shared" si="27"/>
        <v>0.76278219013237047</v>
      </c>
      <c r="AJ43" s="85">
        <f t="shared" si="13"/>
        <v>5.677312535184452</v>
      </c>
      <c r="AK43" s="85">
        <f t="shared" si="28"/>
        <v>1377.0167871183917</v>
      </c>
      <c r="AL43" s="87">
        <f t="shared" si="2"/>
        <v>0.82852995614825009</v>
      </c>
      <c r="AZ43">
        <v>0.1</v>
      </c>
      <c r="BA43">
        <v>0</v>
      </c>
      <c r="BB43">
        <v>1</v>
      </c>
      <c r="BC43">
        <v>0.10105189601537966</v>
      </c>
      <c r="BD43">
        <v>0.98959053657717089</v>
      </c>
      <c r="BF43">
        <f t="shared" si="26"/>
        <v>0.72323999999999966</v>
      </c>
      <c r="BG43" s="105">
        <f t="shared" si="14"/>
        <v>0.80068951224193907</v>
      </c>
    </row>
    <row r="44" spans="1:59">
      <c r="A44" s="22">
        <v>529</v>
      </c>
      <c r="B44" s="22">
        <v>4.7038235058162847</v>
      </c>
      <c r="C44" s="22">
        <v>370</v>
      </c>
      <c r="D44" s="22">
        <f t="shared" si="16"/>
        <v>6.166666666666667</v>
      </c>
      <c r="E44" s="22">
        <v>7817.7546666666658</v>
      </c>
      <c r="F44" s="22">
        <f t="shared" si="17"/>
        <v>1267.7439999999997</v>
      </c>
      <c r="G44" s="22">
        <f t="shared" si="29"/>
        <v>0.76278219013237047</v>
      </c>
      <c r="M44" s="23">
        <f t="shared" si="18"/>
        <v>5.677312535184452</v>
      </c>
      <c r="N44" s="23">
        <f t="shared" si="4"/>
        <v>0.23946746599871294</v>
      </c>
      <c r="O44" s="23">
        <f t="shared" si="30"/>
        <v>0.48935413148221496</v>
      </c>
      <c r="P44" s="24">
        <f t="shared" si="31"/>
        <v>7.9354724024142967E-2</v>
      </c>
      <c r="Q44" s="26">
        <f t="shared" si="7"/>
        <v>5.7344143826714795</v>
      </c>
      <c r="R44" s="25">
        <f t="shared" si="19"/>
        <v>3.2606209864317502E-3</v>
      </c>
      <c r="T44" s="33">
        <v>1267.7439999999997</v>
      </c>
      <c r="U44" s="33">
        <f t="shared" si="8"/>
        <v>1377.0167871183917</v>
      </c>
      <c r="V44" s="33">
        <f t="shared" si="32"/>
        <v>109.27278711839199</v>
      </c>
      <c r="W44" s="34">
        <f t="shared" si="33"/>
        <v>8.6194678987549553E-2</v>
      </c>
      <c r="X44" s="35">
        <f t="shared" si="11"/>
        <v>11940.542004621415</v>
      </c>
      <c r="Y44" s="41">
        <f t="shared" si="12"/>
        <v>0.84080936778946447</v>
      </c>
      <c r="Z44" s="42">
        <f t="shared" si="20"/>
        <v>1397.4251692660901</v>
      </c>
      <c r="AA44" s="68">
        <f t="shared" si="21"/>
        <v>416.50206188649378</v>
      </c>
      <c r="AB44" s="7">
        <f t="shared" si="22"/>
        <v>0.84796300072202169</v>
      </c>
      <c r="AC44" s="7">
        <f t="shared" si="23"/>
        <v>1409.3145072</v>
      </c>
      <c r="AD44" s="66">
        <f t="shared" si="24"/>
        <v>1043.1427224699244</v>
      </c>
      <c r="AF44" s="80">
        <v>4.2551335740072203</v>
      </c>
      <c r="AG44" s="81">
        <v>6.166666666666667</v>
      </c>
      <c r="AH44" s="81">
        <v>1146.816</v>
      </c>
      <c r="AI44" s="81">
        <f t="shared" si="27"/>
        <v>0.69002166064981951</v>
      </c>
      <c r="AJ44" s="85">
        <f t="shared" si="13"/>
        <v>5.1120684090032036</v>
      </c>
      <c r="AK44" s="85">
        <f t="shared" si="28"/>
        <v>1383.3993276664635</v>
      </c>
      <c r="AL44" s="87">
        <f t="shared" si="2"/>
        <v>0.83237023325298642</v>
      </c>
      <c r="AZ44">
        <v>0.1</v>
      </c>
      <c r="BA44">
        <v>0</v>
      </c>
      <c r="BB44">
        <v>1</v>
      </c>
      <c r="BC44">
        <v>0.10105189601537966</v>
      </c>
      <c r="BD44">
        <v>0.98959053657717089</v>
      </c>
      <c r="BF44">
        <f t="shared" si="26"/>
        <v>0.74087999999999965</v>
      </c>
      <c r="BG44" s="105">
        <f t="shared" si="14"/>
        <v>0.82113076936943452</v>
      </c>
    </row>
    <row r="45" spans="1:59">
      <c r="A45" s="22">
        <v>530</v>
      </c>
      <c r="B45" s="22">
        <v>4.2551335740072203</v>
      </c>
      <c r="C45" s="22">
        <v>370</v>
      </c>
      <c r="D45" s="22">
        <f t="shared" si="16"/>
        <v>6.166666666666667</v>
      </c>
      <c r="E45" s="22">
        <v>7072.0320000000002</v>
      </c>
      <c r="F45" s="22">
        <f t="shared" si="17"/>
        <v>1146.816</v>
      </c>
      <c r="G45" s="22">
        <f t="shared" si="29"/>
        <v>0.69002166064981951</v>
      </c>
      <c r="M45" s="23">
        <f t="shared" si="18"/>
        <v>5.1120684090032036</v>
      </c>
      <c r="N45" s="23">
        <f t="shared" si="4"/>
        <v>1.1121774850668127</v>
      </c>
      <c r="O45" s="23">
        <f t="shared" si="30"/>
        <v>1.0545982576634634</v>
      </c>
      <c r="P45" s="24">
        <f t="shared" si="31"/>
        <v>0.17101593367515622</v>
      </c>
      <c r="Q45" s="26">
        <f t="shared" si="7"/>
        <v>5.1811796967509025</v>
      </c>
      <c r="R45" s="25">
        <f t="shared" si="19"/>
        <v>4.7763700941452396E-3</v>
      </c>
      <c r="T45" s="33">
        <v>1146.816</v>
      </c>
      <c r="U45" s="33">
        <f t="shared" si="8"/>
        <v>1383.3993276664635</v>
      </c>
      <c r="V45" s="33">
        <f t="shared" si="32"/>
        <v>236.58332766646345</v>
      </c>
      <c r="W45" s="34">
        <f t="shared" si="33"/>
        <v>0.20629580304640277</v>
      </c>
      <c r="X45" s="35">
        <f t="shared" si="11"/>
        <v>55971.670929737207</v>
      </c>
      <c r="Y45" s="41">
        <f t="shared" si="12"/>
        <v>0.85624053243421261</v>
      </c>
      <c r="Z45" s="42">
        <f t="shared" si="20"/>
        <v>1423.0717649056614</v>
      </c>
      <c r="AA45" s="68">
        <f t="shared" si="21"/>
        <v>1573.9022764981012</v>
      </c>
      <c r="AB45" s="7">
        <f t="shared" si="22"/>
        <v>0.86169291263537906</v>
      </c>
      <c r="AC45" s="7">
        <f t="shared" si="23"/>
        <v>1432.1336208</v>
      </c>
      <c r="AD45" s="66">
        <f t="shared" si="24"/>
        <v>2375.0313272254666</v>
      </c>
      <c r="AF45" s="80">
        <v>5.3175090252707582</v>
      </c>
      <c r="AG45" s="81">
        <v>7.416666666666667</v>
      </c>
      <c r="AH45" s="81">
        <v>1191.6000000000001</v>
      </c>
      <c r="AI45" s="81">
        <f t="shared" si="27"/>
        <v>0.71696750902527084</v>
      </c>
      <c r="AJ45" s="85">
        <f t="shared" si="13"/>
        <v>6.4544120179686502</v>
      </c>
      <c r="AK45" s="85">
        <f t="shared" si="28"/>
        <v>1369.2494336271745</v>
      </c>
      <c r="AL45" s="87">
        <f t="shared" si="2"/>
        <v>0.8238564582594311</v>
      </c>
      <c r="AZ45">
        <v>0.1</v>
      </c>
      <c r="BA45">
        <v>0</v>
      </c>
      <c r="BB45">
        <v>1</v>
      </c>
      <c r="BC45">
        <v>0.10105189601537966</v>
      </c>
      <c r="BD45">
        <v>0.98959053657717089</v>
      </c>
      <c r="BF45">
        <f t="shared" si="26"/>
        <v>0.75851999999999964</v>
      </c>
      <c r="BG45" s="105">
        <f t="shared" si="14"/>
        <v>0.84159449139053855</v>
      </c>
    </row>
    <row r="46" spans="1:59">
      <c r="A46" s="22">
        <v>531</v>
      </c>
      <c r="B46" s="22">
        <v>5.3175090252707582</v>
      </c>
      <c r="C46" s="22">
        <v>445</v>
      </c>
      <c r="D46" s="22">
        <f t="shared" si="16"/>
        <v>7.416666666666667</v>
      </c>
      <c r="E46" s="22">
        <v>8837.7000000000007</v>
      </c>
      <c r="F46" s="22">
        <f t="shared" si="17"/>
        <v>1191.6000000000001</v>
      </c>
      <c r="G46" s="22">
        <f t="shared" si="29"/>
        <v>0.71696750902527084</v>
      </c>
      <c r="M46" s="23">
        <f t="shared" si="18"/>
        <v>6.4544120179686502</v>
      </c>
      <c r="N46" s="23">
        <f t="shared" si="4"/>
        <v>0.92593400894094369</v>
      </c>
      <c r="O46" s="23">
        <f t="shared" si="30"/>
        <v>0.9622546486980168</v>
      </c>
      <c r="P46" s="24">
        <f t="shared" si="31"/>
        <v>0.1297421998244517</v>
      </c>
      <c r="Q46" s="26">
        <f t="shared" si="7"/>
        <v>6.4910886281588454</v>
      </c>
      <c r="R46" s="25">
        <f t="shared" si="19"/>
        <v>1.3451737350435298E-3</v>
      </c>
      <c r="T46" s="33">
        <v>1191.6000000000001</v>
      </c>
      <c r="U46" s="33">
        <f t="shared" si="8"/>
        <v>1369.2494336271745</v>
      </c>
      <c r="V46" s="33">
        <f t="shared" si="32"/>
        <v>177.6494336271744</v>
      </c>
      <c r="W46" s="34">
        <f t="shared" si="33"/>
        <v>0.1490847882067593</v>
      </c>
      <c r="X46" s="35">
        <f t="shared" si="11"/>
        <v>31559.321268055843</v>
      </c>
      <c r="Y46" s="41">
        <f t="shared" si="12"/>
        <v>0.81959455190945585</v>
      </c>
      <c r="Z46" s="42">
        <f t="shared" si="20"/>
        <v>1362.1661452735157</v>
      </c>
      <c r="AA46" s="68">
        <f t="shared" si="21"/>
        <v>50.172973901079416</v>
      </c>
      <c r="AB46" s="7">
        <f t="shared" si="22"/>
        <v>0.82918422382671486</v>
      </c>
      <c r="AC46" s="7">
        <f t="shared" si="23"/>
        <v>1378.10418</v>
      </c>
      <c r="AD46" s="66">
        <f t="shared" si="24"/>
        <v>78.406533327066398</v>
      </c>
      <c r="AF46" s="80">
        <v>3.8963725932611317</v>
      </c>
      <c r="AG46" s="81">
        <v>5.416666666666667</v>
      </c>
      <c r="AH46" s="81">
        <v>1195.527</v>
      </c>
      <c r="AI46" s="81">
        <f t="shared" si="27"/>
        <v>0.71933032490974735</v>
      </c>
      <c r="AJ46" s="85">
        <f t="shared" si="13"/>
        <v>4.6620766152936151</v>
      </c>
      <c r="AK46" s="85">
        <f t="shared" si="28"/>
        <v>1389.0314948400221</v>
      </c>
      <c r="AL46" s="87">
        <f t="shared" si="2"/>
        <v>0.83575902216607834</v>
      </c>
      <c r="AZ46">
        <v>0.1</v>
      </c>
      <c r="BA46">
        <v>0</v>
      </c>
      <c r="BB46">
        <v>1</v>
      </c>
      <c r="BC46">
        <v>0.10105189601537966</v>
      </c>
      <c r="BD46">
        <v>0.98959053657717089</v>
      </c>
      <c r="BF46">
        <f t="shared" si="26"/>
        <v>0.77615999999999963</v>
      </c>
      <c r="BG46" s="105">
        <f t="shared" si="14"/>
        <v>0.8620801796066736</v>
      </c>
    </row>
    <row r="47" spans="1:59">
      <c r="A47" s="22">
        <v>603</v>
      </c>
      <c r="B47" s="22">
        <v>3.8963725932611317</v>
      </c>
      <c r="C47" s="22">
        <v>325</v>
      </c>
      <c r="D47" s="22">
        <f t="shared" si="16"/>
        <v>5.416666666666667</v>
      </c>
      <c r="E47" s="22">
        <v>6475.7712500000007</v>
      </c>
      <c r="F47" s="22">
        <f t="shared" si="17"/>
        <v>1195.527</v>
      </c>
      <c r="G47" s="22">
        <f t="shared" si="29"/>
        <v>0.71933032490974735</v>
      </c>
      <c r="M47" s="23">
        <f t="shared" si="18"/>
        <v>4.6620766152936151</v>
      </c>
      <c r="N47" s="23">
        <f t="shared" si="4"/>
        <v>0.56940614563118508</v>
      </c>
      <c r="O47" s="23">
        <f t="shared" si="30"/>
        <v>0.75459005137305191</v>
      </c>
      <c r="P47" s="24">
        <f t="shared" si="31"/>
        <v>0.13930893256117879</v>
      </c>
      <c r="Q47" s="26">
        <f t="shared" si="7"/>
        <v>4.7388274074909758</v>
      </c>
      <c r="R47" s="25">
        <f t="shared" si="19"/>
        <v>5.8906841029224433E-3</v>
      </c>
      <c r="T47" s="33">
        <v>1195.527</v>
      </c>
      <c r="U47" s="33">
        <f t="shared" si="8"/>
        <v>1389.0314948400221</v>
      </c>
      <c r="V47" s="33">
        <f t="shared" si="32"/>
        <v>193.50449484002206</v>
      </c>
      <c r="W47" s="34">
        <f t="shared" si="33"/>
        <v>0.16185706792069277</v>
      </c>
      <c r="X47" s="35">
        <f t="shared" si="11"/>
        <v>37443.989523292126</v>
      </c>
      <c r="Y47" s="41">
        <f t="shared" si="12"/>
        <v>0.86852530840248432</v>
      </c>
      <c r="Z47" s="42">
        <f t="shared" si="20"/>
        <v>1443.4890625649289</v>
      </c>
      <c r="AA47" s="68">
        <f t="shared" si="21"/>
        <v>2965.6266825128073</v>
      </c>
      <c r="AB47" s="7">
        <f t="shared" si="22"/>
        <v>0.87267099864620934</v>
      </c>
      <c r="AC47" s="7">
        <f t="shared" si="23"/>
        <v>1450.37919975</v>
      </c>
      <c r="AD47" s="66">
        <f t="shared" si="24"/>
        <v>3763.5408977217257</v>
      </c>
      <c r="AF47" s="80">
        <v>4.4639558764540714</v>
      </c>
      <c r="AG47" s="81">
        <v>5.666666666666667</v>
      </c>
      <c r="AH47" s="81">
        <v>1309.252</v>
      </c>
      <c r="AI47" s="81">
        <f t="shared" si="27"/>
        <v>0.78775691937424785</v>
      </c>
      <c r="AJ47" s="85">
        <f t="shared" si="13"/>
        <v>5.3748101647500466</v>
      </c>
      <c r="AK47" s="85">
        <f t="shared" si="28"/>
        <v>1380.3454334673579</v>
      </c>
      <c r="AL47" s="87">
        <f t="shared" si="2"/>
        <v>0.83053275178541386</v>
      </c>
      <c r="AZ47">
        <v>0.1</v>
      </c>
      <c r="BA47">
        <v>0</v>
      </c>
      <c r="BB47">
        <v>1</v>
      </c>
      <c r="BC47">
        <v>0.10105189601537966</v>
      </c>
      <c r="BD47">
        <v>0.98959053657717089</v>
      </c>
      <c r="BF47">
        <f t="shared" si="26"/>
        <v>0.79379999999999962</v>
      </c>
      <c r="BG47" s="105">
        <f t="shared" si="14"/>
        <v>0.8825873574820795</v>
      </c>
    </row>
    <row r="48" spans="1:59">
      <c r="A48" s="22">
        <v>605</v>
      </c>
      <c r="B48" s="22">
        <v>4.4639558764540714</v>
      </c>
      <c r="C48" s="22">
        <v>340</v>
      </c>
      <c r="D48" s="22">
        <f t="shared" si="16"/>
        <v>5.666666666666667</v>
      </c>
      <c r="E48" s="22">
        <v>7419.0946666666669</v>
      </c>
      <c r="F48" s="22">
        <f t="shared" si="17"/>
        <v>1309.252</v>
      </c>
      <c r="G48" s="22">
        <f t="shared" si="29"/>
        <v>0.78775691937424785</v>
      </c>
      <c r="M48" s="23">
        <f t="shared" si="18"/>
        <v>5.3748101647500466</v>
      </c>
      <c r="N48" s="23">
        <f t="shared" si="4"/>
        <v>8.5180217711006243E-2</v>
      </c>
      <c r="O48" s="23">
        <f t="shared" si="30"/>
        <v>0.29185650191662038</v>
      </c>
      <c r="P48" s="24">
        <f t="shared" si="31"/>
        <v>5.1504088573521241E-2</v>
      </c>
      <c r="Q48" s="26">
        <f t="shared" si="7"/>
        <v>5.4386575956678698</v>
      </c>
      <c r="R48" s="25">
        <f t="shared" si="19"/>
        <v>4.0764944348062049E-3</v>
      </c>
      <c r="T48" s="33">
        <v>1309.252</v>
      </c>
      <c r="U48" s="33">
        <f t="shared" si="8"/>
        <v>1380.3454334673579</v>
      </c>
      <c r="V48" s="33">
        <f t="shared" si="32"/>
        <v>71.093433467357954</v>
      </c>
      <c r="W48" s="34">
        <f t="shared" si="33"/>
        <v>5.4300801883333354E-2</v>
      </c>
      <c r="X48" s="35">
        <f t="shared" si="11"/>
        <v>5054.2762821776523</v>
      </c>
      <c r="Y48" s="41">
        <f t="shared" si="12"/>
        <v>0.84906768250232378</v>
      </c>
      <c r="Z48" s="42">
        <f t="shared" si="20"/>
        <v>1411.150488318862</v>
      </c>
      <c r="AA48" s="68">
        <f t="shared" si="21"/>
        <v>948.95140440417686</v>
      </c>
      <c r="AB48" s="7">
        <f t="shared" si="22"/>
        <v>0.85530295018050539</v>
      </c>
      <c r="AC48" s="7">
        <f t="shared" si="23"/>
        <v>1421.5135032000001</v>
      </c>
      <c r="AD48" s="66">
        <f t="shared" si="24"/>
        <v>1694.8099655116869</v>
      </c>
      <c r="AF48" s="80">
        <v>4.7483569494584836</v>
      </c>
      <c r="AG48" s="81">
        <v>6.75</v>
      </c>
      <c r="AH48" s="81">
        <v>1169.1510000000001</v>
      </c>
      <c r="AI48" s="81">
        <f t="shared" si="27"/>
        <v>0.70346028880866429</v>
      </c>
      <c r="AJ48" s="85">
        <f t="shared" si="13"/>
        <v>5.7335541202153468</v>
      </c>
      <c r="AK48" s="85">
        <f t="shared" si="28"/>
        <v>1376.4183758508921</v>
      </c>
      <c r="AL48" s="87">
        <f t="shared" si="2"/>
        <v>0.82816990123399037</v>
      </c>
      <c r="AZ48">
        <v>0.1</v>
      </c>
      <c r="BA48">
        <v>0</v>
      </c>
      <c r="BB48">
        <v>1</v>
      </c>
      <c r="BC48">
        <v>0.10105189601537966</v>
      </c>
      <c r="BD48">
        <v>0.98959053657717089</v>
      </c>
      <c r="BF48">
        <f t="shared" si="26"/>
        <v>0.81143999999999961</v>
      </c>
      <c r="BG48" s="105">
        <f t="shared" si="14"/>
        <v>0.90311556918776126</v>
      </c>
    </row>
    <row r="49" spans="1:59">
      <c r="A49" s="22">
        <v>606</v>
      </c>
      <c r="B49" s="22">
        <v>4.7483569494584836</v>
      </c>
      <c r="C49" s="22">
        <v>405</v>
      </c>
      <c r="D49" s="22">
        <f t="shared" si="16"/>
        <v>6.75</v>
      </c>
      <c r="E49" s="22">
        <v>7891.7692500000003</v>
      </c>
      <c r="F49" s="22">
        <f t="shared" si="17"/>
        <v>1169.1510000000001</v>
      </c>
      <c r="G49" s="22">
        <f t="shared" si="29"/>
        <v>0.70346028880866429</v>
      </c>
      <c r="M49" s="23">
        <f t="shared" si="18"/>
        <v>5.7335541202153468</v>
      </c>
      <c r="N49" s="23">
        <f t="shared" si="4"/>
        <v>1.0331622265311977</v>
      </c>
      <c r="O49" s="23">
        <f t="shared" si="30"/>
        <v>1.0164458797846532</v>
      </c>
      <c r="P49" s="24">
        <f t="shared" si="31"/>
        <v>0.15058457478291157</v>
      </c>
      <c r="Q49" s="26">
        <f t="shared" si="7"/>
        <v>5.7893241186823108</v>
      </c>
      <c r="R49" s="25">
        <f t="shared" si="19"/>
        <v>3.110292729005162E-3</v>
      </c>
      <c r="T49" s="33">
        <v>1169.1510000000001</v>
      </c>
      <c r="U49" s="33">
        <f t="shared" si="8"/>
        <v>1376.4183758508921</v>
      </c>
      <c r="V49" s="33">
        <f t="shared" si="32"/>
        <v>207.26737585089199</v>
      </c>
      <c r="W49" s="34">
        <f t="shared" si="33"/>
        <v>0.17728024511024837</v>
      </c>
      <c r="X49" s="35">
        <f t="shared" si="11"/>
        <v>42959.765092114925</v>
      </c>
      <c r="Y49" s="41">
        <f t="shared" si="12"/>
        <v>0.83927397251812108</v>
      </c>
      <c r="Z49" s="42">
        <f t="shared" si="20"/>
        <v>1394.8733423251172</v>
      </c>
      <c r="AA49" s="68">
        <f t="shared" si="21"/>
        <v>340.58578756477249</v>
      </c>
      <c r="AB49" s="7">
        <f t="shared" si="22"/>
        <v>0.8466002773465704</v>
      </c>
      <c r="AC49" s="7">
        <f t="shared" si="23"/>
        <v>1407.0496609500001</v>
      </c>
      <c r="AD49" s="66">
        <f t="shared" si="24"/>
        <v>938.27562682283747</v>
      </c>
      <c r="AF49" s="80">
        <v>6.3236894304051345</v>
      </c>
      <c r="AG49" s="81">
        <v>6.916666666666667</v>
      </c>
      <c r="AH49" s="81">
        <v>1519.5139999999999</v>
      </c>
      <c r="AI49" s="81">
        <f t="shared" si="27"/>
        <v>0.91426835138387474</v>
      </c>
      <c r="AJ49" s="85">
        <f t="shared" si="13"/>
        <v>7.7373225835919035</v>
      </c>
      <c r="AK49" s="85">
        <f t="shared" si="28"/>
        <v>1358.3473766004315</v>
      </c>
      <c r="AL49" s="87">
        <f t="shared" si="2"/>
        <v>0.81729685716030775</v>
      </c>
      <c r="AZ49">
        <v>0.1</v>
      </c>
      <c r="BA49">
        <v>0</v>
      </c>
      <c r="BB49">
        <v>1</v>
      </c>
      <c r="BC49">
        <v>0.10105189601537966</v>
      </c>
      <c r="BD49">
        <v>0.98959053657717089</v>
      </c>
      <c r="BF49">
        <f t="shared" si="26"/>
        <v>0.8290799999999996</v>
      </c>
      <c r="BG49" s="105">
        <f t="shared" si="14"/>
        <v>0.92366437827070813</v>
      </c>
    </row>
    <row r="50" spans="1:59">
      <c r="A50" s="22">
        <v>607</v>
      </c>
      <c r="B50" s="22">
        <v>6.3236894304051345</v>
      </c>
      <c r="C50" s="22">
        <v>415</v>
      </c>
      <c r="D50" s="22">
        <f t="shared" si="16"/>
        <v>6.916666666666667</v>
      </c>
      <c r="E50" s="22">
        <v>10509.971833333333</v>
      </c>
      <c r="F50" s="22">
        <f t="shared" si="17"/>
        <v>1519.5139999999999</v>
      </c>
      <c r="G50" s="22">
        <f t="shared" si="29"/>
        <v>0.91426835138387474</v>
      </c>
      <c r="M50" s="23">
        <f t="shared" si="18"/>
        <v>7.7373225835919035</v>
      </c>
      <c r="N50" s="23">
        <f t="shared" si="4"/>
        <v>0.67347613398440076</v>
      </c>
      <c r="O50" s="23">
        <f t="shared" si="30"/>
        <v>0.82065591692523654</v>
      </c>
      <c r="P50" s="24">
        <f t="shared" si="31"/>
        <v>0.11864904823015468</v>
      </c>
      <c r="Q50" s="26">
        <f t="shared" si="7"/>
        <v>7.7317090676895308</v>
      </c>
      <c r="R50" s="25">
        <f t="shared" si="19"/>
        <v>3.1511560786191074E-5</v>
      </c>
      <c r="T50" s="33">
        <v>1519.5139999999999</v>
      </c>
      <c r="U50" s="33">
        <f t="shared" si="8"/>
        <v>1358.3473766004315</v>
      </c>
      <c r="V50" s="33">
        <f t="shared" si="32"/>
        <v>161.16662339956838</v>
      </c>
      <c r="W50" s="34">
        <f t="shared" si="33"/>
        <v>0.10606458604499096</v>
      </c>
      <c r="X50" s="35">
        <f t="shared" si="11"/>
        <v>25974.680498018301</v>
      </c>
      <c r="Y50" s="41">
        <f t="shared" si="12"/>
        <v>0.78457109346794107</v>
      </c>
      <c r="Z50" s="42">
        <f t="shared" si="20"/>
        <v>1303.9571573437181</v>
      </c>
      <c r="AA50" s="68">
        <f t="shared" si="21"/>
        <v>2958.2959507933579</v>
      </c>
      <c r="AB50" s="7">
        <f t="shared" si="22"/>
        <v>0.79839510342960285</v>
      </c>
      <c r="AC50" s="7">
        <f t="shared" si="23"/>
        <v>1326.9326618999999</v>
      </c>
      <c r="AD50" s="66">
        <f t="shared" si="24"/>
        <v>986.88429970951699</v>
      </c>
      <c r="AF50" s="80">
        <v>7.4971357300441239</v>
      </c>
      <c r="AG50" s="81">
        <v>7.916666666666667</v>
      </c>
      <c r="AH50" s="81">
        <v>1573.925</v>
      </c>
      <c r="AI50" s="81">
        <f t="shared" si="27"/>
        <v>0.94700661853188928</v>
      </c>
      <c r="AJ50" s="85">
        <f t="shared" si="13"/>
        <v>9.245397149880823</v>
      </c>
      <c r="AK50" s="85">
        <f t="shared" si="28"/>
        <v>1347.7235624749721</v>
      </c>
      <c r="AL50" s="87">
        <f t="shared" si="2"/>
        <v>0.81090467056255844</v>
      </c>
      <c r="AZ50">
        <v>0.1</v>
      </c>
      <c r="BA50">
        <v>0</v>
      </c>
      <c r="BB50">
        <v>1</v>
      </c>
      <c r="BC50">
        <v>0.10105189601537966</v>
      </c>
      <c r="BD50">
        <v>0.98959053657717089</v>
      </c>
      <c r="BF50">
        <f t="shared" si="26"/>
        <v>0.84671999999999958</v>
      </c>
      <c r="BG50" s="105">
        <f t="shared" si="14"/>
        <v>0.94423336643516176</v>
      </c>
    </row>
    <row r="51" spans="1:59">
      <c r="A51" s="22">
        <v>610</v>
      </c>
      <c r="B51" s="22">
        <v>7.4971357300441239</v>
      </c>
      <c r="C51" s="22">
        <v>475</v>
      </c>
      <c r="D51" s="22">
        <f t="shared" si="16"/>
        <v>7.916666666666667</v>
      </c>
      <c r="E51" s="22">
        <v>12460.239583333334</v>
      </c>
      <c r="F51" s="22">
        <f t="shared" si="17"/>
        <v>1573.925</v>
      </c>
      <c r="G51" s="22">
        <f t="shared" si="29"/>
        <v>0.94700661853188928</v>
      </c>
      <c r="M51" s="23">
        <f t="shared" si="18"/>
        <v>9.245397149880823</v>
      </c>
      <c r="N51" s="23">
        <f t="shared" si="4"/>
        <v>1.7655246970225245</v>
      </c>
      <c r="O51" s="23">
        <f t="shared" si="30"/>
        <v>1.328730483214156</v>
      </c>
      <c r="P51" s="24">
        <f t="shared" si="31"/>
        <v>0.16783963998494603</v>
      </c>
      <c r="Q51" s="26">
        <f t="shared" si="7"/>
        <v>9.1785683551444048</v>
      </c>
      <c r="R51" s="25">
        <f t="shared" si="19"/>
        <v>4.466087805922306E-3</v>
      </c>
      <c r="T51" s="33">
        <v>1573.925</v>
      </c>
      <c r="U51" s="33">
        <f t="shared" si="8"/>
        <v>1347.7235624749721</v>
      </c>
      <c r="V51" s="33">
        <f t="shared" si="32"/>
        <v>226.20143752502781</v>
      </c>
      <c r="W51" s="34">
        <f t="shared" si="33"/>
        <v>0.14371805360803586</v>
      </c>
      <c r="X51" s="35">
        <f t="shared" si="11"/>
        <v>51167.090338389062</v>
      </c>
      <c r="Y51" s="41">
        <f t="shared" si="12"/>
        <v>0.74340065780825348</v>
      </c>
      <c r="Z51" s="42">
        <f t="shared" si="20"/>
        <v>1235.5318932773173</v>
      </c>
      <c r="AA51" s="68">
        <f t="shared" si="21"/>
        <v>12586.970637356015</v>
      </c>
      <c r="AB51" s="7">
        <f t="shared" si="22"/>
        <v>0.76248764666064983</v>
      </c>
      <c r="AC51" s="7">
        <f t="shared" si="23"/>
        <v>1267.2544687500001</v>
      </c>
      <c r="AD51" s="66">
        <f t="shared" si="24"/>
        <v>6475.2750449183322</v>
      </c>
      <c r="AF51" s="80">
        <v>5.8695156438026475</v>
      </c>
      <c r="AG51" s="81">
        <v>6.5</v>
      </c>
      <c r="AH51" s="81">
        <v>1500.79</v>
      </c>
      <c r="AI51" s="81">
        <f t="shared" si="27"/>
        <v>0.90300240673886878</v>
      </c>
      <c r="AJ51" s="85">
        <f t="shared" si="13"/>
        <v>7.1569724010577689</v>
      </c>
      <c r="AK51" s="85">
        <f t="shared" si="28"/>
        <v>1363.0253762831662</v>
      </c>
      <c r="AL51" s="87">
        <f t="shared" si="2"/>
        <v>0.82011153807651394</v>
      </c>
      <c r="AZ51">
        <v>0.1</v>
      </c>
      <c r="BA51">
        <v>0</v>
      </c>
      <c r="BB51">
        <v>1</v>
      </c>
      <c r="BC51">
        <v>0.10105189601537966</v>
      </c>
      <c r="BD51">
        <v>0.98959053657717089</v>
      </c>
      <c r="BF51">
        <f t="shared" si="26"/>
        <v>0.86435999999999957</v>
      </c>
      <c r="BG51" s="105">
        <f t="shared" si="14"/>
        <v>0.96482213242436143</v>
      </c>
    </row>
    <row r="52" spans="1:59">
      <c r="A52" s="22">
        <v>611</v>
      </c>
      <c r="B52" s="22">
        <v>5.8695156438026475</v>
      </c>
      <c r="C52" s="22">
        <v>390</v>
      </c>
      <c r="D52" s="22">
        <f t="shared" si="16"/>
        <v>6.5</v>
      </c>
      <c r="E52" s="22">
        <v>9755.1350000000002</v>
      </c>
      <c r="F52" s="22">
        <f t="shared" si="17"/>
        <v>1500.79</v>
      </c>
      <c r="G52" s="22">
        <f t="shared" si="29"/>
        <v>0.90300240673886878</v>
      </c>
      <c r="M52" s="23">
        <f t="shared" si="18"/>
        <v>7.1569724010577689</v>
      </c>
      <c r="N52" s="23">
        <f t="shared" si="4"/>
        <v>0.43161273575160991</v>
      </c>
      <c r="O52" s="23">
        <f t="shared" si="30"/>
        <v>0.65697240105776888</v>
      </c>
      <c r="P52" s="24">
        <f t="shared" si="31"/>
        <v>0.10107267708581059</v>
      </c>
      <c r="Q52" s="26">
        <f t="shared" si="7"/>
        <v>7.1717127888086649</v>
      </c>
      <c r="R52" s="25">
        <f t="shared" si="19"/>
        <v>2.1727903104676582E-4</v>
      </c>
      <c r="T52" s="33">
        <v>1500.79</v>
      </c>
      <c r="U52" s="33">
        <f t="shared" si="8"/>
        <v>1363.0253762831662</v>
      </c>
      <c r="V52" s="33">
        <f t="shared" si="32"/>
        <v>137.76462371683374</v>
      </c>
      <c r="W52" s="34">
        <f t="shared" si="33"/>
        <v>9.1794737249604366E-2</v>
      </c>
      <c r="X52" s="35">
        <f t="shared" si="11"/>
        <v>18979.091547840788</v>
      </c>
      <c r="Y52" s="41">
        <f t="shared" si="12"/>
        <v>0.80041465345112295</v>
      </c>
      <c r="Z52" s="42">
        <f t="shared" si="20"/>
        <v>1330.2891540357664</v>
      </c>
      <c r="AA52" s="68">
        <f t="shared" si="21"/>
        <v>1071.6602470311561</v>
      </c>
      <c r="AB52" s="7">
        <f t="shared" si="22"/>
        <v>0.81229282129963898</v>
      </c>
      <c r="AC52" s="7">
        <f t="shared" si="23"/>
        <v>1350.030669</v>
      </c>
      <c r="AD52" s="66">
        <f t="shared" si="24"/>
        <v>168.86241737517361</v>
      </c>
      <c r="AF52" s="80">
        <v>7.6406738868832731</v>
      </c>
      <c r="AG52" s="81">
        <v>8.8333333333333339</v>
      </c>
      <c r="AH52" s="81">
        <v>1437.6</v>
      </c>
      <c r="AI52" s="81">
        <f t="shared" si="27"/>
        <v>0.86498194945848372</v>
      </c>
      <c r="AJ52" s="85">
        <f t="shared" si="13"/>
        <v>9.4306534944877658</v>
      </c>
      <c r="AK52" s="85">
        <f t="shared" si="28"/>
        <v>1346.5450731937581</v>
      </c>
      <c r="AL52" s="87">
        <f t="shared" si="2"/>
        <v>0.8101955915726583</v>
      </c>
      <c r="AZ52">
        <v>0.1</v>
      </c>
      <c r="BA52">
        <v>0</v>
      </c>
      <c r="BB52">
        <v>1</v>
      </c>
      <c r="BC52">
        <v>0.10105189601537966</v>
      </c>
      <c r="BD52">
        <v>0.98959053657717089</v>
      </c>
      <c r="BF52">
        <f t="shared" si="26"/>
        <v>0.88199999999999956</v>
      </c>
      <c r="BG52" s="105">
        <f t="shared" si="14"/>
        <v>0.98543029099260004</v>
      </c>
    </row>
    <row r="53" spans="1:59">
      <c r="A53" s="22">
        <v>612</v>
      </c>
      <c r="B53" s="22">
        <v>7.6406738868832731</v>
      </c>
      <c r="C53" s="22">
        <v>530</v>
      </c>
      <c r="D53" s="22">
        <f t="shared" si="16"/>
        <v>8.8333333333333339</v>
      </c>
      <c r="E53" s="22">
        <v>12698.8</v>
      </c>
      <c r="F53" s="22">
        <f t="shared" si="17"/>
        <v>1437.6</v>
      </c>
      <c r="G53" s="22">
        <f t="shared" si="29"/>
        <v>0.86498194945848372</v>
      </c>
      <c r="M53" s="23">
        <f t="shared" si="18"/>
        <v>9.4306534944877658</v>
      </c>
      <c r="N53" s="23">
        <f t="shared" si="4"/>
        <v>0.35679137492155644</v>
      </c>
      <c r="O53" s="23">
        <f t="shared" si="30"/>
        <v>0.59732016115443187</v>
      </c>
      <c r="P53" s="24">
        <f t="shared" si="31"/>
        <v>6.7621150319369647E-2</v>
      </c>
      <c r="Q53" s="26">
        <f t="shared" si="7"/>
        <v>9.3555509025270762</v>
      </c>
      <c r="R53" s="25">
        <f t="shared" si="19"/>
        <v>5.640399319213835E-3</v>
      </c>
      <c r="T53" s="33">
        <v>1437.6</v>
      </c>
      <c r="U53" s="33">
        <f t="shared" si="8"/>
        <v>1346.5450731937581</v>
      </c>
      <c r="V53" s="33">
        <f t="shared" si="32"/>
        <v>91.054926806241838</v>
      </c>
      <c r="W53" s="34">
        <f t="shared" si="33"/>
        <v>6.3338151645966775E-2</v>
      </c>
      <c r="X53" s="35">
        <f t="shared" si="11"/>
        <v>8290.9996956900577</v>
      </c>
      <c r="Y53" s="41">
        <f t="shared" si="12"/>
        <v>0.73834315960048402</v>
      </c>
      <c r="Z53" s="42">
        <f t="shared" si="20"/>
        <v>1227.1263312560045</v>
      </c>
      <c r="AA53" s="68">
        <f t="shared" si="21"/>
        <v>14260.835925995782</v>
      </c>
      <c r="AB53" s="7">
        <f t="shared" si="22"/>
        <v>0.75809537906137181</v>
      </c>
      <c r="AC53" s="7">
        <f t="shared" si="23"/>
        <v>1259.95452</v>
      </c>
      <c r="AD53" s="66">
        <f t="shared" si="24"/>
        <v>7497.9239024010458</v>
      </c>
      <c r="AF53" s="80">
        <v>8.2239245888487762</v>
      </c>
      <c r="AG53" s="81">
        <v>9.3333333333333339</v>
      </c>
      <c r="AH53" s="81">
        <v>1464.4459999999999</v>
      </c>
      <c r="AI53" s="81">
        <f t="shared" si="27"/>
        <v>0.88113477737665458</v>
      </c>
      <c r="AJ53" s="85">
        <f t="shared" si="13"/>
        <v>10.185044369217964</v>
      </c>
      <c r="AK53" s="85">
        <f t="shared" si="28"/>
        <v>1341.9836155034975</v>
      </c>
      <c r="AL53" s="87">
        <f t="shared" si="2"/>
        <v>0.8074510321922368</v>
      </c>
      <c r="AZ53">
        <v>0.1</v>
      </c>
      <c r="BA53">
        <v>0</v>
      </c>
      <c r="BB53">
        <v>1</v>
      </c>
      <c r="BC53">
        <v>0.10105189601537966</v>
      </c>
      <c r="BD53">
        <v>0.98959053657717089</v>
      </c>
      <c r="BF53">
        <f t="shared" si="26"/>
        <v>0.89963999999999955</v>
      </c>
      <c r="BG53" s="105">
        <f t="shared" si="14"/>
        <v>1.0060574719586308</v>
      </c>
    </row>
    <row r="54" spans="1:59">
      <c r="A54" s="22">
        <v>613</v>
      </c>
      <c r="B54" s="22">
        <v>8.2239245888487762</v>
      </c>
      <c r="C54" s="22">
        <v>560</v>
      </c>
      <c r="D54" s="22">
        <f t="shared" si="16"/>
        <v>9.3333333333333339</v>
      </c>
      <c r="E54" s="22">
        <v>13668.162666666667</v>
      </c>
      <c r="F54" s="22">
        <f t="shared" si="17"/>
        <v>1464.4459999999999</v>
      </c>
      <c r="G54" s="22">
        <f t="shared" si="29"/>
        <v>0.88113477737665458</v>
      </c>
      <c r="M54" s="23">
        <f t="shared" si="18"/>
        <v>10.185044369217964</v>
      </c>
      <c r="N54" s="23">
        <f t="shared" si="4"/>
        <v>0.72541168864766992</v>
      </c>
      <c r="O54" s="23">
        <f t="shared" si="30"/>
        <v>0.85171103588463026</v>
      </c>
      <c r="P54" s="24">
        <f t="shared" si="31"/>
        <v>9.1254753844781808E-2</v>
      </c>
      <c r="Q54" s="26">
        <f t="shared" si="7"/>
        <v>10.074699018050541</v>
      </c>
      <c r="R54" s="25">
        <f t="shared" si="19"/>
        <v>1.2176096524261864E-2</v>
      </c>
      <c r="T54" s="33">
        <v>1464.4459999999999</v>
      </c>
      <c r="U54" s="33">
        <f t="shared" si="8"/>
        <v>1341.9836155034975</v>
      </c>
      <c r="V54" s="33">
        <f t="shared" si="32"/>
        <v>122.46238449650241</v>
      </c>
      <c r="W54" s="34">
        <f t="shared" si="33"/>
        <v>8.3623694213717958E-2</v>
      </c>
      <c r="X54" s="35">
        <f t="shared" si="11"/>
        <v>14997.035616569194</v>
      </c>
      <c r="Y54" s="41">
        <f t="shared" si="12"/>
        <v>0.71774828872034957</v>
      </c>
      <c r="Z54" s="42">
        <f t="shared" si="20"/>
        <v>1192.8976558532211</v>
      </c>
      <c r="AA54" s="68">
        <f t="shared" si="21"/>
        <v>22226.623364843854</v>
      </c>
      <c r="AB54" s="7">
        <f t="shared" si="22"/>
        <v>0.74024790758122738</v>
      </c>
      <c r="AC54" s="7">
        <f t="shared" si="23"/>
        <v>1230.2920224</v>
      </c>
      <c r="AD54" s="66">
        <f t="shared" si="24"/>
        <v>12475.011969997262</v>
      </c>
      <c r="AF54" s="80">
        <v>7.9625636281588461</v>
      </c>
      <c r="AG54" s="81">
        <v>9.25</v>
      </c>
      <c r="AH54" s="81">
        <v>1430.6790000000001</v>
      </c>
      <c r="AI54" s="81">
        <f t="shared" si="27"/>
        <v>0.86081768953068594</v>
      </c>
      <c r="AJ54" s="85">
        <f t="shared" si="13"/>
        <v>9.8466775626501644</v>
      </c>
      <c r="AK54" s="85">
        <f t="shared" si="28"/>
        <v>1343.9843709514364</v>
      </c>
      <c r="AL54" s="87">
        <f t="shared" si="2"/>
        <v>0.8086548561681326</v>
      </c>
      <c r="AZ54">
        <v>0.1</v>
      </c>
      <c r="BA54">
        <v>0</v>
      </c>
      <c r="BB54">
        <v>1</v>
      </c>
      <c r="BC54">
        <v>0.10105189601537966</v>
      </c>
      <c r="BD54">
        <v>0.98959053657717089</v>
      </c>
      <c r="BF54">
        <f t="shared" si="26"/>
        <v>0.91727999999999954</v>
      </c>
      <c r="BG54" s="105">
        <f t="shared" si="14"/>
        <v>1.0267033193325208</v>
      </c>
    </row>
    <row r="55" spans="1:59">
      <c r="A55" s="22">
        <v>614</v>
      </c>
      <c r="B55" s="22">
        <v>7.9625636281588461</v>
      </c>
      <c r="C55" s="22">
        <v>555</v>
      </c>
      <c r="D55" s="22">
        <f t="shared" si="16"/>
        <v>9.25</v>
      </c>
      <c r="E55" s="22">
        <v>13233.780750000002</v>
      </c>
      <c r="F55" s="22">
        <f t="shared" si="17"/>
        <v>1430.6790000000001</v>
      </c>
      <c r="G55" s="22">
        <f t="shared" si="29"/>
        <v>0.86081768953068594</v>
      </c>
      <c r="M55" s="23">
        <f t="shared" si="18"/>
        <v>9.8466775626501644</v>
      </c>
      <c r="N55" s="23">
        <f t="shared" si="4"/>
        <v>0.35602411377014082</v>
      </c>
      <c r="O55" s="23">
        <f t="shared" si="30"/>
        <v>0.59667756265016436</v>
      </c>
      <c r="P55" s="24">
        <f t="shared" si="31"/>
        <v>6.4505682448666418E-2</v>
      </c>
      <c r="Q55" s="26">
        <f t="shared" si="7"/>
        <v>9.7524409535198568</v>
      </c>
      <c r="R55" s="25">
        <f t="shared" si="19"/>
        <v>8.8805385003783571E-3</v>
      </c>
      <c r="T55" s="33">
        <v>1430.6790000000001</v>
      </c>
      <c r="U55" s="33">
        <f t="shared" si="8"/>
        <v>1343.9843709514364</v>
      </c>
      <c r="V55" s="33">
        <f t="shared" si="32"/>
        <v>86.694629048563684</v>
      </c>
      <c r="W55" s="34">
        <f t="shared" si="33"/>
        <v>6.0596841813267459E-2</v>
      </c>
      <c r="X55" s="35">
        <f t="shared" si="11"/>
        <v>7515.9587058680618</v>
      </c>
      <c r="Y55" s="41">
        <f t="shared" si="12"/>
        <v>0.72698570253965045</v>
      </c>
      <c r="Z55" s="42">
        <f t="shared" si="20"/>
        <v>1208.250237620899</v>
      </c>
      <c r="AA55" s="68">
        <f t="shared" si="21"/>
        <v>18423.754950992094</v>
      </c>
      <c r="AB55" s="7">
        <f t="shared" si="22"/>
        <v>0.74824555297833939</v>
      </c>
      <c r="AC55" s="7">
        <f t="shared" si="23"/>
        <v>1243.5841090500001</v>
      </c>
      <c r="AD55" s="66">
        <f t="shared" si="24"/>
        <v>10080.212589877012</v>
      </c>
      <c r="AF55" s="80">
        <v>5.1470436221419975</v>
      </c>
      <c r="AG55" s="81">
        <v>5.5</v>
      </c>
      <c r="AH55" s="81">
        <v>1555.3430000000001</v>
      </c>
      <c r="AI55" s="81">
        <f t="shared" si="27"/>
        <v>0.93582611311672692</v>
      </c>
      <c r="AJ55" s="85">
        <f t="shared" si="13"/>
        <v>6.2381177074723562</v>
      </c>
      <c r="AK55" s="85">
        <f t="shared" si="28"/>
        <v>1371.3089270106416</v>
      </c>
      <c r="AL55" s="87">
        <f t="shared" si="2"/>
        <v>0.82509562395345459</v>
      </c>
      <c r="AZ55">
        <v>0.1</v>
      </c>
      <c r="BA55">
        <v>0</v>
      </c>
      <c r="BB55">
        <v>1</v>
      </c>
      <c r="BC55">
        <v>0.10105189601537966</v>
      </c>
      <c r="BD55">
        <v>0.98959053657717089</v>
      </c>
      <c r="BF55">
        <f t="shared" si="26"/>
        <v>0.93491999999999953</v>
      </c>
      <c r="BG55" s="105">
        <f t="shared" si="14"/>
        <v>1.0473674905089441</v>
      </c>
    </row>
    <row r="56" spans="1:59">
      <c r="A56" s="22">
        <v>617</v>
      </c>
      <c r="B56" s="22">
        <v>5.1470436221419975</v>
      </c>
      <c r="C56" s="22">
        <v>330</v>
      </c>
      <c r="D56" s="22">
        <f t="shared" si="16"/>
        <v>5.5</v>
      </c>
      <c r="E56" s="22">
        <v>8554.3865000000005</v>
      </c>
      <c r="F56" s="22">
        <f t="shared" si="17"/>
        <v>1555.3430000000001</v>
      </c>
      <c r="G56" s="22">
        <f t="shared" si="29"/>
        <v>0.93582611311672692</v>
      </c>
      <c r="M56" s="23">
        <f t="shared" si="18"/>
        <v>6.2381177074723562</v>
      </c>
      <c r="N56" s="23">
        <f t="shared" si="4"/>
        <v>0.54481775008424671</v>
      </c>
      <c r="O56" s="23">
        <f t="shared" si="30"/>
        <v>0.73811770747235617</v>
      </c>
      <c r="P56" s="24">
        <f t="shared" si="31"/>
        <v>0.13420321954042838</v>
      </c>
      <c r="Q56" s="26">
        <f t="shared" si="7"/>
        <v>6.2809047861010834</v>
      </c>
      <c r="R56" s="25">
        <f t="shared" si="19"/>
        <v>1.8307340975808853E-3</v>
      </c>
      <c r="T56" s="33">
        <v>1555.3430000000001</v>
      </c>
      <c r="U56" s="33">
        <f t="shared" si="8"/>
        <v>1371.3089270106416</v>
      </c>
      <c r="V56" s="33">
        <f t="shared" si="32"/>
        <v>184.03407298935849</v>
      </c>
      <c r="W56" s="34">
        <f t="shared" si="33"/>
        <v>0.11832378645055044</v>
      </c>
      <c r="X56" s="35">
        <f t="shared" si="11"/>
        <v>33868.540021052526</v>
      </c>
      <c r="Y56" s="41">
        <f t="shared" si="12"/>
        <v>0.82549938658600475</v>
      </c>
      <c r="Z56" s="42">
        <f t="shared" si="20"/>
        <v>1371.9799805059399</v>
      </c>
      <c r="AA56" s="68">
        <f t="shared" si="21"/>
        <v>0.45031279355211656</v>
      </c>
      <c r="AB56" s="7">
        <f t="shared" si="22"/>
        <v>0.83440046516245492</v>
      </c>
      <c r="AC56" s="7">
        <f t="shared" si="23"/>
        <v>1386.7735731</v>
      </c>
      <c r="AD56" s="66">
        <f t="shared" si="24"/>
        <v>239.15527866910926</v>
      </c>
      <c r="AF56" s="80">
        <v>5.507314229843562</v>
      </c>
      <c r="AG56" s="81">
        <v>6.25</v>
      </c>
      <c r="AH56" s="81">
        <v>1464.5050000000001</v>
      </c>
      <c r="AI56" s="81">
        <f t="shared" si="27"/>
        <v>0.88117027677496995</v>
      </c>
      <c r="AJ56" s="85">
        <f t="shared" si="13"/>
        <v>6.6956218028616767</v>
      </c>
      <c r="AK56" s="85">
        <f t="shared" si="28"/>
        <v>1367.0360303337304</v>
      </c>
      <c r="AL56" s="87">
        <f t="shared" si="2"/>
        <v>0.82252468732474759</v>
      </c>
      <c r="AZ56">
        <v>0.1</v>
      </c>
      <c r="BA56">
        <v>0</v>
      </c>
      <c r="BB56">
        <v>1</v>
      </c>
      <c r="BC56">
        <v>0.10105189601537966</v>
      </c>
      <c r="BD56">
        <v>0.98959053657717089</v>
      </c>
      <c r="BF56">
        <f t="shared" si="26"/>
        <v>0.95255999999999952</v>
      </c>
      <c r="BG56" s="105">
        <f t="shared" si="14"/>
        <v>1.068049655520704</v>
      </c>
    </row>
    <row r="57" spans="1:59">
      <c r="A57" s="22">
        <v>618</v>
      </c>
      <c r="B57" s="22">
        <v>5.507314229843562</v>
      </c>
      <c r="C57" s="22">
        <v>375</v>
      </c>
      <c r="D57" s="22">
        <f t="shared" si="16"/>
        <v>6.25</v>
      </c>
      <c r="E57" s="22">
        <v>9153.15625</v>
      </c>
      <c r="F57" s="22">
        <f t="shared" si="17"/>
        <v>1464.5050000000001</v>
      </c>
      <c r="G57" s="22">
        <f t="shared" si="29"/>
        <v>0.88117027677496995</v>
      </c>
      <c r="M57" s="23">
        <f t="shared" si="18"/>
        <v>6.6956218028616767</v>
      </c>
      <c r="N57" s="23">
        <f t="shared" si="4"/>
        <v>0.19857879118569108</v>
      </c>
      <c r="O57" s="23">
        <f t="shared" si="30"/>
        <v>0.44562180286167674</v>
      </c>
      <c r="P57" s="24">
        <f t="shared" si="31"/>
        <v>7.1299488457868279E-2</v>
      </c>
      <c r="Q57" s="26">
        <f t="shared" si="7"/>
        <v>6.7251184453971122</v>
      </c>
      <c r="R57" s="25">
        <f t="shared" si="19"/>
        <v>8.7005192086326232E-4</v>
      </c>
      <c r="T57" s="33">
        <v>1464.5050000000001</v>
      </c>
      <c r="U57" s="33">
        <f t="shared" si="8"/>
        <v>1367.0360303337304</v>
      </c>
      <c r="V57" s="33">
        <f t="shared" si="32"/>
        <v>97.468969666269686</v>
      </c>
      <c r="W57" s="34">
        <f t="shared" si="33"/>
        <v>6.6554207507840316E-2</v>
      </c>
      <c r="X57" s="35">
        <f t="shared" si="11"/>
        <v>9500.2000478042009</v>
      </c>
      <c r="Y57" s="41">
        <f t="shared" si="12"/>
        <v>0.81300952478187627</v>
      </c>
      <c r="Z57" s="42">
        <f t="shared" si="20"/>
        <v>1351.2218301874784</v>
      </c>
      <c r="AA57" s="68">
        <f t="shared" si="21"/>
        <v>250.08892626571696</v>
      </c>
      <c r="AB57" s="7">
        <f t="shared" si="22"/>
        <v>0.82337618456678707</v>
      </c>
      <c r="AC57" s="7">
        <f t="shared" si="23"/>
        <v>1368.4512187500002</v>
      </c>
      <c r="AD57" s="66">
        <f t="shared" si="24"/>
        <v>2.0027582535441031</v>
      </c>
      <c r="AF57" s="80">
        <v>7.5389629963898912</v>
      </c>
      <c r="AG57" s="81">
        <v>8.5</v>
      </c>
      <c r="AH57" s="81">
        <v>1474.0889999999999</v>
      </c>
      <c r="AI57" s="81">
        <f t="shared" si="27"/>
        <v>0.88693682310469313</v>
      </c>
      <c r="AJ57" s="85">
        <f t="shared" si="13"/>
        <v>9.2993644151445221</v>
      </c>
      <c r="AK57" s="85">
        <f t="shared" si="28"/>
        <v>1347.377728266526</v>
      </c>
      <c r="AL57" s="87">
        <f t="shared" si="2"/>
        <v>0.81069658740464856</v>
      </c>
      <c r="AZ57">
        <v>0.1</v>
      </c>
      <c r="BA57">
        <v>0</v>
      </c>
      <c r="BB57">
        <v>1</v>
      </c>
      <c r="BC57">
        <v>0.10105189601537966</v>
      </c>
      <c r="BD57">
        <v>0.98959053657717089</v>
      </c>
      <c r="BF57">
        <f t="shared" si="26"/>
        <v>0.97019999999999951</v>
      </c>
      <c r="BG57" s="105">
        <f t="shared" si="14"/>
        <v>1.0887494963469482</v>
      </c>
    </row>
    <row r="58" spans="1:59">
      <c r="A58" s="22">
        <v>619</v>
      </c>
      <c r="B58" s="22">
        <v>7.5389629963898912</v>
      </c>
      <c r="C58" s="22">
        <v>510</v>
      </c>
      <c r="D58" s="22">
        <f t="shared" si="16"/>
        <v>8.5</v>
      </c>
      <c r="E58" s="22">
        <v>12529.7565</v>
      </c>
      <c r="F58" s="22">
        <f t="shared" si="17"/>
        <v>1474.0889999999999</v>
      </c>
      <c r="G58" s="22">
        <f t="shared" si="29"/>
        <v>0.88693682310469313</v>
      </c>
      <c r="M58" s="23">
        <f t="shared" si="18"/>
        <v>9.2993644151445221</v>
      </c>
      <c r="N58" s="23">
        <f t="shared" si="4"/>
        <v>0.63898346819934382</v>
      </c>
      <c r="O58" s="23">
        <f t="shared" si="30"/>
        <v>0.79936441514452206</v>
      </c>
      <c r="P58" s="24">
        <f t="shared" si="31"/>
        <v>9.404287236994377E-2</v>
      </c>
      <c r="Q58" s="26">
        <f t="shared" si="7"/>
        <v>9.2301413745487366</v>
      </c>
      <c r="R58" s="25">
        <f t="shared" si="19"/>
        <v>4.7918293493257585E-3</v>
      </c>
      <c r="T58" s="33">
        <v>1474.0889999999999</v>
      </c>
      <c r="U58" s="33">
        <f t="shared" si="8"/>
        <v>1347.377728266526</v>
      </c>
      <c r="V58" s="33">
        <f t="shared" si="32"/>
        <v>126.71127173347395</v>
      </c>
      <c r="W58" s="34">
        <f t="shared" si="33"/>
        <v>8.5959037570644617E-2</v>
      </c>
      <c r="X58" s="35">
        <f t="shared" si="11"/>
        <v>16055.746384314274</v>
      </c>
      <c r="Y58" s="41">
        <f t="shared" si="12"/>
        <v>0.74192735146655453</v>
      </c>
      <c r="Z58" s="42">
        <f t="shared" si="20"/>
        <v>1233.0832581374136</v>
      </c>
      <c r="AA58" s="68">
        <f t="shared" si="21"/>
        <v>13063.22590209456</v>
      </c>
      <c r="AB58" s="7">
        <f t="shared" si="22"/>
        <v>0.76120773231046934</v>
      </c>
      <c r="AC58" s="7">
        <f t="shared" si="23"/>
        <v>1265.1272511</v>
      </c>
      <c r="AD58" s="66">
        <f t="shared" si="24"/>
        <v>6765.1409941212187</v>
      </c>
      <c r="AF58" s="80">
        <v>5.5582618331327716</v>
      </c>
      <c r="AG58" s="81">
        <v>6.416666666666667</v>
      </c>
      <c r="AH58" s="81">
        <v>1439.662</v>
      </c>
      <c r="AI58" s="81">
        <f t="shared" si="27"/>
        <v>0.86622262334536704</v>
      </c>
      <c r="AJ58" s="85">
        <f t="shared" si="13"/>
        <v>6.7604333141000028</v>
      </c>
      <c r="AK58" s="85">
        <f t="shared" si="28"/>
        <v>1366.4554825797393</v>
      </c>
      <c r="AL58" s="87">
        <f t="shared" si="2"/>
        <v>0.82217538061356155</v>
      </c>
      <c r="AZ58">
        <v>0.1</v>
      </c>
      <c r="BA58">
        <v>0</v>
      </c>
      <c r="BB58">
        <v>1</v>
      </c>
      <c r="BC58">
        <v>0.10105189601537966</v>
      </c>
      <c r="BD58">
        <v>0.98959053657717089</v>
      </c>
      <c r="BF58">
        <f t="shared" si="26"/>
        <v>0.9878399999999995</v>
      </c>
      <c r="BG58" s="105">
        <f t="shared" si="14"/>
        <v>1.1094667062711552</v>
      </c>
    </row>
    <row r="59" spans="1:59">
      <c r="A59" s="22">
        <v>620</v>
      </c>
      <c r="B59" s="22">
        <v>5.5582618331327716</v>
      </c>
      <c r="C59" s="22">
        <v>385</v>
      </c>
      <c r="D59" s="22">
        <f t="shared" si="16"/>
        <v>6.416666666666667</v>
      </c>
      <c r="E59" s="22">
        <v>9237.8311666666668</v>
      </c>
      <c r="F59" s="22">
        <f t="shared" si="17"/>
        <v>1439.662</v>
      </c>
      <c r="G59" s="22">
        <f t="shared" si="29"/>
        <v>0.86622262334536704</v>
      </c>
      <c r="M59" s="23">
        <f t="shared" si="18"/>
        <v>6.7604333141000028</v>
      </c>
      <c r="N59" s="23">
        <f t="shared" si="4"/>
        <v>0.11817550788755543</v>
      </c>
      <c r="O59" s="23">
        <f t="shared" si="30"/>
        <v>0.34376664743333585</v>
      </c>
      <c r="P59" s="24">
        <f t="shared" si="31"/>
        <v>5.3574022976623767E-2</v>
      </c>
      <c r="Q59" s="26">
        <f t="shared" si="7"/>
        <v>6.7879368402527076</v>
      </c>
      <c r="R59" s="25">
        <f t="shared" si="19"/>
        <v>7.5644395083251654E-4</v>
      </c>
      <c r="T59" s="33">
        <v>1439.662</v>
      </c>
      <c r="U59" s="33">
        <f t="shared" si="8"/>
        <v>1366.4554825797393</v>
      </c>
      <c r="V59" s="33">
        <f t="shared" si="32"/>
        <v>73.206517420260752</v>
      </c>
      <c r="W59" s="34">
        <f t="shared" si="33"/>
        <v>5.0849794896483169E-2</v>
      </c>
      <c r="X59" s="35">
        <f t="shared" si="11"/>
        <v>5359.194192802941</v>
      </c>
      <c r="Y59" s="41">
        <f t="shared" si="12"/>
        <v>0.81124017052506991</v>
      </c>
      <c r="Z59" s="42">
        <f t="shared" si="20"/>
        <v>1348.2811634126663</v>
      </c>
      <c r="AA59" s="68">
        <f t="shared" si="21"/>
        <v>330.3058771866373</v>
      </c>
      <c r="AB59" s="7">
        <f t="shared" si="22"/>
        <v>0.82181718790613723</v>
      </c>
      <c r="AC59" s="7">
        <f t="shared" si="23"/>
        <v>1365.8601663000002</v>
      </c>
      <c r="AD59" s="66">
        <f t="shared" si="24"/>
        <v>0.35440147292241275</v>
      </c>
      <c r="AF59" s="80">
        <v>5.5544705174488564</v>
      </c>
      <c r="AG59" s="81">
        <v>6.333333333333333</v>
      </c>
      <c r="AH59" s="81">
        <v>1457.61</v>
      </c>
      <c r="AI59" s="81">
        <f t="shared" si="27"/>
        <v>0.87702166064981946</v>
      </c>
      <c r="AJ59" s="85">
        <f t="shared" si="13"/>
        <v>6.7556093552404448</v>
      </c>
      <c r="AK59" s="85">
        <f t="shared" si="28"/>
        <v>1366.498492521469</v>
      </c>
      <c r="AL59" s="87">
        <f t="shared" si="2"/>
        <v>0.8222012590381883</v>
      </c>
      <c r="AZ59">
        <v>0.1</v>
      </c>
      <c r="BA59">
        <v>0</v>
      </c>
      <c r="BB59">
        <v>1</v>
      </c>
      <c r="BC59">
        <v>0.10105189601537966</v>
      </c>
      <c r="BD59">
        <v>0.98959053657717089</v>
      </c>
      <c r="BF59">
        <f t="shared" si="26"/>
        <v>1.0054799999999995</v>
      </c>
      <c r="BG59" s="105">
        <f t="shared" si="14"/>
        <v>1.130200989284478</v>
      </c>
    </row>
    <row r="60" spans="1:59">
      <c r="A60" s="22">
        <v>621</v>
      </c>
      <c r="B60" s="22">
        <v>5.5544705174488564</v>
      </c>
      <c r="C60" s="22">
        <v>380</v>
      </c>
      <c r="D60" s="22">
        <f t="shared" si="16"/>
        <v>6.333333333333333</v>
      </c>
      <c r="E60" s="22">
        <v>9231.5299999999988</v>
      </c>
      <c r="F60" s="22">
        <f t="shared" si="17"/>
        <v>1457.61</v>
      </c>
      <c r="G60" s="22">
        <f t="shared" si="29"/>
        <v>0.87702166064981946</v>
      </c>
      <c r="M60" s="23">
        <f t="shared" si="18"/>
        <v>6.7556093552404448</v>
      </c>
      <c r="N60" s="23">
        <f t="shared" si="4"/>
        <v>0.17831703867769555</v>
      </c>
      <c r="O60" s="23">
        <f t="shared" si="30"/>
        <v>0.42227602190711178</v>
      </c>
      <c r="P60" s="24">
        <f t="shared" si="31"/>
        <v>6.6675161353754495E-2</v>
      </c>
      <c r="Q60" s="26">
        <f t="shared" si="7"/>
        <v>6.7832621480144404</v>
      </c>
      <c r="R60" s="25">
        <f t="shared" si="19"/>
        <v>7.6467694820154164E-4</v>
      </c>
      <c r="T60" s="33">
        <v>1457.61</v>
      </c>
      <c r="U60" s="33">
        <f t="shared" si="8"/>
        <v>1366.498492521469</v>
      </c>
      <c r="V60" s="33">
        <f t="shared" si="32"/>
        <v>91.111507478530939</v>
      </c>
      <c r="W60" s="34">
        <f t="shared" si="33"/>
        <v>6.2507465974115814E-2</v>
      </c>
      <c r="X60" s="35">
        <f t="shared" si="11"/>
        <v>8301.3067950103996</v>
      </c>
      <c r="Y60" s="41">
        <f t="shared" si="12"/>
        <v>0.81137186460193589</v>
      </c>
      <c r="Z60" s="42">
        <f t="shared" si="20"/>
        <v>1348.5000389684174</v>
      </c>
      <c r="AA60" s="68">
        <f t="shared" si="21"/>
        <v>323.94433030135593</v>
      </c>
      <c r="AB60" s="7">
        <f t="shared" si="22"/>
        <v>0.82193320216606502</v>
      </c>
      <c r="AC60" s="7">
        <f t="shared" si="23"/>
        <v>1366.0529820000002</v>
      </c>
      <c r="AD60" s="66">
        <f t="shared" si="24"/>
        <v>0.19847962473940625</v>
      </c>
      <c r="AF60" s="80">
        <v>6.0624702166064983</v>
      </c>
      <c r="AG60" s="81">
        <v>6.5</v>
      </c>
      <c r="AH60" s="81">
        <v>1550.1270000000002</v>
      </c>
      <c r="AI60" s="81">
        <f t="shared" si="27"/>
        <v>0.93268772563176905</v>
      </c>
      <c r="AJ60" s="85">
        <f t="shared" si="13"/>
        <v>7.4032885467817993</v>
      </c>
      <c r="AK60" s="85">
        <f t="shared" si="28"/>
        <v>1360.9932175857105</v>
      </c>
      <c r="AL60" s="87">
        <f t="shared" si="2"/>
        <v>0.8188888192453132</v>
      </c>
      <c r="AZ60">
        <v>0.1</v>
      </c>
      <c r="BA60">
        <v>0</v>
      </c>
      <c r="BB60">
        <v>1</v>
      </c>
      <c r="BC60">
        <v>0.10105189601537966</v>
      </c>
      <c r="BD60">
        <v>0.98959053657717089</v>
      </c>
      <c r="BF60">
        <f t="shared" si="26"/>
        <v>1.0231199999999996</v>
      </c>
      <c r="BG60" s="105">
        <f t="shared" si="14"/>
        <v>1.1509520595305049</v>
      </c>
    </row>
    <row r="61" spans="1:59">
      <c r="A61" s="22">
        <v>625</v>
      </c>
      <c r="B61" s="22">
        <v>6.0624702166064983</v>
      </c>
      <c r="C61" s="22">
        <v>390</v>
      </c>
      <c r="D61" s="22">
        <f t="shared" si="16"/>
        <v>6.5</v>
      </c>
      <c r="E61" s="22">
        <v>10075.825500000001</v>
      </c>
      <c r="F61" s="22">
        <f t="shared" si="17"/>
        <v>1550.1270000000002</v>
      </c>
      <c r="G61" s="22">
        <f t="shared" si="29"/>
        <v>0.93268772563176905</v>
      </c>
      <c r="M61" s="23">
        <f t="shared" si="18"/>
        <v>7.4032885467817993</v>
      </c>
      <c r="N61" s="23">
        <f t="shared" si="4"/>
        <v>0.81593019874717476</v>
      </c>
      <c r="O61" s="23">
        <f t="shared" si="30"/>
        <v>0.90328854678179926</v>
      </c>
      <c r="P61" s="24">
        <f t="shared" si="31"/>
        <v>0.13896746873566143</v>
      </c>
      <c r="Q61" s="26">
        <f t="shared" si="7"/>
        <v>7.4096257770758127</v>
      </c>
      <c r="R61" s="25">
        <f t="shared" si="19"/>
        <v>4.0160487799361818E-5</v>
      </c>
      <c r="T61" s="33">
        <v>1550.1270000000002</v>
      </c>
      <c r="U61" s="33">
        <f t="shared" si="8"/>
        <v>1360.9932175857105</v>
      </c>
      <c r="V61" s="33">
        <f t="shared" si="32"/>
        <v>189.13378241428973</v>
      </c>
      <c r="W61" s="34">
        <f t="shared" si="33"/>
        <v>0.12201179801028542</v>
      </c>
      <c r="X61" s="35">
        <f t="shared" si="11"/>
        <v>35771.587650335889</v>
      </c>
      <c r="Y61" s="41">
        <f t="shared" si="12"/>
        <v>0.79369022267285683</v>
      </c>
      <c r="Z61" s="42">
        <f t="shared" si="20"/>
        <v>1319.113150082288</v>
      </c>
      <c r="AA61" s="68">
        <f t="shared" si="21"/>
        <v>1753.9400540912191</v>
      </c>
      <c r="AB61" s="7">
        <f t="shared" si="22"/>
        <v>0.80638841137184114</v>
      </c>
      <c r="AC61" s="7">
        <f t="shared" si="23"/>
        <v>1340.2175397000001</v>
      </c>
      <c r="AD61" s="66">
        <f t="shared" si="24"/>
        <v>431.62879161079474</v>
      </c>
      <c r="AF61" s="80">
        <v>6.1976055455274768</v>
      </c>
      <c r="AG61" s="81">
        <v>7.083333333333333</v>
      </c>
      <c r="AH61" s="81">
        <v>1454.1769999999999</v>
      </c>
      <c r="AI61" s="81">
        <f t="shared" si="27"/>
        <v>0.87495607701564371</v>
      </c>
      <c r="AJ61" s="85">
        <f t="shared" si="13"/>
        <v>7.5760117027935436</v>
      </c>
      <c r="AK61" s="85">
        <f t="shared" si="28"/>
        <v>1359.6098872007465</v>
      </c>
      <c r="AL61" s="87">
        <f t="shared" si="2"/>
        <v>0.81805649049383056</v>
      </c>
      <c r="AZ61">
        <v>0.1</v>
      </c>
      <c r="BA61">
        <v>0</v>
      </c>
      <c r="BB61">
        <v>1</v>
      </c>
      <c r="BC61">
        <v>0.10105189601537966</v>
      </c>
      <c r="BD61">
        <v>0.98959053657717089</v>
      </c>
      <c r="BF61">
        <f t="shared" si="26"/>
        <v>1.0407599999999997</v>
      </c>
      <c r="BG61" s="105">
        <f t="shared" si="14"/>
        <v>1.1717196407878956</v>
      </c>
    </row>
    <row r="62" spans="1:59">
      <c r="A62" s="22">
        <v>626</v>
      </c>
      <c r="B62" s="22">
        <v>6.1976055455274768</v>
      </c>
      <c r="C62" s="22">
        <v>425</v>
      </c>
      <c r="D62" s="22">
        <f t="shared" si="16"/>
        <v>7.083333333333333</v>
      </c>
      <c r="E62" s="22">
        <v>10300.420416666666</v>
      </c>
      <c r="F62" s="22">
        <f t="shared" si="17"/>
        <v>1454.1769999999999</v>
      </c>
      <c r="G62" s="22">
        <f t="shared" si="29"/>
        <v>0.87495607701564371</v>
      </c>
      <c r="M62" s="23">
        <f t="shared" si="18"/>
        <v>7.5760117027935436</v>
      </c>
      <c r="N62" s="23">
        <f t="shared" si="4"/>
        <v>0.24273197573397176</v>
      </c>
      <c r="O62" s="23">
        <f t="shared" si="30"/>
        <v>0.4926783694602106</v>
      </c>
      <c r="P62" s="24">
        <f t="shared" si="31"/>
        <v>6.9554593335559148E-2</v>
      </c>
      <c r="Q62" s="26">
        <f t="shared" si="7"/>
        <v>7.5762476376353787</v>
      </c>
      <c r="R62" s="25">
        <f t="shared" si="19"/>
        <v>5.566524959172502E-8</v>
      </c>
      <c r="T62" s="33">
        <v>1454.1769999999999</v>
      </c>
      <c r="U62" s="33">
        <f t="shared" si="8"/>
        <v>1359.6098872007465</v>
      </c>
      <c r="V62" s="33">
        <f t="shared" si="32"/>
        <v>94.567112799253437</v>
      </c>
      <c r="W62" s="34">
        <f t="shared" si="33"/>
        <v>6.5031363306704365E-2</v>
      </c>
      <c r="X62" s="35">
        <f t="shared" si="11"/>
        <v>8942.9388231867233</v>
      </c>
      <c r="Y62" s="41">
        <f t="shared" si="12"/>
        <v>0.78897488051373621</v>
      </c>
      <c r="Z62" s="42">
        <f t="shared" si="20"/>
        <v>1311.2762514138296</v>
      </c>
      <c r="AA62" s="68">
        <f t="shared" si="21"/>
        <v>2336.1403483823274</v>
      </c>
      <c r="AB62" s="7">
        <f t="shared" si="22"/>
        <v>0.80225327030685922</v>
      </c>
      <c r="AC62" s="7">
        <f t="shared" si="23"/>
        <v>1333.3449352499999</v>
      </c>
      <c r="AD62" s="66">
        <f t="shared" si="24"/>
        <v>689.84770097502428</v>
      </c>
      <c r="AF62" s="80">
        <v>6.6140811271560374</v>
      </c>
      <c r="AG62" s="81">
        <v>7.583333333333333</v>
      </c>
      <c r="AH62" s="81">
        <v>1449.5740000000001</v>
      </c>
      <c r="AI62" s="81">
        <f t="shared" si="27"/>
        <v>0.87218652226233462</v>
      </c>
      <c r="AJ62" s="85">
        <f t="shared" si="13"/>
        <v>8.1094078603705242</v>
      </c>
      <c r="AK62" s="85">
        <f t="shared" si="28"/>
        <v>1355.5370530877547</v>
      </c>
      <c r="AL62" s="87">
        <f t="shared" si="2"/>
        <v>0.81560592845231927</v>
      </c>
      <c r="AZ62">
        <v>0.1</v>
      </c>
      <c r="BA62">
        <v>0</v>
      </c>
      <c r="BB62">
        <v>1</v>
      </c>
      <c r="BC62">
        <v>0.10105189601537966</v>
      </c>
      <c r="BD62">
        <v>0.98959053657717089</v>
      </c>
      <c r="BF62">
        <f t="shared" si="26"/>
        <v>1.0583999999999998</v>
      </c>
      <c r="BG62" s="105">
        <f t="shared" si="14"/>
        <v>1.1925034659877098</v>
      </c>
    </row>
    <row r="63" spans="1:59">
      <c r="A63" s="22">
        <v>627</v>
      </c>
      <c r="B63" s="22">
        <v>6.6140811271560374</v>
      </c>
      <c r="C63" s="22">
        <v>455</v>
      </c>
      <c r="D63" s="22">
        <f t="shared" si="16"/>
        <v>7.583333333333333</v>
      </c>
      <c r="E63" s="22">
        <v>10992.602833333334</v>
      </c>
      <c r="F63" s="22">
        <f t="shared" si="17"/>
        <v>1449.5740000000001</v>
      </c>
      <c r="G63" s="22">
        <f t="shared" si="29"/>
        <v>0.87218652226233462</v>
      </c>
      <c r="M63" s="23">
        <f t="shared" si="18"/>
        <v>8.1094078603705242</v>
      </c>
      <c r="N63" s="23">
        <f t="shared" si="4"/>
        <v>0.27675440799740436</v>
      </c>
      <c r="O63" s="23">
        <f t="shared" si="30"/>
        <v>0.52607452703719115</v>
      </c>
      <c r="P63" s="24">
        <f t="shared" si="31"/>
        <v>6.9372465103805431E-2</v>
      </c>
      <c r="Q63" s="26">
        <f t="shared" si="7"/>
        <v>8.0897620297833939</v>
      </c>
      <c r="R63" s="25">
        <f t="shared" si="19"/>
        <v>3.8595865945822522E-4</v>
      </c>
      <c r="T63" s="33">
        <v>1449.5740000000001</v>
      </c>
      <c r="U63" s="33">
        <f t="shared" si="8"/>
        <v>1355.5370530877547</v>
      </c>
      <c r="V63" s="33">
        <f t="shared" si="32"/>
        <v>94.036946912245412</v>
      </c>
      <c r="W63" s="34">
        <f t="shared" si="33"/>
        <v>6.4872125819203028E-2</v>
      </c>
      <c r="X63" s="35">
        <f t="shared" si="11"/>
        <v>8842.9473845764624</v>
      </c>
      <c r="Y63" s="41">
        <f t="shared" si="12"/>
        <v>0.77441316541188465</v>
      </c>
      <c r="Z63" s="42">
        <f t="shared" si="20"/>
        <v>1287.0746809145523</v>
      </c>
      <c r="AA63" s="68">
        <f t="shared" si="21"/>
        <v>4687.0964035820662</v>
      </c>
      <c r="AB63" s="7">
        <f t="shared" si="22"/>
        <v>0.7895091175090253</v>
      </c>
      <c r="AC63" s="7">
        <f t="shared" si="23"/>
        <v>1312.1641533</v>
      </c>
      <c r="AD63" s="66">
        <f t="shared" si="24"/>
        <v>1881.208435998612</v>
      </c>
      <c r="AF63" s="80">
        <v>7.7943040513437625</v>
      </c>
      <c r="AG63" s="81">
        <v>8.9166666666666661</v>
      </c>
      <c r="AH63" s="81">
        <v>1452.8000000000002</v>
      </c>
      <c r="AI63" s="81">
        <f t="shared" si="27"/>
        <v>0.8741275571600482</v>
      </c>
      <c r="AJ63" s="85">
        <f t="shared" si="13"/>
        <v>9.6291128842493023</v>
      </c>
      <c r="AK63" s="85">
        <f t="shared" si="28"/>
        <v>1345.3091150819196</v>
      </c>
      <c r="AL63" s="87">
        <f t="shared" si="2"/>
        <v>0.80945193446565555</v>
      </c>
      <c r="AZ63">
        <v>0.1</v>
      </c>
      <c r="BA63">
        <v>0</v>
      </c>
      <c r="BB63">
        <v>1</v>
      </c>
      <c r="BC63">
        <v>0.10105189601537966</v>
      </c>
      <c r="BD63">
        <v>0.98959053657717089</v>
      </c>
      <c r="BF63">
        <f t="shared" si="26"/>
        <v>1.0760399999999999</v>
      </c>
      <c r="BG63" s="105">
        <f t="shared" si="14"/>
        <v>1.2133032767625664</v>
      </c>
    </row>
    <row r="64" spans="1:59">
      <c r="A64" s="22">
        <v>628</v>
      </c>
      <c r="B64" s="22">
        <v>7.7943040513437625</v>
      </c>
      <c r="C64" s="22">
        <v>535</v>
      </c>
      <c r="D64" s="22">
        <f t="shared" si="16"/>
        <v>8.9166666666666661</v>
      </c>
      <c r="E64" s="22">
        <v>12954.133333333333</v>
      </c>
      <c r="F64" s="22">
        <f t="shared" si="17"/>
        <v>1452.8000000000002</v>
      </c>
      <c r="G64" s="22">
        <f t="shared" si="29"/>
        <v>0.8741275571600482</v>
      </c>
      <c r="M64" s="23">
        <f t="shared" si="18"/>
        <v>9.6291128842493023</v>
      </c>
      <c r="N64" s="23">
        <f t="shared" si="4"/>
        <v>0.50757961294780507</v>
      </c>
      <c r="O64" s="23">
        <f t="shared" si="30"/>
        <v>0.71244621758263627</v>
      </c>
      <c r="P64" s="24">
        <f t="shared" si="31"/>
        <v>7.9900510383099393E-2</v>
      </c>
      <c r="Q64" s="26">
        <f t="shared" si="7"/>
        <v>9.5449768953068599</v>
      </c>
      <c r="R64" s="25">
        <f t="shared" si="19"/>
        <v>7.0788646353227985E-3</v>
      </c>
      <c r="T64" s="33">
        <v>1452.8000000000002</v>
      </c>
      <c r="U64" s="33">
        <f t="shared" si="8"/>
        <v>1345.3091150819196</v>
      </c>
      <c r="V64" s="33">
        <f t="shared" si="32"/>
        <v>107.49088491808061</v>
      </c>
      <c r="W64" s="34">
        <f t="shared" si="33"/>
        <v>7.398876990506649E-2</v>
      </c>
      <c r="X64" s="35">
        <f t="shared" si="11"/>
        <v>11554.290340472049</v>
      </c>
      <c r="Y64" s="41">
        <f t="shared" si="12"/>
        <v>0.73292521825999413</v>
      </c>
      <c r="Z64" s="42">
        <f t="shared" si="20"/>
        <v>1218.1217127481102</v>
      </c>
      <c r="AA64" s="68">
        <f t="shared" si="21"/>
        <v>16176.635312422295</v>
      </c>
      <c r="AB64" s="7">
        <f t="shared" si="22"/>
        <v>0.75339429602888086</v>
      </c>
      <c r="AC64" s="7">
        <f t="shared" si="23"/>
        <v>1252.14132</v>
      </c>
      <c r="AD64" s="66">
        <f t="shared" si="24"/>
        <v>8680.2380404265659</v>
      </c>
      <c r="AF64" s="80">
        <v>6.7927701062976329</v>
      </c>
      <c r="AG64" s="81">
        <v>6.916666666666667</v>
      </c>
      <c r="AH64" s="81">
        <v>1632.2289999999998</v>
      </c>
      <c r="AI64" s="81">
        <f t="shared" si="27"/>
        <v>0.98208724428399508</v>
      </c>
      <c r="AJ64" s="85">
        <f t="shared" si="13"/>
        <v>8.3387429873635206</v>
      </c>
      <c r="AK64" s="85">
        <f t="shared" si="28"/>
        <v>1353.8711930293132</v>
      </c>
      <c r="AL64" s="87">
        <f t="shared" si="2"/>
        <v>0.81460360591414749</v>
      </c>
      <c r="AZ64">
        <v>0.1</v>
      </c>
      <c r="BA64">
        <v>0</v>
      </c>
      <c r="BB64">
        <v>1</v>
      </c>
      <c r="BC64">
        <v>0.10105189601537966</v>
      </c>
      <c r="BD64">
        <v>0.98959053657717089</v>
      </c>
      <c r="BF64">
        <f t="shared" si="26"/>
        <v>1.09368</v>
      </c>
      <c r="BG64" s="105">
        <f t="shared" si="14"/>
        <v>1.2341188230250371</v>
      </c>
    </row>
    <row r="65" spans="1:59">
      <c r="A65" s="22">
        <v>701</v>
      </c>
      <c r="B65" s="22">
        <v>6.7927701062976329</v>
      </c>
      <c r="C65" s="22">
        <v>415</v>
      </c>
      <c r="D65" s="22">
        <f t="shared" si="16"/>
        <v>6.916666666666667</v>
      </c>
      <c r="E65" s="22">
        <v>11289.583916666666</v>
      </c>
      <c r="F65" s="22">
        <f t="shared" si="17"/>
        <v>1632.2289999999998</v>
      </c>
      <c r="G65" s="22">
        <f t="shared" si="29"/>
        <v>0.98208724428399508</v>
      </c>
      <c r="M65" s="23">
        <f t="shared" si="18"/>
        <v>8.3387429873635206</v>
      </c>
      <c r="N65" s="23">
        <f t="shared" si="4"/>
        <v>2.0223010618867003</v>
      </c>
      <c r="O65" s="23">
        <f t="shared" si="30"/>
        <v>1.4220763206968536</v>
      </c>
      <c r="P65" s="24">
        <f t="shared" si="31"/>
        <v>0.20560139576340053</v>
      </c>
      <c r="Q65" s="26">
        <f t="shared" si="7"/>
        <v>8.3100855410649821</v>
      </c>
      <c r="R65" s="25">
        <f t="shared" si="19"/>
        <v>8.2124922835361816E-4</v>
      </c>
      <c r="T65" s="33">
        <v>1632.2289999999998</v>
      </c>
      <c r="U65" s="33">
        <f t="shared" si="8"/>
        <v>1353.8711930293132</v>
      </c>
      <c r="V65" s="33">
        <f t="shared" si="32"/>
        <v>278.35780697068662</v>
      </c>
      <c r="W65" s="34">
        <f t="shared" si="33"/>
        <v>0.17053845200072212</v>
      </c>
      <c r="X65" s="35">
        <f t="shared" si="11"/>
        <v>77483.068701530035</v>
      </c>
      <c r="Y65" s="41">
        <f t="shared" si="12"/>
        <v>0.76815231644497595</v>
      </c>
      <c r="Z65" s="42">
        <f t="shared" si="20"/>
        <v>1276.66914993155</v>
      </c>
      <c r="AA65" s="68">
        <f t="shared" si="21"/>
        <v>5960.1554584688838</v>
      </c>
      <c r="AB65" s="7">
        <f t="shared" si="22"/>
        <v>0.78404123474729248</v>
      </c>
      <c r="AC65" s="7">
        <f t="shared" si="23"/>
        <v>1303.07653215</v>
      </c>
      <c r="AD65" s="66">
        <f t="shared" si="24"/>
        <v>2580.0975738444249</v>
      </c>
      <c r="AF65" s="80">
        <v>5.9580321901323705</v>
      </c>
      <c r="AG65" s="81">
        <v>6.5</v>
      </c>
      <c r="AH65" s="81">
        <v>1523.423</v>
      </c>
      <c r="AI65" s="81">
        <f t="shared" si="27"/>
        <v>0.91662033694344158</v>
      </c>
      <c r="AJ65" s="85">
        <f t="shared" si="13"/>
        <v>7.2699225483188652</v>
      </c>
      <c r="AK65" s="85">
        <f t="shared" si="28"/>
        <v>1362.0845936370877</v>
      </c>
      <c r="AL65" s="87">
        <f t="shared" si="2"/>
        <v>0.81954548353615386</v>
      </c>
      <c r="AZ65">
        <v>0.1</v>
      </c>
      <c r="BA65">
        <v>0</v>
      </c>
      <c r="BB65">
        <v>1</v>
      </c>
      <c r="BC65">
        <v>0.10105189601537966</v>
      </c>
      <c r="BD65">
        <v>0.98959053657717089</v>
      </c>
      <c r="BF65">
        <f t="shared" si="26"/>
        <v>1.1113200000000001</v>
      </c>
      <c r="BG65" s="105">
        <f t="shared" si="14"/>
        <v>1.2549498625729478</v>
      </c>
    </row>
    <row r="66" spans="1:59">
      <c r="A66" s="22">
        <v>702</v>
      </c>
      <c r="B66" s="22">
        <v>5.9580321901323705</v>
      </c>
      <c r="C66" s="22">
        <v>390</v>
      </c>
      <c r="D66" s="22">
        <f t="shared" si="16"/>
        <v>6.5</v>
      </c>
      <c r="E66" s="22">
        <v>9902.2494999999999</v>
      </c>
      <c r="F66" s="22">
        <f t="shared" si="17"/>
        <v>1523.423</v>
      </c>
      <c r="G66" s="22">
        <f t="shared" si="29"/>
        <v>0.91662033694344158</v>
      </c>
      <c r="M66" s="23">
        <f t="shared" si="18"/>
        <v>7.2699225483188652</v>
      </c>
      <c r="N66" s="23">
        <f t="shared" si="4"/>
        <v>0.59278073040981527</v>
      </c>
      <c r="O66" s="23">
        <f t="shared" si="30"/>
        <v>0.7699225483188652</v>
      </c>
      <c r="P66" s="24">
        <f t="shared" si="31"/>
        <v>0.11844962281828696</v>
      </c>
      <c r="Q66" s="26">
        <f t="shared" si="7"/>
        <v>7.2808536904332133</v>
      </c>
      <c r="R66" s="25">
        <f t="shared" si="19"/>
        <v>1.1948986792407446E-4</v>
      </c>
      <c r="T66" s="33">
        <v>1523.423</v>
      </c>
      <c r="U66" s="33">
        <f t="shared" si="8"/>
        <v>1362.0845936370877</v>
      </c>
      <c r="V66" s="33">
        <f t="shared" si="32"/>
        <v>161.33840636291234</v>
      </c>
      <c r="W66" s="34">
        <f t="shared" si="33"/>
        <v>0.10590519268969442</v>
      </c>
      <c r="X66" s="35">
        <f t="shared" si="11"/>
        <v>26030.081367724233</v>
      </c>
      <c r="Y66" s="41">
        <f t="shared" si="12"/>
        <v>0.79733111443089499</v>
      </c>
      <c r="Z66" s="42">
        <f t="shared" si="20"/>
        <v>1325.1643121841475</v>
      </c>
      <c r="AA66" s="68">
        <f t="shared" si="21"/>
        <v>1363.1071825643139</v>
      </c>
      <c r="AB66" s="7">
        <f t="shared" si="22"/>
        <v>0.80958421498194943</v>
      </c>
      <c r="AC66" s="7">
        <f t="shared" si="23"/>
        <v>1345.5289653</v>
      </c>
      <c r="AD66" s="66">
        <f t="shared" si="24"/>
        <v>274.08882963578066</v>
      </c>
      <c r="AF66" s="80">
        <v>6.1230162454873653</v>
      </c>
      <c r="AG66" s="81">
        <v>7</v>
      </c>
      <c r="AH66" s="81">
        <v>1453.7790000000002</v>
      </c>
      <c r="AI66" s="81">
        <f t="shared" ref="AI66:AI84" si="34">AH66/1662</f>
        <v>0.87471660649819505</v>
      </c>
      <c r="AJ66" s="85">
        <f t="shared" si="13"/>
        <v>7.4806536983720653</v>
      </c>
      <c r="AK66" s="85">
        <f t="shared" ref="AK66:AK84" si="35">1662/($K$2*POWER(AF66,$J$2-1))</f>
        <v>1360.3694824443746</v>
      </c>
      <c r="AL66" s="87">
        <f t="shared" ref="AL66:AL129" si="36">AK66/1662</f>
        <v>0.81851352734318572</v>
      </c>
      <c r="AZ66">
        <v>0.1</v>
      </c>
      <c r="BA66">
        <v>0</v>
      </c>
      <c r="BB66">
        <v>1</v>
      </c>
      <c r="BC66">
        <v>0.10105189601537966</v>
      </c>
      <c r="BD66">
        <v>0.98959053657717089</v>
      </c>
      <c r="BF66">
        <f t="shared" si="26"/>
        <v>1.1289600000000002</v>
      </c>
      <c r="BG66" s="105">
        <f t="shared" si="14"/>
        <v>1.2757961607194641</v>
      </c>
    </row>
    <row r="67" spans="1:59">
      <c r="A67" s="22">
        <v>703</v>
      </c>
      <c r="B67" s="22">
        <v>6.1230162454873653</v>
      </c>
      <c r="C67" s="22">
        <v>420</v>
      </c>
      <c r="D67" s="22">
        <f t="shared" si="16"/>
        <v>7</v>
      </c>
      <c r="E67" s="22">
        <v>10176.453000000001</v>
      </c>
      <c r="F67" s="22">
        <f t="shared" si="17"/>
        <v>1453.7790000000002</v>
      </c>
      <c r="G67" s="22">
        <f t="shared" ref="G67:G85" si="37">F67/$H$2</f>
        <v>0.87471660649819505</v>
      </c>
      <c r="M67" s="23">
        <f t="shared" si="18"/>
        <v>7.4806536983720653</v>
      </c>
      <c r="N67" s="23">
        <f t="shared" ref="N67:N130" si="38">POWER(M67-D67,2)</f>
        <v>0.23102797775874431</v>
      </c>
      <c r="O67" s="23">
        <f t="shared" ref="O67:O85" si="39">ABS(M67-D67)</f>
        <v>0.48065369837206529</v>
      </c>
      <c r="P67" s="24">
        <f t="shared" ref="P67:P85" si="40">O67/D67</f>
        <v>6.8664814053152182E-2</v>
      </c>
      <c r="Q67" s="26">
        <f t="shared" ref="Q67:Q130" si="41">1.233*B67-0.0654</f>
        <v>7.4842790306859213</v>
      </c>
      <c r="R67" s="25">
        <f t="shared" si="19"/>
        <v>1.3143034385888338E-5</v>
      </c>
      <c r="T67" s="33">
        <v>1453.7790000000002</v>
      </c>
      <c r="U67" s="33">
        <f t="shared" ref="U67:U130" si="42">1662/($K$2*POWER(B67,$J$2-1))</f>
        <v>1360.3694824443746</v>
      </c>
      <c r="V67" s="33">
        <f t="shared" ref="V67:V85" si="43">ABS(U67-T67)</f>
        <v>93.409517555625598</v>
      </c>
      <c r="W67" s="34">
        <f t="shared" ref="W67:W86" si="44">V67/T67</f>
        <v>6.4252900582293174E-2</v>
      </c>
      <c r="X67" s="35">
        <f t="shared" ref="X67:X130" si="45">POWER(U67-T67,2)</f>
        <v>8725.3379699747275</v>
      </c>
      <c r="Y67" s="41">
        <f t="shared" ref="Y67:Y130" si="46">-0.0273*M67+0.9958</f>
        <v>0.79157815403444265</v>
      </c>
      <c r="Z67" s="42">
        <f t="shared" si="20"/>
        <v>1315.6028920052436</v>
      </c>
      <c r="AA67" s="68">
        <f t="shared" si="21"/>
        <v>2004.0476195448996</v>
      </c>
      <c r="AB67" s="7">
        <f t="shared" si="22"/>
        <v>0.80453570288808662</v>
      </c>
      <c r="AC67" s="7">
        <f t="shared" si="23"/>
        <v>1337.1383381999999</v>
      </c>
      <c r="AD67" s="66">
        <f t="shared" si="24"/>
        <v>539.68606290294463</v>
      </c>
      <c r="AF67" s="80">
        <v>3.6084636983553948</v>
      </c>
      <c r="AG67" s="81">
        <v>3.3333333333333335</v>
      </c>
      <c r="AH67" s="81">
        <v>1799.1799999999998</v>
      </c>
      <c r="AI67" s="81">
        <f t="shared" si="34"/>
        <v>1.0825391095066184</v>
      </c>
      <c r="AJ67" s="85">
        <f t="shared" ref="AJ67:AJ130" si="47">$K$2*POWER(AF67,$J$2)</f>
        <v>4.3023271920358788</v>
      </c>
      <c r="AK67" s="85">
        <f t="shared" si="35"/>
        <v>1393.9587574297746</v>
      </c>
      <c r="AL67" s="87">
        <f t="shared" si="36"/>
        <v>0.83872368076400394</v>
      </c>
      <c r="AZ67">
        <v>0.1</v>
      </c>
      <c r="BA67">
        <v>0</v>
      </c>
      <c r="BB67">
        <v>1</v>
      </c>
      <c r="BC67">
        <v>0.10105189601537966</v>
      </c>
      <c r="BD67">
        <v>0.98959053657717089</v>
      </c>
      <c r="BF67">
        <f t="shared" si="26"/>
        <v>1.1466000000000003</v>
      </c>
      <c r="BG67" s="105">
        <f t="shared" ref="BG67:BG130" si="48">$K$2*POWER(BF67,$J$2)</f>
        <v>1.2966574899460421</v>
      </c>
    </row>
    <row r="68" spans="1:59">
      <c r="A68" s="22">
        <v>705</v>
      </c>
      <c r="B68" s="22">
        <v>3.6084636983553948</v>
      </c>
      <c r="C68" s="22">
        <v>200</v>
      </c>
      <c r="D68" s="22">
        <f t="shared" ref="D68:D85" si="49">C68/60</f>
        <v>3.3333333333333335</v>
      </c>
      <c r="E68" s="22">
        <v>5997.2666666666664</v>
      </c>
      <c r="F68" s="22">
        <f t="shared" ref="F68:F85" si="50">E68/D68</f>
        <v>1799.1799999999998</v>
      </c>
      <c r="G68" s="22">
        <f t="shared" si="37"/>
        <v>1.0825391095066184</v>
      </c>
      <c r="M68" s="23">
        <f t="shared" ref="M68:M131" si="51">$K$2*POWER(B68,$J$2)</f>
        <v>4.3023271920358788</v>
      </c>
      <c r="N68" s="23">
        <f t="shared" si="38"/>
        <v>0.93894909820324834</v>
      </c>
      <c r="O68" s="23">
        <f t="shared" si="39"/>
        <v>0.96899385870254529</v>
      </c>
      <c r="P68" s="24">
        <f t="shared" si="40"/>
        <v>0.29069815761076356</v>
      </c>
      <c r="Q68" s="26">
        <f t="shared" si="41"/>
        <v>4.3838357400722021</v>
      </c>
      <c r="R68" s="25">
        <f t="shared" ref="R68:R131" si="52">POWER(M68-Q68,2)</f>
        <v>6.6436434029896307E-3</v>
      </c>
      <c r="T68" s="33">
        <v>1799.1799999999998</v>
      </c>
      <c r="U68" s="33">
        <f t="shared" si="42"/>
        <v>1393.9587574297746</v>
      </c>
      <c r="V68" s="33">
        <f t="shared" si="43"/>
        <v>405.22124257022529</v>
      </c>
      <c r="W68" s="34">
        <f t="shared" si="44"/>
        <v>0.2252255152737499</v>
      </c>
      <c r="X68" s="35">
        <f t="shared" si="45"/>
        <v>164204.25543015735</v>
      </c>
      <c r="Y68" s="41">
        <f t="shared" si="46"/>
        <v>0.87834646765742053</v>
      </c>
      <c r="Z68" s="42">
        <f t="shared" ref="Z68:Z131" si="53">Y68*1662</f>
        <v>1459.8118292466329</v>
      </c>
      <c r="AA68" s="68">
        <f t="shared" ref="AA68:AA131" si="54">POWER(U68-Z68,2)</f>
        <v>4336.6270677163029</v>
      </c>
      <c r="AB68" s="7">
        <f t="shared" ref="AB68:AB131" si="55" xml:space="preserve"> -0.0306*B68+0.9919</f>
        <v>0.88148101083032493</v>
      </c>
      <c r="AC68" s="7">
        <f t="shared" ref="AC68:AC131" si="56">AB68*1662</f>
        <v>1465.02144</v>
      </c>
      <c r="AD68" s="66">
        <f t="shared" ref="AD68:AD131" si="57">POWER(AC68-U68,2)</f>
        <v>5049.9048540766216</v>
      </c>
      <c r="AF68" s="80">
        <v>5.0678309265944641</v>
      </c>
      <c r="AG68" s="81">
        <v>5.666666666666667</v>
      </c>
      <c r="AH68" s="81">
        <v>1486.3649999999998</v>
      </c>
      <c r="AI68" s="81">
        <f t="shared" si="34"/>
        <v>0.89432310469314069</v>
      </c>
      <c r="AJ68" s="85">
        <f t="shared" si="47"/>
        <v>6.1377207584325646</v>
      </c>
      <c r="AK68" s="85">
        <f t="shared" si="35"/>
        <v>1372.2903552476007</v>
      </c>
      <c r="AL68" s="87">
        <f t="shared" si="36"/>
        <v>0.82568613432466953</v>
      </c>
      <c r="AZ68">
        <v>0.1</v>
      </c>
      <c r="BA68">
        <v>0</v>
      </c>
      <c r="BB68">
        <v>1</v>
      </c>
      <c r="BC68">
        <v>0.10105189601537966</v>
      </c>
      <c r="BD68">
        <v>0.98959053657717089</v>
      </c>
      <c r="BF68">
        <f t="shared" ref="BF68:BF131" si="58">BF67+0.01764</f>
        <v>1.1642400000000004</v>
      </c>
      <c r="BG68" s="105">
        <f t="shared" si="48"/>
        <v>1.3175336295765032</v>
      </c>
    </row>
    <row r="69" spans="1:59">
      <c r="A69" s="22">
        <v>708</v>
      </c>
      <c r="B69" s="22">
        <v>5.0678309265944641</v>
      </c>
      <c r="C69" s="22">
        <v>340</v>
      </c>
      <c r="D69" s="22">
        <f t="shared" si="49"/>
        <v>5.666666666666667</v>
      </c>
      <c r="E69" s="22">
        <v>8422.7349999999988</v>
      </c>
      <c r="F69" s="22">
        <f t="shared" si="50"/>
        <v>1486.3649999999998</v>
      </c>
      <c r="G69" s="22">
        <f t="shared" si="37"/>
        <v>0.89432310469314069</v>
      </c>
      <c r="M69" s="23">
        <f t="shared" si="51"/>
        <v>6.1377207584325646</v>
      </c>
      <c r="N69" s="23">
        <f t="shared" si="38"/>
        <v>0.22189195736939471</v>
      </c>
      <c r="O69" s="23">
        <f t="shared" si="39"/>
        <v>0.47105409176589763</v>
      </c>
      <c r="P69" s="24">
        <f t="shared" si="40"/>
        <v>8.3127192664570165E-2</v>
      </c>
      <c r="Q69" s="26">
        <f t="shared" si="41"/>
        <v>6.1832355324909747</v>
      </c>
      <c r="R69" s="25">
        <f t="shared" si="52"/>
        <v>2.0715946575881202E-3</v>
      </c>
      <c r="T69" s="33">
        <v>1486.3649999999998</v>
      </c>
      <c r="U69" s="33">
        <f t="shared" si="42"/>
        <v>1372.2903552476007</v>
      </c>
      <c r="V69" s="33">
        <f t="shared" si="43"/>
        <v>114.07464475239908</v>
      </c>
      <c r="W69" s="34">
        <f t="shared" si="44"/>
        <v>7.6747397007060236E-2</v>
      </c>
      <c r="X69" s="35">
        <f t="shared" si="45"/>
        <v>13013.024575386051</v>
      </c>
      <c r="Y69" s="41">
        <f t="shared" si="46"/>
        <v>0.82824022329479097</v>
      </c>
      <c r="Z69" s="42">
        <f t="shared" si="53"/>
        <v>1376.5352511159426</v>
      </c>
      <c r="AA69" s="68">
        <f t="shared" si="54"/>
        <v>18.019140933066367</v>
      </c>
      <c r="AB69" s="7">
        <f t="shared" si="55"/>
        <v>0.83682437364620943</v>
      </c>
      <c r="AC69" s="7">
        <f t="shared" si="56"/>
        <v>1390.802109</v>
      </c>
      <c r="AD69" s="66">
        <f t="shared" si="57"/>
        <v>342.68502698946855</v>
      </c>
      <c r="AF69" s="80">
        <v>5.8809878660248689</v>
      </c>
      <c r="AG69" s="81">
        <v>6.833333333333333</v>
      </c>
      <c r="AH69" s="81">
        <v>1430.3709999999999</v>
      </c>
      <c r="AI69" s="81">
        <f t="shared" si="34"/>
        <v>0.86063237063778575</v>
      </c>
      <c r="AJ69" s="85">
        <f t="shared" si="47"/>
        <v>7.1716069433507394</v>
      </c>
      <c r="AK69" s="85">
        <f t="shared" si="35"/>
        <v>1362.902611721579</v>
      </c>
      <c r="AL69" s="87">
        <f t="shared" si="36"/>
        <v>0.82003767251599213</v>
      </c>
      <c r="AZ69">
        <v>0.1</v>
      </c>
      <c r="BA69">
        <v>0</v>
      </c>
      <c r="BB69">
        <v>1</v>
      </c>
      <c r="BC69">
        <v>0.10105189601537966</v>
      </c>
      <c r="BD69">
        <v>0.98959053657717089</v>
      </c>
      <c r="BF69">
        <f t="shared" si="58"/>
        <v>1.1818800000000005</v>
      </c>
      <c r="BG69" s="105">
        <f t="shared" si="48"/>
        <v>1.3384243654706431</v>
      </c>
    </row>
    <row r="70" spans="1:59">
      <c r="A70" s="22">
        <v>709</v>
      </c>
      <c r="B70" s="22">
        <v>5.8809878660248689</v>
      </c>
      <c r="C70" s="22">
        <v>410</v>
      </c>
      <c r="D70" s="22">
        <f t="shared" si="49"/>
        <v>6.833333333333333</v>
      </c>
      <c r="E70" s="22">
        <v>9774.2018333333326</v>
      </c>
      <c r="F70" s="22">
        <f t="shared" si="50"/>
        <v>1430.3709999999999</v>
      </c>
      <c r="G70" s="22">
        <f t="shared" si="37"/>
        <v>0.86063237063778575</v>
      </c>
      <c r="M70" s="23">
        <f t="shared" si="51"/>
        <v>7.1716069433507394</v>
      </c>
      <c r="N70" s="23">
        <f t="shared" si="38"/>
        <v>0.11442903523420836</v>
      </c>
      <c r="O70" s="23">
        <f t="shared" si="39"/>
        <v>0.33827361001740641</v>
      </c>
      <c r="P70" s="24">
        <f t="shared" si="40"/>
        <v>4.9503455124498504E-2</v>
      </c>
      <c r="Q70" s="26">
        <f t="shared" si="41"/>
        <v>7.1858580388086635</v>
      </c>
      <c r="R70" s="25">
        <f t="shared" si="52"/>
        <v>2.0309372175086272E-4</v>
      </c>
      <c r="T70" s="33">
        <v>1430.3709999999999</v>
      </c>
      <c r="U70" s="33">
        <f t="shared" si="42"/>
        <v>1362.902611721579</v>
      </c>
      <c r="V70" s="33">
        <f t="shared" si="43"/>
        <v>67.468388278420889</v>
      </c>
      <c r="W70" s="34">
        <f t="shared" si="44"/>
        <v>4.7168453693776577E-2</v>
      </c>
      <c r="X70" s="35">
        <f t="shared" si="45"/>
        <v>4551.9834168877615</v>
      </c>
      <c r="Y70" s="41">
        <f t="shared" si="46"/>
        <v>0.80001513044652484</v>
      </c>
      <c r="Z70" s="42">
        <f t="shared" si="53"/>
        <v>1329.6251468021242</v>
      </c>
      <c r="AA70" s="68">
        <f t="shared" si="54"/>
        <v>1107.3896714655459</v>
      </c>
      <c r="AB70" s="7">
        <f t="shared" si="55"/>
        <v>0.81194177129963907</v>
      </c>
      <c r="AC70" s="7">
        <f t="shared" si="56"/>
        <v>1349.4472239000002</v>
      </c>
      <c r="AD70" s="66">
        <f t="shared" si="57"/>
        <v>181.04746142909175</v>
      </c>
      <c r="AF70" s="80">
        <v>7.1635830324909744</v>
      </c>
      <c r="AG70" s="81">
        <v>7.916666666666667</v>
      </c>
      <c r="AH70" s="81">
        <v>1503.8999999999999</v>
      </c>
      <c r="AI70" s="81">
        <f t="shared" si="34"/>
        <v>0.90487364620938615</v>
      </c>
      <c r="AJ70" s="85">
        <f t="shared" si="47"/>
        <v>8.8155369086341455</v>
      </c>
      <c r="AK70" s="85">
        <f t="shared" si="35"/>
        <v>1350.5558564832395</v>
      </c>
      <c r="AL70" s="87">
        <f t="shared" si="36"/>
        <v>0.8126088185819732</v>
      </c>
      <c r="AZ70">
        <v>0.1</v>
      </c>
      <c r="BA70">
        <v>0</v>
      </c>
      <c r="BB70">
        <v>1</v>
      </c>
      <c r="BC70">
        <v>0.10105189601537966</v>
      </c>
      <c r="BD70">
        <v>0.98959053657717089</v>
      </c>
      <c r="BF70">
        <f t="shared" si="58"/>
        <v>1.1995200000000006</v>
      </c>
      <c r="BG70" s="105">
        <f t="shared" si="48"/>
        <v>1.359329489735934</v>
      </c>
    </row>
    <row r="71" spans="1:59">
      <c r="A71" s="22">
        <v>710</v>
      </c>
      <c r="B71" s="22">
        <v>7.1635830324909744</v>
      </c>
      <c r="C71" s="22">
        <v>475</v>
      </c>
      <c r="D71" s="22">
        <f t="shared" si="49"/>
        <v>7.916666666666667</v>
      </c>
      <c r="E71" s="22">
        <v>11905.875</v>
      </c>
      <c r="F71" s="22">
        <f t="shared" si="50"/>
        <v>1503.8999999999999</v>
      </c>
      <c r="G71" s="22">
        <f t="shared" si="37"/>
        <v>0.90487364620938615</v>
      </c>
      <c r="M71" s="23">
        <f t="shared" si="51"/>
        <v>8.8155369086341455</v>
      </c>
      <c r="N71" s="23">
        <f t="shared" si="38"/>
        <v>0.80796771189467342</v>
      </c>
      <c r="O71" s="23">
        <f t="shared" si="39"/>
        <v>0.89887024196747856</v>
      </c>
      <c r="P71" s="24">
        <f t="shared" si="40"/>
        <v>0.11354150424852361</v>
      </c>
      <c r="Q71" s="26">
        <f t="shared" si="41"/>
        <v>8.7672978790613723</v>
      </c>
      <c r="R71" s="25">
        <f t="shared" si="52"/>
        <v>2.3270039741228933E-3</v>
      </c>
      <c r="T71" s="33">
        <v>1503.8999999999999</v>
      </c>
      <c r="U71" s="33">
        <f t="shared" si="42"/>
        <v>1350.5558564832395</v>
      </c>
      <c r="V71" s="33">
        <f t="shared" si="43"/>
        <v>153.34414351676037</v>
      </c>
      <c r="W71" s="34">
        <f t="shared" si="44"/>
        <v>0.10196432177455973</v>
      </c>
      <c r="X71" s="35">
        <f t="shared" si="45"/>
        <v>23514.4263508888</v>
      </c>
      <c r="Y71" s="41">
        <f t="shared" si="46"/>
        <v>0.75513584239428777</v>
      </c>
      <c r="Z71" s="42">
        <f t="shared" si="53"/>
        <v>1255.0357700593063</v>
      </c>
      <c r="AA71" s="68">
        <f t="shared" si="54"/>
        <v>9124.0869104356698</v>
      </c>
      <c r="AB71" s="7">
        <f t="shared" si="55"/>
        <v>0.77269435920577623</v>
      </c>
      <c r="AC71" s="7">
        <f t="shared" si="56"/>
        <v>1284.2180250000001</v>
      </c>
      <c r="AD71" s="66">
        <f t="shared" si="57"/>
        <v>4400.7078858986642</v>
      </c>
      <c r="AF71" s="80">
        <v>6.9252970818291217</v>
      </c>
      <c r="AG71" s="81">
        <v>7.916666666666667</v>
      </c>
      <c r="AH71" s="81">
        <v>1453.875</v>
      </c>
      <c r="AI71" s="81">
        <f t="shared" si="34"/>
        <v>0.87477436823104693</v>
      </c>
      <c r="AJ71" s="85">
        <f t="shared" si="47"/>
        <v>8.5090125767522924</v>
      </c>
      <c r="AK71" s="85">
        <f t="shared" si="35"/>
        <v>1352.6650297175916</v>
      </c>
      <c r="AL71" s="87">
        <f t="shared" si="36"/>
        <v>0.8138778758830274</v>
      </c>
      <c r="AZ71">
        <v>0.1</v>
      </c>
      <c r="BA71">
        <v>0</v>
      </c>
      <c r="BB71">
        <v>1</v>
      </c>
      <c r="BC71">
        <v>0.10105189601537966</v>
      </c>
      <c r="BD71">
        <v>0.98959053657717089</v>
      </c>
      <c r="BF71">
        <f t="shared" si="58"/>
        <v>1.2171600000000007</v>
      </c>
      <c r="BG71" s="105">
        <f t="shared" si="48"/>
        <v>1.3802488004559961</v>
      </c>
    </row>
    <row r="72" spans="1:59">
      <c r="A72" s="22">
        <v>711</v>
      </c>
      <c r="B72" s="22">
        <v>6.9252970818291217</v>
      </c>
      <c r="C72" s="22">
        <v>475</v>
      </c>
      <c r="D72" s="22">
        <f t="shared" si="49"/>
        <v>7.916666666666667</v>
      </c>
      <c r="E72" s="22">
        <v>11509.84375</v>
      </c>
      <c r="F72" s="22">
        <f t="shared" si="50"/>
        <v>1453.875</v>
      </c>
      <c r="G72" s="22">
        <f t="shared" si="37"/>
        <v>0.87477436823104693</v>
      </c>
      <c r="M72" s="23">
        <f t="shared" si="51"/>
        <v>8.5090125767522924</v>
      </c>
      <c r="N72" s="23">
        <f t="shared" si="38"/>
        <v>0.35087367719516782</v>
      </c>
      <c r="O72" s="23">
        <f t="shared" si="39"/>
        <v>0.59234591008562543</v>
      </c>
      <c r="P72" s="24">
        <f t="shared" si="40"/>
        <v>7.4822641273973742E-2</v>
      </c>
      <c r="Q72" s="26">
        <f t="shared" si="41"/>
        <v>8.473491301895308</v>
      </c>
      <c r="R72" s="25">
        <f t="shared" si="52"/>
        <v>1.2617609674654335E-3</v>
      </c>
      <c r="T72" s="33">
        <v>1453.875</v>
      </c>
      <c r="U72" s="33">
        <f t="shared" si="42"/>
        <v>1352.6650297175916</v>
      </c>
      <c r="V72" s="33">
        <f t="shared" si="43"/>
        <v>101.20997028240845</v>
      </c>
      <c r="W72" s="34">
        <f t="shared" si="44"/>
        <v>6.9613942245659671E-2</v>
      </c>
      <c r="X72" s="35">
        <f t="shared" si="45"/>
        <v>10243.458084566002</v>
      </c>
      <c r="Y72" s="41">
        <f t="shared" si="46"/>
        <v>0.76350395665466242</v>
      </c>
      <c r="Z72" s="42">
        <f t="shared" si="53"/>
        <v>1268.943575960049</v>
      </c>
      <c r="AA72" s="68">
        <f t="shared" si="54"/>
        <v>7009.2818192763398</v>
      </c>
      <c r="AB72" s="7">
        <f t="shared" si="55"/>
        <v>0.77998590929602885</v>
      </c>
      <c r="AC72" s="7">
        <f t="shared" si="56"/>
        <v>1296.3365812499999</v>
      </c>
      <c r="AD72" s="66">
        <f t="shared" si="57"/>
        <v>3172.8941067661303</v>
      </c>
      <c r="AF72" s="80">
        <v>6.4490367027677493</v>
      </c>
      <c r="AG72" s="81">
        <v>7.666666666666667</v>
      </c>
      <c r="AH72" s="81">
        <v>1398.0389999999998</v>
      </c>
      <c r="AI72" s="81">
        <f t="shared" si="34"/>
        <v>0.84117870036101072</v>
      </c>
      <c r="AJ72" s="85">
        <f t="shared" si="47"/>
        <v>7.8978381933530137</v>
      </c>
      <c r="AK72" s="85">
        <f t="shared" si="35"/>
        <v>1357.1180793524923</v>
      </c>
      <c r="AL72" s="87">
        <f t="shared" si="36"/>
        <v>0.81655720779331664</v>
      </c>
      <c r="AZ72">
        <v>0.1</v>
      </c>
      <c r="BA72">
        <v>0</v>
      </c>
      <c r="BB72">
        <v>1</v>
      </c>
      <c r="BC72">
        <v>0.10105189601537966</v>
      </c>
      <c r="BD72">
        <v>0.98959053657717089</v>
      </c>
      <c r="BF72">
        <f t="shared" si="58"/>
        <v>1.2348000000000008</v>
      </c>
      <c r="BG72" s="105">
        <f t="shared" si="48"/>
        <v>1.4011821014346379</v>
      </c>
    </row>
    <row r="73" spans="1:59">
      <c r="A73" s="22">
        <v>712</v>
      </c>
      <c r="B73" s="22">
        <v>6.4490367027677493</v>
      </c>
      <c r="C73" s="22">
        <v>460</v>
      </c>
      <c r="D73" s="22">
        <f t="shared" si="49"/>
        <v>7.666666666666667</v>
      </c>
      <c r="E73" s="22">
        <v>10718.298999999999</v>
      </c>
      <c r="F73" s="22">
        <f t="shared" si="50"/>
        <v>1398.0389999999998</v>
      </c>
      <c r="G73" s="22">
        <f t="shared" si="37"/>
        <v>0.84117870036101072</v>
      </c>
      <c r="M73" s="23">
        <f t="shared" si="51"/>
        <v>7.8978381933530137</v>
      </c>
      <c r="N73" s="23">
        <f t="shared" si="38"/>
        <v>5.3440274750496342E-2</v>
      </c>
      <c r="O73" s="23">
        <f t="shared" si="39"/>
        <v>0.23117152668634677</v>
      </c>
      <c r="P73" s="24">
        <f t="shared" si="40"/>
        <v>3.0152807828653927E-2</v>
      </c>
      <c r="Q73" s="26">
        <f t="shared" si="41"/>
        <v>7.8862622545126353</v>
      </c>
      <c r="R73" s="25">
        <f t="shared" si="52"/>
        <v>1.3400236003618216E-4</v>
      </c>
      <c r="T73" s="33">
        <v>1398.0389999999998</v>
      </c>
      <c r="U73" s="33">
        <f t="shared" si="42"/>
        <v>1357.1180793524923</v>
      </c>
      <c r="V73" s="33">
        <f t="shared" si="43"/>
        <v>40.920920647507501</v>
      </c>
      <c r="W73" s="34">
        <f t="shared" si="44"/>
        <v>2.9270228260804963E-2</v>
      </c>
      <c r="X73" s="35">
        <f t="shared" si="45"/>
        <v>1674.5217466396057</v>
      </c>
      <c r="Y73" s="41">
        <f t="shared" si="46"/>
        <v>0.78018901732146273</v>
      </c>
      <c r="Z73" s="42">
        <f t="shared" si="53"/>
        <v>1296.6741467882709</v>
      </c>
      <c r="AA73" s="68">
        <f t="shared" si="54"/>
        <v>3653.4689838281338</v>
      </c>
      <c r="AB73" s="7">
        <f t="shared" si="55"/>
        <v>0.79455947689530682</v>
      </c>
      <c r="AC73" s="7">
        <f t="shared" si="56"/>
        <v>1320.5578505999999</v>
      </c>
      <c r="AD73" s="66">
        <f t="shared" si="57"/>
        <v>1336.6503264345663</v>
      </c>
      <c r="AF73" s="80">
        <v>5.8542200661853183</v>
      </c>
      <c r="AG73" s="81">
        <v>6.083333333333333</v>
      </c>
      <c r="AH73" s="81">
        <v>1599.405</v>
      </c>
      <c r="AI73" s="81">
        <f t="shared" si="34"/>
        <v>0.96233754512635372</v>
      </c>
      <c r="AJ73" s="85">
        <f t="shared" si="47"/>
        <v>7.1374626474389116</v>
      </c>
      <c r="AK73" s="85">
        <f t="shared" si="35"/>
        <v>1363.1894456906541</v>
      </c>
      <c r="AL73" s="87">
        <f t="shared" si="36"/>
        <v>0.82021025613156084</v>
      </c>
      <c r="AZ73">
        <v>0.1</v>
      </c>
      <c r="BA73">
        <v>0</v>
      </c>
      <c r="BB73">
        <v>1</v>
      </c>
      <c r="BC73">
        <v>0.10105189601537966</v>
      </c>
      <c r="BD73">
        <v>0.98959053657717089</v>
      </c>
      <c r="BF73">
        <f t="shared" si="58"/>
        <v>1.2524400000000009</v>
      </c>
      <c r="BG73" s="105">
        <f t="shared" si="48"/>
        <v>1.4221292019543621</v>
      </c>
    </row>
    <row r="74" spans="1:59">
      <c r="A74" s="22">
        <v>715</v>
      </c>
      <c r="B74" s="22">
        <v>5.8542200661853183</v>
      </c>
      <c r="C74" s="22">
        <v>365</v>
      </c>
      <c r="D74" s="22">
        <f t="shared" si="49"/>
        <v>6.083333333333333</v>
      </c>
      <c r="E74" s="22">
        <v>9729.713749999999</v>
      </c>
      <c r="F74" s="22">
        <f t="shared" si="50"/>
        <v>1599.405</v>
      </c>
      <c r="G74" s="22">
        <f t="shared" si="37"/>
        <v>0.96233754512635372</v>
      </c>
      <c r="M74" s="23">
        <f t="shared" si="51"/>
        <v>7.1374626474389116</v>
      </c>
      <c r="N74" s="23">
        <f t="shared" si="38"/>
        <v>1.1111886108566975</v>
      </c>
      <c r="O74" s="23">
        <f t="shared" si="39"/>
        <v>1.0541293141055785</v>
      </c>
      <c r="P74" s="24">
        <f t="shared" si="40"/>
        <v>0.17328153108584854</v>
      </c>
      <c r="Q74" s="26">
        <f t="shared" si="41"/>
        <v>7.1528533416064981</v>
      </c>
      <c r="R74" s="25">
        <f t="shared" si="52"/>
        <v>2.3687346696018229E-4</v>
      </c>
      <c r="T74" s="33">
        <v>1599.405</v>
      </c>
      <c r="U74" s="33">
        <f t="shared" si="42"/>
        <v>1363.1894456906541</v>
      </c>
      <c r="V74" s="33">
        <f t="shared" si="43"/>
        <v>236.21555430934586</v>
      </c>
      <c r="W74" s="34">
        <f t="shared" si="44"/>
        <v>0.14768964352952871</v>
      </c>
      <c r="X74" s="35">
        <f t="shared" si="45"/>
        <v>55797.788097671524</v>
      </c>
      <c r="Y74" s="41">
        <f t="shared" si="46"/>
        <v>0.8009472697249177</v>
      </c>
      <c r="Z74" s="42">
        <f t="shared" si="53"/>
        <v>1331.1743622828133</v>
      </c>
      <c r="AA74" s="68">
        <f t="shared" si="54"/>
        <v>1024.9655656110065</v>
      </c>
      <c r="AB74" s="7">
        <f t="shared" si="55"/>
        <v>0.8127608659747293</v>
      </c>
      <c r="AC74" s="7">
        <f t="shared" si="56"/>
        <v>1350.8085592500001</v>
      </c>
      <c r="AD74" s="66">
        <f t="shared" si="57"/>
        <v>153.28634905636926</v>
      </c>
      <c r="AF74" s="80">
        <v>5.3973844765342953</v>
      </c>
      <c r="AG74" s="81">
        <v>6.75</v>
      </c>
      <c r="AH74" s="81">
        <v>1328.9559999999999</v>
      </c>
      <c r="AI74" s="81">
        <f t="shared" si="34"/>
        <v>0.79961251504211783</v>
      </c>
      <c r="AJ74" s="85">
        <f t="shared" si="47"/>
        <v>6.5558723891658426</v>
      </c>
      <c r="AK74" s="85">
        <f t="shared" si="35"/>
        <v>1368.3080553588054</v>
      </c>
      <c r="AL74" s="87">
        <f t="shared" si="36"/>
        <v>0.82329004534224148</v>
      </c>
      <c r="AZ74">
        <v>0.1</v>
      </c>
      <c r="BA74">
        <v>0</v>
      </c>
      <c r="BB74">
        <v>1</v>
      </c>
      <c r="BC74">
        <v>0.10105189601537966</v>
      </c>
      <c r="BD74">
        <v>0.98959053657717089</v>
      </c>
      <c r="BF74">
        <f t="shared" si="58"/>
        <v>1.270080000000001</v>
      </c>
      <c r="BG74" s="105">
        <f t="shared" si="48"/>
        <v>1.4430899165483246</v>
      </c>
    </row>
    <row r="75" spans="1:59">
      <c r="A75" s="22">
        <v>716</v>
      </c>
      <c r="B75" s="22">
        <v>5.3973844765342953</v>
      </c>
      <c r="C75" s="22">
        <v>405</v>
      </c>
      <c r="D75" s="22">
        <f t="shared" si="49"/>
        <v>6.75</v>
      </c>
      <c r="E75" s="22">
        <v>8970.4529999999995</v>
      </c>
      <c r="F75" s="22">
        <f t="shared" si="50"/>
        <v>1328.9559999999999</v>
      </c>
      <c r="G75" s="22">
        <f t="shared" si="37"/>
        <v>0.79961251504211783</v>
      </c>
      <c r="M75" s="23">
        <f t="shared" si="51"/>
        <v>6.5558723891658426</v>
      </c>
      <c r="N75" s="23">
        <f t="shared" si="38"/>
        <v>3.7685529288178074E-2</v>
      </c>
      <c r="O75" s="23">
        <f t="shared" si="39"/>
        <v>0.19412761083415742</v>
      </c>
      <c r="P75" s="24">
        <f t="shared" si="40"/>
        <v>2.8759646049504803E-2</v>
      </c>
      <c r="Q75" s="26">
        <f t="shared" si="41"/>
        <v>6.5895750595667861</v>
      </c>
      <c r="R75" s="25">
        <f t="shared" si="52"/>
        <v>1.1358699921546363E-3</v>
      </c>
      <c r="T75" s="33">
        <v>1328.9559999999999</v>
      </c>
      <c r="U75" s="33">
        <f t="shared" si="42"/>
        <v>1368.3080553588054</v>
      </c>
      <c r="V75" s="33">
        <f t="shared" si="43"/>
        <v>39.352055358805501</v>
      </c>
      <c r="W75" s="34">
        <f t="shared" si="44"/>
        <v>2.961125527015605E-2</v>
      </c>
      <c r="X75" s="35">
        <f t="shared" si="45"/>
        <v>1548.5842609624926</v>
      </c>
      <c r="Y75" s="41">
        <f t="shared" si="46"/>
        <v>0.81682468377577244</v>
      </c>
      <c r="Z75" s="42">
        <f t="shared" si="53"/>
        <v>1357.5626244353339</v>
      </c>
      <c r="AA75" s="68">
        <f t="shared" si="54"/>
        <v>115.46428573109824</v>
      </c>
      <c r="AB75" s="7">
        <f t="shared" si="55"/>
        <v>0.8267400350180506</v>
      </c>
      <c r="AC75" s="7">
        <f t="shared" si="56"/>
        <v>1374.0419382</v>
      </c>
      <c r="AD75" s="66">
        <f t="shared" si="57"/>
        <v>32.877412436545853</v>
      </c>
      <c r="AF75" s="80">
        <v>4.1185595667870034</v>
      </c>
      <c r="AG75" s="81">
        <v>6.5</v>
      </c>
      <c r="AH75" s="81">
        <v>1053.0840000000001</v>
      </c>
      <c r="AI75" s="81">
        <f t="shared" si="34"/>
        <v>0.63362454873646212</v>
      </c>
      <c r="AJ75" s="85">
        <f t="shared" si="47"/>
        <v>4.940549695891864</v>
      </c>
      <c r="AK75" s="85">
        <f t="shared" si="35"/>
        <v>1385.4826732522802</v>
      </c>
      <c r="AL75" s="87">
        <f t="shared" si="36"/>
        <v>0.83362375045263548</v>
      </c>
      <c r="AZ75">
        <v>0.1</v>
      </c>
      <c r="BA75">
        <v>0</v>
      </c>
      <c r="BB75">
        <v>1</v>
      </c>
      <c r="BC75">
        <v>0.10105189601537966</v>
      </c>
      <c r="BD75">
        <v>0.98959053657717089</v>
      </c>
      <c r="BF75">
        <f t="shared" si="58"/>
        <v>1.2877200000000011</v>
      </c>
      <c r="BG75" s="105">
        <f t="shared" si="48"/>
        <v>1.4640640647848242</v>
      </c>
    </row>
    <row r="76" spans="1:59">
      <c r="A76" s="22">
        <v>717</v>
      </c>
      <c r="B76" s="22">
        <v>4.1185595667870034</v>
      </c>
      <c r="C76" s="22">
        <v>390</v>
      </c>
      <c r="D76" s="22">
        <f t="shared" si="49"/>
        <v>6.5</v>
      </c>
      <c r="E76" s="22">
        <v>6845.0460000000003</v>
      </c>
      <c r="F76" s="22">
        <f t="shared" si="50"/>
        <v>1053.0840000000001</v>
      </c>
      <c r="G76" s="22">
        <f t="shared" si="37"/>
        <v>0.63362454873646212</v>
      </c>
      <c r="M76" s="23">
        <f t="shared" si="51"/>
        <v>4.940549695891864</v>
      </c>
      <c r="N76" s="23">
        <f t="shared" si="38"/>
        <v>2.4318852509829578</v>
      </c>
      <c r="O76" s="23">
        <f t="shared" si="39"/>
        <v>1.559450304108136</v>
      </c>
      <c r="P76" s="24">
        <f t="shared" si="40"/>
        <v>0.23991543140125168</v>
      </c>
      <c r="Q76" s="26">
        <f t="shared" si="41"/>
        <v>5.0127839458483754</v>
      </c>
      <c r="R76" s="25">
        <f t="shared" si="52"/>
        <v>5.2177868667797672E-3</v>
      </c>
      <c r="T76" s="33">
        <v>1053.0840000000001</v>
      </c>
      <c r="U76" s="33">
        <f t="shared" si="42"/>
        <v>1385.4826732522802</v>
      </c>
      <c r="V76" s="33">
        <f t="shared" si="43"/>
        <v>332.3986732522801</v>
      </c>
      <c r="W76" s="34">
        <f t="shared" si="44"/>
        <v>0.31564307619551724</v>
      </c>
      <c r="X76" s="35">
        <f t="shared" si="45"/>
        <v>110488.87797987607</v>
      </c>
      <c r="Y76" s="41">
        <f t="shared" si="46"/>
        <v>0.86092299330215216</v>
      </c>
      <c r="Z76" s="42">
        <f t="shared" si="53"/>
        <v>1430.8540148681768</v>
      </c>
      <c r="AA76" s="68">
        <f t="shared" si="54"/>
        <v>2058.5586400263956</v>
      </c>
      <c r="AB76" s="7">
        <f t="shared" si="55"/>
        <v>0.86587207725631776</v>
      </c>
      <c r="AC76" s="7">
        <f t="shared" si="56"/>
        <v>1439.0793924000002</v>
      </c>
      <c r="AD76" s="66">
        <f t="shared" si="57"/>
        <v>2872.6083033995783</v>
      </c>
      <c r="AF76" s="80">
        <v>4.9921427998395504</v>
      </c>
      <c r="AG76" s="81">
        <v>8.1666666666666661</v>
      </c>
      <c r="AH76" s="81">
        <v>1015.952</v>
      </c>
      <c r="AI76" s="81">
        <f t="shared" si="34"/>
        <v>0.61128279181708789</v>
      </c>
      <c r="AJ76" s="85">
        <f t="shared" si="47"/>
        <v>6.0418585621458298</v>
      </c>
      <c r="AK76" s="85">
        <f t="shared" si="35"/>
        <v>1373.2432244138113</v>
      </c>
      <c r="AL76" s="87">
        <f t="shared" si="36"/>
        <v>0.82625946113947735</v>
      </c>
      <c r="AZ76">
        <v>0.1</v>
      </c>
      <c r="BA76">
        <v>0</v>
      </c>
      <c r="BB76">
        <v>1</v>
      </c>
      <c r="BC76" s="105">
        <f>$K$2*POWER(AZ76,$J$2)</f>
        <v>0.10105189601537966</v>
      </c>
      <c r="BD76">
        <v>0.98959053657717089</v>
      </c>
      <c r="BF76">
        <f t="shared" si="58"/>
        <v>1.3053600000000012</v>
      </c>
      <c r="BG76" s="105">
        <f t="shared" si="48"/>
        <v>1.4850514710634695</v>
      </c>
    </row>
    <row r="77" spans="1:59">
      <c r="A77" s="22">
        <v>719</v>
      </c>
      <c r="B77" s="22">
        <v>4.9921427998395504</v>
      </c>
      <c r="C77" s="22">
        <v>490</v>
      </c>
      <c r="D77" s="22">
        <f t="shared" si="49"/>
        <v>8.1666666666666661</v>
      </c>
      <c r="E77" s="22">
        <v>8296.9413333333323</v>
      </c>
      <c r="F77" s="22">
        <f t="shared" si="50"/>
        <v>1015.952</v>
      </c>
      <c r="G77" s="22">
        <f t="shared" si="37"/>
        <v>0.61128279181708789</v>
      </c>
      <c r="M77" s="23">
        <f t="shared" si="51"/>
        <v>6.0418585621458298</v>
      </c>
      <c r="N77" s="23">
        <f t="shared" si="38"/>
        <v>4.5148094810374291</v>
      </c>
      <c r="O77" s="23">
        <f t="shared" si="39"/>
        <v>2.1248081045208362</v>
      </c>
      <c r="P77" s="24">
        <f t="shared" si="40"/>
        <v>0.26018058422704121</v>
      </c>
      <c r="Q77" s="26">
        <f t="shared" si="41"/>
        <v>6.089912072202166</v>
      </c>
      <c r="R77" s="25">
        <f t="shared" si="52"/>
        <v>2.3091398287344023E-3</v>
      </c>
      <c r="T77" s="33">
        <v>1015.952</v>
      </c>
      <c r="U77" s="33">
        <f t="shared" si="42"/>
        <v>1373.2432244138113</v>
      </c>
      <c r="V77" s="33">
        <f t="shared" si="43"/>
        <v>357.29122441381128</v>
      </c>
      <c r="W77" s="34">
        <f t="shared" si="44"/>
        <v>0.35168120581859308</v>
      </c>
      <c r="X77" s="35">
        <f t="shared" si="45"/>
        <v>127657.01904312045</v>
      </c>
      <c r="Y77" s="41">
        <f t="shared" si="46"/>
        <v>0.83085726125341886</v>
      </c>
      <c r="Z77" s="42">
        <f t="shared" si="53"/>
        <v>1380.8847682031821</v>
      </c>
      <c r="AA77" s="68">
        <f t="shared" si="54"/>
        <v>58.393191484872538</v>
      </c>
      <c r="AB77" s="7">
        <f t="shared" si="55"/>
        <v>0.8391404303249097</v>
      </c>
      <c r="AC77" s="7">
        <f t="shared" si="56"/>
        <v>1394.6513952</v>
      </c>
      <c r="AD77" s="66">
        <f t="shared" si="57"/>
        <v>458.30977641062537</v>
      </c>
      <c r="AF77" s="80">
        <v>6.0725682912154033</v>
      </c>
      <c r="AG77" s="81">
        <v>6.5</v>
      </c>
      <c r="AH77" s="81">
        <v>1552.7090000000001</v>
      </c>
      <c r="AI77" s="81">
        <f t="shared" si="34"/>
        <v>0.93424127557160053</v>
      </c>
      <c r="AJ77" s="85">
        <f t="shared" si="47"/>
        <v>7.4161893056779</v>
      </c>
      <c r="AK77" s="85">
        <f t="shared" si="35"/>
        <v>1360.8887373294274</v>
      </c>
      <c r="AL77" s="87">
        <f t="shared" si="36"/>
        <v>0.81882595507185763</v>
      </c>
      <c r="AZ77">
        <v>0.1</v>
      </c>
      <c r="BA77">
        <v>0</v>
      </c>
      <c r="BB77">
        <v>1</v>
      </c>
      <c r="BC77" s="105">
        <f t="shared" ref="BC77:BC140" si="59">$K$2*POWER(AZ77,$J$2)</f>
        <v>0.10105189601537966</v>
      </c>
      <c r="BD77">
        <v>0.98959053657717089</v>
      </c>
      <c r="BF77">
        <f t="shared" si="58"/>
        <v>1.3230000000000013</v>
      </c>
      <c r="BG77" s="105">
        <f t="shared" si="48"/>
        <v>1.5060519644222428</v>
      </c>
    </row>
    <row r="78" spans="1:59">
      <c r="A78" s="22">
        <v>722</v>
      </c>
      <c r="B78" s="22">
        <v>6.0725682912154033</v>
      </c>
      <c r="C78" s="22">
        <v>390</v>
      </c>
      <c r="D78" s="22">
        <f t="shared" si="49"/>
        <v>6.5</v>
      </c>
      <c r="E78" s="22">
        <v>10092.6085</v>
      </c>
      <c r="F78" s="22">
        <f t="shared" si="50"/>
        <v>1552.7090000000001</v>
      </c>
      <c r="G78" s="22">
        <f t="shared" si="37"/>
        <v>0.93424127557160053</v>
      </c>
      <c r="M78" s="23">
        <f t="shared" si="51"/>
        <v>7.4161893056779</v>
      </c>
      <c r="N78" s="23">
        <f t="shared" si="38"/>
        <v>0.83940284383855257</v>
      </c>
      <c r="O78" s="23">
        <f t="shared" si="39"/>
        <v>0.91618930567790002</v>
      </c>
      <c r="P78" s="24">
        <f t="shared" si="40"/>
        <v>0.14095220087352309</v>
      </c>
      <c r="Q78" s="26">
        <f t="shared" si="41"/>
        <v>7.4220767030685924</v>
      </c>
      <c r="R78" s="25">
        <f t="shared" si="52"/>
        <v>3.4661448035930837E-5</v>
      </c>
      <c r="T78" s="33">
        <v>1552.7090000000001</v>
      </c>
      <c r="U78" s="33">
        <f t="shared" si="42"/>
        <v>1360.8887373294274</v>
      </c>
      <c r="V78" s="33">
        <f t="shared" si="43"/>
        <v>191.82026267057267</v>
      </c>
      <c r="W78" s="34">
        <f t="shared" si="44"/>
        <v>0.12353909371979725</v>
      </c>
      <c r="X78" s="35">
        <f t="shared" si="45"/>
        <v>36795.0131710075</v>
      </c>
      <c r="Y78" s="41">
        <f t="shared" si="46"/>
        <v>0.79333803195499331</v>
      </c>
      <c r="Z78" s="42">
        <f t="shared" si="53"/>
        <v>1318.5278091091989</v>
      </c>
      <c r="AA78" s="68">
        <f t="shared" si="54"/>
        <v>1794.4482396793526</v>
      </c>
      <c r="AB78" s="7">
        <f t="shared" si="55"/>
        <v>0.8060794102888087</v>
      </c>
      <c r="AC78" s="7">
        <f t="shared" si="56"/>
        <v>1339.7039799000001</v>
      </c>
      <c r="AD78" s="66">
        <f t="shared" si="57"/>
        <v>448.79394734367247</v>
      </c>
      <c r="AF78" s="80">
        <v>6.9965193040513443</v>
      </c>
      <c r="AG78" s="81">
        <v>7.583333333333333</v>
      </c>
      <c r="AH78" s="81">
        <v>1533.3910000000003</v>
      </c>
      <c r="AI78" s="81">
        <f t="shared" si="34"/>
        <v>0.92261793020457294</v>
      </c>
      <c r="AJ78" s="85">
        <f t="shared" si="47"/>
        <v>8.6005806116869241</v>
      </c>
      <c r="AK78" s="85">
        <f t="shared" si="35"/>
        <v>1352.0267535812993</v>
      </c>
      <c r="AL78" s="87">
        <f t="shared" si="36"/>
        <v>0.81349383488646165</v>
      </c>
      <c r="AZ78">
        <v>0.1</v>
      </c>
      <c r="BA78">
        <v>0</v>
      </c>
      <c r="BB78">
        <v>1</v>
      </c>
      <c r="BC78" s="105">
        <f t="shared" si="59"/>
        <v>0.10105189601537966</v>
      </c>
      <c r="BD78">
        <v>0.98959053657717089</v>
      </c>
      <c r="BF78">
        <f t="shared" si="58"/>
        <v>1.3406400000000014</v>
      </c>
      <c r="BG78" s="105">
        <f t="shared" si="48"/>
        <v>1.5270653783547385</v>
      </c>
    </row>
    <row r="79" spans="1:59">
      <c r="A79" s="22">
        <v>723</v>
      </c>
      <c r="B79" s="22">
        <v>6.9965193040513443</v>
      </c>
      <c r="C79" s="22">
        <v>455</v>
      </c>
      <c r="D79" s="22">
        <f t="shared" si="49"/>
        <v>7.583333333333333</v>
      </c>
      <c r="E79" s="22">
        <v>11628.215083333334</v>
      </c>
      <c r="F79" s="22">
        <f t="shared" si="50"/>
        <v>1533.3910000000003</v>
      </c>
      <c r="G79" s="22">
        <f t="shared" si="37"/>
        <v>0.92261793020457294</v>
      </c>
      <c r="M79" s="23">
        <f t="shared" si="51"/>
        <v>8.6005806116869241</v>
      </c>
      <c r="N79" s="23">
        <f t="shared" si="38"/>
        <v>1.0347920253177885</v>
      </c>
      <c r="O79" s="23">
        <f t="shared" si="39"/>
        <v>1.0172472783535911</v>
      </c>
      <c r="P79" s="24">
        <f t="shared" si="40"/>
        <v>0.13414249824442959</v>
      </c>
      <c r="Q79" s="26">
        <f t="shared" si="41"/>
        <v>8.5613083018953073</v>
      </c>
      <c r="R79" s="25">
        <f t="shared" si="52"/>
        <v>1.5423143163687189E-3</v>
      </c>
      <c r="T79" s="33">
        <v>1533.3910000000003</v>
      </c>
      <c r="U79" s="33">
        <f t="shared" si="42"/>
        <v>1352.0267535812993</v>
      </c>
      <c r="V79" s="33">
        <f t="shared" si="43"/>
        <v>181.36424641870099</v>
      </c>
      <c r="W79" s="34">
        <f t="shared" si="44"/>
        <v>0.11827658204508892</v>
      </c>
      <c r="X79" s="35">
        <f t="shared" si="45"/>
        <v>32892.989879023291</v>
      </c>
      <c r="Y79" s="41">
        <f t="shared" si="46"/>
        <v>0.76100414930094695</v>
      </c>
      <c r="Z79" s="42">
        <f t="shared" si="53"/>
        <v>1264.7888961381739</v>
      </c>
      <c r="AA79" s="68">
        <f t="shared" si="54"/>
        <v>7610.4437712670788</v>
      </c>
      <c r="AB79" s="7">
        <f t="shared" si="55"/>
        <v>0.7778065092960289</v>
      </c>
      <c r="AC79" s="7">
        <f t="shared" si="56"/>
        <v>1292.71441845</v>
      </c>
      <c r="AD79" s="66">
        <f t="shared" si="57"/>
        <v>3517.9530987275584</v>
      </c>
      <c r="AF79" s="80">
        <v>8.7022457882069801</v>
      </c>
      <c r="AG79" s="81">
        <v>9.5</v>
      </c>
      <c r="AH79" s="81">
        <v>1522.4349999999999</v>
      </c>
      <c r="AI79" s="81">
        <f t="shared" si="34"/>
        <v>0.91602587244283995</v>
      </c>
      <c r="AJ79" s="85">
        <f t="shared" si="47"/>
        <v>10.80557056438302</v>
      </c>
      <c r="AK79" s="85">
        <f t="shared" si="35"/>
        <v>1338.4885521615045</v>
      </c>
      <c r="AL79" s="87">
        <f t="shared" si="36"/>
        <v>0.805348105993685</v>
      </c>
      <c r="AZ79">
        <v>0.1</v>
      </c>
      <c r="BA79">
        <v>0</v>
      </c>
      <c r="BB79">
        <v>1</v>
      </c>
      <c r="BC79" s="105">
        <f t="shared" si="59"/>
        <v>0.10105189601537966</v>
      </c>
      <c r="BD79">
        <v>0.98959053657717089</v>
      </c>
      <c r="BF79">
        <f t="shared" si="58"/>
        <v>1.3582800000000015</v>
      </c>
      <c r="BG79" s="105">
        <f t="shared" si="48"/>
        <v>1.5480915506369157</v>
      </c>
    </row>
    <row r="80" spans="1:59">
      <c r="A80" s="22">
        <v>724</v>
      </c>
      <c r="B80" s="22">
        <v>8.7022457882069801</v>
      </c>
      <c r="C80" s="22">
        <v>570</v>
      </c>
      <c r="D80" s="22">
        <f t="shared" si="49"/>
        <v>9.5</v>
      </c>
      <c r="E80" s="22">
        <v>14463.1325</v>
      </c>
      <c r="F80" s="22">
        <f t="shared" si="50"/>
        <v>1522.4349999999999</v>
      </c>
      <c r="G80" s="22">
        <f t="shared" si="37"/>
        <v>0.91602587244283995</v>
      </c>
      <c r="M80" s="23">
        <f t="shared" si="51"/>
        <v>10.80557056438302</v>
      </c>
      <c r="N80" s="23">
        <f t="shared" si="38"/>
        <v>1.7045144985833969</v>
      </c>
      <c r="O80" s="23">
        <f t="shared" si="39"/>
        <v>1.3055705643830198</v>
      </c>
      <c r="P80" s="24">
        <f t="shared" si="40"/>
        <v>0.13742848046137049</v>
      </c>
      <c r="Q80" s="26">
        <f t="shared" si="41"/>
        <v>10.664469056859208</v>
      </c>
      <c r="R80" s="25">
        <f t="shared" si="52"/>
        <v>1.9909635425492438E-2</v>
      </c>
      <c r="T80" s="33">
        <v>1522.4349999999999</v>
      </c>
      <c r="U80" s="33">
        <f t="shared" si="42"/>
        <v>1338.4885521615045</v>
      </c>
      <c r="V80" s="33">
        <f t="shared" si="43"/>
        <v>183.94644783849549</v>
      </c>
      <c r="W80" s="34">
        <f t="shared" si="44"/>
        <v>0.12082384327639308</v>
      </c>
      <c r="X80" s="35">
        <f t="shared" si="45"/>
        <v>33836.295672400338</v>
      </c>
      <c r="Y80" s="41">
        <f t="shared" si="46"/>
        <v>0.70080792359234356</v>
      </c>
      <c r="Z80" s="42">
        <f t="shared" si="53"/>
        <v>1164.7427690104751</v>
      </c>
      <c r="AA80" s="68">
        <f t="shared" si="54"/>
        <v>30187.59716276453</v>
      </c>
      <c r="AB80" s="7">
        <f t="shared" si="55"/>
        <v>0.72561127888086641</v>
      </c>
      <c r="AC80" s="7">
        <f t="shared" si="56"/>
        <v>1205.9659454999999</v>
      </c>
      <c r="AD80" s="66">
        <f t="shared" si="57"/>
        <v>17562.241276359862</v>
      </c>
      <c r="AF80" s="80">
        <v>8.2967324007220213</v>
      </c>
      <c r="AG80" s="81">
        <v>9.25</v>
      </c>
      <c r="AH80" s="81">
        <v>1490.721</v>
      </c>
      <c r="AI80" s="81">
        <f t="shared" si="34"/>
        <v>0.89694404332129962</v>
      </c>
      <c r="AJ80" s="85">
        <f t="shared" si="47"/>
        <v>10.279392903209436</v>
      </c>
      <c r="AK80" s="85">
        <f t="shared" si="35"/>
        <v>1341.4380965722928</v>
      </c>
      <c r="AL80" s="87">
        <f t="shared" si="36"/>
        <v>0.80712280178838314</v>
      </c>
      <c r="AZ80">
        <v>0.1</v>
      </c>
      <c r="BA80">
        <v>0</v>
      </c>
      <c r="BB80">
        <v>1</v>
      </c>
      <c r="BC80" s="105">
        <f t="shared" si="59"/>
        <v>0.10105189601537966</v>
      </c>
      <c r="BD80">
        <v>0.98959053657717089</v>
      </c>
      <c r="BF80">
        <f t="shared" si="58"/>
        <v>1.3759200000000016</v>
      </c>
      <c r="BG80" s="105">
        <f t="shared" si="48"/>
        <v>1.5691303231627494</v>
      </c>
    </row>
    <row r="81" spans="1:59">
      <c r="A81" s="22">
        <v>725</v>
      </c>
      <c r="B81" s="22">
        <v>8.2967324007220213</v>
      </c>
      <c r="C81" s="22">
        <v>555</v>
      </c>
      <c r="D81" s="22">
        <f t="shared" si="49"/>
        <v>9.25</v>
      </c>
      <c r="E81" s="22">
        <v>13789.169250000001</v>
      </c>
      <c r="F81" s="22">
        <f t="shared" si="50"/>
        <v>1490.721</v>
      </c>
      <c r="G81" s="22">
        <f t="shared" si="37"/>
        <v>0.89694404332129962</v>
      </c>
      <c r="M81" s="23">
        <f t="shared" si="51"/>
        <v>10.279392903209436</v>
      </c>
      <c r="N81" s="23">
        <f t="shared" si="38"/>
        <v>1.0596497491779509</v>
      </c>
      <c r="O81" s="23">
        <f t="shared" si="39"/>
        <v>1.0293929032094358</v>
      </c>
      <c r="P81" s="24">
        <f t="shared" si="40"/>
        <v>0.11128571926588494</v>
      </c>
      <c r="Q81" s="26">
        <f t="shared" si="41"/>
        <v>10.164471050090253</v>
      </c>
      <c r="R81" s="25">
        <f t="shared" si="52"/>
        <v>1.32070323243471E-2</v>
      </c>
      <c r="T81" s="33">
        <v>1490.721</v>
      </c>
      <c r="U81" s="33">
        <f t="shared" si="42"/>
        <v>1341.4380965722928</v>
      </c>
      <c r="V81" s="33">
        <f t="shared" si="43"/>
        <v>149.2829034277072</v>
      </c>
      <c r="W81" s="34">
        <f t="shared" si="44"/>
        <v>0.10014141038310133</v>
      </c>
      <c r="X81" s="35">
        <f t="shared" si="45"/>
        <v>22285.385255806152</v>
      </c>
      <c r="Y81" s="41">
        <f t="shared" si="46"/>
        <v>0.71517257374238241</v>
      </c>
      <c r="Z81" s="42">
        <f t="shared" si="53"/>
        <v>1188.6168175598395</v>
      </c>
      <c r="AA81" s="68">
        <f t="shared" si="54"/>
        <v>23354.343319002088</v>
      </c>
      <c r="AB81" s="7">
        <f t="shared" si="55"/>
        <v>0.73801998853790618</v>
      </c>
      <c r="AC81" s="7">
        <f t="shared" si="56"/>
        <v>1226.58922095</v>
      </c>
      <c r="AD81" s="66">
        <f t="shared" si="57"/>
        <v>13190.264231704878</v>
      </c>
      <c r="AF81" s="80">
        <v>8.9426976534296028</v>
      </c>
      <c r="AG81" s="81">
        <v>9.75</v>
      </c>
      <c r="AH81" s="81">
        <v>1524.386</v>
      </c>
      <c r="AI81" s="81">
        <f t="shared" si="34"/>
        <v>0.91719975932611308</v>
      </c>
      <c r="AJ81" s="85">
        <f t="shared" si="47"/>
        <v>11.118109221865895</v>
      </c>
      <c r="AK81" s="85">
        <f t="shared" si="35"/>
        <v>1336.8067540449701</v>
      </c>
      <c r="AL81" s="87">
        <f t="shared" si="36"/>
        <v>0.8043361937695368</v>
      </c>
      <c r="AZ81">
        <v>0.1</v>
      </c>
      <c r="BA81">
        <v>0</v>
      </c>
      <c r="BB81">
        <v>1</v>
      </c>
      <c r="BC81" s="105">
        <f t="shared" si="59"/>
        <v>0.10105189601537966</v>
      </c>
      <c r="BD81">
        <v>0.98959053657717089</v>
      </c>
      <c r="BF81">
        <f t="shared" si="58"/>
        <v>1.3935600000000017</v>
      </c>
      <c r="BG81" s="105">
        <f t="shared" si="48"/>
        <v>1.5901815417882166</v>
      </c>
    </row>
    <row r="82" spans="1:59">
      <c r="A82" s="22">
        <v>726</v>
      </c>
      <c r="B82" s="22">
        <v>8.9426976534296028</v>
      </c>
      <c r="C82" s="22">
        <v>585</v>
      </c>
      <c r="D82" s="22">
        <f t="shared" si="49"/>
        <v>9.75</v>
      </c>
      <c r="E82" s="22">
        <v>14862.763499999999</v>
      </c>
      <c r="F82" s="22">
        <f t="shared" si="50"/>
        <v>1524.386</v>
      </c>
      <c r="G82" s="22">
        <f t="shared" si="37"/>
        <v>0.91719975932611308</v>
      </c>
      <c r="M82" s="23">
        <f t="shared" si="51"/>
        <v>11.118109221865895</v>
      </c>
      <c r="N82" s="23">
        <f t="shared" si="38"/>
        <v>1.8717228429545048</v>
      </c>
      <c r="O82" s="23">
        <f t="shared" si="39"/>
        <v>1.368109221865895</v>
      </c>
      <c r="P82" s="24">
        <f t="shared" si="40"/>
        <v>0.14031889455034821</v>
      </c>
      <c r="Q82" s="26">
        <f t="shared" si="41"/>
        <v>10.960946206678701</v>
      </c>
      <c r="R82" s="25">
        <f t="shared" si="52"/>
        <v>2.4700213342730277E-2</v>
      </c>
      <c r="T82" s="33">
        <v>1524.386</v>
      </c>
      <c r="U82" s="33">
        <f t="shared" si="42"/>
        <v>1336.8067540449701</v>
      </c>
      <c r="V82" s="33">
        <f t="shared" si="43"/>
        <v>187.57924595502982</v>
      </c>
      <c r="W82" s="34">
        <f t="shared" si="44"/>
        <v>0.1230523279241805</v>
      </c>
      <c r="X82" s="35">
        <f t="shared" si="45"/>
        <v>35185.973513057572</v>
      </c>
      <c r="Y82" s="41">
        <f t="shared" si="46"/>
        <v>0.69227561824306105</v>
      </c>
      <c r="Z82" s="42">
        <f t="shared" si="53"/>
        <v>1150.5620775199675</v>
      </c>
      <c r="AA82" s="68">
        <f t="shared" si="54"/>
        <v>34687.079533902877</v>
      </c>
      <c r="AB82" s="7">
        <f t="shared" si="55"/>
        <v>0.71825345180505418</v>
      </c>
      <c r="AC82" s="7">
        <f t="shared" si="56"/>
        <v>1193.7372369</v>
      </c>
      <c r="AD82" s="66">
        <f t="shared" si="57"/>
        <v>20468.886736094915</v>
      </c>
      <c r="AF82" s="80">
        <v>5.4340524969915762</v>
      </c>
      <c r="AG82" s="81">
        <v>5.916666666666667</v>
      </c>
      <c r="AH82" s="81">
        <v>1526.4329999999998</v>
      </c>
      <c r="AI82" s="81">
        <f t="shared" si="34"/>
        <v>0.9184314079422381</v>
      </c>
      <c r="AJ82" s="85">
        <f t="shared" si="47"/>
        <v>6.6024725535169235</v>
      </c>
      <c r="AK82" s="85">
        <f t="shared" si="35"/>
        <v>1367.8807714526988</v>
      </c>
      <c r="AL82" s="87">
        <f t="shared" si="36"/>
        <v>0.82303295514602814</v>
      </c>
      <c r="AZ82">
        <v>0.1</v>
      </c>
      <c r="BA82">
        <v>0</v>
      </c>
      <c r="BB82">
        <v>1</v>
      </c>
      <c r="BC82" s="105">
        <f t="shared" si="59"/>
        <v>0.10105189601537966</v>
      </c>
      <c r="BD82">
        <v>0.98959053657717089</v>
      </c>
      <c r="BF82">
        <f t="shared" si="58"/>
        <v>1.4112000000000018</v>
      </c>
      <c r="BG82" s="105">
        <f t="shared" si="48"/>
        <v>1.6112450561830958</v>
      </c>
    </row>
    <row r="83" spans="1:59">
      <c r="A83" s="22">
        <v>729</v>
      </c>
      <c r="B83" s="22">
        <v>5.4340524969915762</v>
      </c>
      <c r="C83" s="22">
        <v>355</v>
      </c>
      <c r="D83" s="22">
        <f t="shared" si="49"/>
        <v>5.916666666666667</v>
      </c>
      <c r="E83" s="22">
        <v>9031.3952499999996</v>
      </c>
      <c r="F83" s="22">
        <f t="shared" si="50"/>
        <v>1526.4329999999998</v>
      </c>
      <c r="G83" s="22">
        <f t="shared" si="37"/>
        <v>0.9184314079422381</v>
      </c>
      <c r="M83" s="23">
        <f t="shared" si="51"/>
        <v>6.6024725535169235</v>
      </c>
      <c r="N83" s="23">
        <f t="shared" si="38"/>
        <v>0.47032971443846688</v>
      </c>
      <c r="O83" s="23">
        <f t="shared" si="39"/>
        <v>0.68580588685025656</v>
      </c>
      <c r="P83" s="24">
        <f t="shared" si="40"/>
        <v>0.11591085411553631</v>
      </c>
      <c r="Q83" s="26">
        <f t="shared" si="41"/>
        <v>6.6347867287906137</v>
      </c>
      <c r="R83" s="25">
        <f t="shared" si="52"/>
        <v>1.0442059236187699E-3</v>
      </c>
      <c r="T83" s="33">
        <v>1526.4329999999998</v>
      </c>
      <c r="U83" s="33">
        <f t="shared" si="42"/>
        <v>1367.8807714526988</v>
      </c>
      <c r="V83" s="33">
        <f t="shared" si="43"/>
        <v>158.55222854730096</v>
      </c>
      <c r="W83" s="34">
        <f t="shared" si="44"/>
        <v>0.10387106970780963</v>
      </c>
      <c r="X83" s="35">
        <f t="shared" si="45"/>
        <v>25138.809177315557</v>
      </c>
      <c r="Y83" s="41">
        <f t="shared" si="46"/>
        <v>0.81555249928898799</v>
      </c>
      <c r="Z83" s="42">
        <f t="shared" si="53"/>
        <v>1355.4482538182981</v>
      </c>
      <c r="AA83" s="68">
        <f t="shared" si="54"/>
        <v>154.56749472968463</v>
      </c>
      <c r="AB83" s="7">
        <f t="shared" si="55"/>
        <v>0.82561799359205779</v>
      </c>
      <c r="AC83" s="7">
        <f t="shared" si="56"/>
        <v>1372.1771053500001</v>
      </c>
      <c r="AD83" s="66">
        <f t="shared" si="57"/>
        <v>18.458484957100502</v>
      </c>
      <c r="AF83" s="80">
        <v>5.7215478339350181</v>
      </c>
      <c r="AG83" s="81">
        <v>6.25</v>
      </c>
      <c r="AH83" s="81">
        <v>1521.4739999999999</v>
      </c>
      <c r="AI83" s="81">
        <f t="shared" si="34"/>
        <v>0.91544765342960288</v>
      </c>
      <c r="AJ83" s="85">
        <f t="shared" si="47"/>
        <v>6.968336376686401</v>
      </c>
      <c r="AK83" s="85">
        <f t="shared" si="35"/>
        <v>1364.631669018516</v>
      </c>
      <c r="AL83" s="87">
        <f t="shared" si="36"/>
        <v>0.82107801986673645</v>
      </c>
      <c r="AZ83">
        <v>0.1</v>
      </c>
      <c r="BA83">
        <v>0</v>
      </c>
      <c r="BB83">
        <v>1</v>
      </c>
      <c r="BC83" s="105">
        <f t="shared" si="59"/>
        <v>0.10105189601537966</v>
      </c>
      <c r="BD83">
        <v>0.98959053657717089</v>
      </c>
      <c r="BF83">
        <f t="shared" si="58"/>
        <v>1.4288400000000019</v>
      </c>
      <c r="BG83" s="105">
        <f t="shared" si="48"/>
        <v>1.6323207196900908</v>
      </c>
    </row>
    <row r="84" spans="1:59" ht="15" thickBot="1">
      <c r="A84" s="22">
        <v>730</v>
      </c>
      <c r="B84" s="22">
        <v>5.7215478339350181</v>
      </c>
      <c r="C84" s="22">
        <v>375</v>
      </c>
      <c r="D84" s="22">
        <f t="shared" si="49"/>
        <v>6.25</v>
      </c>
      <c r="E84" s="22">
        <v>9509.2124999999996</v>
      </c>
      <c r="F84" s="22">
        <f t="shared" si="50"/>
        <v>1521.4739999999999</v>
      </c>
      <c r="G84" s="22">
        <f t="shared" si="37"/>
        <v>0.91544765342960288</v>
      </c>
      <c r="M84" s="23">
        <f t="shared" si="51"/>
        <v>6.968336376686401</v>
      </c>
      <c r="N84" s="23">
        <f t="shared" si="38"/>
        <v>0.51600715007094711</v>
      </c>
      <c r="O84" s="23">
        <f t="shared" si="39"/>
        <v>0.71833637668640105</v>
      </c>
      <c r="P84" s="24">
        <f t="shared" si="40"/>
        <v>0.11493382026982417</v>
      </c>
      <c r="Q84" s="26">
        <f t="shared" si="41"/>
        <v>6.9892684792418773</v>
      </c>
      <c r="R84" s="25">
        <f t="shared" si="52"/>
        <v>4.3815291739297677E-4</v>
      </c>
      <c r="T84" s="33">
        <v>1521.4739999999999</v>
      </c>
      <c r="U84" s="33">
        <f t="shared" si="42"/>
        <v>1364.631669018516</v>
      </c>
      <c r="V84" s="33">
        <f t="shared" si="43"/>
        <v>156.84233098148388</v>
      </c>
      <c r="W84" s="34">
        <f t="shared" si="44"/>
        <v>0.10308577798995178</v>
      </c>
      <c r="X84" s="35">
        <f t="shared" si="45"/>
        <v>24599.516787705339</v>
      </c>
      <c r="Y84" s="41">
        <f t="shared" si="46"/>
        <v>0.8055644169164613</v>
      </c>
      <c r="Z84" s="42">
        <f t="shared" si="53"/>
        <v>1338.8480609151586</v>
      </c>
      <c r="AA84" s="68">
        <f t="shared" si="54"/>
        <v>664.79444682751932</v>
      </c>
      <c r="AB84" s="7">
        <f t="shared" si="55"/>
        <v>0.81682063628158841</v>
      </c>
      <c r="AC84" s="7">
        <f t="shared" si="56"/>
        <v>1357.5558974999999</v>
      </c>
      <c r="AD84" s="66">
        <f t="shared" si="57"/>
        <v>50.066542582244324</v>
      </c>
      <c r="AF84" s="82">
        <v>7.7943093662254315</v>
      </c>
      <c r="AG84" s="83">
        <v>8.4166666666666661</v>
      </c>
      <c r="AH84" s="83">
        <v>1539.106</v>
      </c>
      <c r="AI84" s="83">
        <f t="shared" si="34"/>
        <v>0.9260565583634176</v>
      </c>
      <c r="AJ84" s="91">
        <f t="shared" si="47"/>
        <v>9.6291197531540007</v>
      </c>
      <c r="AK84" s="92">
        <f t="shared" si="35"/>
        <v>1345.3090727658218</v>
      </c>
      <c r="AL84" s="88">
        <f t="shared" si="36"/>
        <v>0.80945190900470632</v>
      </c>
      <c r="AZ84">
        <v>0.1</v>
      </c>
      <c r="BA84">
        <v>0</v>
      </c>
      <c r="BB84">
        <v>1</v>
      </c>
      <c r="BC84" s="105">
        <f t="shared" si="59"/>
        <v>0.10105189601537966</v>
      </c>
      <c r="BD84">
        <v>0.98959053657717089</v>
      </c>
      <c r="BF84">
        <f t="shared" si="58"/>
        <v>1.446480000000002</v>
      </c>
      <c r="BG84" s="105">
        <f t="shared" si="48"/>
        <v>1.6534083891908373</v>
      </c>
    </row>
    <row r="85" spans="1:59" s="9" customFormat="1" ht="15.6" thickTop="1" thickBot="1">
      <c r="A85" s="32">
        <v>731</v>
      </c>
      <c r="B85" s="32">
        <v>7.7943093662254315</v>
      </c>
      <c r="C85" s="32">
        <v>505</v>
      </c>
      <c r="D85" s="32">
        <f t="shared" si="49"/>
        <v>8.4166666666666661</v>
      </c>
      <c r="E85" s="32">
        <v>12954.142166666667</v>
      </c>
      <c r="F85" s="32">
        <f t="shared" si="50"/>
        <v>1539.106</v>
      </c>
      <c r="G85" s="32">
        <f t="shared" si="37"/>
        <v>0.9260565583634176</v>
      </c>
      <c r="H85" s="32"/>
      <c r="M85" s="27">
        <f t="shared" si="51"/>
        <v>9.6291197531540007</v>
      </c>
      <c r="N85" s="27">
        <f t="shared" si="38"/>
        <v>1.470042486932664</v>
      </c>
      <c r="O85" s="27">
        <f t="shared" si="39"/>
        <v>1.2124530864873346</v>
      </c>
      <c r="P85" s="28">
        <f t="shared" si="40"/>
        <v>0.14405383205790115</v>
      </c>
      <c r="Q85" s="29">
        <f t="shared" si="41"/>
        <v>9.544983448555957</v>
      </c>
      <c r="R85" s="30">
        <f t="shared" si="52"/>
        <v>7.0789177514147834E-3</v>
      </c>
      <c r="S85" s="10"/>
      <c r="T85" s="36">
        <v>1539.106</v>
      </c>
      <c r="U85" s="36">
        <f t="shared" si="42"/>
        <v>1345.3090727658218</v>
      </c>
      <c r="V85" s="36">
        <f t="shared" si="43"/>
        <v>193.79692723417816</v>
      </c>
      <c r="W85" s="59">
        <f t="shared" si="44"/>
        <v>0.12591525680114179</v>
      </c>
      <c r="X85" s="60">
        <f t="shared" si="45"/>
        <v>37557.249005409343</v>
      </c>
      <c r="Y85" s="43">
        <f t="shared" si="46"/>
        <v>0.73292503073889581</v>
      </c>
      <c r="Z85" s="11">
        <f t="shared" si="53"/>
        <v>1218.1214010880449</v>
      </c>
      <c r="AA85" s="69">
        <f t="shared" si="54"/>
        <v>16176.703826813988</v>
      </c>
      <c r="AB85" s="11">
        <f t="shared" si="55"/>
        <v>0.75339413339350181</v>
      </c>
      <c r="AC85" s="11">
        <f t="shared" si="56"/>
        <v>1252.1410496999999</v>
      </c>
      <c r="AD85" s="67">
        <f t="shared" si="57"/>
        <v>8680.2805219935217</v>
      </c>
      <c r="AE85"/>
      <c r="AF85" s="81">
        <v>0.1</v>
      </c>
      <c r="AG85" s="81">
        <v>0</v>
      </c>
      <c r="AH85" s="81"/>
      <c r="AI85" s="81">
        <v>1</v>
      </c>
      <c r="AJ85" s="90">
        <f t="shared" si="47"/>
        <v>0.10105189601537966</v>
      </c>
      <c r="AK85" s="89">
        <f t="shared" ref="AK85:AK148" si="60">1662/($K$2*POWER(AF85,$J$2-1))</f>
        <v>1644.699471791258</v>
      </c>
      <c r="AL85" s="86">
        <f t="shared" si="36"/>
        <v>0.98959053657717089</v>
      </c>
      <c r="AZ85">
        <v>0.1</v>
      </c>
      <c r="BA85">
        <v>0</v>
      </c>
      <c r="BB85">
        <v>1</v>
      </c>
      <c r="BC85" s="105">
        <f t="shared" si="59"/>
        <v>0.10105189601537966</v>
      </c>
      <c r="BD85">
        <v>0.98959053657717089</v>
      </c>
      <c r="BF85">
        <f t="shared" si="58"/>
        <v>1.4641200000000021</v>
      </c>
      <c r="BG85" s="105">
        <f t="shared" si="48"/>
        <v>1.674507924978371</v>
      </c>
    </row>
    <row r="86" spans="1:59" ht="15" thickTop="1">
      <c r="A86" s="113" t="s">
        <v>63</v>
      </c>
      <c r="B86" s="31">
        <v>0.1</v>
      </c>
      <c r="C86" s="31"/>
      <c r="D86" s="31">
        <v>0</v>
      </c>
      <c r="E86" s="31"/>
      <c r="F86" s="31"/>
      <c r="G86" s="31"/>
      <c r="H86" s="31"/>
      <c r="M86" s="23">
        <f t="shared" si="51"/>
        <v>0.10105189601537966</v>
      </c>
      <c r="N86" s="23">
        <f t="shared" si="38"/>
        <v>1.0211485688303103E-2</v>
      </c>
      <c r="Q86" s="26">
        <f t="shared" si="41"/>
        <v>5.7900000000000021E-2</v>
      </c>
      <c r="R86" s="25">
        <f t="shared" si="52"/>
        <v>1.8620861297221371E-3</v>
      </c>
      <c r="T86" s="37">
        <v>1662</v>
      </c>
      <c r="U86" s="33">
        <f t="shared" si="42"/>
        <v>1644.699471791258</v>
      </c>
      <c r="W86" s="38">
        <f t="shared" si="44"/>
        <v>0</v>
      </c>
      <c r="X86" s="35">
        <f t="shared" si="45"/>
        <v>299.30827630147701</v>
      </c>
      <c r="Y86" s="41">
        <f t="shared" si="46"/>
        <v>0.99304128323878016</v>
      </c>
      <c r="Z86" s="42">
        <f t="shared" si="53"/>
        <v>1650.4346127428526</v>
      </c>
      <c r="AA86" s="68">
        <f t="shared" si="54"/>
        <v>32.891841734656616</v>
      </c>
      <c r="AB86" s="7">
        <f t="shared" si="55"/>
        <v>0.98884000000000005</v>
      </c>
      <c r="AC86" s="7">
        <f t="shared" si="56"/>
        <v>1643.45208</v>
      </c>
      <c r="AD86" s="66">
        <f t="shared" si="57"/>
        <v>1.5559862808978329</v>
      </c>
      <c r="AF86" s="80">
        <v>0.1</v>
      </c>
      <c r="AG86" s="81">
        <v>0</v>
      </c>
      <c r="AI86" s="81">
        <v>1</v>
      </c>
      <c r="AJ86" s="90">
        <f t="shared" si="47"/>
        <v>0.10105189601537966</v>
      </c>
      <c r="AK86" s="89">
        <f t="shared" si="60"/>
        <v>1644.699471791258</v>
      </c>
      <c r="AL86" s="86">
        <f t="shared" si="36"/>
        <v>0.98959053657717089</v>
      </c>
      <c r="AZ86">
        <v>0.1</v>
      </c>
      <c r="BA86">
        <v>0</v>
      </c>
      <c r="BB86">
        <v>1</v>
      </c>
      <c r="BC86" s="105">
        <f t="shared" si="59"/>
        <v>0.10105189601537966</v>
      </c>
      <c r="BD86">
        <v>0.98959053657717089</v>
      </c>
      <c r="BF86">
        <f t="shared" si="58"/>
        <v>1.4817600000000022</v>
      </c>
      <c r="BG86" s="105">
        <f t="shared" si="48"/>
        <v>1.6956191906356746</v>
      </c>
    </row>
    <row r="87" spans="1:59">
      <c r="A87" s="114"/>
      <c r="B87" s="22">
        <v>0.1</v>
      </c>
      <c r="D87" s="22">
        <v>0</v>
      </c>
      <c r="M87" s="23">
        <f t="shared" si="51"/>
        <v>0.10105189601537966</v>
      </c>
      <c r="N87" s="23">
        <f t="shared" si="38"/>
        <v>1.0211485688303103E-2</v>
      </c>
      <c r="Q87" s="26">
        <f t="shared" si="41"/>
        <v>5.7900000000000021E-2</v>
      </c>
      <c r="R87" s="25">
        <f t="shared" si="52"/>
        <v>1.8620861297221371E-3</v>
      </c>
      <c r="T87" s="37">
        <v>1662</v>
      </c>
      <c r="U87" s="33">
        <f t="shared" si="42"/>
        <v>1644.699471791258</v>
      </c>
      <c r="X87" s="35">
        <f t="shared" si="45"/>
        <v>299.30827630147701</v>
      </c>
      <c r="Y87" s="41">
        <f t="shared" si="46"/>
        <v>0.99304128323878016</v>
      </c>
      <c r="Z87" s="42">
        <f t="shared" si="53"/>
        <v>1650.4346127428526</v>
      </c>
      <c r="AA87" s="68">
        <f t="shared" si="54"/>
        <v>32.891841734656616</v>
      </c>
      <c r="AB87" s="7">
        <f t="shared" si="55"/>
        <v>0.98884000000000005</v>
      </c>
      <c r="AC87" s="7">
        <f t="shared" si="56"/>
        <v>1643.45208</v>
      </c>
      <c r="AD87" s="66">
        <f t="shared" si="57"/>
        <v>1.5559862808978329</v>
      </c>
      <c r="AF87" s="80">
        <v>0.1</v>
      </c>
      <c r="AG87" s="84">
        <v>0</v>
      </c>
      <c r="AI87" s="81">
        <v>1</v>
      </c>
      <c r="AJ87" s="90">
        <f t="shared" si="47"/>
        <v>0.10105189601537966</v>
      </c>
      <c r="AK87" s="89">
        <f t="shared" si="60"/>
        <v>1644.699471791258</v>
      </c>
      <c r="AL87" s="86">
        <f t="shared" si="36"/>
        <v>0.98959053657717089</v>
      </c>
      <c r="AZ87">
        <v>0.1</v>
      </c>
      <c r="BA87">
        <v>0</v>
      </c>
      <c r="BB87">
        <v>1</v>
      </c>
      <c r="BC87" s="105">
        <f t="shared" si="59"/>
        <v>0.10105189601537966</v>
      </c>
      <c r="BD87">
        <v>0.98959053657717089</v>
      </c>
      <c r="BF87">
        <f t="shared" si="58"/>
        <v>1.4994000000000023</v>
      </c>
      <c r="BG87" s="105">
        <f t="shared" si="48"/>
        <v>1.7167420529199426</v>
      </c>
    </row>
    <row r="88" spans="1:59">
      <c r="A88" s="114"/>
      <c r="B88" s="22">
        <v>0.1</v>
      </c>
      <c r="D88" s="22">
        <v>0</v>
      </c>
      <c r="M88" s="23">
        <f t="shared" si="51"/>
        <v>0.10105189601537966</v>
      </c>
      <c r="N88" s="23">
        <f t="shared" si="38"/>
        <v>1.0211485688303103E-2</v>
      </c>
      <c r="Q88" s="26">
        <f t="shared" si="41"/>
        <v>5.7900000000000021E-2</v>
      </c>
      <c r="R88" s="25">
        <f t="shared" si="52"/>
        <v>1.8620861297221371E-3</v>
      </c>
      <c r="T88" s="37">
        <v>1662</v>
      </c>
      <c r="U88" s="33">
        <f t="shared" si="42"/>
        <v>1644.699471791258</v>
      </c>
      <c r="X88" s="35">
        <f t="shared" si="45"/>
        <v>299.30827630147701</v>
      </c>
      <c r="Y88" s="41">
        <f t="shared" si="46"/>
        <v>0.99304128323878016</v>
      </c>
      <c r="Z88" s="42">
        <f t="shared" si="53"/>
        <v>1650.4346127428526</v>
      </c>
      <c r="AA88" s="68">
        <f t="shared" si="54"/>
        <v>32.891841734656616</v>
      </c>
      <c r="AB88" s="7">
        <f t="shared" si="55"/>
        <v>0.98884000000000005</v>
      </c>
      <c r="AC88" s="7">
        <f t="shared" si="56"/>
        <v>1643.45208</v>
      </c>
      <c r="AD88" s="66">
        <f t="shared" si="57"/>
        <v>1.5559862808978329</v>
      </c>
      <c r="AF88" s="80">
        <v>0.1</v>
      </c>
      <c r="AG88" s="84">
        <v>0</v>
      </c>
      <c r="AI88" s="81">
        <v>1</v>
      </c>
      <c r="AJ88" s="90">
        <f t="shared" si="47"/>
        <v>0.10105189601537966</v>
      </c>
      <c r="AK88" s="89">
        <f t="shared" si="60"/>
        <v>1644.699471791258</v>
      </c>
      <c r="AL88" s="86">
        <f t="shared" si="36"/>
        <v>0.98959053657717089</v>
      </c>
      <c r="AZ88">
        <v>0.1</v>
      </c>
      <c r="BA88">
        <v>0</v>
      </c>
      <c r="BB88">
        <v>1</v>
      </c>
      <c r="BC88" s="105">
        <f t="shared" si="59"/>
        <v>0.10105189601537966</v>
      </c>
      <c r="BD88">
        <v>0.98959053657717089</v>
      </c>
      <c r="BF88">
        <f t="shared" si="58"/>
        <v>1.5170400000000024</v>
      </c>
      <c r="BG88" s="105">
        <f t="shared" si="48"/>
        <v>1.7378763816522331</v>
      </c>
    </row>
    <row r="89" spans="1:59">
      <c r="A89" s="114"/>
      <c r="B89" s="22">
        <v>0.1</v>
      </c>
      <c r="D89" s="22">
        <v>0</v>
      </c>
      <c r="M89" s="23">
        <f t="shared" si="51"/>
        <v>0.10105189601537966</v>
      </c>
      <c r="N89" s="23">
        <f t="shared" si="38"/>
        <v>1.0211485688303103E-2</v>
      </c>
      <c r="Q89" s="26">
        <f t="shared" si="41"/>
        <v>5.7900000000000021E-2</v>
      </c>
      <c r="R89" s="25">
        <f t="shared" si="52"/>
        <v>1.8620861297221371E-3</v>
      </c>
      <c r="T89" s="37">
        <v>1662</v>
      </c>
      <c r="U89" s="33">
        <f t="shared" si="42"/>
        <v>1644.699471791258</v>
      </c>
      <c r="X89" s="35">
        <f t="shared" si="45"/>
        <v>299.30827630147701</v>
      </c>
      <c r="Y89" s="41">
        <f t="shared" si="46"/>
        <v>0.99304128323878016</v>
      </c>
      <c r="Z89" s="42">
        <f t="shared" si="53"/>
        <v>1650.4346127428526</v>
      </c>
      <c r="AA89" s="68">
        <f t="shared" si="54"/>
        <v>32.891841734656616</v>
      </c>
      <c r="AB89" s="7">
        <f t="shared" si="55"/>
        <v>0.98884000000000005</v>
      </c>
      <c r="AC89" s="7">
        <f t="shared" si="56"/>
        <v>1643.45208</v>
      </c>
      <c r="AD89" s="66">
        <f t="shared" si="57"/>
        <v>1.5559862808978329</v>
      </c>
      <c r="AF89" s="80">
        <v>0.1</v>
      </c>
      <c r="AG89" s="84">
        <v>0</v>
      </c>
      <c r="AI89" s="81">
        <v>1</v>
      </c>
      <c r="AJ89" s="90">
        <f t="shared" si="47"/>
        <v>0.10105189601537966</v>
      </c>
      <c r="AK89" s="89">
        <f t="shared" si="60"/>
        <v>1644.699471791258</v>
      </c>
      <c r="AL89" s="86">
        <f t="shared" si="36"/>
        <v>0.98959053657717089</v>
      </c>
      <c r="AZ89">
        <v>0.1</v>
      </c>
      <c r="BA89">
        <v>0</v>
      </c>
      <c r="BB89">
        <v>1</v>
      </c>
      <c r="BC89" s="105">
        <f t="shared" si="59"/>
        <v>0.10105189601537966</v>
      </c>
      <c r="BD89">
        <v>0.98959053657717089</v>
      </c>
      <c r="BF89">
        <f t="shared" si="58"/>
        <v>1.5346800000000025</v>
      </c>
      <c r="BG89" s="105">
        <f t="shared" si="48"/>
        <v>1.7590220496121942</v>
      </c>
    </row>
    <row r="90" spans="1:59">
      <c r="A90" s="114"/>
      <c r="B90" s="22">
        <v>0.1</v>
      </c>
      <c r="D90" s="22">
        <v>0</v>
      </c>
      <c r="M90" s="23">
        <f t="shared" si="51"/>
        <v>0.10105189601537966</v>
      </c>
      <c r="N90" s="23">
        <f t="shared" si="38"/>
        <v>1.0211485688303103E-2</v>
      </c>
      <c r="Q90" s="26">
        <f t="shared" si="41"/>
        <v>5.7900000000000021E-2</v>
      </c>
      <c r="R90" s="25">
        <f t="shared" si="52"/>
        <v>1.8620861297221371E-3</v>
      </c>
      <c r="T90" s="37">
        <v>1662</v>
      </c>
      <c r="U90" s="33">
        <f t="shared" si="42"/>
        <v>1644.699471791258</v>
      </c>
      <c r="X90" s="35">
        <f t="shared" si="45"/>
        <v>299.30827630147701</v>
      </c>
      <c r="Y90" s="41">
        <f t="shared" si="46"/>
        <v>0.99304128323878016</v>
      </c>
      <c r="Z90" s="42">
        <f t="shared" si="53"/>
        <v>1650.4346127428526</v>
      </c>
      <c r="AA90" s="68">
        <f t="shared" si="54"/>
        <v>32.891841734656616</v>
      </c>
      <c r="AB90" s="7">
        <f t="shared" si="55"/>
        <v>0.98884000000000005</v>
      </c>
      <c r="AC90" s="7">
        <f t="shared" si="56"/>
        <v>1643.45208</v>
      </c>
      <c r="AD90" s="66">
        <f t="shared" si="57"/>
        <v>1.5559862808978329</v>
      </c>
      <c r="AF90" s="80">
        <v>0.1</v>
      </c>
      <c r="AG90" s="84">
        <v>0</v>
      </c>
      <c r="AI90" s="81">
        <v>1</v>
      </c>
      <c r="AJ90" s="90">
        <f t="shared" si="47"/>
        <v>0.10105189601537966</v>
      </c>
      <c r="AK90" s="89">
        <f t="shared" si="60"/>
        <v>1644.699471791258</v>
      </c>
      <c r="AL90" s="86">
        <f t="shared" si="36"/>
        <v>0.98959053657717089</v>
      </c>
      <c r="AZ90">
        <v>0.1</v>
      </c>
      <c r="BA90">
        <v>0</v>
      </c>
      <c r="BB90">
        <v>1</v>
      </c>
      <c r="BC90" s="105">
        <f t="shared" si="59"/>
        <v>0.10105189601537966</v>
      </c>
      <c r="BD90">
        <v>0.98959053657717089</v>
      </c>
      <c r="BF90">
        <f t="shared" si="58"/>
        <v>1.5523200000000026</v>
      </c>
      <c r="BG90" s="105">
        <f t="shared" si="48"/>
        <v>1.7801789324375759</v>
      </c>
    </row>
    <row r="91" spans="1:59">
      <c r="A91" s="114"/>
      <c r="B91" s="22">
        <v>0.1</v>
      </c>
      <c r="D91" s="22">
        <v>0</v>
      </c>
      <c r="M91" s="23">
        <f t="shared" si="51"/>
        <v>0.10105189601537966</v>
      </c>
      <c r="N91" s="23">
        <f t="shared" si="38"/>
        <v>1.0211485688303103E-2</v>
      </c>
      <c r="Q91" s="26">
        <f t="shared" si="41"/>
        <v>5.7900000000000021E-2</v>
      </c>
      <c r="R91" s="25">
        <f t="shared" si="52"/>
        <v>1.8620861297221371E-3</v>
      </c>
      <c r="T91" s="37">
        <v>1662</v>
      </c>
      <c r="U91" s="33">
        <f t="shared" si="42"/>
        <v>1644.699471791258</v>
      </c>
      <c r="X91" s="35">
        <f t="shared" si="45"/>
        <v>299.30827630147701</v>
      </c>
      <c r="Y91" s="41">
        <f t="shared" si="46"/>
        <v>0.99304128323878016</v>
      </c>
      <c r="Z91" s="42">
        <f t="shared" si="53"/>
        <v>1650.4346127428526</v>
      </c>
      <c r="AA91" s="68">
        <f t="shared" si="54"/>
        <v>32.891841734656616</v>
      </c>
      <c r="AB91" s="7">
        <f t="shared" si="55"/>
        <v>0.98884000000000005</v>
      </c>
      <c r="AC91" s="7">
        <f t="shared" si="56"/>
        <v>1643.45208</v>
      </c>
      <c r="AD91" s="66">
        <f t="shared" si="57"/>
        <v>1.5559862808978329</v>
      </c>
      <c r="AF91" s="80">
        <v>0.1</v>
      </c>
      <c r="AG91" s="84">
        <v>0</v>
      </c>
      <c r="AI91" s="81">
        <v>1</v>
      </c>
      <c r="AJ91" s="90">
        <f t="shared" si="47"/>
        <v>0.10105189601537966</v>
      </c>
      <c r="AK91" s="89">
        <f t="shared" si="60"/>
        <v>1644.699471791258</v>
      </c>
      <c r="AL91" s="86">
        <f t="shared" si="36"/>
        <v>0.98959053657717089</v>
      </c>
      <c r="AZ91">
        <v>0.1</v>
      </c>
      <c r="BA91">
        <v>0</v>
      </c>
      <c r="BB91">
        <v>1</v>
      </c>
      <c r="BC91" s="105">
        <f t="shared" si="59"/>
        <v>0.10105189601537966</v>
      </c>
      <c r="BD91">
        <v>0.98959053657717089</v>
      </c>
      <c r="BF91">
        <f t="shared" si="58"/>
        <v>1.5699600000000027</v>
      </c>
      <c r="BG91" s="105">
        <f t="shared" si="48"/>
        <v>1.8013469085282601</v>
      </c>
    </row>
    <row r="92" spans="1:59">
      <c r="A92" s="114"/>
      <c r="B92" s="22">
        <v>0.1</v>
      </c>
      <c r="D92" s="22">
        <v>0</v>
      </c>
      <c r="M92" s="23">
        <f t="shared" si="51"/>
        <v>0.10105189601537966</v>
      </c>
      <c r="N92" s="23">
        <f t="shared" si="38"/>
        <v>1.0211485688303103E-2</v>
      </c>
      <c r="Q92" s="26">
        <f t="shared" si="41"/>
        <v>5.7900000000000021E-2</v>
      </c>
      <c r="R92" s="25">
        <f t="shared" si="52"/>
        <v>1.8620861297221371E-3</v>
      </c>
      <c r="T92" s="37">
        <v>1662</v>
      </c>
      <c r="U92" s="33">
        <f t="shared" si="42"/>
        <v>1644.699471791258</v>
      </c>
      <c r="X92" s="35">
        <f t="shared" si="45"/>
        <v>299.30827630147701</v>
      </c>
      <c r="Y92" s="41">
        <f t="shared" si="46"/>
        <v>0.99304128323878016</v>
      </c>
      <c r="Z92" s="42">
        <f t="shared" si="53"/>
        <v>1650.4346127428526</v>
      </c>
      <c r="AA92" s="68">
        <f t="shared" si="54"/>
        <v>32.891841734656616</v>
      </c>
      <c r="AB92" s="7">
        <f t="shared" si="55"/>
        <v>0.98884000000000005</v>
      </c>
      <c r="AC92" s="7">
        <f t="shared" si="56"/>
        <v>1643.45208</v>
      </c>
      <c r="AD92" s="66">
        <f t="shared" si="57"/>
        <v>1.5559862808978329</v>
      </c>
      <c r="AF92" s="80">
        <v>0.1</v>
      </c>
      <c r="AG92" s="84">
        <v>0</v>
      </c>
      <c r="AI92" s="81">
        <v>1</v>
      </c>
      <c r="AJ92" s="90">
        <f t="shared" si="47"/>
        <v>0.10105189601537966</v>
      </c>
      <c r="AK92" s="89">
        <f t="shared" si="60"/>
        <v>1644.699471791258</v>
      </c>
      <c r="AL92" s="86">
        <f t="shared" si="36"/>
        <v>0.98959053657717089</v>
      </c>
      <c r="AZ92">
        <v>0.1</v>
      </c>
      <c r="BA92" s="21">
        <v>0</v>
      </c>
      <c r="BB92" s="21">
        <v>1</v>
      </c>
      <c r="BC92" s="105">
        <f t="shared" si="59"/>
        <v>0.10105189601537966</v>
      </c>
      <c r="BD92">
        <v>0.98959053657717089</v>
      </c>
      <c r="BF92">
        <f t="shared" si="58"/>
        <v>1.5876000000000028</v>
      </c>
      <c r="BG92" s="105">
        <f t="shared" si="48"/>
        <v>1.8225258589545543</v>
      </c>
    </row>
    <row r="93" spans="1:59">
      <c r="A93" s="114"/>
      <c r="B93" s="22">
        <v>0.1</v>
      </c>
      <c r="D93" s="22">
        <v>0</v>
      </c>
      <c r="M93" s="23">
        <f t="shared" si="51"/>
        <v>0.10105189601537966</v>
      </c>
      <c r="N93" s="23">
        <f t="shared" si="38"/>
        <v>1.0211485688303103E-2</v>
      </c>
      <c r="Q93" s="26">
        <f t="shared" si="41"/>
        <v>5.7900000000000021E-2</v>
      </c>
      <c r="R93" s="25">
        <f t="shared" si="52"/>
        <v>1.8620861297221371E-3</v>
      </c>
      <c r="T93" s="37">
        <v>1662</v>
      </c>
      <c r="U93" s="33">
        <f t="shared" si="42"/>
        <v>1644.699471791258</v>
      </c>
      <c r="X93" s="35">
        <f t="shared" si="45"/>
        <v>299.30827630147701</v>
      </c>
      <c r="Y93" s="41">
        <f t="shared" si="46"/>
        <v>0.99304128323878016</v>
      </c>
      <c r="Z93" s="42">
        <f t="shared" si="53"/>
        <v>1650.4346127428526</v>
      </c>
      <c r="AA93" s="68">
        <f t="shared" si="54"/>
        <v>32.891841734656616</v>
      </c>
      <c r="AB93" s="7">
        <f t="shared" si="55"/>
        <v>0.98884000000000005</v>
      </c>
      <c r="AC93" s="7">
        <f t="shared" si="56"/>
        <v>1643.45208</v>
      </c>
      <c r="AD93" s="66">
        <f t="shared" si="57"/>
        <v>1.5559862808978329</v>
      </c>
      <c r="AF93" s="80">
        <v>0.1</v>
      </c>
      <c r="AG93" s="84">
        <v>0</v>
      </c>
      <c r="AI93" s="81">
        <v>1</v>
      </c>
      <c r="AJ93" s="90">
        <f t="shared" si="47"/>
        <v>0.10105189601537966</v>
      </c>
      <c r="AK93" s="89">
        <f t="shared" si="60"/>
        <v>1644.699471791258</v>
      </c>
      <c r="AL93" s="86">
        <f t="shared" si="36"/>
        <v>0.98959053657717089</v>
      </c>
      <c r="AZ93">
        <v>0.1</v>
      </c>
      <c r="BA93">
        <v>0</v>
      </c>
      <c r="BB93">
        <v>1</v>
      </c>
      <c r="BC93" s="105">
        <f t="shared" si="59"/>
        <v>0.10105189601537966</v>
      </c>
      <c r="BD93">
        <v>0.98959053657717089</v>
      </c>
      <c r="BF93">
        <f t="shared" si="58"/>
        <v>1.6052400000000029</v>
      </c>
      <c r="BG93" s="105">
        <f t="shared" si="48"/>
        <v>1.8437156673695172</v>
      </c>
    </row>
    <row r="94" spans="1:59">
      <c r="A94" s="114"/>
      <c r="B94" s="22">
        <v>0.1</v>
      </c>
      <c r="D94" s="22">
        <v>0</v>
      </c>
      <c r="M94" s="23">
        <f t="shared" si="51"/>
        <v>0.10105189601537966</v>
      </c>
      <c r="N94" s="23">
        <f t="shared" si="38"/>
        <v>1.0211485688303103E-2</v>
      </c>
      <c r="Q94" s="26">
        <f t="shared" si="41"/>
        <v>5.7900000000000021E-2</v>
      </c>
      <c r="R94" s="25">
        <f t="shared" si="52"/>
        <v>1.8620861297221371E-3</v>
      </c>
      <c r="T94" s="37">
        <v>1662</v>
      </c>
      <c r="U94" s="33">
        <f t="shared" si="42"/>
        <v>1644.699471791258</v>
      </c>
      <c r="X94" s="35">
        <f t="shared" si="45"/>
        <v>299.30827630147701</v>
      </c>
      <c r="Y94" s="41">
        <f t="shared" si="46"/>
        <v>0.99304128323878016</v>
      </c>
      <c r="Z94" s="42">
        <f t="shared" si="53"/>
        <v>1650.4346127428526</v>
      </c>
      <c r="AA94" s="68">
        <f t="shared" si="54"/>
        <v>32.891841734656616</v>
      </c>
      <c r="AB94" s="7">
        <f t="shared" si="55"/>
        <v>0.98884000000000005</v>
      </c>
      <c r="AC94" s="7">
        <f t="shared" si="56"/>
        <v>1643.45208</v>
      </c>
      <c r="AD94" s="66">
        <f t="shared" si="57"/>
        <v>1.5559862808978329</v>
      </c>
      <c r="AF94" s="80">
        <v>0.1</v>
      </c>
      <c r="AG94" s="84">
        <v>0</v>
      </c>
      <c r="AI94" s="81">
        <v>1</v>
      </c>
      <c r="AJ94" s="90">
        <f t="shared" si="47"/>
        <v>0.10105189601537966</v>
      </c>
      <c r="AK94" s="89">
        <f t="shared" si="60"/>
        <v>1644.699471791258</v>
      </c>
      <c r="AL94" s="86">
        <f t="shared" si="36"/>
        <v>0.98959053657717089</v>
      </c>
      <c r="AZ94">
        <v>0.1</v>
      </c>
      <c r="BA94">
        <v>0</v>
      </c>
      <c r="BB94">
        <v>1</v>
      </c>
      <c r="BC94" s="105">
        <f t="shared" si="59"/>
        <v>0.10105189601537966</v>
      </c>
      <c r="BD94">
        <v>0.98959053657717089</v>
      </c>
      <c r="BF94">
        <f t="shared" si="58"/>
        <v>1.622880000000003</v>
      </c>
      <c r="BG94" s="105">
        <f t="shared" si="48"/>
        <v>1.8649162199250926</v>
      </c>
    </row>
    <row r="95" spans="1:59">
      <c r="A95" s="114"/>
      <c r="B95" s="22">
        <v>0.1</v>
      </c>
      <c r="D95" s="22">
        <v>0</v>
      </c>
      <c r="M95" s="23">
        <f t="shared" si="51"/>
        <v>0.10105189601537966</v>
      </c>
      <c r="N95" s="23">
        <f t="shared" si="38"/>
        <v>1.0211485688303103E-2</v>
      </c>
      <c r="Q95" s="26">
        <f t="shared" si="41"/>
        <v>5.7900000000000021E-2</v>
      </c>
      <c r="R95" s="25">
        <f t="shared" si="52"/>
        <v>1.8620861297221371E-3</v>
      </c>
      <c r="T95" s="37">
        <v>1662</v>
      </c>
      <c r="U95" s="33">
        <f t="shared" si="42"/>
        <v>1644.699471791258</v>
      </c>
      <c r="X95" s="35">
        <f t="shared" si="45"/>
        <v>299.30827630147701</v>
      </c>
      <c r="Y95" s="41">
        <f t="shared" si="46"/>
        <v>0.99304128323878016</v>
      </c>
      <c r="Z95" s="42">
        <f t="shared" si="53"/>
        <v>1650.4346127428526</v>
      </c>
      <c r="AA95" s="68">
        <f t="shared" si="54"/>
        <v>32.891841734656616</v>
      </c>
      <c r="AB95" s="7">
        <f t="shared" si="55"/>
        <v>0.98884000000000005</v>
      </c>
      <c r="AC95" s="7">
        <f t="shared" si="56"/>
        <v>1643.45208</v>
      </c>
      <c r="AD95" s="66">
        <f t="shared" si="57"/>
        <v>1.5559862808978329</v>
      </c>
      <c r="AF95" s="80">
        <v>0.1</v>
      </c>
      <c r="AG95" s="84">
        <v>0</v>
      </c>
      <c r="AI95" s="81">
        <v>1</v>
      </c>
      <c r="AJ95" s="90">
        <f t="shared" si="47"/>
        <v>0.10105189601537966</v>
      </c>
      <c r="AK95" s="89">
        <f t="shared" si="60"/>
        <v>1644.699471791258</v>
      </c>
      <c r="AL95" s="86">
        <f t="shared" si="36"/>
        <v>0.98959053657717089</v>
      </c>
      <c r="AZ95">
        <v>0.1</v>
      </c>
      <c r="BA95">
        <v>0</v>
      </c>
      <c r="BB95">
        <v>1</v>
      </c>
      <c r="BC95" s="105">
        <f t="shared" si="59"/>
        <v>0.10105189601537966</v>
      </c>
      <c r="BD95">
        <v>0.98959053657717089</v>
      </c>
      <c r="BF95">
        <f t="shared" si="58"/>
        <v>1.6405200000000031</v>
      </c>
      <c r="BG95" s="105">
        <f t="shared" si="48"/>
        <v>1.886127405191852</v>
      </c>
    </row>
    <row r="96" spans="1:59">
      <c r="A96" s="114"/>
      <c r="B96" s="22">
        <v>0.1</v>
      </c>
      <c r="D96" s="22">
        <v>0</v>
      </c>
      <c r="M96" s="23">
        <f t="shared" si="51"/>
        <v>0.10105189601537966</v>
      </c>
      <c r="N96" s="23">
        <f t="shared" si="38"/>
        <v>1.0211485688303103E-2</v>
      </c>
      <c r="Q96" s="26">
        <f t="shared" si="41"/>
        <v>5.7900000000000021E-2</v>
      </c>
      <c r="R96" s="25">
        <f t="shared" si="52"/>
        <v>1.8620861297221371E-3</v>
      </c>
      <c r="T96" s="37">
        <v>1662</v>
      </c>
      <c r="U96" s="33">
        <f t="shared" si="42"/>
        <v>1644.699471791258</v>
      </c>
      <c r="X96" s="35">
        <f t="shared" si="45"/>
        <v>299.30827630147701</v>
      </c>
      <c r="Y96" s="41">
        <f t="shared" si="46"/>
        <v>0.99304128323878016</v>
      </c>
      <c r="Z96" s="42">
        <f t="shared" si="53"/>
        <v>1650.4346127428526</v>
      </c>
      <c r="AA96" s="68">
        <f t="shared" si="54"/>
        <v>32.891841734656616</v>
      </c>
      <c r="AB96" s="7">
        <f t="shared" si="55"/>
        <v>0.98884000000000005</v>
      </c>
      <c r="AC96" s="7">
        <f t="shared" si="56"/>
        <v>1643.45208</v>
      </c>
      <c r="AD96" s="66">
        <f t="shared" si="57"/>
        <v>1.5559862808978329</v>
      </c>
      <c r="AF96" s="80">
        <v>0.1</v>
      </c>
      <c r="AG96" s="84">
        <v>0</v>
      </c>
      <c r="AI96" s="81">
        <v>1</v>
      </c>
      <c r="AJ96" s="90">
        <f t="shared" si="47"/>
        <v>0.10105189601537966</v>
      </c>
      <c r="AK96" s="89">
        <f t="shared" si="60"/>
        <v>1644.699471791258</v>
      </c>
      <c r="AL96" s="86">
        <f t="shared" si="36"/>
        <v>0.98959053657717089</v>
      </c>
      <c r="AZ96">
        <v>0.1</v>
      </c>
      <c r="BA96">
        <v>0</v>
      </c>
      <c r="BB96">
        <v>1</v>
      </c>
      <c r="BC96" s="105">
        <f t="shared" si="59"/>
        <v>0.10105189601537966</v>
      </c>
      <c r="BD96">
        <v>0.98959053657717089</v>
      </c>
      <c r="BF96">
        <f t="shared" si="58"/>
        <v>1.6581600000000032</v>
      </c>
      <c r="BG96" s="105">
        <f t="shared" si="48"/>
        <v>1.9073491140821468</v>
      </c>
    </row>
    <row r="97" spans="1:59">
      <c r="A97" s="114"/>
      <c r="B97" s="22">
        <v>0.1</v>
      </c>
      <c r="D97" s="22">
        <v>0</v>
      </c>
      <c r="M97" s="23">
        <f t="shared" si="51"/>
        <v>0.10105189601537966</v>
      </c>
      <c r="N97" s="23">
        <f t="shared" si="38"/>
        <v>1.0211485688303103E-2</v>
      </c>
      <c r="Q97" s="26">
        <f t="shared" si="41"/>
        <v>5.7900000000000021E-2</v>
      </c>
      <c r="R97" s="25">
        <f t="shared" si="52"/>
        <v>1.8620861297221371E-3</v>
      </c>
      <c r="T97" s="37">
        <v>1662</v>
      </c>
      <c r="U97" s="33">
        <f t="shared" si="42"/>
        <v>1644.699471791258</v>
      </c>
      <c r="X97" s="35">
        <f t="shared" si="45"/>
        <v>299.30827630147701</v>
      </c>
      <c r="Y97" s="41">
        <f t="shared" si="46"/>
        <v>0.99304128323878016</v>
      </c>
      <c r="Z97" s="42">
        <f t="shared" si="53"/>
        <v>1650.4346127428526</v>
      </c>
      <c r="AA97" s="68">
        <f t="shared" si="54"/>
        <v>32.891841734656616</v>
      </c>
      <c r="AB97" s="7">
        <f t="shared" si="55"/>
        <v>0.98884000000000005</v>
      </c>
      <c r="AC97" s="7">
        <f t="shared" si="56"/>
        <v>1643.45208</v>
      </c>
      <c r="AD97" s="66">
        <f t="shared" si="57"/>
        <v>1.5559862808978329</v>
      </c>
      <c r="AF97" s="80">
        <v>0.1</v>
      </c>
      <c r="AG97" s="84">
        <v>0</v>
      </c>
      <c r="AI97" s="81">
        <v>1</v>
      </c>
      <c r="AJ97" s="90">
        <f t="shared" si="47"/>
        <v>0.10105189601537966</v>
      </c>
      <c r="AK97" s="89">
        <f t="shared" si="60"/>
        <v>1644.699471791258</v>
      </c>
      <c r="AL97" s="86">
        <f t="shared" si="36"/>
        <v>0.98959053657717089</v>
      </c>
      <c r="AZ97">
        <v>0.1</v>
      </c>
      <c r="BA97">
        <v>0</v>
      </c>
      <c r="BB97">
        <v>1</v>
      </c>
      <c r="BC97" s="105">
        <f t="shared" si="59"/>
        <v>0.10105189601537966</v>
      </c>
      <c r="BD97">
        <v>0.98959053657717089</v>
      </c>
      <c r="BF97">
        <f t="shared" si="58"/>
        <v>1.6758000000000033</v>
      </c>
      <c r="BG97" s="105">
        <f t="shared" si="48"/>
        <v>1.9285812397764981</v>
      </c>
    </row>
    <row r="98" spans="1:59">
      <c r="A98" s="114"/>
      <c r="B98" s="22">
        <v>0.1</v>
      </c>
      <c r="D98" s="22">
        <v>0</v>
      </c>
      <c r="M98" s="23">
        <f t="shared" si="51"/>
        <v>0.10105189601537966</v>
      </c>
      <c r="N98" s="23">
        <f t="shared" si="38"/>
        <v>1.0211485688303103E-2</v>
      </c>
      <c r="Q98" s="26">
        <f t="shared" si="41"/>
        <v>5.7900000000000021E-2</v>
      </c>
      <c r="R98" s="25">
        <f t="shared" si="52"/>
        <v>1.8620861297221371E-3</v>
      </c>
      <c r="T98" s="37">
        <v>1662</v>
      </c>
      <c r="U98" s="33">
        <f t="shared" si="42"/>
        <v>1644.699471791258</v>
      </c>
      <c r="X98" s="35">
        <f t="shared" si="45"/>
        <v>299.30827630147701</v>
      </c>
      <c r="Y98" s="41">
        <f t="shared" si="46"/>
        <v>0.99304128323878016</v>
      </c>
      <c r="Z98" s="42">
        <f t="shared" si="53"/>
        <v>1650.4346127428526</v>
      </c>
      <c r="AA98" s="68">
        <f t="shared" si="54"/>
        <v>32.891841734656616</v>
      </c>
      <c r="AB98" s="7">
        <f t="shared" si="55"/>
        <v>0.98884000000000005</v>
      </c>
      <c r="AC98" s="7">
        <f t="shared" si="56"/>
        <v>1643.45208</v>
      </c>
      <c r="AD98" s="66">
        <f t="shared" si="57"/>
        <v>1.5559862808978329</v>
      </c>
      <c r="AF98" s="80">
        <v>0.1</v>
      </c>
      <c r="AG98" s="84">
        <v>0</v>
      </c>
      <c r="AI98" s="81">
        <v>1</v>
      </c>
      <c r="AJ98" s="90">
        <f t="shared" si="47"/>
        <v>0.10105189601537966</v>
      </c>
      <c r="AK98" s="89">
        <f t="shared" si="60"/>
        <v>1644.699471791258</v>
      </c>
      <c r="AL98" s="86">
        <f t="shared" si="36"/>
        <v>0.98959053657717089</v>
      </c>
      <c r="AZ98">
        <v>0.1</v>
      </c>
      <c r="BA98">
        <v>0</v>
      </c>
      <c r="BB98">
        <v>1</v>
      </c>
      <c r="BC98" s="105">
        <f t="shared" si="59"/>
        <v>0.10105189601537966</v>
      </c>
      <c r="BD98">
        <v>0.98959053657717089</v>
      </c>
      <c r="BF98">
        <f t="shared" si="58"/>
        <v>1.6934400000000034</v>
      </c>
      <c r="BG98" s="105">
        <f t="shared" si="48"/>
        <v>1.9498236776530484</v>
      </c>
    </row>
    <row r="99" spans="1:59">
      <c r="A99" s="114"/>
      <c r="B99" s="22">
        <v>0.1</v>
      </c>
      <c r="D99" s="22">
        <v>0</v>
      </c>
      <c r="M99" s="23">
        <f t="shared" si="51"/>
        <v>0.10105189601537966</v>
      </c>
      <c r="N99" s="23">
        <f t="shared" si="38"/>
        <v>1.0211485688303103E-2</v>
      </c>
      <c r="Q99" s="26">
        <f t="shared" si="41"/>
        <v>5.7900000000000021E-2</v>
      </c>
      <c r="R99" s="25">
        <f t="shared" si="52"/>
        <v>1.8620861297221371E-3</v>
      </c>
      <c r="T99" s="37">
        <v>1662</v>
      </c>
      <c r="U99" s="33">
        <f t="shared" si="42"/>
        <v>1644.699471791258</v>
      </c>
      <c r="X99" s="35">
        <f t="shared" si="45"/>
        <v>299.30827630147701</v>
      </c>
      <c r="Y99" s="41">
        <f t="shared" si="46"/>
        <v>0.99304128323878016</v>
      </c>
      <c r="Z99" s="42">
        <f t="shared" si="53"/>
        <v>1650.4346127428526</v>
      </c>
      <c r="AA99" s="68">
        <f t="shared" si="54"/>
        <v>32.891841734656616</v>
      </c>
      <c r="AB99" s="7">
        <f t="shared" si="55"/>
        <v>0.98884000000000005</v>
      </c>
      <c r="AC99" s="7">
        <f t="shared" si="56"/>
        <v>1643.45208</v>
      </c>
      <c r="AD99" s="66">
        <f t="shared" si="57"/>
        <v>1.5559862808978329</v>
      </c>
      <c r="AF99" s="80">
        <v>0.1</v>
      </c>
      <c r="AG99" s="84">
        <v>0</v>
      </c>
      <c r="AI99" s="81">
        <v>1</v>
      </c>
      <c r="AJ99" s="90">
        <f t="shared" si="47"/>
        <v>0.10105189601537966</v>
      </c>
      <c r="AK99" s="89">
        <f t="shared" si="60"/>
        <v>1644.699471791258</v>
      </c>
      <c r="AL99" s="86">
        <f t="shared" si="36"/>
        <v>0.98959053657717089</v>
      </c>
      <c r="AZ99">
        <v>0.1</v>
      </c>
      <c r="BA99">
        <v>0</v>
      </c>
      <c r="BB99">
        <v>1</v>
      </c>
      <c r="BC99" s="105">
        <f t="shared" si="59"/>
        <v>0.10105189601537966</v>
      </c>
      <c r="BD99">
        <v>0.98959053657717089</v>
      </c>
      <c r="BF99">
        <f t="shared" si="58"/>
        <v>1.7110800000000035</v>
      </c>
      <c r="BG99" s="105">
        <f t="shared" si="48"/>
        <v>1.9710763252199197</v>
      </c>
    </row>
    <row r="100" spans="1:59">
      <c r="A100" s="114"/>
      <c r="B100" s="22">
        <v>0.1</v>
      </c>
      <c r="D100" s="22">
        <v>0</v>
      </c>
      <c r="M100" s="23">
        <f t="shared" si="51"/>
        <v>0.10105189601537966</v>
      </c>
      <c r="N100" s="23">
        <f t="shared" si="38"/>
        <v>1.0211485688303103E-2</v>
      </c>
      <c r="Q100" s="26">
        <f t="shared" si="41"/>
        <v>5.7900000000000021E-2</v>
      </c>
      <c r="R100" s="25">
        <f t="shared" si="52"/>
        <v>1.8620861297221371E-3</v>
      </c>
      <c r="T100" s="37">
        <v>1662</v>
      </c>
      <c r="U100" s="33">
        <f t="shared" si="42"/>
        <v>1644.699471791258</v>
      </c>
      <c r="X100" s="35">
        <f t="shared" si="45"/>
        <v>299.30827630147701</v>
      </c>
      <c r="Y100" s="41">
        <f t="shared" si="46"/>
        <v>0.99304128323878016</v>
      </c>
      <c r="Z100" s="42">
        <f t="shared" si="53"/>
        <v>1650.4346127428526</v>
      </c>
      <c r="AA100" s="68">
        <f t="shared" si="54"/>
        <v>32.891841734656616</v>
      </c>
      <c r="AB100" s="7">
        <f t="shared" si="55"/>
        <v>0.98884000000000005</v>
      </c>
      <c r="AC100" s="7">
        <f t="shared" si="56"/>
        <v>1643.45208</v>
      </c>
      <c r="AD100" s="66">
        <f t="shared" si="57"/>
        <v>1.5559862808978329</v>
      </c>
      <c r="AF100" s="80">
        <v>0.1</v>
      </c>
      <c r="AG100" s="84">
        <v>0</v>
      </c>
      <c r="AI100" s="81">
        <v>1</v>
      </c>
      <c r="AJ100" s="90">
        <f t="shared" si="47"/>
        <v>0.10105189601537966</v>
      </c>
      <c r="AK100" s="89">
        <f t="shared" si="60"/>
        <v>1644.699471791258</v>
      </c>
      <c r="AL100" s="86">
        <f t="shared" si="36"/>
        <v>0.98959053657717089</v>
      </c>
      <c r="AZ100">
        <v>0.1</v>
      </c>
      <c r="BA100">
        <v>0</v>
      </c>
      <c r="BB100">
        <v>1</v>
      </c>
      <c r="BC100" s="105">
        <f t="shared" si="59"/>
        <v>0.10105189601537966</v>
      </c>
      <c r="BD100">
        <v>0.98959053657717089</v>
      </c>
      <c r="BF100">
        <f t="shared" si="58"/>
        <v>1.7287200000000036</v>
      </c>
      <c r="BG100" s="105">
        <f t="shared" si="48"/>
        <v>1.9923390820503324</v>
      </c>
    </row>
    <row r="101" spans="1:59">
      <c r="A101" s="114"/>
      <c r="B101" s="22">
        <v>0.1</v>
      </c>
      <c r="D101" s="22">
        <v>0</v>
      </c>
      <c r="M101" s="23">
        <f t="shared" si="51"/>
        <v>0.10105189601537966</v>
      </c>
      <c r="N101" s="23">
        <f t="shared" si="38"/>
        <v>1.0211485688303103E-2</v>
      </c>
      <c r="Q101" s="26">
        <f t="shared" si="41"/>
        <v>5.7900000000000021E-2</v>
      </c>
      <c r="R101" s="25">
        <f t="shared" si="52"/>
        <v>1.8620861297221371E-3</v>
      </c>
      <c r="T101" s="37">
        <v>1662</v>
      </c>
      <c r="U101" s="33">
        <f t="shared" si="42"/>
        <v>1644.699471791258</v>
      </c>
      <c r="X101" s="35">
        <f t="shared" si="45"/>
        <v>299.30827630147701</v>
      </c>
      <c r="Y101" s="41">
        <f t="shared" si="46"/>
        <v>0.99304128323878016</v>
      </c>
      <c r="Z101" s="42">
        <f t="shared" si="53"/>
        <v>1650.4346127428526</v>
      </c>
      <c r="AA101" s="68">
        <f t="shared" si="54"/>
        <v>32.891841734656616</v>
      </c>
      <c r="AB101" s="7">
        <f t="shared" si="55"/>
        <v>0.98884000000000005</v>
      </c>
      <c r="AC101" s="7">
        <f t="shared" si="56"/>
        <v>1643.45208</v>
      </c>
      <c r="AD101" s="66">
        <f t="shared" si="57"/>
        <v>1.5559862808978329</v>
      </c>
      <c r="AF101" s="80">
        <v>0.1</v>
      </c>
      <c r="AG101" s="84">
        <v>0</v>
      </c>
      <c r="AI101" s="81">
        <v>1</v>
      </c>
      <c r="AJ101" s="90">
        <f t="shared" si="47"/>
        <v>0.10105189601537966</v>
      </c>
      <c r="AK101" s="89">
        <f t="shared" si="60"/>
        <v>1644.699471791258</v>
      </c>
      <c r="AL101" s="86">
        <f t="shared" si="36"/>
        <v>0.98959053657717089</v>
      </c>
      <c r="AZ101">
        <v>0.1</v>
      </c>
      <c r="BA101">
        <v>0</v>
      </c>
      <c r="BB101">
        <v>1</v>
      </c>
      <c r="BC101" s="105">
        <f t="shared" si="59"/>
        <v>0.10105189601537966</v>
      </c>
      <c r="BD101">
        <v>0.98959053657717089</v>
      </c>
      <c r="BF101">
        <f t="shared" si="58"/>
        <v>1.7463600000000037</v>
      </c>
      <c r="BG101" s="105">
        <f t="shared" si="48"/>
        <v>2.0136118497203386</v>
      </c>
    </row>
    <row r="102" spans="1:59">
      <c r="A102" s="114"/>
      <c r="B102" s="22">
        <v>0.1</v>
      </c>
      <c r="D102" s="22">
        <v>0</v>
      </c>
      <c r="M102" s="23">
        <f t="shared" si="51"/>
        <v>0.10105189601537966</v>
      </c>
      <c r="N102" s="23">
        <f t="shared" si="38"/>
        <v>1.0211485688303103E-2</v>
      </c>
      <c r="Q102" s="26">
        <f t="shared" si="41"/>
        <v>5.7900000000000021E-2</v>
      </c>
      <c r="R102" s="25">
        <f t="shared" si="52"/>
        <v>1.8620861297221371E-3</v>
      </c>
      <c r="T102" s="37">
        <v>1662</v>
      </c>
      <c r="U102" s="33">
        <f t="shared" si="42"/>
        <v>1644.699471791258</v>
      </c>
      <c r="X102" s="35">
        <f t="shared" si="45"/>
        <v>299.30827630147701</v>
      </c>
      <c r="Y102" s="41">
        <f t="shared" si="46"/>
        <v>0.99304128323878016</v>
      </c>
      <c r="Z102" s="42">
        <f t="shared" si="53"/>
        <v>1650.4346127428526</v>
      </c>
      <c r="AA102" s="68">
        <f t="shared" si="54"/>
        <v>32.891841734656616</v>
      </c>
      <c r="AB102" s="7">
        <f t="shared" si="55"/>
        <v>0.98884000000000005</v>
      </c>
      <c r="AC102" s="7">
        <f t="shared" si="56"/>
        <v>1643.45208</v>
      </c>
      <c r="AD102" s="66">
        <f t="shared" si="57"/>
        <v>1.5559862808978329</v>
      </c>
      <c r="AF102" s="80">
        <v>0.1</v>
      </c>
      <c r="AG102" s="84">
        <v>0</v>
      </c>
      <c r="AI102" s="81">
        <v>1</v>
      </c>
      <c r="AJ102" s="90">
        <f t="shared" si="47"/>
        <v>0.10105189601537966</v>
      </c>
      <c r="AK102" s="89">
        <f t="shared" si="60"/>
        <v>1644.699471791258</v>
      </c>
      <c r="AL102" s="86">
        <f t="shared" si="36"/>
        <v>0.98959053657717089</v>
      </c>
      <c r="AZ102">
        <v>0.1</v>
      </c>
      <c r="BA102">
        <v>0</v>
      </c>
      <c r="BB102">
        <v>1</v>
      </c>
      <c r="BC102" s="105">
        <f t="shared" si="59"/>
        <v>0.10105189601537966</v>
      </c>
      <c r="BD102">
        <v>0.98959053657717089</v>
      </c>
      <c r="BF102">
        <f t="shared" si="58"/>
        <v>1.7640000000000038</v>
      </c>
      <c r="BG102" s="105">
        <f t="shared" si="48"/>
        <v>2.0348945317490474</v>
      </c>
    </row>
    <row r="103" spans="1:59">
      <c r="A103" s="114"/>
      <c r="B103" s="22">
        <v>0.1</v>
      </c>
      <c r="D103" s="22">
        <v>0</v>
      </c>
      <c r="M103" s="23">
        <f t="shared" si="51"/>
        <v>0.10105189601537966</v>
      </c>
      <c r="N103" s="23">
        <f t="shared" si="38"/>
        <v>1.0211485688303103E-2</v>
      </c>
      <c r="Q103" s="26">
        <f t="shared" si="41"/>
        <v>5.7900000000000021E-2</v>
      </c>
      <c r="R103" s="25">
        <f t="shared" si="52"/>
        <v>1.8620861297221371E-3</v>
      </c>
      <c r="T103" s="37">
        <v>1662</v>
      </c>
      <c r="U103" s="33">
        <f t="shared" si="42"/>
        <v>1644.699471791258</v>
      </c>
      <c r="X103" s="35">
        <f t="shared" si="45"/>
        <v>299.30827630147701</v>
      </c>
      <c r="Y103" s="41">
        <f t="shared" si="46"/>
        <v>0.99304128323878016</v>
      </c>
      <c r="Z103" s="42">
        <f t="shared" si="53"/>
        <v>1650.4346127428526</v>
      </c>
      <c r="AA103" s="68">
        <f t="shared" si="54"/>
        <v>32.891841734656616</v>
      </c>
      <c r="AB103" s="7">
        <f t="shared" si="55"/>
        <v>0.98884000000000005</v>
      </c>
      <c r="AC103" s="7">
        <f t="shared" si="56"/>
        <v>1643.45208</v>
      </c>
      <c r="AD103" s="66">
        <f t="shared" si="57"/>
        <v>1.5559862808978329</v>
      </c>
      <c r="AF103" s="80">
        <v>0.1</v>
      </c>
      <c r="AG103" s="84">
        <v>0</v>
      </c>
      <c r="AI103" s="81">
        <v>1</v>
      </c>
      <c r="AJ103" s="90">
        <f t="shared" si="47"/>
        <v>0.10105189601537966</v>
      </c>
      <c r="AK103" s="89">
        <f t="shared" si="60"/>
        <v>1644.699471791258</v>
      </c>
      <c r="AL103" s="86">
        <f t="shared" si="36"/>
        <v>0.98959053657717089</v>
      </c>
      <c r="AZ103">
        <v>0.1</v>
      </c>
      <c r="BA103">
        <v>0</v>
      </c>
      <c r="BB103">
        <v>1</v>
      </c>
      <c r="BC103" s="105">
        <f t="shared" si="59"/>
        <v>0.10105189601537966</v>
      </c>
      <c r="BD103">
        <v>0.98959053657717089</v>
      </c>
      <c r="BF103">
        <f t="shared" si="58"/>
        <v>1.7816400000000039</v>
      </c>
      <c r="BG103" s="105">
        <f t="shared" si="48"/>
        <v>2.0561870335412125</v>
      </c>
    </row>
    <row r="104" spans="1:59">
      <c r="A104" s="114"/>
      <c r="B104" s="22">
        <v>0.1</v>
      </c>
      <c r="D104" s="22">
        <v>0</v>
      </c>
      <c r="M104" s="23">
        <f t="shared" si="51"/>
        <v>0.10105189601537966</v>
      </c>
      <c r="N104" s="23">
        <f t="shared" si="38"/>
        <v>1.0211485688303103E-2</v>
      </c>
      <c r="Q104" s="26">
        <f t="shared" si="41"/>
        <v>5.7900000000000021E-2</v>
      </c>
      <c r="R104" s="25">
        <f t="shared" si="52"/>
        <v>1.8620861297221371E-3</v>
      </c>
      <c r="T104" s="37">
        <v>1662</v>
      </c>
      <c r="U104" s="33">
        <f t="shared" si="42"/>
        <v>1644.699471791258</v>
      </c>
      <c r="X104" s="35">
        <f t="shared" si="45"/>
        <v>299.30827630147701</v>
      </c>
      <c r="Y104" s="41">
        <f t="shared" si="46"/>
        <v>0.99304128323878016</v>
      </c>
      <c r="Z104" s="42">
        <f t="shared" si="53"/>
        <v>1650.4346127428526</v>
      </c>
      <c r="AA104" s="68">
        <f t="shared" si="54"/>
        <v>32.891841734656616</v>
      </c>
      <c r="AB104" s="7">
        <f t="shared" si="55"/>
        <v>0.98884000000000005</v>
      </c>
      <c r="AC104" s="7">
        <f t="shared" si="56"/>
        <v>1643.45208</v>
      </c>
      <c r="AD104" s="66">
        <f t="shared" si="57"/>
        <v>1.5559862808978329</v>
      </c>
      <c r="AF104" s="80">
        <v>0.1</v>
      </c>
      <c r="AG104" s="84">
        <v>0</v>
      </c>
      <c r="AI104" s="81">
        <v>1</v>
      </c>
      <c r="AJ104" s="90">
        <f t="shared" si="47"/>
        <v>0.10105189601537966</v>
      </c>
      <c r="AK104" s="89">
        <f t="shared" si="60"/>
        <v>1644.699471791258</v>
      </c>
      <c r="AL104" s="86">
        <f t="shared" si="36"/>
        <v>0.98959053657717089</v>
      </c>
      <c r="AZ104">
        <v>0.1</v>
      </c>
      <c r="BA104">
        <v>0</v>
      </c>
      <c r="BB104">
        <v>1</v>
      </c>
      <c r="BC104" s="105">
        <f t="shared" si="59"/>
        <v>0.10105189601537966</v>
      </c>
      <c r="BD104">
        <v>0.98959053657717089</v>
      </c>
      <c r="BF104">
        <f t="shared" si="58"/>
        <v>1.799280000000004</v>
      </c>
      <c r="BG104" s="105">
        <f t="shared" si="48"/>
        <v>2.0774892623320653</v>
      </c>
    </row>
    <row r="105" spans="1:59">
      <c r="A105" s="114"/>
      <c r="B105" s="22">
        <v>0.1</v>
      </c>
      <c r="D105" s="22">
        <v>0</v>
      </c>
      <c r="M105" s="23">
        <f t="shared" si="51"/>
        <v>0.10105189601537966</v>
      </c>
      <c r="N105" s="23">
        <f t="shared" si="38"/>
        <v>1.0211485688303103E-2</v>
      </c>
      <c r="Q105" s="26">
        <f t="shared" si="41"/>
        <v>5.7900000000000021E-2</v>
      </c>
      <c r="R105" s="25">
        <f t="shared" si="52"/>
        <v>1.8620861297221371E-3</v>
      </c>
      <c r="T105" s="37">
        <v>1662</v>
      </c>
      <c r="U105" s="33">
        <f t="shared" si="42"/>
        <v>1644.699471791258</v>
      </c>
      <c r="X105" s="35">
        <f t="shared" si="45"/>
        <v>299.30827630147701</v>
      </c>
      <c r="Y105" s="41">
        <f t="shared" si="46"/>
        <v>0.99304128323878016</v>
      </c>
      <c r="Z105" s="42">
        <f t="shared" si="53"/>
        <v>1650.4346127428526</v>
      </c>
      <c r="AA105" s="68">
        <f t="shared" si="54"/>
        <v>32.891841734656616</v>
      </c>
      <c r="AB105" s="7">
        <f t="shared" si="55"/>
        <v>0.98884000000000005</v>
      </c>
      <c r="AC105" s="7">
        <f t="shared" si="56"/>
        <v>1643.45208</v>
      </c>
      <c r="AD105" s="66">
        <f t="shared" si="57"/>
        <v>1.5559862808978329</v>
      </c>
      <c r="AF105" s="80">
        <v>0.1</v>
      </c>
      <c r="AG105" s="84">
        <v>0</v>
      </c>
      <c r="AI105" s="81">
        <v>1</v>
      </c>
      <c r="AJ105" s="90">
        <f t="shared" si="47"/>
        <v>0.10105189601537966</v>
      </c>
      <c r="AK105" s="89">
        <f t="shared" si="60"/>
        <v>1644.699471791258</v>
      </c>
      <c r="AL105" s="86">
        <f t="shared" si="36"/>
        <v>0.98959053657717089</v>
      </c>
      <c r="AZ105">
        <v>0.1</v>
      </c>
      <c r="BA105">
        <v>0</v>
      </c>
      <c r="BB105">
        <v>1</v>
      </c>
      <c r="BC105" s="105">
        <f t="shared" si="59"/>
        <v>0.10105189601537966</v>
      </c>
      <c r="BD105">
        <v>0.98959053657717089</v>
      </c>
      <c r="BF105">
        <f t="shared" si="58"/>
        <v>1.8169200000000041</v>
      </c>
      <c r="BG105" s="105">
        <f t="shared" si="48"/>
        <v>2.0988011271342919</v>
      </c>
    </row>
    <row r="106" spans="1:59">
      <c r="A106" s="114"/>
      <c r="B106" s="22">
        <v>0.1</v>
      </c>
      <c r="D106" s="22">
        <v>0</v>
      </c>
      <c r="M106" s="23">
        <f t="shared" si="51"/>
        <v>0.10105189601537966</v>
      </c>
      <c r="N106" s="23">
        <f t="shared" si="38"/>
        <v>1.0211485688303103E-2</v>
      </c>
      <c r="Q106" s="26">
        <f t="shared" si="41"/>
        <v>5.7900000000000021E-2</v>
      </c>
      <c r="R106" s="25">
        <f t="shared" si="52"/>
        <v>1.8620861297221371E-3</v>
      </c>
      <c r="T106" s="37">
        <v>1662</v>
      </c>
      <c r="U106" s="33">
        <f t="shared" si="42"/>
        <v>1644.699471791258</v>
      </c>
      <c r="X106" s="35">
        <f t="shared" si="45"/>
        <v>299.30827630147701</v>
      </c>
      <c r="Y106" s="41">
        <f t="shared" si="46"/>
        <v>0.99304128323878016</v>
      </c>
      <c r="Z106" s="42">
        <f t="shared" si="53"/>
        <v>1650.4346127428526</v>
      </c>
      <c r="AA106" s="68">
        <f t="shared" si="54"/>
        <v>32.891841734656616</v>
      </c>
      <c r="AB106" s="7">
        <f t="shared" si="55"/>
        <v>0.98884000000000005</v>
      </c>
      <c r="AC106" s="7">
        <f t="shared" si="56"/>
        <v>1643.45208</v>
      </c>
      <c r="AD106" s="66">
        <f t="shared" si="57"/>
        <v>1.5559862808978329</v>
      </c>
      <c r="AF106" s="80">
        <v>0.1</v>
      </c>
      <c r="AG106" s="84">
        <v>0</v>
      </c>
      <c r="AI106" s="81">
        <v>1</v>
      </c>
      <c r="AJ106" s="90">
        <f t="shared" si="47"/>
        <v>0.10105189601537966</v>
      </c>
      <c r="AK106" s="89">
        <f t="shared" si="60"/>
        <v>1644.699471791258</v>
      </c>
      <c r="AL106" s="86">
        <f t="shared" si="36"/>
        <v>0.98959053657717089</v>
      </c>
      <c r="AZ106">
        <v>0.1</v>
      </c>
      <c r="BA106">
        <v>0</v>
      </c>
      <c r="BB106">
        <v>1</v>
      </c>
      <c r="BC106" s="105">
        <f t="shared" si="59"/>
        <v>0.10105189601537966</v>
      </c>
      <c r="BD106">
        <v>0.98959053657717089</v>
      </c>
      <c r="BF106">
        <f t="shared" si="58"/>
        <v>1.8345600000000042</v>
      </c>
      <c r="BG106" s="105">
        <f t="shared" si="48"/>
        <v>2.1201225386870437</v>
      </c>
    </row>
    <row r="107" spans="1:59">
      <c r="A107" s="114"/>
      <c r="B107" s="22">
        <v>0.1</v>
      </c>
      <c r="D107" s="22">
        <v>0</v>
      </c>
      <c r="M107" s="23">
        <f t="shared" si="51"/>
        <v>0.10105189601537966</v>
      </c>
      <c r="N107" s="23">
        <f t="shared" si="38"/>
        <v>1.0211485688303103E-2</v>
      </c>
      <c r="Q107" s="26">
        <f t="shared" si="41"/>
        <v>5.7900000000000021E-2</v>
      </c>
      <c r="R107" s="25">
        <f t="shared" si="52"/>
        <v>1.8620861297221371E-3</v>
      </c>
      <c r="T107" s="37">
        <v>1662</v>
      </c>
      <c r="U107" s="33">
        <f t="shared" si="42"/>
        <v>1644.699471791258</v>
      </c>
      <c r="X107" s="35">
        <f t="shared" si="45"/>
        <v>299.30827630147701</v>
      </c>
      <c r="Y107" s="41">
        <f t="shared" si="46"/>
        <v>0.99304128323878016</v>
      </c>
      <c r="Z107" s="42">
        <f t="shared" si="53"/>
        <v>1650.4346127428526</v>
      </c>
      <c r="AA107" s="68">
        <f t="shared" si="54"/>
        <v>32.891841734656616</v>
      </c>
      <c r="AB107" s="7">
        <f t="shared" si="55"/>
        <v>0.98884000000000005</v>
      </c>
      <c r="AC107" s="7">
        <f t="shared" si="56"/>
        <v>1643.45208</v>
      </c>
      <c r="AD107" s="66">
        <f t="shared" si="57"/>
        <v>1.5559862808978329</v>
      </c>
      <c r="AF107" s="80">
        <v>0.1</v>
      </c>
      <c r="AG107" s="84">
        <v>0</v>
      </c>
      <c r="AI107" s="81">
        <v>1</v>
      </c>
      <c r="AJ107" s="90">
        <f t="shared" si="47"/>
        <v>0.10105189601537966</v>
      </c>
      <c r="AK107" s="89">
        <f t="shared" si="60"/>
        <v>1644.699471791258</v>
      </c>
      <c r="AL107" s="86">
        <f t="shared" si="36"/>
        <v>0.98959053657717089</v>
      </c>
      <c r="AZ107">
        <v>0.1</v>
      </c>
      <c r="BA107">
        <v>0</v>
      </c>
      <c r="BB107">
        <v>1</v>
      </c>
      <c r="BC107" s="105">
        <f t="shared" si="59"/>
        <v>0.10105189601537966</v>
      </c>
      <c r="BD107">
        <v>0.98959053657717089</v>
      </c>
      <c r="BF107">
        <f t="shared" si="58"/>
        <v>1.8522000000000043</v>
      </c>
      <c r="BG107" s="105">
        <f t="shared" si="48"/>
        <v>2.141453409406886</v>
      </c>
    </row>
    <row r="108" spans="1:59">
      <c r="A108" s="114"/>
      <c r="B108" s="22">
        <v>0.1</v>
      </c>
      <c r="D108" s="22">
        <v>0</v>
      </c>
      <c r="M108" s="23">
        <f t="shared" si="51"/>
        <v>0.10105189601537966</v>
      </c>
      <c r="N108" s="23">
        <f t="shared" si="38"/>
        <v>1.0211485688303103E-2</v>
      </c>
      <c r="Q108" s="26">
        <f t="shared" si="41"/>
        <v>5.7900000000000021E-2</v>
      </c>
      <c r="R108" s="25">
        <f t="shared" si="52"/>
        <v>1.8620861297221371E-3</v>
      </c>
      <c r="T108" s="37">
        <v>1662</v>
      </c>
      <c r="U108" s="33">
        <f t="shared" si="42"/>
        <v>1644.699471791258</v>
      </c>
      <c r="X108" s="35">
        <f t="shared" si="45"/>
        <v>299.30827630147701</v>
      </c>
      <c r="Y108" s="41">
        <f t="shared" si="46"/>
        <v>0.99304128323878016</v>
      </c>
      <c r="Z108" s="42">
        <f t="shared" si="53"/>
        <v>1650.4346127428526</v>
      </c>
      <c r="AA108" s="68">
        <f t="shared" si="54"/>
        <v>32.891841734656616</v>
      </c>
      <c r="AB108" s="7">
        <f t="shared" si="55"/>
        <v>0.98884000000000005</v>
      </c>
      <c r="AC108" s="7">
        <f t="shared" si="56"/>
        <v>1643.45208</v>
      </c>
      <c r="AD108" s="66">
        <f t="shared" si="57"/>
        <v>1.5559862808978329</v>
      </c>
      <c r="AF108" s="80">
        <v>0.1</v>
      </c>
      <c r="AG108" s="84">
        <v>0</v>
      </c>
      <c r="AI108" s="81">
        <v>1</v>
      </c>
      <c r="AJ108" s="90">
        <f t="shared" si="47"/>
        <v>0.10105189601537966</v>
      </c>
      <c r="AK108" s="89">
        <f t="shared" si="60"/>
        <v>1644.699471791258</v>
      </c>
      <c r="AL108" s="86">
        <f t="shared" si="36"/>
        <v>0.98959053657717089</v>
      </c>
      <c r="AZ108">
        <v>0.1</v>
      </c>
      <c r="BA108">
        <v>0</v>
      </c>
      <c r="BB108">
        <v>1</v>
      </c>
      <c r="BC108" s="105">
        <f t="shared" si="59"/>
        <v>0.10105189601537966</v>
      </c>
      <c r="BD108">
        <v>0.98959053657717089</v>
      </c>
      <c r="BF108">
        <f t="shared" si="58"/>
        <v>1.8698400000000044</v>
      </c>
      <c r="BG108" s="105">
        <f t="shared" si="48"/>
        <v>2.1627936533405978</v>
      </c>
    </row>
    <row r="109" spans="1:59">
      <c r="A109" s="114"/>
      <c r="B109" s="22">
        <v>0.1</v>
      </c>
      <c r="D109" s="22">
        <v>0</v>
      </c>
      <c r="M109" s="23">
        <f t="shared" si="51"/>
        <v>0.10105189601537966</v>
      </c>
      <c r="N109" s="23">
        <f t="shared" si="38"/>
        <v>1.0211485688303103E-2</v>
      </c>
      <c r="Q109" s="26">
        <f t="shared" si="41"/>
        <v>5.7900000000000021E-2</v>
      </c>
      <c r="R109" s="25">
        <f t="shared" si="52"/>
        <v>1.8620861297221371E-3</v>
      </c>
      <c r="T109" s="37">
        <v>1662</v>
      </c>
      <c r="U109" s="33">
        <f t="shared" si="42"/>
        <v>1644.699471791258</v>
      </c>
      <c r="X109" s="35">
        <f t="shared" si="45"/>
        <v>299.30827630147701</v>
      </c>
      <c r="Y109" s="41">
        <f t="shared" si="46"/>
        <v>0.99304128323878016</v>
      </c>
      <c r="Z109" s="42">
        <f t="shared" si="53"/>
        <v>1650.4346127428526</v>
      </c>
      <c r="AA109" s="68">
        <f t="shared" si="54"/>
        <v>32.891841734656616</v>
      </c>
      <c r="AB109" s="7">
        <f t="shared" si="55"/>
        <v>0.98884000000000005</v>
      </c>
      <c r="AC109" s="7">
        <f t="shared" si="56"/>
        <v>1643.45208</v>
      </c>
      <c r="AD109" s="66">
        <f t="shared" si="57"/>
        <v>1.5559862808978329</v>
      </c>
      <c r="AF109" s="80">
        <v>0.1</v>
      </c>
      <c r="AG109" s="84">
        <v>0</v>
      </c>
      <c r="AI109" s="81">
        <v>1</v>
      </c>
      <c r="AJ109" s="90">
        <f t="shared" si="47"/>
        <v>0.10105189601537966</v>
      </c>
      <c r="AK109" s="89">
        <f t="shared" si="60"/>
        <v>1644.699471791258</v>
      </c>
      <c r="AL109" s="86">
        <f t="shared" si="36"/>
        <v>0.98959053657717089</v>
      </c>
      <c r="AZ109">
        <v>0.1</v>
      </c>
      <c r="BA109">
        <v>0</v>
      </c>
      <c r="BB109">
        <v>1</v>
      </c>
      <c r="BC109" s="105">
        <f t="shared" si="59"/>
        <v>0.10105189601537966</v>
      </c>
      <c r="BD109">
        <v>0.98959053657717089</v>
      </c>
      <c r="BF109">
        <f t="shared" si="58"/>
        <v>1.8874800000000045</v>
      </c>
      <c r="BG109" s="105">
        <f t="shared" si="48"/>
        <v>2.1841431861197278</v>
      </c>
    </row>
    <row r="110" spans="1:59">
      <c r="A110" s="114"/>
      <c r="B110" s="22">
        <v>0.1</v>
      </c>
      <c r="D110" s="22">
        <v>0</v>
      </c>
      <c r="M110" s="23">
        <f t="shared" si="51"/>
        <v>0.10105189601537966</v>
      </c>
      <c r="N110" s="23">
        <f t="shared" si="38"/>
        <v>1.0211485688303103E-2</v>
      </c>
      <c r="Q110" s="26">
        <f t="shared" si="41"/>
        <v>5.7900000000000021E-2</v>
      </c>
      <c r="R110" s="25">
        <f t="shared" si="52"/>
        <v>1.8620861297221371E-3</v>
      </c>
      <c r="T110" s="37">
        <v>1662</v>
      </c>
      <c r="U110" s="33">
        <f t="shared" si="42"/>
        <v>1644.699471791258</v>
      </c>
      <c r="X110" s="35">
        <f t="shared" si="45"/>
        <v>299.30827630147701</v>
      </c>
      <c r="Y110" s="41">
        <f t="shared" si="46"/>
        <v>0.99304128323878016</v>
      </c>
      <c r="Z110" s="42">
        <f t="shared" si="53"/>
        <v>1650.4346127428526</v>
      </c>
      <c r="AA110" s="68">
        <f t="shared" si="54"/>
        <v>32.891841734656616</v>
      </c>
      <c r="AB110" s="7">
        <f t="shared" si="55"/>
        <v>0.98884000000000005</v>
      </c>
      <c r="AC110" s="7">
        <f t="shared" si="56"/>
        <v>1643.45208</v>
      </c>
      <c r="AD110" s="66">
        <f t="shared" si="57"/>
        <v>1.5559862808978329</v>
      </c>
      <c r="AF110" s="80">
        <v>0.1</v>
      </c>
      <c r="AG110" s="84">
        <v>0</v>
      </c>
      <c r="AI110" s="81">
        <v>1</v>
      </c>
      <c r="AJ110" s="90">
        <f t="shared" si="47"/>
        <v>0.10105189601537966</v>
      </c>
      <c r="AK110" s="89">
        <f t="shared" si="60"/>
        <v>1644.699471791258</v>
      </c>
      <c r="AL110" s="86">
        <f t="shared" si="36"/>
        <v>0.98959053657717089</v>
      </c>
      <c r="AZ110">
        <v>0.1</v>
      </c>
      <c r="BA110">
        <v>0</v>
      </c>
      <c r="BB110">
        <v>1</v>
      </c>
      <c r="BC110" s="105">
        <f t="shared" si="59"/>
        <v>0.10105189601537966</v>
      </c>
      <c r="BD110">
        <v>0.98959053657717089</v>
      </c>
      <c r="BF110">
        <f t="shared" si="58"/>
        <v>1.9051200000000046</v>
      </c>
      <c r="BG110" s="105">
        <f t="shared" si="48"/>
        <v>2.2055019249168342</v>
      </c>
    </row>
    <row r="111" spans="1:59">
      <c r="A111" s="114"/>
      <c r="B111" s="22">
        <v>0.1</v>
      </c>
      <c r="D111" s="22">
        <v>0</v>
      </c>
      <c r="M111" s="23">
        <f t="shared" si="51"/>
        <v>0.10105189601537966</v>
      </c>
      <c r="N111" s="23">
        <f t="shared" si="38"/>
        <v>1.0211485688303103E-2</v>
      </c>
      <c r="Q111" s="26">
        <f t="shared" si="41"/>
        <v>5.7900000000000021E-2</v>
      </c>
      <c r="R111" s="25">
        <f t="shared" si="52"/>
        <v>1.8620861297221371E-3</v>
      </c>
      <c r="T111" s="37">
        <v>1662</v>
      </c>
      <c r="U111" s="33">
        <f t="shared" si="42"/>
        <v>1644.699471791258</v>
      </c>
      <c r="X111" s="35">
        <f t="shared" si="45"/>
        <v>299.30827630147701</v>
      </c>
      <c r="Y111" s="41">
        <f t="shared" si="46"/>
        <v>0.99304128323878016</v>
      </c>
      <c r="Z111" s="42">
        <f t="shared" si="53"/>
        <v>1650.4346127428526</v>
      </c>
      <c r="AA111" s="68">
        <f t="shared" si="54"/>
        <v>32.891841734656616</v>
      </c>
      <c r="AB111" s="7">
        <f t="shared" si="55"/>
        <v>0.98884000000000005</v>
      </c>
      <c r="AC111" s="7">
        <f t="shared" si="56"/>
        <v>1643.45208</v>
      </c>
      <c r="AD111" s="66">
        <f t="shared" si="57"/>
        <v>1.5559862808978329</v>
      </c>
      <c r="AF111" s="80">
        <v>0.1</v>
      </c>
      <c r="AG111" s="84">
        <v>0</v>
      </c>
      <c r="AI111" s="81">
        <v>1</v>
      </c>
      <c r="AJ111" s="90">
        <f t="shared" si="47"/>
        <v>0.10105189601537966</v>
      </c>
      <c r="AK111" s="89">
        <f t="shared" si="60"/>
        <v>1644.699471791258</v>
      </c>
      <c r="AL111" s="86">
        <f t="shared" si="36"/>
        <v>0.98959053657717089</v>
      </c>
      <c r="AZ111">
        <v>0.1</v>
      </c>
      <c r="BA111">
        <v>0</v>
      </c>
      <c r="BB111">
        <v>1</v>
      </c>
      <c r="BC111" s="105">
        <f t="shared" si="59"/>
        <v>0.10105189601537966</v>
      </c>
      <c r="BD111">
        <v>0.98959053657717089</v>
      </c>
      <c r="BF111">
        <f t="shared" si="58"/>
        <v>1.9227600000000047</v>
      </c>
      <c r="BG111" s="105">
        <f t="shared" si="48"/>
        <v>2.2268697884033255</v>
      </c>
    </row>
    <row r="112" spans="1:59">
      <c r="A112" s="114"/>
      <c r="B112" s="22">
        <v>0.1</v>
      </c>
      <c r="D112" s="22">
        <v>0</v>
      </c>
      <c r="M112" s="23">
        <f t="shared" si="51"/>
        <v>0.10105189601537966</v>
      </c>
      <c r="N112" s="23">
        <f t="shared" si="38"/>
        <v>1.0211485688303103E-2</v>
      </c>
      <c r="Q112" s="26">
        <f t="shared" si="41"/>
        <v>5.7900000000000021E-2</v>
      </c>
      <c r="R112" s="25">
        <f t="shared" si="52"/>
        <v>1.8620861297221371E-3</v>
      </c>
      <c r="T112" s="37">
        <v>1662</v>
      </c>
      <c r="U112" s="33">
        <f t="shared" si="42"/>
        <v>1644.699471791258</v>
      </c>
      <c r="X112" s="35">
        <f t="shared" si="45"/>
        <v>299.30827630147701</v>
      </c>
      <c r="Y112" s="41">
        <f t="shared" si="46"/>
        <v>0.99304128323878016</v>
      </c>
      <c r="Z112" s="42">
        <f t="shared" si="53"/>
        <v>1650.4346127428526</v>
      </c>
      <c r="AA112" s="68">
        <f t="shared" si="54"/>
        <v>32.891841734656616</v>
      </c>
      <c r="AB112" s="7">
        <f t="shared" si="55"/>
        <v>0.98884000000000005</v>
      </c>
      <c r="AC112" s="7">
        <f t="shared" si="56"/>
        <v>1643.45208</v>
      </c>
      <c r="AD112" s="66">
        <f t="shared" si="57"/>
        <v>1.5559862808978329</v>
      </c>
      <c r="AF112" s="80">
        <v>0.1</v>
      </c>
      <c r="AG112" s="84">
        <v>0</v>
      </c>
      <c r="AI112" s="81">
        <v>1</v>
      </c>
      <c r="AJ112" s="90">
        <f t="shared" si="47"/>
        <v>0.10105189601537966</v>
      </c>
      <c r="AK112" s="89">
        <f t="shared" si="60"/>
        <v>1644.699471791258</v>
      </c>
      <c r="AL112" s="86">
        <f t="shared" si="36"/>
        <v>0.98959053657717089</v>
      </c>
      <c r="AZ112">
        <v>0.1</v>
      </c>
      <c r="BA112">
        <v>0</v>
      </c>
      <c r="BB112">
        <v>1</v>
      </c>
      <c r="BC112" s="105">
        <f t="shared" si="59"/>
        <v>0.10105189601537966</v>
      </c>
      <c r="BD112">
        <v>0.98959053657717089</v>
      </c>
      <c r="BF112">
        <f t="shared" si="58"/>
        <v>1.9404000000000048</v>
      </c>
      <c r="BG112" s="105">
        <f t="shared" si="48"/>
        <v>2.2482466967088315</v>
      </c>
    </row>
    <row r="113" spans="1:59">
      <c r="A113" s="114"/>
      <c r="B113" s="22">
        <v>0.1</v>
      </c>
      <c r="D113" s="22">
        <v>0</v>
      </c>
      <c r="M113" s="23">
        <f t="shared" si="51"/>
        <v>0.10105189601537966</v>
      </c>
      <c r="N113" s="23">
        <f t="shared" si="38"/>
        <v>1.0211485688303103E-2</v>
      </c>
      <c r="Q113" s="26">
        <f t="shared" si="41"/>
        <v>5.7900000000000021E-2</v>
      </c>
      <c r="R113" s="25">
        <f t="shared" si="52"/>
        <v>1.8620861297221371E-3</v>
      </c>
      <c r="T113" s="37">
        <v>1662</v>
      </c>
      <c r="U113" s="33">
        <f t="shared" si="42"/>
        <v>1644.699471791258</v>
      </c>
      <c r="X113" s="35">
        <f t="shared" si="45"/>
        <v>299.30827630147701</v>
      </c>
      <c r="Y113" s="41">
        <f t="shared" si="46"/>
        <v>0.99304128323878016</v>
      </c>
      <c r="Z113" s="42">
        <f t="shared" si="53"/>
        <v>1650.4346127428526</v>
      </c>
      <c r="AA113" s="68">
        <f t="shared" si="54"/>
        <v>32.891841734656616</v>
      </c>
      <c r="AB113" s="7">
        <f t="shared" si="55"/>
        <v>0.98884000000000005</v>
      </c>
      <c r="AC113" s="7">
        <f t="shared" si="56"/>
        <v>1643.45208</v>
      </c>
      <c r="AD113" s="66">
        <f t="shared" si="57"/>
        <v>1.5559862808978329</v>
      </c>
      <c r="AF113" s="80">
        <v>0.1</v>
      </c>
      <c r="AG113" s="84">
        <v>0</v>
      </c>
      <c r="AI113" s="81">
        <v>1</v>
      </c>
      <c r="AJ113" s="90">
        <f t="shared" si="47"/>
        <v>0.10105189601537966</v>
      </c>
      <c r="AK113" s="89">
        <f t="shared" si="60"/>
        <v>1644.699471791258</v>
      </c>
      <c r="AL113" s="86">
        <f t="shared" si="36"/>
        <v>0.98959053657717089</v>
      </c>
      <c r="AZ113">
        <v>0.1</v>
      </c>
      <c r="BA113">
        <v>0</v>
      </c>
      <c r="BB113">
        <v>1</v>
      </c>
      <c r="BC113" s="105">
        <f t="shared" si="59"/>
        <v>0.10105189601537966</v>
      </c>
      <c r="BD113">
        <v>0.98959053657717089</v>
      </c>
      <c r="BF113">
        <f t="shared" si="58"/>
        <v>1.9580400000000049</v>
      </c>
      <c r="BG113" s="105">
        <f t="shared" si="48"/>
        <v>2.2696325713820333</v>
      </c>
    </row>
    <row r="114" spans="1:59">
      <c r="A114" s="114"/>
      <c r="B114" s="22">
        <v>0.1</v>
      </c>
      <c r="D114" s="22">
        <v>0</v>
      </c>
      <c r="M114" s="23">
        <f t="shared" si="51"/>
        <v>0.10105189601537966</v>
      </c>
      <c r="N114" s="23">
        <f t="shared" si="38"/>
        <v>1.0211485688303103E-2</v>
      </c>
      <c r="Q114" s="26">
        <f t="shared" si="41"/>
        <v>5.7900000000000021E-2</v>
      </c>
      <c r="R114" s="25">
        <f t="shared" si="52"/>
        <v>1.8620861297221371E-3</v>
      </c>
      <c r="T114" s="37">
        <v>1662</v>
      </c>
      <c r="U114" s="33">
        <f t="shared" si="42"/>
        <v>1644.699471791258</v>
      </c>
      <c r="X114" s="35">
        <f t="shared" si="45"/>
        <v>299.30827630147701</v>
      </c>
      <c r="Y114" s="41">
        <f t="shared" si="46"/>
        <v>0.99304128323878016</v>
      </c>
      <c r="Z114" s="42">
        <f t="shared" si="53"/>
        <v>1650.4346127428526</v>
      </c>
      <c r="AA114" s="68">
        <f t="shared" si="54"/>
        <v>32.891841734656616</v>
      </c>
      <c r="AB114" s="7">
        <f t="shared" si="55"/>
        <v>0.98884000000000005</v>
      </c>
      <c r="AC114" s="7">
        <f t="shared" si="56"/>
        <v>1643.45208</v>
      </c>
      <c r="AD114" s="66">
        <f t="shared" si="57"/>
        <v>1.5559862808978329</v>
      </c>
      <c r="AF114" s="80">
        <v>0.1</v>
      </c>
      <c r="AG114" s="84">
        <v>0</v>
      </c>
      <c r="AI114" s="81">
        <v>1</v>
      </c>
      <c r="AJ114" s="90">
        <f t="shared" si="47"/>
        <v>0.10105189601537966</v>
      </c>
      <c r="AK114" s="89">
        <f t="shared" si="60"/>
        <v>1644.699471791258</v>
      </c>
      <c r="AL114" s="86">
        <f t="shared" si="36"/>
        <v>0.98959053657717089</v>
      </c>
      <c r="AZ114">
        <v>0.1</v>
      </c>
      <c r="BA114">
        <v>0</v>
      </c>
      <c r="BB114">
        <v>1</v>
      </c>
      <c r="BC114" s="105">
        <f t="shared" si="59"/>
        <v>0.10105189601537966</v>
      </c>
      <c r="BD114">
        <v>0.98959053657717089</v>
      </c>
      <c r="BF114">
        <f t="shared" si="58"/>
        <v>1.975680000000005</v>
      </c>
      <c r="BG114" s="105">
        <f t="shared" si="48"/>
        <v>2.2910273353528923</v>
      </c>
    </row>
    <row r="115" spans="1:59">
      <c r="A115" s="114"/>
      <c r="B115" s="22">
        <v>0.1</v>
      </c>
      <c r="D115" s="22">
        <v>0</v>
      </c>
      <c r="M115" s="23">
        <f t="shared" si="51"/>
        <v>0.10105189601537966</v>
      </c>
      <c r="N115" s="23">
        <f t="shared" si="38"/>
        <v>1.0211485688303103E-2</v>
      </c>
      <c r="Q115" s="26">
        <f t="shared" si="41"/>
        <v>5.7900000000000021E-2</v>
      </c>
      <c r="R115" s="25">
        <f t="shared" si="52"/>
        <v>1.8620861297221371E-3</v>
      </c>
      <c r="T115" s="37">
        <v>1662</v>
      </c>
      <c r="U115" s="33">
        <f t="shared" si="42"/>
        <v>1644.699471791258</v>
      </c>
      <c r="X115" s="35">
        <f t="shared" si="45"/>
        <v>299.30827630147701</v>
      </c>
      <c r="Y115" s="41">
        <f t="shared" si="46"/>
        <v>0.99304128323878016</v>
      </c>
      <c r="Z115" s="42">
        <f t="shared" si="53"/>
        <v>1650.4346127428526</v>
      </c>
      <c r="AA115" s="68">
        <f t="shared" si="54"/>
        <v>32.891841734656616</v>
      </c>
      <c r="AB115" s="7">
        <f t="shared" si="55"/>
        <v>0.98884000000000005</v>
      </c>
      <c r="AC115" s="7">
        <f t="shared" si="56"/>
        <v>1643.45208</v>
      </c>
      <c r="AD115" s="66">
        <f t="shared" si="57"/>
        <v>1.5559862808978329</v>
      </c>
      <c r="AF115" s="80">
        <v>0.1</v>
      </c>
      <c r="AG115" s="84">
        <v>0</v>
      </c>
      <c r="AI115" s="81">
        <v>1</v>
      </c>
      <c r="AJ115" s="90">
        <f t="shared" si="47"/>
        <v>0.10105189601537966</v>
      </c>
      <c r="AK115" s="89">
        <f t="shared" si="60"/>
        <v>1644.699471791258</v>
      </c>
      <c r="AL115" s="86">
        <f t="shared" si="36"/>
        <v>0.98959053657717089</v>
      </c>
      <c r="AZ115">
        <v>0.1</v>
      </c>
      <c r="BA115">
        <v>0</v>
      </c>
      <c r="BB115">
        <v>1</v>
      </c>
      <c r="BC115" s="105">
        <f t="shared" si="59"/>
        <v>0.10105189601537966</v>
      </c>
      <c r="BD115">
        <v>0.98959053657717089</v>
      </c>
      <c r="BF115">
        <f t="shared" si="58"/>
        <v>1.9933200000000051</v>
      </c>
      <c r="BG115" s="105">
        <f t="shared" si="48"/>
        <v>2.3124309128962093</v>
      </c>
    </row>
    <row r="116" spans="1:59">
      <c r="A116" s="114"/>
      <c r="B116" s="22">
        <v>0.1</v>
      </c>
      <c r="D116" s="22">
        <v>0</v>
      </c>
      <c r="M116" s="23">
        <f t="shared" si="51"/>
        <v>0.10105189601537966</v>
      </c>
      <c r="N116" s="23">
        <f t="shared" si="38"/>
        <v>1.0211485688303103E-2</v>
      </c>
      <c r="Q116" s="26">
        <f t="shared" si="41"/>
        <v>5.7900000000000021E-2</v>
      </c>
      <c r="R116" s="25">
        <f t="shared" si="52"/>
        <v>1.8620861297221371E-3</v>
      </c>
      <c r="T116" s="37">
        <v>1662</v>
      </c>
      <c r="U116" s="33">
        <f t="shared" si="42"/>
        <v>1644.699471791258</v>
      </c>
      <c r="X116" s="35">
        <f t="shared" si="45"/>
        <v>299.30827630147701</v>
      </c>
      <c r="Y116" s="41">
        <f t="shared" si="46"/>
        <v>0.99304128323878016</v>
      </c>
      <c r="Z116" s="42">
        <f t="shared" si="53"/>
        <v>1650.4346127428526</v>
      </c>
      <c r="AA116" s="68">
        <f t="shared" si="54"/>
        <v>32.891841734656616</v>
      </c>
      <c r="AB116" s="7">
        <f t="shared" si="55"/>
        <v>0.98884000000000005</v>
      </c>
      <c r="AC116" s="7">
        <f t="shared" si="56"/>
        <v>1643.45208</v>
      </c>
      <c r="AD116" s="66">
        <f t="shared" si="57"/>
        <v>1.5559862808978329</v>
      </c>
      <c r="AF116" s="80">
        <v>0.1</v>
      </c>
      <c r="AG116" s="84">
        <v>0</v>
      </c>
      <c r="AI116" s="81">
        <v>1</v>
      </c>
      <c r="AJ116" s="90">
        <f t="shared" si="47"/>
        <v>0.10105189601537966</v>
      </c>
      <c r="AK116" s="89">
        <f t="shared" si="60"/>
        <v>1644.699471791258</v>
      </c>
      <c r="AL116" s="86">
        <f t="shared" si="36"/>
        <v>0.98959053657717089</v>
      </c>
      <c r="AZ116">
        <v>0.1</v>
      </c>
      <c r="BA116">
        <v>0</v>
      </c>
      <c r="BB116">
        <v>1</v>
      </c>
      <c r="BC116" s="105">
        <f t="shared" si="59"/>
        <v>0.10105189601537966</v>
      </c>
      <c r="BD116">
        <v>0.98959053657717089</v>
      </c>
      <c r="BF116">
        <f t="shared" si="58"/>
        <v>2.0109600000000052</v>
      </c>
      <c r="BG116" s="105">
        <f t="shared" si="48"/>
        <v>2.3338432295964604</v>
      </c>
    </row>
    <row r="117" spans="1:59">
      <c r="A117" s="114"/>
      <c r="B117" s="22">
        <v>0.1</v>
      </c>
      <c r="D117" s="22">
        <v>0</v>
      </c>
      <c r="M117" s="23">
        <f t="shared" si="51"/>
        <v>0.10105189601537966</v>
      </c>
      <c r="N117" s="23">
        <f t="shared" si="38"/>
        <v>1.0211485688303103E-2</v>
      </c>
      <c r="Q117" s="26">
        <f t="shared" si="41"/>
        <v>5.7900000000000021E-2</v>
      </c>
      <c r="R117" s="25">
        <f t="shared" si="52"/>
        <v>1.8620861297221371E-3</v>
      </c>
      <c r="T117" s="37">
        <v>1662</v>
      </c>
      <c r="U117" s="33">
        <f t="shared" si="42"/>
        <v>1644.699471791258</v>
      </c>
      <c r="X117" s="35">
        <f t="shared" si="45"/>
        <v>299.30827630147701</v>
      </c>
      <c r="Y117" s="41">
        <f t="shared" si="46"/>
        <v>0.99304128323878016</v>
      </c>
      <c r="Z117" s="42">
        <f t="shared" si="53"/>
        <v>1650.4346127428526</v>
      </c>
      <c r="AA117" s="68">
        <f t="shared" si="54"/>
        <v>32.891841734656616</v>
      </c>
      <c r="AB117" s="7">
        <f t="shared" si="55"/>
        <v>0.98884000000000005</v>
      </c>
      <c r="AC117" s="7">
        <f t="shared" si="56"/>
        <v>1643.45208</v>
      </c>
      <c r="AD117" s="66">
        <f t="shared" si="57"/>
        <v>1.5559862808978329</v>
      </c>
      <c r="AF117" s="80">
        <v>0.1</v>
      </c>
      <c r="AG117" s="84">
        <v>0</v>
      </c>
      <c r="AI117" s="81">
        <v>1</v>
      </c>
      <c r="AJ117" s="90">
        <f t="shared" si="47"/>
        <v>0.10105189601537966</v>
      </c>
      <c r="AK117" s="89">
        <f t="shared" si="60"/>
        <v>1644.699471791258</v>
      </c>
      <c r="AL117" s="86">
        <f t="shared" si="36"/>
        <v>0.98959053657717089</v>
      </c>
      <c r="AZ117">
        <v>0.1</v>
      </c>
      <c r="BA117">
        <v>0</v>
      </c>
      <c r="BB117">
        <v>1</v>
      </c>
      <c r="BC117" s="105">
        <f t="shared" si="59"/>
        <v>0.10105189601537966</v>
      </c>
      <c r="BD117">
        <v>0.98959053657717089</v>
      </c>
      <c r="BF117">
        <f t="shared" si="58"/>
        <v>2.0286000000000053</v>
      </c>
      <c r="BG117" s="105">
        <f t="shared" si="48"/>
        <v>2.3552642123138567</v>
      </c>
    </row>
    <row r="118" spans="1:59">
      <c r="A118" s="114"/>
      <c r="B118" s="22">
        <v>0.1</v>
      </c>
      <c r="D118" s="22">
        <v>0</v>
      </c>
      <c r="M118" s="23">
        <f t="shared" si="51"/>
        <v>0.10105189601537966</v>
      </c>
      <c r="N118" s="23">
        <f t="shared" si="38"/>
        <v>1.0211485688303103E-2</v>
      </c>
      <c r="Q118" s="26">
        <f t="shared" si="41"/>
        <v>5.7900000000000021E-2</v>
      </c>
      <c r="R118" s="25">
        <f t="shared" si="52"/>
        <v>1.8620861297221371E-3</v>
      </c>
      <c r="T118" s="37">
        <v>1662</v>
      </c>
      <c r="U118" s="33">
        <f t="shared" si="42"/>
        <v>1644.699471791258</v>
      </c>
      <c r="X118" s="35">
        <f t="shared" si="45"/>
        <v>299.30827630147701</v>
      </c>
      <c r="Y118" s="41">
        <f t="shared" si="46"/>
        <v>0.99304128323878016</v>
      </c>
      <c r="Z118" s="42">
        <f t="shared" si="53"/>
        <v>1650.4346127428526</v>
      </c>
      <c r="AA118" s="68">
        <f t="shared" si="54"/>
        <v>32.891841734656616</v>
      </c>
      <c r="AB118" s="7">
        <f t="shared" si="55"/>
        <v>0.98884000000000005</v>
      </c>
      <c r="AC118" s="7">
        <f t="shared" si="56"/>
        <v>1643.45208</v>
      </c>
      <c r="AD118" s="66">
        <f t="shared" si="57"/>
        <v>1.5559862808978329</v>
      </c>
      <c r="AF118" s="80">
        <v>0.1</v>
      </c>
      <c r="AG118" s="84">
        <v>0</v>
      </c>
      <c r="AI118" s="81">
        <v>1</v>
      </c>
      <c r="AJ118" s="90">
        <f t="shared" si="47"/>
        <v>0.10105189601537966</v>
      </c>
      <c r="AK118" s="89">
        <f t="shared" si="60"/>
        <v>1644.699471791258</v>
      </c>
      <c r="AL118" s="86">
        <f t="shared" si="36"/>
        <v>0.98959053657717089</v>
      </c>
      <c r="AZ118">
        <v>0.1</v>
      </c>
      <c r="BA118">
        <v>0</v>
      </c>
      <c r="BB118">
        <v>1</v>
      </c>
      <c r="BC118" s="105">
        <f t="shared" si="59"/>
        <v>0.10105189601537966</v>
      </c>
      <c r="BD118">
        <v>0.98959053657717089</v>
      </c>
      <c r="BF118">
        <f t="shared" si="58"/>
        <v>2.0462400000000054</v>
      </c>
      <c r="BG118" s="105">
        <f t="shared" si="48"/>
        <v>2.3766937891515636</v>
      </c>
    </row>
    <row r="119" spans="1:59">
      <c r="A119" s="114"/>
      <c r="B119" s="22">
        <v>0.1</v>
      </c>
      <c r="D119" s="22">
        <v>0</v>
      </c>
      <c r="M119" s="23">
        <f t="shared" si="51"/>
        <v>0.10105189601537966</v>
      </c>
      <c r="N119" s="23">
        <f t="shared" si="38"/>
        <v>1.0211485688303103E-2</v>
      </c>
      <c r="Q119" s="26">
        <f t="shared" si="41"/>
        <v>5.7900000000000021E-2</v>
      </c>
      <c r="R119" s="25">
        <f t="shared" si="52"/>
        <v>1.8620861297221371E-3</v>
      </c>
      <c r="T119" s="37">
        <v>1662</v>
      </c>
      <c r="U119" s="33">
        <f t="shared" si="42"/>
        <v>1644.699471791258</v>
      </c>
      <c r="X119" s="35">
        <f t="shared" si="45"/>
        <v>299.30827630147701</v>
      </c>
      <c r="Y119" s="41">
        <f t="shared" si="46"/>
        <v>0.99304128323878016</v>
      </c>
      <c r="Z119" s="42">
        <f t="shared" si="53"/>
        <v>1650.4346127428526</v>
      </c>
      <c r="AA119" s="68">
        <f t="shared" si="54"/>
        <v>32.891841734656616</v>
      </c>
      <c r="AB119" s="7">
        <f t="shared" si="55"/>
        <v>0.98884000000000005</v>
      </c>
      <c r="AC119" s="7">
        <f t="shared" si="56"/>
        <v>1643.45208</v>
      </c>
      <c r="AD119" s="66">
        <f t="shared" si="57"/>
        <v>1.5559862808978329</v>
      </c>
      <c r="AF119" s="80">
        <v>0.1</v>
      </c>
      <c r="AG119" s="84">
        <v>0</v>
      </c>
      <c r="AI119" s="81">
        <v>1</v>
      </c>
      <c r="AJ119" s="90">
        <f t="shared" si="47"/>
        <v>0.10105189601537966</v>
      </c>
      <c r="AK119" s="89">
        <f t="shared" si="60"/>
        <v>1644.699471791258</v>
      </c>
      <c r="AL119" s="86">
        <f t="shared" si="36"/>
        <v>0.98959053657717089</v>
      </c>
      <c r="AZ119">
        <v>0.1</v>
      </c>
      <c r="BA119">
        <v>0</v>
      </c>
      <c r="BB119">
        <v>1</v>
      </c>
      <c r="BC119" s="105">
        <f t="shared" si="59"/>
        <v>0.10105189601537966</v>
      </c>
      <c r="BD119">
        <v>0.98959053657717089</v>
      </c>
      <c r="BF119">
        <f t="shared" si="58"/>
        <v>2.0638800000000055</v>
      </c>
      <c r="BG119" s="105">
        <f t="shared" si="48"/>
        <v>2.3981318894240418</v>
      </c>
    </row>
    <row r="120" spans="1:59">
      <c r="A120" s="114"/>
      <c r="B120" s="22">
        <v>0.1</v>
      </c>
      <c r="D120" s="22">
        <v>0</v>
      </c>
      <c r="M120" s="23">
        <f t="shared" si="51"/>
        <v>0.10105189601537966</v>
      </c>
      <c r="N120" s="23">
        <f t="shared" si="38"/>
        <v>1.0211485688303103E-2</v>
      </c>
      <c r="Q120" s="26">
        <f t="shared" si="41"/>
        <v>5.7900000000000021E-2</v>
      </c>
      <c r="R120" s="25">
        <f t="shared" si="52"/>
        <v>1.8620861297221371E-3</v>
      </c>
      <c r="T120" s="37">
        <v>1662</v>
      </c>
      <c r="U120" s="33">
        <f t="shared" si="42"/>
        <v>1644.699471791258</v>
      </c>
      <c r="X120" s="35">
        <f t="shared" si="45"/>
        <v>299.30827630147701</v>
      </c>
      <c r="Y120" s="41">
        <f t="shared" si="46"/>
        <v>0.99304128323878016</v>
      </c>
      <c r="Z120" s="42">
        <f t="shared" si="53"/>
        <v>1650.4346127428526</v>
      </c>
      <c r="AA120" s="68">
        <f t="shared" si="54"/>
        <v>32.891841734656616</v>
      </c>
      <c r="AB120" s="7">
        <f t="shared" si="55"/>
        <v>0.98884000000000005</v>
      </c>
      <c r="AC120" s="7">
        <f t="shared" si="56"/>
        <v>1643.45208</v>
      </c>
      <c r="AD120" s="66">
        <f t="shared" si="57"/>
        <v>1.5559862808978329</v>
      </c>
      <c r="AF120" s="80">
        <v>0.1</v>
      </c>
      <c r="AG120" s="84">
        <v>0</v>
      </c>
      <c r="AI120" s="81">
        <v>1</v>
      </c>
      <c r="AJ120" s="90">
        <f t="shared" si="47"/>
        <v>0.10105189601537966</v>
      </c>
      <c r="AK120" s="89">
        <f t="shared" si="60"/>
        <v>1644.699471791258</v>
      </c>
      <c r="AL120" s="86">
        <f t="shared" si="36"/>
        <v>0.98959053657717089</v>
      </c>
      <c r="AZ120">
        <v>0.1</v>
      </c>
      <c r="BA120">
        <v>0</v>
      </c>
      <c r="BB120">
        <v>1</v>
      </c>
      <c r="BC120" s="105">
        <f t="shared" si="59"/>
        <v>0.10105189601537966</v>
      </c>
      <c r="BD120">
        <v>0.98959053657717089</v>
      </c>
      <c r="BF120">
        <f t="shared" si="58"/>
        <v>2.0815200000000056</v>
      </c>
      <c r="BG120" s="105">
        <f t="shared" si="48"/>
        <v>2.4195784436264631</v>
      </c>
    </row>
    <row r="121" spans="1:59">
      <c r="A121" s="114"/>
      <c r="B121" s="22">
        <v>0.1</v>
      </c>
      <c r="D121" s="22">
        <v>0</v>
      </c>
      <c r="M121" s="23">
        <f t="shared" si="51"/>
        <v>0.10105189601537966</v>
      </c>
      <c r="N121" s="23">
        <f t="shared" si="38"/>
        <v>1.0211485688303103E-2</v>
      </c>
      <c r="Q121" s="26">
        <f t="shared" si="41"/>
        <v>5.7900000000000021E-2</v>
      </c>
      <c r="R121" s="25">
        <f t="shared" si="52"/>
        <v>1.8620861297221371E-3</v>
      </c>
      <c r="T121" s="37">
        <v>1662</v>
      </c>
      <c r="U121" s="33">
        <f t="shared" si="42"/>
        <v>1644.699471791258</v>
      </c>
      <c r="X121" s="35">
        <f t="shared" si="45"/>
        <v>299.30827630147701</v>
      </c>
      <c r="Y121" s="41">
        <f t="shared" si="46"/>
        <v>0.99304128323878016</v>
      </c>
      <c r="Z121" s="42">
        <f t="shared" si="53"/>
        <v>1650.4346127428526</v>
      </c>
      <c r="AA121" s="68">
        <f t="shared" si="54"/>
        <v>32.891841734656616</v>
      </c>
      <c r="AB121" s="7">
        <f t="shared" si="55"/>
        <v>0.98884000000000005</v>
      </c>
      <c r="AC121" s="7">
        <f t="shared" si="56"/>
        <v>1643.45208</v>
      </c>
      <c r="AD121" s="66">
        <f t="shared" si="57"/>
        <v>1.5559862808978329</v>
      </c>
      <c r="AF121" s="80">
        <v>0.1</v>
      </c>
      <c r="AG121" s="84">
        <v>0</v>
      </c>
      <c r="AI121" s="81">
        <v>1</v>
      </c>
      <c r="AJ121" s="90">
        <f t="shared" si="47"/>
        <v>0.10105189601537966</v>
      </c>
      <c r="AK121" s="89">
        <f t="shared" si="60"/>
        <v>1644.699471791258</v>
      </c>
      <c r="AL121" s="86">
        <f t="shared" si="36"/>
        <v>0.98959053657717089</v>
      </c>
      <c r="AZ121">
        <v>0.1</v>
      </c>
      <c r="BA121">
        <v>0</v>
      </c>
      <c r="BB121">
        <v>1</v>
      </c>
      <c r="BC121" s="105">
        <f t="shared" si="59"/>
        <v>0.10105189601537966</v>
      </c>
      <c r="BD121">
        <v>0.98959053657717089</v>
      </c>
      <c r="BF121">
        <f t="shared" si="58"/>
        <v>2.0991600000000057</v>
      </c>
      <c r="BG121" s="105">
        <f t="shared" si="48"/>
        <v>2.4410333834051419</v>
      </c>
    </row>
    <row r="122" spans="1:59">
      <c r="A122" s="114"/>
      <c r="B122" s="22">
        <v>0.1</v>
      </c>
      <c r="D122" s="22">
        <v>0</v>
      </c>
      <c r="M122" s="23">
        <f t="shared" si="51"/>
        <v>0.10105189601537966</v>
      </c>
      <c r="N122" s="23">
        <f t="shared" si="38"/>
        <v>1.0211485688303103E-2</v>
      </c>
      <c r="Q122" s="26">
        <f t="shared" si="41"/>
        <v>5.7900000000000021E-2</v>
      </c>
      <c r="R122" s="25">
        <f t="shared" si="52"/>
        <v>1.8620861297221371E-3</v>
      </c>
      <c r="T122" s="37">
        <v>1662</v>
      </c>
      <c r="U122" s="33">
        <f t="shared" si="42"/>
        <v>1644.699471791258</v>
      </c>
      <c r="X122" s="35">
        <f t="shared" si="45"/>
        <v>299.30827630147701</v>
      </c>
      <c r="Y122" s="41">
        <f t="shared" si="46"/>
        <v>0.99304128323878016</v>
      </c>
      <c r="Z122" s="42">
        <f t="shared" si="53"/>
        <v>1650.4346127428526</v>
      </c>
      <c r="AA122" s="68">
        <f t="shared" si="54"/>
        <v>32.891841734656616</v>
      </c>
      <c r="AB122" s="7">
        <f t="shared" si="55"/>
        <v>0.98884000000000005</v>
      </c>
      <c r="AC122" s="7">
        <f t="shared" si="56"/>
        <v>1643.45208</v>
      </c>
      <c r="AD122" s="66">
        <f t="shared" si="57"/>
        <v>1.5559862808978329</v>
      </c>
      <c r="AF122" s="80">
        <v>0.1</v>
      </c>
      <c r="AG122" s="84">
        <v>0</v>
      </c>
      <c r="AI122" s="81">
        <v>1</v>
      </c>
      <c r="AJ122" s="90">
        <f t="shared" si="47"/>
        <v>0.10105189601537966</v>
      </c>
      <c r="AK122" s="89">
        <f t="shared" si="60"/>
        <v>1644.699471791258</v>
      </c>
      <c r="AL122" s="86">
        <f t="shared" si="36"/>
        <v>0.98959053657717089</v>
      </c>
      <c r="AZ122">
        <v>0.1</v>
      </c>
      <c r="BA122">
        <v>0</v>
      </c>
      <c r="BB122">
        <v>1</v>
      </c>
      <c r="BC122" s="105">
        <f t="shared" si="59"/>
        <v>0.10105189601537966</v>
      </c>
      <c r="BD122">
        <v>0.98959053657717089</v>
      </c>
      <c r="BF122">
        <f t="shared" si="58"/>
        <v>2.1168000000000058</v>
      </c>
      <c r="BG122" s="105">
        <f t="shared" si="48"/>
        <v>2.4624966415289551</v>
      </c>
    </row>
    <row r="123" spans="1:59">
      <c r="A123" s="114"/>
      <c r="B123" s="22">
        <v>0.1</v>
      </c>
      <c r="D123" s="22">
        <v>0</v>
      </c>
      <c r="M123" s="23">
        <f t="shared" si="51"/>
        <v>0.10105189601537966</v>
      </c>
      <c r="N123" s="23">
        <f t="shared" si="38"/>
        <v>1.0211485688303103E-2</v>
      </c>
      <c r="Q123" s="26">
        <f t="shared" si="41"/>
        <v>5.7900000000000021E-2</v>
      </c>
      <c r="R123" s="25">
        <f t="shared" si="52"/>
        <v>1.8620861297221371E-3</v>
      </c>
      <c r="T123" s="37">
        <v>1662</v>
      </c>
      <c r="U123" s="33">
        <f t="shared" si="42"/>
        <v>1644.699471791258</v>
      </c>
      <c r="X123" s="35">
        <f t="shared" si="45"/>
        <v>299.30827630147701</v>
      </c>
      <c r="Y123" s="41">
        <f t="shared" si="46"/>
        <v>0.99304128323878016</v>
      </c>
      <c r="Z123" s="42">
        <f t="shared" si="53"/>
        <v>1650.4346127428526</v>
      </c>
      <c r="AA123" s="68">
        <f t="shared" si="54"/>
        <v>32.891841734656616</v>
      </c>
      <c r="AB123" s="7">
        <f t="shared" si="55"/>
        <v>0.98884000000000005</v>
      </c>
      <c r="AC123" s="7">
        <f t="shared" si="56"/>
        <v>1643.45208</v>
      </c>
      <c r="AD123" s="66">
        <f t="shared" si="57"/>
        <v>1.5559862808978329</v>
      </c>
      <c r="AF123" s="80">
        <v>0.1</v>
      </c>
      <c r="AG123" s="84">
        <v>0</v>
      </c>
      <c r="AI123" s="81">
        <v>1</v>
      </c>
      <c r="AJ123" s="90">
        <f t="shared" si="47"/>
        <v>0.10105189601537966</v>
      </c>
      <c r="AK123" s="89">
        <f t="shared" si="60"/>
        <v>1644.699471791258</v>
      </c>
      <c r="AL123" s="86">
        <f t="shared" si="36"/>
        <v>0.98959053657717089</v>
      </c>
      <c r="AZ123">
        <v>0.1</v>
      </c>
      <c r="BA123">
        <v>0</v>
      </c>
      <c r="BB123">
        <v>1</v>
      </c>
      <c r="BC123" s="105">
        <f t="shared" si="59"/>
        <v>0.10105189601537966</v>
      </c>
      <c r="BD123">
        <v>0.98959053657717089</v>
      </c>
      <c r="BF123">
        <f t="shared" si="58"/>
        <v>2.1344400000000059</v>
      </c>
      <c r="BG123" s="105">
        <f t="shared" si="48"/>
        <v>2.4839681518617045</v>
      </c>
    </row>
    <row r="124" spans="1:59">
      <c r="A124" s="114"/>
      <c r="B124" s="22">
        <v>0.1</v>
      </c>
      <c r="D124" s="22">
        <v>0</v>
      </c>
      <c r="M124" s="23">
        <f t="shared" si="51"/>
        <v>0.10105189601537966</v>
      </c>
      <c r="N124" s="23">
        <f t="shared" si="38"/>
        <v>1.0211485688303103E-2</v>
      </c>
      <c r="Q124" s="26">
        <f t="shared" si="41"/>
        <v>5.7900000000000021E-2</v>
      </c>
      <c r="R124" s="25">
        <f t="shared" si="52"/>
        <v>1.8620861297221371E-3</v>
      </c>
      <c r="T124" s="37">
        <v>1662</v>
      </c>
      <c r="U124" s="33">
        <f t="shared" si="42"/>
        <v>1644.699471791258</v>
      </c>
      <c r="X124" s="35">
        <f t="shared" si="45"/>
        <v>299.30827630147701</v>
      </c>
      <c r="Y124" s="41">
        <f t="shared" si="46"/>
        <v>0.99304128323878016</v>
      </c>
      <c r="Z124" s="42">
        <f t="shared" si="53"/>
        <v>1650.4346127428526</v>
      </c>
      <c r="AA124" s="68">
        <f t="shared" si="54"/>
        <v>32.891841734656616</v>
      </c>
      <c r="AB124" s="7">
        <f t="shared" si="55"/>
        <v>0.98884000000000005</v>
      </c>
      <c r="AC124" s="7">
        <f t="shared" si="56"/>
        <v>1643.45208</v>
      </c>
      <c r="AD124" s="66">
        <f t="shared" si="57"/>
        <v>1.5559862808978329</v>
      </c>
      <c r="AF124" s="80">
        <v>0.1</v>
      </c>
      <c r="AG124" s="84">
        <v>0</v>
      </c>
      <c r="AI124" s="81">
        <v>1</v>
      </c>
      <c r="AJ124" s="90">
        <f t="shared" si="47"/>
        <v>0.10105189601537966</v>
      </c>
      <c r="AK124" s="89">
        <f t="shared" si="60"/>
        <v>1644.699471791258</v>
      </c>
      <c r="AL124" s="86">
        <f t="shared" si="36"/>
        <v>0.98959053657717089</v>
      </c>
      <c r="AZ124">
        <v>0.1</v>
      </c>
      <c r="BA124">
        <v>0</v>
      </c>
      <c r="BB124">
        <v>1</v>
      </c>
      <c r="BC124" s="105">
        <f t="shared" si="59"/>
        <v>0.10105189601537966</v>
      </c>
      <c r="BD124">
        <v>0.98959053657717089</v>
      </c>
      <c r="BF124">
        <f t="shared" si="58"/>
        <v>2.152080000000006</v>
      </c>
      <c r="BG124" s="105">
        <f t="shared" si="48"/>
        <v>2.5054478493353813</v>
      </c>
    </row>
    <row r="125" spans="1:59">
      <c r="A125" s="114"/>
      <c r="B125" s="22">
        <v>0.1</v>
      </c>
      <c r="D125" s="22">
        <v>0</v>
      </c>
      <c r="M125" s="23">
        <f t="shared" si="51"/>
        <v>0.10105189601537966</v>
      </c>
      <c r="N125" s="23">
        <f t="shared" si="38"/>
        <v>1.0211485688303103E-2</v>
      </c>
      <c r="Q125" s="26">
        <f t="shared" si="41"/>
        <v>5.7900000000000021E-2</v>
      </c>
      <c r="R125" s="25">
        <f t="shared" si="52"/>
        <v>1.8620861297221371E-3</v>
      </c>
      <c r="T125" s="37">
        <v>1662</v>
      </c>
      <c r="U125" s="33">
        <f t="shared" si="42"/>
        <v>1644.699471791258</v>
      </c>
      <c r="X125" s="35">
        <f t="shared" si="45"/>
        <v>299.30827630147701</v>
      </c>
      <c r="Y125" s="41">
        <f t="shared" si="46"/>
        <v>0.99304128323878016</v>
      </c>
      <c r="Z125" s="42">
        <f t="shared" si="53"/>
        <v>1650.4346127428526</v>
      </c>
      <c r="AA125" s="68">
        <f t="shared" si="54"/>
        <v>32.891841734656616</v>
      </c>
      <c r="AB125" s="7">
        <f t="shared" si="55"/>
        <v>0.98884000000000005</v>
      </c>
      <c r="AC125" s="7">
        <f t="shared" si="56"/>
        <v>1643.45208</v>
      </c>
      <c r="AD125" s="66">
        <f t="shared" si="57"/>
        <v>1.5559862808978329</v>
      </c>
      <c r="AF125" s="80">
        <v>0.1</v>
      </c>
      <c r="AG125" s="84">
        <v>0</v>
      </c>
      <c r="AI125" s="81">
        <v>1</v>
      </c>
      <c r="AJ125" s="90">
        <f t="shared" si="47"/>
        <v>0.10105189601537966</v>
      </c>
      <c r="AK125" s="89">
        <f t="shared" si="60"/>
        <v>1644.699471791258</v>
      </c>
      <c r="AL125" s="86">
        <f t="shared" si="36"/>
        <v>0.98959053657717089</v>
      </c>
      <c r="AZ125">
        <v>0.1</v>
      </c>
      <c r="BA125">
        <v>0</v>
      </c>
      <c r="BB125">
        <v>1</v>
      </c>
      <c r="BC125" s="105">
        <f t="shared" si="59"/>
        <v>0.10105189601537966</v>
      </c>
      <c r="BD125">
        <v>0.98959053657717089</v>
      </c>
      <c r="BF125">
        <f t="shared" si="58"/>
        <v>2.1697200000000061</v>
      </c>
      <c r="BG125" s="105">
        <f t="shared" si="48"/>
        <v>2.5269356699242929</v>
      </c>
    </row>
    <row r="126" spans="1:59">
      <c r="A126" s="114"/>
      <c r="B126" s="22">
        <v>0.1</v>
      </c>
      <c r="D126" s="22">
        <v>0</v>
      </c>
      <c r="M126" s="23">
        <f t="shared" si="51"/>
        <v>0.10105189601537966</v>
      </c>
      <c r="N126" s="23">
        <f t="shared" si="38"/>
        <v>1.0211485688303103E-2</v>
      </c>
      <c r="Q126" s="26">
        <f t="shared" si="41"/>
        <v>5.7900000000000021E-2</v>
      </c>
      <c r="R126" s="25">
        <f t="shared" si="52"/>
        <v>1.8620861297221371E-3</v>
      </c>
      <c r="T126" s="37">
        <v>1662</v>
      </c>
      <c r="U126" s="33">
        <f t="shared" si="42"/>
        <v>1644.699471791258</v>
      </c>
      <c r="X126" s="35">
        <f t="shared" si="45"/>
        <v>299.30827630147701</v>
      </c>
      <c r="Y126" s="41">
        <f t="shared" si="46"/>
        <v>0.99304128323878016</v>
      </c>
      <c r="Z126" s="42">
        <f t="shared" si="53"/>
        <v>1650.4346127428526</v>
      </c>
      <c r="AA126" s="68">
        <f t="shared" si="54"/>
        <v>32.891841734656616</v>
      </c>
      <c r="AB126" s="7">
        <f t="shared" si="55"/>
        <v>0.98884000000000005</v>
      </c>
      <c r="AC126" s="7">
        <f t="shared" si="56"/>
        <v>1643.45208</v>
      </c>
      <c r="AD126" s="66">
        <f t="shared" si="57"/>
        <v>1.5559862808978329</v>
      </c>
      <c r="AF126" s="80">
        <v>0.1</v>
      </c>
      <c r="AG126" s="84">
        <v>0</v>
      </c>
      <c r="AI126" s="81">
        <v>1</v>
      </c>
      <c r="AJ126" s="90">
        <f t="shared" si="47"/>
        <v>0.10105189601537966</v>
      </c>
      <c r="AK126" s="89">
        <f t="shared" si="60"/>
        <v>1644.699471791258</v>
      </c>
      <c r="AL126" s="86">
        <f t="shared" si="36"/>
        <v>0.98959053657717089</v>
      </c>
      <c r="AZ126">
        <v>0.1</v>
      </c>
      <c r="BA126">
        <v>0</v>
      </c>
      <c r="BB126">
        <v>1</v>
      </c>
      <c r="BC126" s="105">
        <f t="shared" si="59"/>
        <v>0.10105189601537966</v>
      </c>
      <c r="BD126">
        <v>0.98959053657717089</v>
      </c>
      <c r="BF126">
        <f t="shared" si="58"/>
        <v>2.1873600000000062</v>
      </c>
      <c r="BG126" s="105">
        <f t="shared" si="48"/>
        <v>2.5484315506200304</v>
      </c>
    </row>
    <row r="127" spans="1:59">
      <c r="A127" s="114"/>
      <c r="B127" s="22">
        <v>0.1</v>
      </c>
      <c r="D127" s="22">
        <v>0</v>
      </c>
      <c r="M127" s="23">
        <f t="shared" si="51"/>
        <v>0.10105189601537966</v>
      </c>
      <c r="N127" s="23">
        <f t="shared" si="38"/>
        <v>1.0211485688303103E-2</v>
      </c>
      <c r="Q127" s="26">
        <f t="shared" si="41"/>
        <v>5.7900000000000021E-2</v>
      </c>
      <c r="R127" s="25">
        <f t="shared" si="52"/>
        <v>1.8620861297221371E-3</v>
      </c>
      <c r="T127" s="37">
        <v>1662</v>
      </c>
      <c r="U127" s="33">
        <f t="shared" si="42"/>
        <v>1644.699471791258</v>
      </c>
      <c r="X127" s="35">
        <f t="shared" si="45"/>
        <v>299.30827630147701</v>
      </c>
      <c r="Y127" s="41">
        <f t="shared" si="46"/>
        <v>0.99304128323878016</v>
      </c>
      <c r="Z127" s="42">
        <f t="shared" si="53"/>
        <v>1650.4346127428526</v>
      </c>
      <c r="AA127" s="68">
        <f t="shared" si="54"/>
        <v>32.891841734656616</v>
      </c>
      <c r="AB127" s="7">
        <f t="shared" si="55"/>
        <v>0.98884000000000005</v>
      </c>
      <c r="AC127" s="7">
        <f t="shared" si="56"/>
        <v>1643.45208</v>
      </c>
      <c r="AD127" s="66">
        <f t="shared" si="57"/>
        <v>1.5559862808978329</v>
      </c>
      <c r="AF127" s="80">
        <v>0.1</v>
      </c>
      <c r="AG127" s="84">
        <v>0</v>
      </c>
      <c r="AI127" s="81">
        <v>1</v>
      </c>
      <c r="AJ127" s="90">
        <f t="shared" si="47"/>
        <v>0.10105189601537966</v>
      </c>
      <c r="AK127" s="89">
        <f t="shared" si="60"/>
        <v>1644.699471791258</v>
      </c>
      <c r="AL127" s="86">
        <f t="shared" si="36"/>
        <v>0.98959053657717089</v>
      </c>
      <c r="AZ127">
        <v>0.1</v>
      </c>
      <c r="BA127">
        <v>0</v>
      </c>
      <c r="BB127">
        <v>1</v>
      </c>
      <c r="BC127" s="105">
        <f t="shared" si="59"/>
        <v>0.10105189601537966</v>
      </c>
      <c r="BD127">
        <v>0.98959053657717089</v>
      </c>
      <c r="BF127">
        <f t="shared" si="58"/>
        <v>2.2050000000000063</v>
      </c>
      <c r="BG127" s="105">
        <f t="shared" si="48"/>
        <v>2.5699354294072267</v>
      </c>
    </row>
    <row r="128" spans="1:59">
      <c r="A128" s="114"/>
      <c r="B128" s="22">
        <v>0.1</v>
      </c>
      <c r="D128" s="22">
        <v>0</v>
      </c>
      <c r="M128" s="23">
        <f t="shared" si="51"/>
        <v>0.10105189601537966</v>
      </c>
      <c r="N128" s="23">
        <f t="shared" si="38"/>
        <v>1.0211485688303103E-2</v>
      </c>
      <c r="Q128" s="26">
        <f t="shared" si="41"/>
        <v>5.7900000000000021E-2</v>
      </c>
      <c r="R128" s="25">
        <f t="shared" si="52"/>
        <v>1.8620861297221371E-3</v>
      </c>
      <c r="T128" s="37">
        <v>1662</v>
      </c>
      <c r="U128" s="33">
        <f t="shared" si="42"/>
        <v>1644.699471791258</v>
      </c>
      <c r="X128" s="35">
        <f t="shared" si="45"/>
        <v>299.30827630147701</v>
      </c>
      <c r="Y128" s="41">
        <f t="shared" si="46"/>
        <v>0.99304128323878016</v>
      </c>
      <c r="Z128" s="42">
        <f t="shared" si="53"/>
        <v>1650.4346127428526</v>
      </c>
      <c r="AA128" s="68">
        <f t="shared" si="54"/>
        <v>32.891841734656616</v>
      </c>
      <c r="AB128" s="7">
        <f t="shared" si="55"/>
        <v>0.98884000000000005</v>
      </c>
      <c r="AC128" s="7">
        <f t="shared" si="56"/>
        <v>1643.45208</v>
      </c>
      <c r="AD128" s="66">
        <f t="shared" si="57"/>
        <v>1.5559862808978329</v>
      </c>
      <c r="AF128" s="80">
        <v>0.1</v>
      </c>
      <c r="AG128" s="84">
        <v>0</v>
      </c>
      <c r="AI128" s="81">
        <v>1</v>
      </c>
      <c r="AJ128" s="90">
        <f t="shared" si="47"/>
        <v>0.10105189601537966</v>
      </c>
      <c r="AK128" s="89">
        <f t="shared" si="60"/>
        <v>1644.699471791258</v>
      </c>
      <c r="AL128" s="86">
        <f t="shared" si="36"/>
        <v>0.98959053657717089</v>
      </c>
      <c r="AZ128">
        <v>0.1</v>
      </c>
      <c r="BA128">
        <v>0</v>
      </c>
      <c r="BB128">
        <v>1</v>
      </c>
      <c r="BC128" s="105">
        <f t="shared" si="59"/>
        <v>0.10105189601537966</v>
      </c>
      <c r="BD128">
        <v>0.98959053657717089</v>
      </c>
      <c r="BF128">
        <f t="shared" si="58"/>
        <v>2.2226400000000064</v>
      </c>
      <c r="BG128" s="105">
        <f t="shared" si="48"/>
        <v>2.5914472452400874</v>
      </c>
    </row>
    <row r="129" spans="1:59">
      <c r="A129" s="114"/>
      <c r="B129" s="22">
        <v>0.1</v>
      </c>
      <c r="D129" s="22">
        <v>0</v>
      </c>
      <c r="M129" s="23">
        <f t="shared" si="51"/>
        <v>0.10105189601537966</v>
      </c>
      <c r="N129" s="23">
        <f t="shared" si="38"/>
        <v>1.0211485688303103E-2</v>
      </c>
      <c r="Q129" s="26">
        <f t="shared" si="41"/>
        <v>5.7900000000000021E-2</v>
      </c>
      <c r="R129" s="25">
        <f t="shared" si="52"/>
        <v>1.8620861297221371E-3</v>
      </c>
      <c r="T129" s="37">
        <v>1662</v>
      </c>
      <c r="U129" s="33">
        <f t="shared" si="42"/>
        <v>1644.699471791258</v>
      </c>
      <c r="X129" s="35">
        <f t="shared" si="45"/>
        <v>299.30827630147701</v>
      </c>
      <c r="Y129" s="41">
        <f t="shared" si="46"/>
        <v>0.99304128323878016</v>
      </c>
      <c r="Z129" s="42">
        <f t="shared" si="53"/>
        <v>1650.4346127428526</v>
      </c>
      <c r="AA129" s="68">
        <f t="shared" si="54"/>
        <v>32.891841734656616</v>
      </c>
      <c r="AB129" s="7">
        <f t="shared" si="55"/>
        <v>0.98884000000000005</v>
      </c>
      <c r="AC129" s="7">
        <f t="shared" si="56"/>
        <v>1643.45208</v>
      </c>
      <c r="AD129" s="66">
        <f t="shared" si="57"/>
        <v>1.5559862808978329</v>
      </c>
      <c r="AF129" s="80">
        <v>0.1</v>
      </c>
      <c r="AG129" s="84">
        <v>0</v>
      </c>
      <c r="AI129" s="81">
        <v>1</v>
      </c>
      <c r="AJ129" s="90">
        <f t="shared" si="47"/>
        <v>0.10105189601537966</v>
      </c>
      <c r="AK129" s="89">
        <f t="shared" si="60"/>
        <v>1644.699471791258</v>
      </c>
      <c r="AL129" s="86">
        <f t="shared" si="36"/>
        <v>0.98959053657717089</v>
      </c>
      <c r="AZ129">
        <v>0.1</v>
      </c>
      <c r="BA129">
        <v>0</v>
      </c>
      <c r="BB129">
        <v>1</v>
      </c>
      <c r="BC129" s="105">
        <f t="shared" si="59"/>
        <v>0.10105189601537966</v>
      </c>
      <c r="BD129">
        <v>0.98959053657717089</v>
      </c>
      <c r="BF129">
        <f t="shared" si="58"/>
        <v>2.2402800000000065</v>
      </c>
      <c r="BG129" s="105">
        <f t="shared" si="48"/>
        <v>2.6129669380196514</v>
      </c>
    </row>
    <row r="130" spans="1:59">
      <c r="A130" s="114"/>
      <c r="B130" s="22">
        <v>0.1</v>
      </c>
      <c r="D130" s="22">
        <v>0</v>
      </c>
      <c r="M130" s="23">
        <f t="shared" si="51"/>
        <v>0.10105189601537966</v>
      </c>
      <c r="N130" s="23">
        <f t="shared" si="38"/>
        <v>1.0211485688303103E-2</v>
      </c>
      <c r="Q130" s="26">
        <f t="shared" si="41"/>
        <v>5.7900000000000021E-2</v>
      </c>
      <c r="R130" s="25">
        <f t="shared" si="52"/>
        <v>1.8620861297221371E-3</v>
      </c>
      <c r="T130" s="37">
        <v>1662</v>
      </c>
      <c r="U130" s="33">
        <f t="shared" si="42"/>
        <v>1644.699471791258</v>
      </c>
      <c r="X130" s="35">
        <f t="shared" si="45"/>
        <v>299.30827630147701</v>
      </c>
      <c r="Y130" s="41">
        <f t="shared" si="46"/>
        <v>0.99304128323878016</v>
      </c>
      <c r="Z130" s="42">
        <f t="shared" si="53"/>
        <v>1650.4346127428526</v>
      </c>
      <c r="AA130" s="68">
        <f t="shared" si="54"/>
        <v>32.891841734656616</v>
      </c>
      <c r="AB130" s="7">
        <f t="shared" si="55"/>
        <v>0.98884000000000005</v>
      </c>
      <c r="AC130" s="7">
        <f t="shared" si="56"/>
        <v>1643.45208</v>
      </c>
      <c r="AD130" s="66">
        <f t="shared" si="57"/>
        <v>1.5559862808978329</v>
      </c>
      <c r="AF130" s="80">
        <v>0.1</v>
      </c>
      <c r="AG130" s="84">
        <v>0</v>
      </c>
      <c r="AI130" s="81">
        <v>1</v>
      </c>
      <c r="AJ130" s="90">
        <f t="shared" si="47"/>
        <v>0.10105189601537966</v>
      </c>
      <c r="AK130" s="89">
        <f t="shared" si="60"/>
        <v>1644.699471791258</v>
      </c>
      <c r="AL130" s="86">
        <f t="shared" ref="AL130:AL193" si="61">AK130/1662</f>
        <v>0.98959053657717089</v>
      </c>
      <c r="AZ130">
        <v>0.1</v>
      </c>
      <c r="BA130">
        <v>0</v>
      </c>
      <c r="BB130">
        <v>1</v>
      </c>
      <c r="BC130" s="105">
        <f t="shared" si="59"/>
        <v>0.10105189601537966</v>
      </c>
      <c r="BD130">
        <v>0.98959053657717089</v>
      </c>
      <c r="BF130">
        <f t="shared" si="58"/>
        <v>2.2579200000000066</v>
      </c>
      <c r="BG130" s="105">
        <f t="shared" si="48"/>
        <v>2.6344944485717683</v>
      </c>
    </row>
    <row r="131" spans="1:59">
      <c r="A131" s="114"/>
      <c r="B131" s="22">
        <v>0.1</v>
      </c>
      <c r="D131" s="22">
        <v>0</v>
      </c>
      <c r="M131" s="23">
        <f t="shared" si="51"/>
        <v>0.10105189601537966</v>
      </c>
      <c r="N131" s="23">
        <f t="shared" ref="N131:N194" si="62">POWER(M131-D131,2)</f>
        <v>1.0211485688303103E-2</v>
      </c>
      <c r="Q131" s="26">
        <f t="shared" ref="Q131:Q194" si="63">1.233*B131-0.0654</f>
        <v>5.7900000000000021E-2</v>
      </c>
      <c r="R131" s="25">
        <f t="shared" si="52"/>
        <v>1.8620861297221371E-3</v>
      </c>
      <c r="T131" s="37">
        <v>1662</v>
      </c>
      <c r="U131" s="33">
        <f t="shared" ref="U131:U194" si="64">1662/($K$2*POWER(B131,$J$2-1))</f>
        <v>1644.699471791258</v>
      </c>
      <c r="X131" s="35">
        <f t="shared" ref="X131:X194" si="65">POWER(U131-T131,2)</f>
        <v>299.30827630147701</v>
      </c>
      <c r="Y131" s="41">
        <f t="shared" ref="Y131:Y194" si="66">-0.0273*M131+0.9958</f>
        <v>0.99304128323878016</v>
      </c>
      <c r="Z131" s="42">
        <f t="shared" si="53"/>
        <v>1650.4346127428526</v>
      </c>
      <c r="AA131" s="68">
        <f t="shared" si="54"/>
        <v>32.891841734656616</v>
      </c>
      <c r="AB131" s="7">
        <f t="shared" si="55"/>
        <v>0.98884000000000005</v>
      </c>
      <c r="AC131" s="7">
        <f t="shared" si="56"/>
        <v>1643.45208</v>
      </c>
      <c r="AD131" s="66">
        <f t="shared" si="57"/>
        <v>1.5559862808978329</v>
      </c>
      <c r="AF131" s="80">
        <v>0.1</v>
      </c>
      <c r="AG131" s="84">
        <v>0</v>
      </c>
      <c r="AI131" s="81">
        <v>1</v>
      </c>
      <c r="AJ131" s="90">
        <f t="shared" ref="AJ131:AJ194" si="67">$K$2*POWER(AF131,$J$2)</f>
        <v>0.10105189601537966</v>
      </c>
      <c r="AK131" s="89">
        <f t="shared" si="60"/>
        <v>1644.699471791258</v>
      </c>
      <c r="AL131" s="86">
        <f t="shared" si="61"/>
        <v>0.98959053657717089</v>
      </c>
      <c r="AZ131">
        <v>0.1</v>
      </c>
      <c r="BA131">
        <v>0</v>
      </c>
      <c r="BB131">
        <v>1</v>
      </c>
      <c r="BC131" s="105">
        <f t="shared" si="59"/>
        <v>0.10105189601537966</v>
      </c>
      <c r="BD131">
        <v>0.98959053657717089</v>
      </c>
      <c r="BF131">
        <f t="shared" si="58"/>
        <v>2.2755600000000067</v>
      </c>
      <c r="BG131" s="105">
        <f t="shared" ref="BG131:BG194" si="68">$K$2*POWER(BF131,$J$2)</f>
        <v>2.6560297186257484</v>
      </c>
    </row>
    <row r="132" spans="1:59">
      <c r="A132" s="114"/>
      <c r="B132" s="22">
        <v>0.1</v>
      </c>
      <c r="D132" s="22">
        <v>0</v>
      </c>
      <c r="M132" s="23">
        <f t="shared" ref="M132:M195" si="69">$K$2*POWER(B132,$J$2)</f>
        <v>0.10105189601537966</v>
      </c>
      <c r="N132" s="23">
        <f t="shared" si="62"/>
        <v>1.0211485688303103E-2</v>
      </c>
      <c r="Q132" s="26">
        <f t="shared" si="63"/>
        <v>5.7900000000000021E-2</v>
      </c>
      <c r="R132" s="25">
        <f t="shared" ref="R132:R195" si="70">POWER(M132-Q132,2)</f>
        <v>1.8620861297221371E-3</v>
      </c>
      <c r="T132" s="37">
        <v>1662</v>
      </c>
      <c r="U132" s="33">
        <f t="shared" si="64"/>
        <v>1644.699471791258</v>
      </c>
      <c r="X132" s="35">
        <f t="shared" si="65"/>
        <v>299.30827630147701</v>
      </c>
      <c r="Y132" s="41">
        <f t="shared" si="66"/>
        <v>0.99304128323878016</v>
      </c>
      <c r="Z132" s="42">
        <f t="shared" ref="Z132:Z195" si="71">Y132*1662</f>
        <v>1650.4346127428526</v>
      </c>
      <c r="AA132" s="68">
        <f t="shared" ref="AA132:AA195" si="72">POWER(U132-Z132,2)</f>
        <v>32.891841734656616</v>
      </c>
      <c r="AB132" s="7">
        <f t="shared" ref="AB132:AB195" si="73" xml:space="preserve"> -0.0306*B132+0.9919</f>
        <v>0.98884000000000005</v>
      </c>
      <c r="AC132" s="7">
        <f t="shared" ref="AC132:AC195" si="74">AB132*1662</f>
        <v>1643.45208</v>
      </c>
      <c r="AD132" s="66">
        <f t="shared" ref="AD132:AD195" si="75">POWER(AC132-U132,2)</f>
        <v>1.5559862808978329</v>
      </c>
      <c r="AF132" s="80">
        <v>0.1</v>
      </c>
      <c r="AG132" s="84">
        <v>0</v>
      </c>
      <c r="AI132" s="81">
        <v>1</v>
      </c>
      <c r="AJ132" s="90">
        <f t="shared" si="67"/>
        <v>0.10105189601537966</v>
      </c>
      <c r="AK132" s="89">
        <f t="shared" si="60"/>
        <v>1644.699471791258</v>
      </c>
      <c r="AL132" s="86">
        <f t="shared" si="61"/>
        <v>0.98959053657717089</v>
      </c>
      <c r="AZ132">
        <v>0.1</v>
      </c>
      <c r="BA132">
        <v>0</v>
      </c>
      <c r="BB132">
        <v>1</v>
      </c>
      <c r="BC132" s="105">
        <f t="shared" si="59"/>
        <v>0.10105189601537966</v>
      </c>
      <c r="BD132">
        <v>0.98959053657717089</v>
      </c>
      <c r="BF132">
        <f t="shared" ref="BF132:BF172" si="76">BF131+0.01764</f>
        <v>2.2932000000000068</v>
      </c>
      <c r="BG132" s="105">
        <f t="shared" si="68"/>
        <v>2.6775726907936725</v>
      </c>
    </row>
    <row r="133" spans="1:59">
      <c r="A133" s="114"/>
      <c r="B133" s="22">
        <v>0.1</v>
      </c>
      <c r="D133" s="22">
        <v>0</v>
      </c>
      <c r="M133" s="23">
        <f t="shared" si="69"/>
        <v>0.10105189601537966</v>
      </c>
      <c r="N133" s="23">
        <f t="shared" si="62"/>
        <v>1.0211485688303103E-2</v>
      </c>
      <c r="Q133" s="26">
        <f t="shared" si="63"/>
        <v>5.7900000000000021E-2</v>
      </c>
      <c r="R133" s="25">
        <f t="shared" si="70"/>
        <v>1.8620861297221371E-3</v>
      </c>
      <c r="T133" s="37">
        <v>1662</v>
      </c>
      <c r="U133" s="33">
        <f t="shared" si="64"/>
        <v>1644.699471791258</v>
      </c>
      <c r="X133" s="35">
        <f t="shared" si="65"/>
        <v>299.30827630147701</v>
      </c>
      <c r="Y133" s="41">
        <f t="shared" si="66"/>
        <v>0.99304128323878016</v>
      </c>
      <c r="Z133" s="42">
        <f t="shared" si="71"/>
        <v>1650.4346127428526</v>
      </c>
      <c r="AA133" s="68">
        <f t="shared" si="72"/>
        <v>32.891841734656616</v>
      </c>
      <c r="AB133" s="7">
        <f t="shared" si="73"/>
        <v>0.98884000000000005</v>
      </c>
      <c r="AC133" s="7">
        <f t="shared" si="74"/>
        <v>1643.45208</v>
      </c>
      <c r="AD133" s="66">
        <f t="shared" si="75"/>
        <v>1.5559862808978329</v>
      </c>
      <c r="AF133" s="80">
        <v>0.1</v>
      </c>
      <c r="AG133" s="84">
        <v>0</v>
      </c>
      <c r="AI133" s="81">
        <v>1</v>
      </c>
      <c r="AJ133" s="90">
        <f t="shared" si="67"/>
        <v>0.10105189601537966</v>
      </c>
      <c r="AK133" s="89">
        <f t="shared" si="60"/>
        <v>1644.699471791258</v>
      </c>
      <c r="AL133" s="86">
        <f t="shared" si="61"/>
        <v>0.98959053657717089</v>
      </c>
      <c r="AZ133">
        <v>0.1</v>
      </c>
      <c r="BA133">
        <v>0</v>
      </c>
      <c r="BB133">
        <v>1</v>
      </c>
      <c r="BC133" s="105">
        <f t="shared" si="59"/>
        <v>0.10105189601537966</v>
      </c>
      <c r="BD133">
        <v>0.98959053657717089</v>
      </c>
      <c r="BF133">
        <f t="shared" si="76"/>
        <v>2.3108400000000069</v>
      </c>
      <c r="BG133" s="105">
        <f t="shared" si="68"/>
        <v>2.6991233085503259</v>
      </c>
    </row>
    <row r="134" spans="1:59">
      <c r="A134" s="114"/>
      <c r="B134" s="22">
        <v>0.1</v>
      </c>
      <c r="D134" s="22">
        <v>0</v>
      </c>
      <c r="M134" s="23">
        <f t="shared" si="69"/>
        <v>0.10105189601537966</v>
      </c>
      <c r="N134" s="23">
        <f t="shared" si="62"/>
        <v>1.0211485688303103E-2</v>
      </c>
      <c r="Q134" s="26">
        <f t="shared" si="63"/>
        <v>5.7900000000000021E-2</v>
      </c>
      <c r="R134" s="25">
        <f t="shared" si="70"/>
        <v>1.8620861297221371E-3</v>
      </c>
      <c r="T134" s="37">
        <v>1662</v>
      </c>
      <c r="U134" s="33">
        <f t="shared" si="64"/>
        <v>1644.699471791258</v>
      </c>
      <c r="X134" s="35">
        <f t="shared" si="65"/>
        <v>299.30827630147701</v>
      </c>
      <c r="Y134" s="41">
        <f t="shared" si="66"/>
        <v>0.99304128323878016</v>
      </c>
      <c r="Z134" s="42">
        <f t="shared" si="71"/>
        <v>1650.4346127428526</v>
      </c>
      <c r="AA134" s="68">
        <f t="shared" si="72"/>
        <v>32.891841734656616</v>
      </c>
      <c r="AB134" s="7">
        <f t="shared" si="73"/>
        <v>0.98884000000000005</v>
      </c>
      <c r="AC134" s="7">
        <f t="shared" si="74"/>
        <v>1643.45208</v>
      </c>
      <c r="AD134" s="66">
        <f t="shared" si="75"/>
        <v>1.5559862808978329</v>
      </c>
      <c r="AF134" s="80">
        <v>0.1</v>
      </c>
      <c r="AG134" s="84">
        <v>0</v>
      </c>
      <c r="AI134" s="81">
        <v>1</v>
      </c>
      <c r="AJ134" s="90">
        <f t="shared" si="67"/>
        <v>0.10105189601537966</v>
      </c>
      <c r="AK134" s="89">
        <f t="shared" si="60"/>
        <v>1644.699471791258</v>
      </c>
      <c r="AL134" s="86">
        <f t="shared" si="61"/>
        <v>0.98959053657717089</v>
      </c>
      <c r="AZ134">
        <v>0.1</v>
      </c>
      <c r="BA134">
        <v>0</v>
      </c>
      <c r="BB134">
        <v>1</v>
      </c>
      <c r="BC134" s="105">
        <f t="shared" si="59"/>
        <v>0.10105189601537966</v>
      </c>
      <c r="BD134">
        <v>0.98959053657717089</v>
      </c>
      <c r="BF134">
        <f t="shared" si="76"/>
        <v>2.328480000000007</v>
      </c>
      <c r="BG134" s="105">
        <f t="shared" si="68"/>
        <v>2.7206815162137477</v>
      </c>
    </row>
    <row r="135" spans="1:59">
      <c r="A135" s="114"/>
      <c r="B135" s="22">
        <v>0.1</v>
      </c>
      <c r="D135" s="22">
        <v>0</v>
      </c>
      <c r="M135" s="23">
        <f t="shared" si="69"/>
        <v>0.10105189601537966</v>
      </c>
      <c r="N135" s="23">
        <f t="shared" si="62"/>
        <v>1.0211485688303103E-2</v>
      </c>
      <c r="Q135" s="26">
        <f t="shared" si="63"/>
        <v>5.7900000000000021E-2</v>
      </c>
      <c r="R135" s="25">
        <f t="shared" si="70"/>
        <v>1.8620861297221371E-3</v>
      </c>
      <c r="T135" s="37">
        <v>1662</v>
      </c>
      <c r="U135" s="33">
        <f t="shared" si="64"/>
        <v>1644.699471791258</v>
      </c>
      <c r="X135" s="35">
        <f t="shared" si="65"/>
        <v>299.30827630147701</v>
      </c>
      <c r="Y135" s="41">
        <f t="shared" si="66"/>
        <v>0.99304128323878016</v>
      </c>
      <c r="Z135" s="42">
        <f t="shared" si="71"/>
        <v>1650.4346127428526</v>
      </c>
      <c r="AA135" s="68">
        <f t="shared" si="72"/>
        <v>32.891841734656616</v>
      </c>
      <c r="AB135" s="7">
        <f t="shared" si="73"/>
        <v>0.98884000000000005</v>
      </c>
      <c r="AC135" s="7">
        <f t="shared" si="74"/>
        <v>1643.45208</v>
      </c>
      <c r="AD135" s="66">
        <f t="shared" si="75"/>
        <v>1.5559862808978329</v>
      </c>
      <c r="AF135" s="80">
        <v>0.1</v>
      </c>
      <c r="AG135" s="84">
        <v>0</v>
      </c>
      <c r="AI135" s="81">
        <v>1</v>
      </c>
      <c r="AJ135" s="90">
        <f t="shared" si="67"/>
        <v>0.10105189601537966</v>
      </c>
      <c r="AK135" s="89">
        <f t="shared" si="60"/>
        <v>1644.699471791258</v>
      </c>
      <c r="AL135" s="86">
        <f t="shared" si="61"/>
        <v>0.98959053657717089</v>
      </c>
      <c r="AZ135">
        <v>0.1</v>
      </c>
      <c r="BA135">
        <v>0</v>
      </c>
      <c r="BB135">
        <v>1</v>
      </c>
      <c r="BC135" s="105">
        <f t="shared" si="59"/>
        <v>0.10105189601537966</v>
      </c>
      <c r="BD135">
        <v>0.98959053657717089</v>
      </c>
      <c r="BF135">
        <f t="shared" si="76"/>
        <v>2.3461200000000071</v>
      </c>
      <c r="BG135" s="105">
        <f t="shared" si="68"/>
        <v>2.74224725892635</v>
      </c>
    </row>
    <row r="136" spans="1:59">
      <c r="A136" s="114"/>
      <c r="B136" s="22">
        <v>0.1</v>
      </c>
      <c r="D136" s="22">
        <v>0</v>
      </c>
      <c r="M136" s="23">
        <f t="shared" si="69"/>
        <v>0.10105189601537966</v>
      </c>
      <c r="N136" s="23">
        <f t="shared" si="62"/>
        <v>1.0211485688303103E-2</v>
      </c>
      <c r="Q136" s="26">
        <f t="shared" si="63"/>
        <v>5.7900000000000021E-2</v>
      </c>
      <c r="R136" s="25">
        <f t="shared" si="70"/>
        <v>1.8620861297221371E-3</v>
      </c>
      <c r="T136" s="37">
        <v>1662</v>
      </c>
      <c r="U136" s="33">
        <f t="shared" si="64"/>
        <v>1644.699471791258</v>
      </c>
      <c r="X136" s="35">
        <f t="shared" si="65"/>
        <v>299.30827630147701</v>
      </c>
      <c r="Y136" s="41">
        <f t="shared" si="66"/>
        <v>0.99304128323878016</v>
      </c>
      <c r="Z136" s="42">
        <f t="shared" si="71"/>
        <v>1650.4346127428526</v>
      </c>
      <c r="AA136" s="68">
        <f t="shared" si="72"/>
        <v>32.891841734656616</v>
      </c>
      <c r="AB136" s="7">
        <f t="shared" si="73"/>
        <v>0.98884000000000005</v>
      </c>
      <c r="AC136" s="7">
        <f t="shared" si="74"/>
        <v>1643.45208</v>
      </c>
      <c r="AD136" s="66">
        <f t="shared" si="75"/>
        <v>1.5559862808978329</v>
      </c>
      <c r="AF136" s="80">
        <v>0.1</v>
      </c>
      <c r="AG136" s="84">
        <v>0</v>
      </c>
      <c r="AI136" s="81">
        <v>1</v>
      </c>
      <c r="AJ136" s="90">
        <f t="shared" si="67"/>
        <v>0.10105189601537966</v>
      </c>
      <c r="AK136" s="89">
        <f t="shared" si="60"/>
        <v>1644.699471791258</v>
      </c>
      <c r="AL136" s="86">
        <f t="shared" si="61"/>
        <v>0.98959053657717089</v>
      </c>
      <c r="AZ136">
        <v>0.1</v>
      </c>
      <c r="BA136">
        <v>0</v>
      </c>
      <c r="BB136">
        <v>1</v>
      </c>
      <c r="BC136" s="105">
        <f t="shared" si="59"/>
        <v>0.10105189601537966</v>
      </c>
      <c r="BD136">
        <v>0.98959053657717089</v>
      </c>
      <c r="BF136">
        <f t="shared" si="76"/>
        <v>2.3637600000000072</v>
      </c>
      <c r="BG136" s="105">
        <f t="shared" si="68"/>
        <v>2.763820482636608</v>
      </c>
    </row>
    <row r="137" spans="1:59">
      <c r="A137" s="114"/>
      <c r="B137" s="22">
        <v>0.1</v>
      </c>
      <c r="D137" s="22">
        <v>0</v>
      </c>
      <c r="M137" s="23">
        <f t="shared" si="69"/>
        <v>0.10105189601537966</v>
      </c>
      <c r="N137" s="23">
        <f t="shared" si="62"/>
        <v>1.0211485688303103E-2</v>
      </c>
      <c r="Q137" s="26">
        <f t="shared" si="63"/>
        <v>5.7900000000000021E-2</v>
      </c>
      <c r="R137" s="25">
        <f t="shared" si="70"/>
        <v>1.8620861297221371E-3</v>
      </c>
      <c r="T137" s="37">
        <v>1662</v>
      </c>
      <c r="U137" s="33">
        <f t="shared" si="64"/>
        <v>1644.699471791258</v>
      </c>
      <c r="X137" s="35">
        <f t="shared" si="65"/>
        <v>299.30827630147701</v>
      </c>
      <c r="Y137" s="41">
        <f t="shared" si="66"/>
        <v>0.99304128323878016</v>
      </c>
      <c r="Z137" s="42">
        <f t="shared" si="71"/>
        <v>1650.4346127428526</v>
      </c>
      <c r="AA137" s="68">
        <f t="shared" si="72"/>
        <v>32.891841734656616</v>
      </c>
      <c r="AB137" s="7">
        <f t="shared" si="73"/>
        <v>0.98884000000000005</v>
      </c>
      <c r="AC137" s="7">
        <f t="shared" si="74"/>
        <v>1643.45208</v>
      </c>
      <c r="AD137" s="66">
        <f t="shared" si="75"/>
        <v>1.5559862808978329</v>
      </c>
      <c r="AF137" s="80">
        <v>0.1</v>
      </c>
      <c r="AG137" s="84">
        <v>0</v>
      </c>
      <c r="AI137" s="81">
        <v>1</v>
      </c>
      <c r="AJ137" s="90">
        <f t="shared" si="67"/>
        <v>0.10105189601537966</v>
      </c>
      <c r="AK137" s="89">
        <f t="shared" si="60"/>
        <v>1644.699471791258</v>
      </c>
      <c r="AL137" s="86">
        <f t="shared" si="61"/>
        <v>0.98959053657717089</v>
      </c>
      <c r="AZ137">
        <v>0.1</v>
      </c>
      <c r="BA137">
        <v>0</v>
      </c>
      <c r="BB137">
        <v>1</v>
      </c>
      <c r="BC137" s="105">
        <f t="shared" si="59"/>
        <v>0.10105189601537966</v>
      </c>
      <c r="BD137">
        <v>0.98959053657717089</v>
      </c>
      <c r="BF137">
        <f t="shared" si="76"/>
        <v>2.3814000000000073</v>
      </c>
      <c r="BG137" s="105">
        <f t="shared" si="68"/>
        <v>2.7854011340812876</v>
      </c>
    </row>
    <row r="138" spans="1:59">
      <c r="A138" s="114"/>
      <c r="B138" s="22">
        <v>0.1</v>
      </c>
      <c r="D138" s="22">
        <v>0</v>
      </c>
      <c r="M138" s="23">
        <f t="shared" si="69"/>
        <v>0.10105189601537966</v>
      </c>
      <c r="N138" s="23">
        <f t="shared" si="62"/>
        <v>1.0211485688303103E-2</v>
      </c>
      <c r="Q138" s="26">
        <f t="shared" si="63"/>
        <v>5.7900000000000021E-2</v>
      </c>
      <c r="R138" s="25">
        <f t="shared" si="70"/>
        <v>1.8620861297221371E-3</v>
      </c>
      <c r="T138" s="37">
        <v>1662</v>
      </c>
      <c r="U138" s="33">
        <f t="shared" si="64"/>
        <v>1644.699471791258</v>
      </c>
      <c r="X138" s="35">
        <f t="shared" si="65"/>
        <v>299.30827630147701</v>
      </c>
      <c r="Y138" s="41">
        <f t="shared" si="66"/>
        <v>0.99304128323878016</v>
      </c>
      <c r="Z138" s="42">
        <f t="shared" si="71"/>
        <v>1650.4346127428526</v>
      </c>
      <c r="AA138" s="68">
        <f t="shared" si="72"/>
        <v>32.891841734656616</v>
      </c>
      <c r="AB138" s="7">
        <f t="shared" si="73"/>
        <v>0.98884000000000005</v>
      </c>
      <c r="AC138" s="7">
        <f t="shared" si="74"/>
        <v>1643.45208</v>
      </c>
      <c r="AD138" s="66">
        <f t="shared" si="75"/>
        <v>1.5559862808978329</v>
      </c>
      <c r="AF138" s="80">
        <v>0.1</v>
      </c>
      <c r="AG138" s="84">
        <v>0</v>
      </c>
      <c r="AI138" s="81">
        <v>1</v>
      </c>
      <c r="AJ138" s="90">
        <f t="shared" si="67"/>
        <v>0.10105189601537966</v>
      </c>
      <c r="AK138" s="89">
        <f t="shared" si="60"/>
        <v>1644.699471791258</v>
      </c>
      <c r="AL138" s="86">
        <f t="shared" si="61"/>
        <v>0.98959053657717089</v>
      </c>
      <c r="AZ138">
        <v>0.1</v>
      </c>
      <c r="BA138">
        <v>0</v>
      </c>
      <c r="BB138">
        <v>1</v>
      </c>
      <c r="BC138" s="105">
        <f t="shared" si="59"/>
        <v>0.10105189601537966</v>
      </c>
      <c r="BD138">
        <v>0.98959053657717089</v>
      </c>
      <c r="BF138">
        <f t="shared" si="76"/>
        <v>2.3990400000000074</v>
      </c>
      <c r="BG138" s="105">
        <f t="shared" si="68"/>
        <v>2.806989160768194</v>
      </c>
    </row>
    <row r="139" spans="1:59">
      <c r="A139" s="114"/>
      <c r="B139" s="22">
        <v>0.1</v>
      </c>
      <c r="D139" s="22">
        <v>0</v>
      </c>
      <c r="M139" s="23">
        <f t="shared" si="69"/>
        <v>0.10105189601537966</v>
      </c>
      <c r="N139" s="23">
        <f t="shared" si="62"/>
        <v>1.0211485688303103E-2</v>
      </c>
      <c r="Q139" s="26">
        <f t="shared" si="63"/>
        <v>5.7900000000000021E-2</v>
      </c>
      <c r="R139" s="25">
        <f t="shared" si="70"/>
        <v>1.8620861297221371E-3</v>
      </c>
      <c r="T139" s="37">
        <v>1662</v>
      </c>
      <c r="U139" s="33">
        <f t="shared" si="64"/>
        <v>1644.699471791258</v>
      </c>
      <c r="X139" s="35">
        <f t="shared" si="65"/>
        <v>299.30827630147701</v>
      </c>
      <c r="Y139" s="41">
        <f t="shared" si="66"/>
        <v>0.99304128323878016</v>
      </c>
      <c r="Z139" s="42">
        <f t="shared" si="71"/>
        <v>1650.4346127428526</v>
      </c>
      <c r="AA139" s="68">
        <f t="shared" si="72"/>
        <v>32.891841734656616</v>
      </c>
      <c r="AB139" s="7">
        <f t="shared" si="73"/>
        <v>0.98884000000000005</v>
      </c>
      <c r="AC139" s="7">
        <f t="shared" si="74"/>
        <v>1643.45208</v>
      </c>
      <c r="AD139" s="66">
        <f t="shared" si="75"/>
        <v>1.5559862808978329</v>
      </c>
      <c r="AF139" s="80">
        <v>0.1</v>
      </c>
      <c r="AG139" s="84">
        <v>0</v>
      </c>
      <c r="AI139" s="81">
        <v>1</v>
      </c>
      <c r="AJ139" s="90">
        <f t="shared" si="67"/>
        <v>0.10105189601537966</v>
      </c>
      <c r="AK139" s="89">
        <f t="shared" si="60"/>
        <v>1644.699471791258</v>
      </c>
      <c r="AL139" s="86">
        <f t="shared" si="61"/>
        <v>0.98959053657717089</v>
      </c>
      <c r="AZ139">
        <v>0.1</v>
      </c>
      <c r="BA139">
        <v>0</v>
      </c>
      <c r="BB139">
        <v>1</v>
      </c>
      <c r="BC139" s="105">
        <f t="shared" si="59"/>
        <v>0.10105189601537966</v>
      </c>
      <c r="BD139">
        <v>0.98959053657717089</v>
      </c>
      <c r="BF139">
        <f t="shared" si="76"/>
        <v>2.4166800000000075</v>
      </c>
      <c r="BG139" s="105">
        <f t="shared" si="68"/>
        <v>2.8285845109594194</v>
      </c>
    </row>
    <row r="140" spans="1:59">
      <c r="A140" s="114"/>
      <c r="B140" s="22">
        <v>0.1</v>
      </c>
      <c r="D140" s="22">
        <v>0</v>
      </c>
      <c r="M140" s="23">
        <f t="shared" si="69"/>
        <v>0.10105189601537966</v>
      </c>
      <c r="N140" s="23">
        <f t="shared" si="62"/>
        <v>1.0211485688303103E-2</v>
      </c>
      <c r="Q140" s="26">
        <f t="shared" si="63"/>
        <v>5.7900000000000021E-2</v>
      </c>
      <c r="R140" s="25">
        <f t="shared" si="70"/>
        <v>1.8620861297221371E-3</v>
      </c>
      <c r="T140" s="37">
        <v>1662</v>
      </c>
      <c r="U140" s="33">
        <f t="shared" si="64"/>
        <v>1644.699471791258</v>
      </c>
      <c r="X140" s="35">
        <f t="shared" si="65"/>
        <v>299.30827630147701</v>
      </c>
      <c r="Y140" s="41">
        <f t="shared" si="66"/>
        <v>0.99304128323878016</v>
      </c>
      <c r="Z140" s="42">
        <f t="shared" si="71"/>
        <v>1650.4346127428526</v>
      </c>
      <c r="AA140" s="68">
        <f t="shared" si="72"/>
        <v>32.891841734656616</v>
      </c>
      <c r="AB140" s="7">
        <f t="shared" si="73"/>
        <v>0.98884000000000005</v>
      </c>
      <c r="AC140" s="7">
        <f t="shared" si="74"/>
        <v>1643.45208</v>
      </c>
      <c r="AD140" s="66">
        <f t="shared" si="75"/>
        <v>1.5559862808978329</v>
      </c>
      <c r="AF140" s="80">
        <v>0.1</v>
      </c>
      <c r="AG140" s="84">
        <v>0</v>
      </c>
      <c r="AI140" s="81">
        <v>1</v>
      </c>
      <c r="AJ140" s="90">
        <f t="shared" si="67"/>
        <v>0.10105189601537966</v>
      </c>
      <c r="AK140" s="89">
        <f t="shared" si="60"/>
        <v>1644.699471791258</v>
      </c>
      <c r="AL140" s="86">
        <f t="shared" si="61"/>
        <v>0.98959053657717089</v>
      </c>
      <c r="AZ140">
        <v>0.1</v>
      </c>
      <c r="BA140">
        <v>0</v>
      </c>
      <c r="BB140">
        <v>1</v>
      </c>
      <c r="BC140" s="105">
        <f t="shared" si="59"/>
        <v>0.10105189601537966</v>
      </c>
      <c r="BD140">
        <v>0.98959053657717089</v>
      </c>
      <c r="BF140">
        <f t="shared" si="76"/>
        <v>2.4343200000000076</v>
      </c>
      <c r="BG140" s="105">
        <f t="shared" si="68"/>
        <v>2.8501871336550781</v>
      </c>
    </row>
    <row r="141" spans="1:59">
      <c r="A141" s="114"/>
      <c r="B141" s="22">
        <v>0.1</v>
      </c>
      <c r="D141" s="22">
        <v>0</v>
      </c>
      <c r="M141" s="23">
        <f t="shared" si="69"/>
        <v>0.10105189601537966</v>
      </c>
      <c r="N141" s="23">
        <f t="shared" si="62"/>
        <v>1.0211485688303103E-2</v>
      </c>
      <c r="Q141" s="26">
        <f t="shared" si="63"/>
        <v>5.7900000000000021E-2</v>
      </c>
      <c r="R141" s="25">
        <f t="shared" si="70"/>
        <v>1.8620861297221371E-3</v>
      </c>
      <c r="T141" s="37">
        <v>1662</v>
      </c>
      <c r="U141" s="33">
        <f t="shared" si="64"/>
        <v>1644.699471791258</v>
      </c>
      <c r="X141" s="35">
        <f t="shared" si="65"/>
        <v>299.30827630147701</v>
      </c>
      <c r="Y141" s="41">
        <f t="shared" si="66"/>
        <v>0.99304128323878016</v>
      </c>
      <c r="Z141" s="42">
        <f t="shared" si="71"/>
        <v>1650.4346127428526</v>
      </c>
      <c r="AA141" s="68">
        <f t="shared" si="72"/>
        <v>32.891841734656616</v>
      </c>
      <c r="AB141" s="7">
        <f t="shared" si="73"/>
        <v>0.98884000000000005</v>
      </c>
      <c r="AC141" s="7">
        <f t="shared" si="74"/>
        <v>1643.45208</v>
      </c>
      <c r="AD141" s="66">
        <f t="shared" si="75"/>
        <v>1.5559862808978329</v>
      </c>
      <c r="AF141" s="80">
        <v>0.1</v>
      </c>
      <c r="AG141" s="84">
        <v>0</v>
      </c>
      <c r="AI141" s="81">
        <v>1</v>
      </c>
      <c r="AJ141" s="90">
        <f t="shared" si="67"/>
        <v>0.10105189601537966</v>
      </c>
      <c r="AK141" s="89">
        <f t="shared" si="60"/>
        <v>1644.699471791258</v>
      </c>
      <c r="AL141" s="86">
        <f t="shared" si="61"/>
        <v>0.98959053657717089</v>
      </c>
      <c r="AZ141">
        <v>0.1</v>
      </c>
      <c r="BA141">
        <v>0</v>
      </c>
      <c r="BB141">
        <v>1</v>
      </c>
      <c r="BC141" s="105">
        <f t="shared" ref="BC141:BC172" si="77">$K$2*POWER(AZ141,$J$2)</f>
        <v>0.10105189601537966</v>
      </c>
      <c r="BD141">
        <v>0.98959053657717089</v>
      </c>
      <c r="BF141">
        <f t="shared" si="76"/>
        <v>2.4519600000000077</v>
      </c>
      <c r="BG141" s="105">
        <f t="shared" si="68"/>
        <v>2.8717969785775082</v>
      </c>
    </row>
    <row r="142" spans="1:59">
      <c r="A142" s="114"/>
      <c r="B142" s="22">
        <v>0.1</v>
      </c>
      <c r="D142" s="22">
        <v>0</v>
      </c>
      <c r="M142" s="23">
        <f t="shared" si="69"/>
        <v>0.10105189601537966</v>
      </c>
      <c r="N142" s="23">
        <f t="shared" si="62"/>
        <v>1.0211485688303103E-2</v>
      </c>
      <c r="Q142" s="26">
        <f t="shared" si="63"/>
        <v>5.7900000000000021E-2</v>
      </c>
      <c r="R142" s="25">
        <f t="shared" si="70"/>
        <v>1.8620861297221371E-3</v>
      </c>
      <c r="T142" s="37">
        <v>1662</v>
      </c>
      <c r="U142" s="33">
        <f t="shared" si="64"/>
        <v>1644.699471791258</v>
      </c>
      <c r="X142" s="35">
        <f t="shared" si="65"/>
        <v>299.30827630147701</v>
      </c>
      <c r="Y142" s="41">
        <f t="shared" si="66"/>
        <v>0.99304128323878016</v>
      </c>
      <c r="Z142" s="42">
        <f t="shared" si="71"/>
        <v>1650.4346127428526</v>
      </c>
      <c r="AA142" s="68">
        <f t="shared" si="72"/>
        <v>32.891841734656616</v>
      </c>
      <c r="AB142" s="7">
        <f t="shared" si="73"/>
        <v>0.98884000000000005</v>
      </c>
      <c r="AC142" s="7">
        <f t="shared" si="74"/>
        <v>1643.45208</v>
      </c>
      <c r="AD142" s="66">
        <f t="shared" si="75"/>
        <v>1.5559862808978329</v>
      </c>
      <c r="AF142" s="80">
        <v>0.1</v>
      </c>
      <c r="AG142" s="84">
        <v>0</v>
      </c>
      <c r="AI142" s="81">
        <v>1</v>
      </c>
      <c r="AJ142" s="90">
        <f t="shared" si="67"/>
        <v>0.10105189601537966</v>
      </c>
      <c r="AK142" s="89">
        <f t="shared" si="60"/>
        <v>1644.699471791258</v>
      </c>
      <c r="AL142" s="86">
        <f t="shared" si="61"/>
        <v>0.98959053657717089</v>
      </c>
      <c r="AZ142">
        <v>0.1</v>
      </c>
      <c r="BA142">
        <v>0</v>
      </c>
      <c r="BB142">
        <v>1</v>
      </c>
      <c r="BC142" s="105">
        <f t="shared" si="77"/>
        <v>0.10105189601537966</v>
      </c>
      <c r="BD142">
        <v>0.98959053657717089</v>
      </c>
      <c r="BF142">
        <f t="shared" si="76"/>
        <v>2.4696000000000078</v>
      </c>
      <c r="BG142" s="105">
        <f t="shared" si="68"/>
        <v>2.8934139961559135</v>
      </c>
    </row>
    <row r="143" spans="1:59">
      <c r="A143" s="114"/>
      <c r="B143" s="22">
        <v>0.1</v>
      </c>
      <c r="D143" s="22">
        <v>0</v>
      </c>
      <c r="M143" s="23">
        <f t="shared" si="69"/>
        <v>0.10105189601537966</v>
      </c>
      <c r="N143" s="23">
        <f t="shared" si="62"/>
        <v>1.0211485688303103E-2</v>
      </c>
      <c r="Q143" s="26">
        <f t="shared" si="63"/>
        <v>5.7900000000000021E-2</v>
      </c>
      <c r="R143" s="25">
        <f t="shared" si="70"/>
        <v>1.8620861297221371E-3</v>
      </c>
      <c r="T143" s="37">
        <v>1662</v>
      </c>
      <c r="U143" s="33">
        <f t="shared" si="64"/>
        <v>1644.699471791258</v>
      </c>
      <c r="X143" s="35">
        <f t="shared" si="65"/>
        <v>299.30827630147701</v>
      </c>
      <c r="Y143" s="41">
        <f t="shared" si="66"/>
        <v>0.99304128323878016</v>
      </c>
      <c r="Z143" s="42">
        <f t="shared" si="71"/>
        <v>1650.4346127428526</v>
      </c>
      <c r="AA143" s="68">
        <f t="shared" si="72"/>
        <v>32.891841734656616</v>
      </c>
      <c r="AB143" s="7">
        <f t="shared" si="73"/>
        <v>0.98884000000000005</v>
      </c>
      <c r="AC143" s="7">
        <f t="shared" si="74"/>
        <v>1643.45208</v>
      </c>
      <c r="AD143" s="66">
        <f t="shared" si="75"/>
        <v>1.5559862808978329</v>
      </c>
      <c r="AF143" s="80">
        <v>0.1</v>
      </c>
      <c r="AG143" s="84">
        <v>0</v>
      </c>
      <c r="AI143" s="81">
        <v>1</v>
      </c>
      <c r="AJ143" s="90">
        <f t="shared" si="67"/>
        <v>0.10105189601537966</v>
      </c>
      <c r="AK143" s="89">
        <f t="shared" si="60"/>
        <v>1644.699471791258</v>
      </c>
      <c r="AL143" s="86">
        <f t="shared" si="61"/>
        <v>0.98959053657717089</v>
      </c>
      <c r="AZ143">
        <v>0.1</v>
      </c>
      <c r="BA143">
        <v>0</v>
      </c>
      <c r="BB143">
        <v>1</v>
      </c>
      <c r="BC143" s="105">
        <f t="shared" si="77"/>
        <v>0.10105189601537966</v>
      </c>
      <c r="BD143">
        <v>0.98959053657717089</v>
      </c>
      <c r="BF143">
        <f t="shared" si="76"/>
        <v>2.4872400000000079</v>
      </c>
      <c r="BG143" s="105">
        <f t="shared" si="68"/>
        <v>2.9150381375114565</v>
      </c>
    </row>
    <row r="144" spans="1:59">
      <c r="A144" s="114"/>
      <c r="B144" s="22">
        <v>0.1</v>
      </c>
      <c r="D144" s="22">
        <v>0</v>
      </c>
      <c r="M144" s="23">
        <f t="shared" si="69"/>
        <v>0.10105189601537966</v>
      </c>
      <c r="N144" s="23">
        <f t="shared" si="62"/>
        <v>1.0211485688303103E-2</v>
      </c>
      <c r="Q144" s="26">
        <f t="shared" si="63"/>
        <v>5.7900000000000021E-2</v>
      </c>
      <c r="R144" s="25">
        <f t="shared" si="70"/>
        <v>1.8620861297221371E-3</v>
      </c>
      <c r="T144" s="37">
        <v>1662</v>
      </c>
      <c r="U144" s="33">
        <f t="shared" si="64"/>
        <v>1644.699471791258</v>
      </c>
      <c r="X144" s="35">
        <f t="shared" si="65"/>
        <v>299.30827630147701</v>
      </c>
      <c r="Y144" s="41">
        <f t="shared" si="66"/>
        <v>0.99304128323878016</v>
      </c>
      <c r="Z144" s="42">
        <f t="shared" si="71"/>
        <v>1650.4346127428526</v>
      </c>
      <c r="AA144" s="68">
        <f t="shared" si="72"/>
        <v>32.891841734656616</v>
      </c>
      <c r="AB144" s="7">
        <f t="shared" si="73"/>
        <v>0.98884000000000005</v>
      </c>
      <c r="AC144" s="7">
        <f t="shared" si="74"/>
        <v>1643.45208</v>
      </c>
      <c r="AD144" s="66">
        <f t="shared" si="75"/>
        <v>1.5559862808978329</v>
      </c>
      <c r="AF144" s="80">
        <v>0.1</v>
      </c>
      <c r="AG144" s="84">
        <v>0</v>
      </c>
      <c r="AI144" s="81">
        <v>1</v>
      </c>
      <c r="AJ144" s="90">
        <f t="shared" si="67"/>
        <v>0.10105189601537966</v>
      </c>
      <c r="AK144" s="89">
        <f t="shared" si="60"/>
        <v>1644.699471791258</v>
      </c>
      <c r="AL144" s="86">
        <f t="shared" si="61"/>
        <v>0.98959053657717089</v>
      </c>
      <c r="AZ144">
        <v>0.1</v>
      </c>
      <c r="BA144">
        <v>0</v>
      </c>
      <c r="BB144">
        <v>1</v>
      </c>
      <c r="BC144" s="105">
        <f t="shared" si="77"/>
        <v>0.10105189601537966</v>
      </c>
      <c r="BD144">
        <v>0.98959053657717089</v>
      </c>
      <c r="BF144">
        <f t="shared" si="76"/>
        <v>2.504880000000008</v>
      </c>
      <c r="BG144" s="105">
        <f t="shared" si="68"/>
        <v>2.9366693544427478</v>
      </c>
    </row>
    <row r="145" spans="1:59">
      <c r="A145" s="114"/>
      <c r="B145" s="22">
        <v>0.1</v>
      </c>
      <c r="D145" s="22">
        <v>0</v>
      </c>
      <c r="M145" s="23">
        <f t="shared" si="69"/>
        <v>0.10105189601537966</v>
      </c>
      <c r="N145" s="23">
        <f t="shared" si="62"/>
        <v>1.0211485688303103E-2</v>
      </c>
      <c r="Q145" s="26">
        <f t="shared" si="63"/>
        <v>5.7900000000000021E-2</v>
      </c>
      <c r="R145" s="25">
        <f t="shared" si="70"/>
        <v>1.8620861297221371E-3</v>
      </c>
      <c r="T145" s="37">
        <v>1662</v>
      </c>
      <c r="U145" s="33">
        <f t="shared" si="64"/>
        <v>1644.699471791258</v>
      </c>
      <c r="X145" s="35">
        <f t="shared" si="65"/>
        <v>299.30827630147701</v>
      </c>
      <c r="Y145" s="41">
        <f t="shared" si="66"/>
        <v>0.99304128323878016</v>
      </c>
      <c r="Z145" s="42">
        <f t="shared" si="71"/>
        <v>1650.4346127428526</v>
      </c>
      <c r="AA145" s="68">
        <f t="shared" si="72"/>
        <v>32.891841734656616</v>
      </c>
      <c r="AB145" s="7">
        <f t="shared" si="73"/>
        <v>0.98884000000000005</v>
      </c>
      <c r="AC145" s="7">
        <f t="shared" si="74"/>
        <v>1643.45208</v>
      </c>
      <c r="AD145" s="66">
        <f t="shared" si="75"/>
        <v>1.5559862808978329</v>
      </c>
      <c r="AF145" s="80">
        <v>0.1</v>
      </c>
      <c r="AG145" s="84">
        <v>0</v>
      </c>
      <c r="AI145" s="81">
        <v>1</v>
      </c>
      <c r="AJ145" s="90">
        <f t="shared" si="67"/>
        <v>0.10105189601537966</v>
      </c>
      <c r="AK145" s="89">
        <f t="shared" si="60"/>
        <v>1644.699471791258</v>
      </c>
      <c r="AL145" s="86">
        <f t="shared" si="61"/>
        <v>0.98959053657717089</v>
      </c>
      <c r="AZ145">
        <v>0.1</v>
      </c>
      <c r="BA145">
        <v>0</v>
      </c>
      <c r="BB145">
        <v>1</v>
      </c>
      <c r="BC145" s="105">
        <f t="shared" si="77"/>
        <v>0.10105189601537966</v>
      </c>
      <c r="BD145">
        <v>0.98959053657717089</v>
      </c>
      <c r="BF145">
        <f t="shared" si="76"/>
        <v>2.5225200000000081</v>
      </c>
      <c r="BG145" s="105">
        <f t="shared" si="68"/>
        <v>2.9583075994117634</v>
      </c>
    </row>
    <row r="146" spans="1:59">
      <c r="A146" s="114"/>
      <c r="B146" s="22">
        <v>0.1</v>
      </c>
      <c r="D146" s="22">
        <v>0</v>
      </c>
      <c r="M146" s="23">
        <f t="shared" si="69"/>
        <v>0.10105189601537966</v>
      </c>
      <c r="N146" s="23">
        <f t="shared" si="62"/>
        <v>1.0211485688303103E-2</v>
      </c>
      <c r="Q146" s="26">
        <f t="shared" si="63"/>
        <v>5.7900000000000021E-2</v>
      </c>
      <c r="R146" s="25">
        <f t="shared" si="70"/>
        <v>1.8620861297221371E-3</v>
      </c>
      <c r="T146" s="37">
        <v>1662</v>
      </c>
      <c r="U146" s="33">
        <f t="shared" si="64"/>
        <v>1644.699471791258</v>
      </c>
      <c r="X146" s="35">
        <f t="shared" si="65"/>
        <v>299.30827630147701</v>
      </c>
      <c r="Y146" s="41">
        <f t="shared" si="66"/>
        <v>0.99304128323878016</v>
      </c>
      <c r="Z146" s="42">
        <f t="shared" si="71"/>
        <v>1650.4346127428526</v>
      </c>
      <c r="AA146" s="68">
        <f t="shared" si="72"/>
        <v>32.891841734656616</v>
      </c>
      <c r="AB146" s="7">
        <f t="shared" si="73"/>
        <v>0.98884000000000005</v>
      </c>
      <c r="AC146" s="7">
        <f t="shared" si="74"/>
        <v>1643.45208</v>
      </c>
      <c r="AD146" s="66">
        <f t="shared" si="75"/>
        <v>1.5559862808978329</v>
      </c>
      <c r="AF146" s="80">
        <v>0.1</v>
      </c>
      <c r="AG146" s="84">
        <v>0</v>
      </c>
      <c r="AI146" s="81">
        <v>1</v>
      </c>
      <c r="AJ146" s="90">
        <f t="shared" si="67"/>
        <v>0.10105189601537966</v>
      </c>
      <c r="AK146" s="89">
        <f t="shared" si="60"/>
        <v>1644.699471791258</v>
      </c>
      <c r="AL146" s="86">
        <f t="shared" si="61"/>
        <v>0.98959053657717089</v>
      </c>
      <c r="AZ146">
        <v>0.1</v>
      </c>
      <c r="BA146">
        <v>0</v>
      </c>
      <c r="BB146">
        <v>1</v>
      </c>
      <c r="BC146" s="105">
        <f t="shared" si="77"/>
        <v>0.10105189601537966</v>
      </c>
      <c r="BD146">
        <v>0.98959053657717089</v>
      </c>
      <c r="BF146">
        <f t="shared" si="76"/>
        <v>2.5401600000000082</v>
      </c>
      <c r="BG146" s="105">
        <f t="shared" si="68"/>
        <v>2.9799528255301286</v>
      </c>
    </row>
    <row r="147" spans="1:59">
      <c r="A147" s="114"/>
      <c r="B147" s="22">
        <v>0.1</v>
      </c>
      <c r="D147" s="22">
        <v>0</v>
      </c>
      <c r="M147" s="23">
        <f t="shared" si="69"/>
        <v>0.10105189601537966</v>
      </c>
      <c r="N147" s="23">
        <f t="shared" si="62"/>
        <v>1.0211485688303103E-2</v>
      </c>
      <c r="Q147" s="26">
        <f t="shared" si="63"/>
        <v>5.7900000000000021E-2</v>
      </c>
      <c r="R147" s="25">
        <f t="shared" si="70"/>
        <v>1.8620861297221371E-3</v>
      </c>
      <c r="T147" s="37">
        <v>1662</v>
      </c>
      <c r="U147" s="33">
        <f t="shared" si="64"/>
        <v>1644.699471791258</v>
      </c>
      <c r="X147" s="35">
        <f t="shared" si="65"/>
        <v>299.30827630147701</v>
      </c>
      <c r="Y147" s="41">
        <f t="shared" si="66"/>
        <v>0.99304128323878016</v>
      </c>
      <c r="Z147" s="42">
        <f t="shared" si="71"/>
        <v>1650.4346127428526</v>
      </c>
      <c r="AA147" s="68">
        <f t="shared" si="72"/>
        <v>32.891841734656616</v>
      </c>
      <c r="AB147" s="7">
        <f t="shared" si="73"/>
        <v>0.98884000000000005</v>
      </c>
      <c r="AC147" s="7">
        <f t="shared" si="74"/>
        <v>1643.45208</v>
      </c>
      <c r="AD147" s="66">
        <f t="shared" si="75"/>
        <v>1.5559862808978329</v>
      </c>
      <c r="AF147" s="80">
        <v>0.1</v>
      </c>
      <c r="AG147" s="84">
        <v>0</v>
      </c>
      <c r="AI147" s="81">
        <v>1</v>
      </c>
      <c r="AJ147" s="90">
        <f t="shared" si="67"/>
        <v>0.10105189601537966</v>
      </c>
      <c r="AK147" s="89">
        <f t="shared" si="60"/>
        <v>1644.699471791258</v>
      </c>
      <c r="AL147" s="86">
        <f t="shared" si="61"/>
        <v>0.98959053657717089</v>
      </c>
      <c r="AZ147">
        <v>0.1</v>
      </c>
      <c r="BA147">
        <v>0</v>
      </c>
      <c r="BB147">
        <v>1</v>
      </c>
      <c r="BC147" s="105">
        <f t="shared" si="77"/>
        <v>0.10105189601537966</v>
      </c>
      <c r="BD147">
        <v>0.98959053657717089</v>
      </c>
      <c r="BF147">
        <f t="shared" si="76"/>
        <v>2.5578000000000083</v>
      </c>
      <c r="BG147" s="105">
        <f t="shared" si="68"/>
        <v>3.0016049865457948</v>
      </c>
    </row>
    <row r="148" spans="1:59">
      <c r="A148" s="114"/>
      <c r="B148" s="22">
        <v>0.1</v>
      </c>
      <c r="D148" s="22">
        <v>0</v>
      </c>
      <c r="M148" s="23">
        <f t="shared" si="69"/>
        <v>0.10105189601537966</v>
      </c>
      <c r="N148" s="23">
        <f t="shared" si="62"/>
        <v>1.0211485688303103E-2</v>
      </c>
      <c r="Q148" s="26">
        <f t="shared" si="63"/>
        <v>5.7900000000000021E-2</v>
      </c>
      <c r="R148" s="25">
        <f t="shared" si="70"/>
        <v>1.8620861297221371E-3</v>
      </c>
      <c r="T148" s="37">
        <v>1662</v>
      </c>
      <c r="U148" s="33">
        <f t="shared" si="64"/>
        <v>1644.699471791258</v>
      </c>
      <c r="X148" s="35">
        <f t="shared" si="65"/>
        <v>299.30827630147701</v>
      </c>
      <c r="Y148" s="41">
        <f t="shared" si="66"/>
        <v>0.99304128323878016</v>
      </c>
      <c r="Z148" s="42">
        <f t="shared" si="71"/>
        <v>1650.4346127428526</v>
      </c>
      <c r="AA148" s="68">
        <f t="shared" si="72"/>
        <v>32.891841734656616</v>
      </c>
      <c r="AB148" s="7">
        <f t="shared" si="73"/>
        <v>0.98884000000000005</v>
      </c>
      <c r="AC148" s="7">
        <f t="shared" si="74"/>
        <v>1643.45208</v>
      </c>
      <c r="AD148" s="66">
        <f t="shared" si="75"/>
        <v>1.5559862808978329</v>
      </c>
      <c r="AF148" s="80">
        <v>0.1</v>
      </c>
      <c r="AG148" s="84">
        <v>0</v>
      </c>
      <c r="AI148" s="81">
        <v>1</v>
      </c>
      <c r="AJ148" s="90">
        <f t="shared" si="67"/>
        <v>0.10105189601537966</v>
      </c>
      <c r="AK148" s="89">
        <f t="shared" si="60"/>
        <v>1644.699471791258</v>
      </c>
      <c r="AL148" s="86">
        <f t="shared" si="61"/>
        <v>0.98959053657717089</v>
      </c>
      <c r="AZ148">
        <v>0.1</v>
      </c>
      <c r="BA148">
        <v>0</v>
      </c>
      <c r="BB148">
        <v>1</v>
      </c>
      <c r="BC148" s="105">
        <f t="shared" si="77"/>
        <v>0.10105189601537966</v>
      </c>
      <c r="BD148">
        <v>0.98959053657717089</v>
      </c>
      <c r="BF148">
        <f t="shared" si="76"/>
        <v>2.5754400000000084</v>
      </c>
      <c r="BG148" s="105">
        <f t="shared" si="68"/>
        <v>3.0232640368300734</v>
      </c>
    </row>
    <row r="149" spans="1:59">
      <c r="A149" s="114"/>
      <c r="B149" s="22">
        <v>0.1</v>
      </c>
      <c r="D149" s="22">
        <v>0</v>
      </c>
      <c r="M149" s="23">
        <f t="shared" si="69"/>
        <v>0.10105189601537966</v>
      </c>
      <c r="N149" s="23">
        <f t="shared" si="62"/>
        <v>1.0211485688303103E-2</v>
      </c>
      <c r="Q149" s="26">
        <f t="shared" si="63"/>
        <v>5.7900000000000021E-2</v>
      </c>
      <c r="R149" s="25">
        <f t="shared" si="70"/>
        <v>1.8620861297221371E-3</v>
      </c>
      <c r="T149" s="37">
        <v>1662</v>
      </c>
      <c r="U149" s="33">
        <f t="shared" si="64"/>
        <v>1644.699471791258</v>
      </c>
      <c r="X149" s="35">
        <f t="shared" si="65"/>
        <v>299.30827630147701</v>
      </c>
      <c r="Y149" s="41">
        <f t="shared" si="66"/>
        <v>0.99304128323878016</v>
      </c>
      <c r="Z149" s="42">
        <f t="shared" si="71"/>
        <v>1650.4346127428526</v>
      </c>
      <c r="AA149" s="68">
        <f t="shared" si="72"/>
        <v>32.891841734656616</v>
      </c>
      <c r="AB149" s="7">
        <f t="shared" si="73"/>
        <v>0.98884000000000005</v>
      </c>
      <c r="AC149" s="7">
        <f t="shared" si="74"/>
        <v>1643.45208</v>
      </c>
      <c r="AD149" s="66">
        <f t="shared" si="75"/>
        <v>1.5559862808978329</v>
      </c>
      <c r="AF149" s="80">
        <v>0.1</v>
      </c>
      <c r="AG149" s="84">
        <v>0</v>
      </c>
      <c r="AI149" s="81">
        <v>1</v>
      </c>
      <c r="AJ149" s="90">
        <f t="shared" si="67"/>
        <v>0.10105189601537966</v>
      </c>
      <c r="AK149" s="89">
        <f t="shared" ref="AK149:AK212" si="78">1662/($K$2*POWER(AF149,$J$2-1))</f>
        <v>1644.699471791258</v>
      </c>
      <c r="AL149" s="86">
        <f t="shared" si="61"/>
        <v>0.98959053657717089</v>
      </c>
      <c r="AZ149">
        <v>0.1</v>
      </c>
      <c r="BA149">
        <v>0</v>
      </c>
      <c r="BB149">
        <v>1</v>
      </c>
      <c r="BC149" s="105">
        <f t="shared" si="77"/>
        <v>0.10105189601537966</v>
      </c>
      <c r="BD149">
        <v>0.98959053657717089</v>
      </c>
      <c r="BF149">
        <f t="shared" si="76"/>
        <v>2.5930800000000085</v>
      </c>
      <c r="BG149" s="105">
        <f t="shared" si="68"/>
        <v>3.0449299313650209</v>
      </c>
    </row>
    <row r="150" spans="1:59">
      <c r="A150" s="114"/>
      <c r="B150" s="22">
        <v>0.1</v>
      </c>
      <c r="D150" s="22">
        <v>0</v>
      </c>
      <c r="M150" s="23">
        <f t="shared" si="69"/>
        <v>0.10105189601537966</v>
      </c>
      <c r="N150" s="23">
        <f t="shared" si="62"/>
        <v>1.0211485688303103E-2</v>
      </c>
      <c r="Q150" s="26">
        <f t="shared" si="63"/>
        <v>5.7900000000000021E-2</v>
      </c>
      <c r="R150" s="25">
        <f t="shared" si="70"/>
        <v>1.8620861297221371E-3</v>
      </c>
      <c r="T150" s="37">
        <v>1662</v>
      </c>
      <c r="U150" s="33">
        <f t="shared" si="64"/>
        <v>1644.699471791258</v>
      </c>
      <c r="X150" s="35">
        <f t="shared" si="65"/>
        <v>299.30827630147701</v>
      </c>
      <c r="Y150" s="41">
        <f t="shared" si="66"/>
        <v>0.99304128323878016</v>
      </c>
      <c r="Z150" s="42">
        <f t="shared" si="71"/>
        <v>1650.4346127428526</v>
      </c>
      <c r="AA150" s="68">
        <f t="shared" si="72"/>
        <v>32.891841734656616</v>
      </c>
      <c r="AB150" s="7">
        <f t="shared" si="73"/>
        <v>0.98884000000000005</v>
      </c>
      <c r="AC150" s="7">
        <f t="shared" si="74"/>
        <v>1643.45208</v>
      </c>
      <c r="AD150" s="66">
        <f t="shared" si="75"/>
        <v>1.5559862808978329</v>
      </c>
      <c r="AF150" s="80">
        <v>0.1</v>
      </c>
      <c r="AG150" s="84">
        <v>0</v>
      </c>
      <c r="AI150" s="81">
        <v>1</v>
      </c>
      <c r="AJ150" s="90">
        <f t="shared" si="67"/>
        <v>0.10105189601537966</v>
      </c>
      <c r="AK150" s="89">
        <f t="shared" si="78"/>
        <v>1644.699471791258</v>
      </c>
      <c r="AL150" s="86">
        <f t="shared" si="61"/>
        <v>0.98959053657717089</v>
      </c>
      <c r="AZ150">
        <v>0.1</v>
      </c>
      <c r="BA150">
        <v>0</v>
      </c>
      <c r="BB150">
        <v>1</v>
      </c>
      <c r="BC150" s="105">
        <f t="shared" si="77"/>
        <v>0.10105189601537966</v>
      </c>
      <c r="BD150">
        <v>0.98959053657717089</v>
      </c>
      <c r="BF150">
        <f t="shared" si="76"/>
        <v>2.6107200000000086</v>
      </c>
      <c r="BG150" s="105">
        <f t="shared" si="68"/>
        <v>3.0666026257311647</v>
      </c>
    </row>
    <row r="151" spans="1:59">
      <c r="A151" s="114"/>
      <c r="B151" s="22">
        <v>0.1</v>
      </c>
      <c r="D151" s="22">
        <v>0</v>
      </c>
      <c r="M151" s="23">
        <f t="shared" si="69"/>
        <v>0.10105189601537966</v>
      </c>
      <c r="N151" s="23">
        <f t="shared" si="62"/>
        <v>1.0211485688303103E-2</v>
      </c>
      <c r="Q151" s="26">
        <f t="shared" si="63"/>
        <v>5.7900000000000021E-2</v>
      </c>
      <c r="R151" s="25">
        <f t="shared" si="70"/>
        <v>1.8620861297221371E-3</v>
      </c>
      <c r="T151" s="37">
        <v>1662</v>
      </c>
      <c r="U151" s="33">
        <f t="shared" si="64"/>
        <v>1644.699471791258</v>
      </c>
      <c r="X151" s="35">
        <f t="shared" si="65"/>
        <v>299.30827630147701</v>
      </c>
      <c r="Y151" s="41">
        <f t="shared" si="66"/>
        <v>0.99304128323878016</v>
      </c>
      <c r="Z151" s="42">
        <f t="shared" si="71"/>
        <v>1650.4346127428526</v>
      </c>
      <c r="AA151" s="68">
        <f t="shared" si="72"/>
        <v>32.891841734656616</v>
      </c>
      <c r="AB151" s="7">
        <f t="shared" si="73"/>
        <v>0.98884000000000005</v>
      </c>
      <c r="AC151" s="7">
        <f t="shared" si="74"/>
        <v>1643.45208</v>
      </c>
      <c r="AD151" s="66">
        <f t="shared" si="75"/>
        <v>1.5559862808978329</v>
      </c>
      <c r="AF151" s="80">
        <v>0.1</v>
      </c>
      <c r="AG151" s="84">
        <v>0</v>
      </c>
      <c r="AI151" s="81">
        <v>1</v>
      </c>
      <c r="AJ151" s="90">
        <f t="shared" si="67"/>
        <v>0.10105189601537966</v>
      </c>
      <c r="AK151" s="89">
        <f t="shared" si="78"/>
        <v>1644.699471791258</v>
      </c>
      <c r="AL151" s="86">
        <f t="shared" si="61"/>
        <v>0.98959053657717089</v>
      </c>
      <c r="AZ151">
        <v>0.1</v>
      </c>
      <c r="BA151">
        <v>0</v>
      </c>
      <c r="BB151">
        <v>1</v>
      </c>
      <c r="BC151" s="105">
        <f t="shared" si="77"/>
        <v>0.10105189601537966</v>
      </c>
      <c r="BD151">
        <v>0.98959053657717089</v>
      </c>
      <c r="BF151">
        <f t="shared" si="76"/>
        <v>2.6283600000000087</v>
      </c>
      <c r="BG151" s="105">
        <f t="shared" si="68"/>
        <v>3.0882820760955538</v>
      </c>
    </row>
    <row r="152" spans="1:59">
      <c r="A152" s="114"/>
      <c r="B152" s="22">
        <v>0.1</v>
      </c>
      <c r="D152" s="22">
        <v>0</v>
      </c>
      <c r="M152" s="23">
        <f t="shared" si="69"/>
        <v>0.10105189601537966</v>
      </c>
      <c r="N152" s="23">
        <f t="shared" si="62"/>
        <v>1.0211485688303103E-2</v>
      </c>
      <c r="Q152" s="26">
        <f t="shared" si="63"/>
        <v>5.7900000000000021E-2</v>
      </c>
      <c r="R152" s="25">
        <f t="shared" si="70"/>
        <v>1.8620861297221371E-3</v>
      </c>
      <c r="T152" s="37">
        <v>1662</v>
      </c>
      <c r="U152" s="33">
        <f t="shared" si="64"/>
        <v>1644.699471791258</v>
      </c>
      <c r="X152" s="35">
        <f t="shared" si="65"/>
        <v>299.30827630147701</v>
      </c>
      <c r="Y152" s="41">
        <f t="shared" si="66"/>
        <v>0.99304128323878016</v>
      </c>
      <c r="Z152" s="42">
        <f t="shared" si="71"/>
        <v>1650.4346127428526</v>
      </c>
      <c r="AA152" s="68">
        <f t="shared" si="72"/>
        <v>32.891841734656616</v>
      </c>
      <c r="AB152" s="7">
        <f t="shared" si="73"/>
        <v>0.98884000000000005</v>
      </c>
      <c r="AC152" s="7">
        <f t="shared" si="74"/>
        <v>1643.45208</v>
      </c>
      <c r="AD152" s="66">
        <f t="shared" si="75"/>
        <v>1.5559862808978329</v>
      </c>
      <c r="AF152" s="80">
        <v>0.1</v>
      </c>
      <c r="AG152" s="84">
        <v>0</v>
      </c>
      <c r="AI152" s="81">
        <v>1</v>
      </c>
      <c r="AJ152" s="90">
        <f t="shared" si="67"/>
        <v>0.10105189601537966</v>
      </c>
      <c r="AK152" s="89">
        <f t="shared" si="78"/>
        <v>1644.699471791258</v>
      </c>
      <c r="AL152" s="86">
        <f t="shared" si="61"/>
        <v>0.98959053657717089</v>
      </c>
      <c r="AZ152">
        <v>0.1</v>
      </c>
      <c r="BA152">
        <v>0</v>
      </c>
      <c r="BB152">
        <v>1</v>
      </c>
      <c r="BC152" s="105">
        <f t="shared" si="77"/>
        <v>0.10105189601537966</v>
      </c>
      <c r="BD152">
        <v>0.98959053657717089</v>
      </c>
      <c r="BF152">
        <f t="shared" si="76"/>
        <v>2.6460000000000088</v>
      </c>
      <c r="BG152" s="105">
        <f t="shared" si="68"/>
        <v>3.1099682392001351</v>
      </c>
    </row>
    <row r="153" spans="1:59">
      <c r="A153" s="114"/>
      <c r="B153" s="22">
        <v>0.1</v>
      </c>
      <c r="D153" s="22">
        <v>0</v>
      </c>
      <c r="M153" s="23">
        <f t="shared" si="69"/>
        <v>0.10105189601537966</v>
      </c>
      <c r="N153" s="23">
        <f t="shared" si="62"/>
        <v>1.0211485688303103E-2</v>
      </c>
      <c r="Q153" s="26">
        <f t="shared" si="63"/>
        <v>5.7900000000000021E-2</v>
      </c>
      <c r="R153" s="25">
        <f t="shared" si="70"/>
        <v>1.8620861297221371E-3</v>
      </c>
      <c r="T153" s="37">
        <v>1662</v>
      </c>
      <c r="U153" s="33">
        <f t="shared" si="64"/>
        <v>1644.699471791258</v>
      </c>
      <c r="X153" s="35">
        <f t="shared" si="65"/>
        <v>299.30827630147701</v>
      </c>
      <c r="Y153" s="41">
        <f t="shared" si="66"/>
        <v>0.99304128323878016</v>
      </c>
      <c r="Z153" s="42">
        <f t="shared" si="71"/>
        <v>1650.4346127428526</v>
      </c>
      <c r="AA153" s="68">
        <f t="shared" si="72"/>
        <v>32.891841734656616</v>
      </c>
      <c r="AB153" s="7">
        <f t="shared" si="73"/>
        <v>0.98884000000000005</v>
      </c>
      <c r="AC153" s="7">
        <f t="shared" si="74"/>
        <v>1643.45208</v>
      </c>
      <c r="AD153" s="66">
        <f t="shared" si="75"/>
        <v>1.5559862808978329</v>
      </c>
      <c r="AF153" s="80">
        <v>0.1</v>
      </c>
      <c r="AG153" s="84">
        <v>0</v>
      </c>
      <c r="AI153" s="81">
        <v>1</v>
      </c>
      <c r="AJ153" s="90">
        <f t="shared" si="67"/>
        <v>0.10105189601537966</v>
      </c>
      <c r="AK153" s="89">
        <f t="shared" si="78"/>
        <v>1644.699471791258</v>
      </c>
      <c r="AL153" s="86">
        <f t="shared" si="61"/>
        <v>0.98959053657717089</v>
      </c>
      <c r="AZ153">
        <v>0.1</v>
      </c>
      <c r="BA153">
        <v>0</v>
      </c>
      <c r="BB153">
        <v>1</v>
      </c>
      <c r="BC153" s="105">
        <f t="shared" si="77"/>
        <v>0.10105189601537966</v>
      </c>
      <c r="BD153">
        <v>0.98959053657717089</v>
      </c>
      <c r="BF153">
        <f t="shared" si="76"/>
        <v>2.6636400000000089</v>
      </c>
      <c r="BG153" s="105">
        <f t="shared" si="68"/>
        <v>3.1316610723504197</v>
      </c>
    </row>
    <row r="154" spans="1:59">
      <c r="A154" s="114"/>
      <c r="B154" s="22">
        <v>0.1</v>
      </c>
      <c r="D154" s="22">
        <v>0</v>
      </c>
      <c r="M154" s="23">
        <f t="shared" si="69"/>
        <v>0.10105189601537966</v>
      </c>
      <c r="N154" s="23">
        <f t="shared" si="62"/>
        <v>1.0211485688303103E-2</v>
      </c>
      <c r="Q154" s="26">
        <f t="shared" si="63"/>
        <v>5.7900000000000021E-2</v>
      </c>
      <c r="R154" s="25">
        <f t="shared" si="70"/>
        <v>1.8620861297221371E-3</v>
      </c>
      <c r="T154" s="37">
        <v>1662</v>
      </c>
      <c r="U154" s="33">
        <f t="shared" si="64"/>
        <v>1644.699471791258</v>
      </c>
      <c r="X154" s="35">
        <f t="shared" si="65"/>
        <v>299.30827630147701</v>
      </c>
      <c r="Y154" s="41">
        <f t="shared" si="66"/>
        <v>0.99304128323878016</v>
      </c>
      <c r="Z154" s="42">
        <f t="shared" si="71"/>
        <v>1650.4346127428526</v>
      </c>
      <c r="AA154" s="68">
        <f t="shared" si="72"/>
        <v>32.891841734656616</v>
      </c>
      <c r="AB154" s="7">
        <f t="shared" si="73"/>
        <v>0.98884000000000005</v>
      </c>
      <c r="AC154" s="7">
        <f t="shared" si="74"/>
        <v>1643.45208</v>
      </c>
      <c r="AD154" s="66">
        <f t="shared" si="75"/>
        <v>1.5559862808978329</v>
      </c>
      <c r="AF154" s="80">
        <v>0.1</v>
      </c>
      <c r="AG154" s="84">
        <v>0</v>
      </c>
      <c r="AI154" s="81">
        <v>1</v>
      </c>
      <c r="AJ154" s="90">
        <f t="shared" si="67"/>
        <v>0.10105189601537966</v>
      </c>
      <c r="AK154" s="89">
        <f t="shared" si="78"/>
        <v>1644.699471791258</v>
      </c>
      <c r="AL154" s="86">
        <f t="shared" si="61"/>
        <v>0.98959053657717089</v>
      </c>
      <c r="AZ154">
        <v>0.1</v>
      </c>
      <c r="BA154">
        <v>0</v>
      </c>
      <c r="BB154">
        <v>1</v>
      </c>
      <c r="BC154" s="105">
        <f t="shared" si="77"/>
        <v>0.10105189601537966</v>
      </c>
      <c r="BD154">
        <v>0.98959053657717089</v>
      </c>
      <c r="BF154">
        <f t="shared" si="76"/>
        <v>2.681280000000009</v>
      </c>
      <c r="BG154" s="105">
        <f t="shared" si="68"/>
        <v>3.1533605334044696</v>
      </c>
    </row>
    <row r="155" spans="1:59">
      <c r="A155" s="114"/>
      <c r="B155" s="22">
        <v>0.1</v>
      </c>
      <c r="D155" s="22">
        <v>0</v>
      </c>
      <c r="M155" s="23">
        <f t="shared" si="69"/>
        <v>0.10105189601537966</v>
      </c>
      <c r="N155" s="23">
        <f t="shared" si="62"/>
        <v>1.0211485688303103E-2</v>
      </c>
      <c r="Q155" s="26">
        <f t="shared" si="63"/>
        <v>5.7900000000000021E-2</v>
      </c>
      <c r="R155" s="25">
        <f t="shared" si="70"/>
        <v>1.8620861297221371E-3</v>
      </c>
      <c r="T155" s="37">
        <v>1662</v>
      </c>
      <c r="U155" s="33">
        <f t="shared" si="64"/>
        <v>1644.699471791258</v>
      </c>
      <c r="X155" s="35">
        <f t="shared" si="65"/>
        <v>299.30827630147701</v>
      </c>
      <c r="Y155" s="41">
        <f t="shared" si="66"/>
        <v>0.99304128323878016</v>
      </c>
      <c r="Z155" s="42">
        <f t="shared" si="71"/>
        <v>1650.4346127428526</v>
      </c>
      <c r="AA155" s="68">
        <f t="shared" si="72"/>
        <v>32.891841734656616</v>
      </c>
      <c r="AB155" s="7">
        <f t="shared" si="73"/>
        <v>0.98884000000000005</v>
      </c>
      <c r="AC155" s="7">
        <f t="shared" si="74"/>
        <v>1643.45208</v>
      </c>
      <c r="AD155" s="66">
        <f t="shared" si="75"/>
        <v>1.5559862808978329</v>
      </c>
      <c r="AF155" s="80">
        <v>0.1</v>
      </c>
      <c r="AG155" s="84">
        <v>0</v>
      </c>
      <c r="AI155" s="81">
        <v>1</v>
      </c>
      <c r="AJ155" s="90">
        <f t="shared" si="67"/>
        <v>0.10105189601537966</v>
      </c>
      <c r="AK155" s="89">
        <f t="shared" si="78"/>
        <v>1644.699471791258</v>
      </c>
      <c r="AL155" s="86">
        <f t="shared" si="61"/>
        <v>0.98959053657717089</v>
      </c>
      <c r="AZ155">
        <v>0.1</v>
      </c>
      <c r="BA155">
        <v>0</v>
      </c>
      <c r="BB155">
        <v>1</v>
      </c>
      <c r="BC155" s="105">
        <f t="shared" si="77"/>
        <v>0.10105189601537966</v>
      </c>
      <c r="BD155">
        <v>0.98959053657717089</v>
      </c>
      <c r="BF155">
        <f t="shared" si="76"/>
        <v>2.6989200000000091</v>
      </c>
      <c r="BG155" s="105">
        <f t="shared" si="68"/>
        <v>3.175066580762147</v>
      </c>
    </row>
    <row r="156" spans="1:59">
      <c r="A156" s="114"/>
      <c r="B156" s="22">
        <v>0.1</v>
      </c>
      <c r="D156" s="22">
        <v>0</v>
      </c>
      <c r="M156" s="23">
        <f t="shared" si="69"/>
        <v>0.10105189601537966</v>
      </c>
      <c r="N156" s="23">
        <f t="shared" si="62"/>
        <v>1.0211485688303103E-2</v>
      </c>
      <c r="Q156" s="26">
        <f t="shared" si="63"/>
        <v>5.7900000000000021E-2</v>
      </c>
      <c r="R156" s="25">
        <f t="shared" si="70"/>
        <v>1.8620861297221371E-3</v>
      </c>
      <c r="T156" s="37">
        <v>1662</v>
      </c>
      <c r="U156" s="33">
        <f t="shared" si="64"/>
        <v>1644.699471791258</v>
      </c>
      <c r="X156" s="35">
        <f t="shared" si="65"/>
        <v>299.30827630147701</v>
      </c>
      <c r="Y156" s="41">
        <f t="shared" si="66"/>
        <v>0.99304128323878016</v>
      </c>
      <c r="Z156" s="42">
        <f t="shared" si="71"/>
        <v>1650.4346127428526</v>
      </c>
      <c r="AA156" s="68">
        <f t="shared" si="72"/>
        <v>32.891841734656616</v>
      </c>
      <c r="AB156" s="7">
        <f t="shared" si="73"/>
        <v>0.98884000000000005</v>
      </c>
      <c r="AC156" s="7">
        <f t="shared" si="74"/>
        <v>1643.45208</v>
      </c>
      <c r="AD156" s="66">
        <f t="shared" si="75"/>
        <v>1.5559862808978329</v>
      </c>
      <c r="AF156" s="80">
        <v>0.1</v>
      </c>
      <c r="AG156" s="84">
        <v>0</v>
      </c>
      <c r="AI156" s="81">
        <v>1</v>
      </c>
      <c r="AJ156" s="90">
        <f t="shared" si="67"/>
        <v>0.10105189601537966</v>
      </c>
      <c r="AK156" s="89">
        <f t="shared" si="78"/>
        <v>1644.699471791258</v>
      </c>
      <c r="AL156" s="86">
        <f t="shared" si="61"/>
        <v>0.98959053657717089</v>
      </c>
      <c r="AZ156">
        <v>0.1</v>
      </c>
      <c r="BA156">
        <v>0</v>
      </c>
      <c r="BB156">
        <v>1</v>
      </c>
      <c r="BC156" s="105">
        <f t="shared" si="77"/>
        <v>0.10105189601537966</v>
      </c>
      <c r="BD156">
        <v>0.98959053657717089</v>
      </c>
      <c r="BF156">
        <f t="shared" si="76"/>
        <v>2.7165600000000092</v>
      </c>
      <c r="BG156" s="105">
        <f t="shared" si="68"/>
        <v>3.1967791733546571</v>
      </c>
    </row>
    <row r="157" spans="1:59">
      <c r="A157" s="114"/>
      <c r="B157" s="22">
        <v>0.1</v>
      </c>
      <c r="D157" s="22">
        <v>0</v>
      </c>
      <c r="M157" s="23">
        <f t="shared" si="69"/>
        <v>0.10105189601537966</v>
      </c>
      <c r="N157" s="23">
        <f t="shared" si="62"/>
        <v>1.0211485688303103E-2</v>
      </c>
      <c r="Q157" s="26">
        <f t="shared" si="63"/>
        <v>5.7900000000000021E-2</v>
      </c>
      <c r="R157" s="25">
        <f t="shared" si="70"/>
        <v>1.8620861297221371E-3</v>
      </c>
      <c r="T157" s="37">
        <v>1662</v>
      </c>
      <c r="U157" s="33">
        <f t="shared" si="64"/>
        <v>1644.699471791258</v>
      </c>
      <c r="X157" s="35">
        <f t="shared" si="65"/>
        <v>299.30827630147701</v>
      </c>
      <c r="Y157" s="41">
        <f t="shared" si="66"/>
        <v>0.99304128323878016</v>
      </c>
      <c r="Z157" s="42">
        <f t="shared" si="71"/>
        <v>1650.4346127428526</v>
      </c>
      <c r="AA157" s="68">
        <f t="shared" si="72"/>
        <v>32.891841734656616</v>
      </c>
      <c r="AB157" s="7">
        <f t="shared" si="73"/>
        <v>0.98884000000000005</v>
      </c>
      <c r="AC157" s="7">
        <f t="shared" si="74"/>
        <v>1643.45208</v>
      </c>
      <c r="AD157" s="66">
        <f t="shared" si="75"/>
        <v>1.5559862808978329</v>
      </c>
      <c r="AF157" s="80">
        <v>0.1</v>
      </c>
      <c r="AG157" s="84">
        <v>0</v>
      </c>
      <c r="AI157" s="81">
        <v>1</v>
      </c>
      <c r="AJ157" s="90">
        <f t="shared" si="67"/>
        <v>0.10105189601537966</v>
      </c>
      <c r="AK157" s="89">
        <f t="shared" si="78"/>
        <v>1644.699471791258</v>
      </c>
      <c r="AL157" s="86">
        <f t="shared" si="61"/>
        <v>0.98959053657717089</v>
      </c>
      <c r="AZ157">
        <v>0.1</v>
      </c>
      <c r="BA157">
        <v>0</v>
      </c>
      <c r="BB157">
        <v>1</v>
      </c>
      <c r="BC157" s="105">
        <f t="shared" si="77"/>
        <v>0.10105189601537966</v>
      </c>
      <c r="BD157">
        <v>0.98959053657717089</v>
      </c>
      <c r="BF157">
        <f t="shared" si="76"/>
        <v>2.7342000000000093</v>
      </c>
      <c r="BG157" s="105">
        <f t="shared" si="68"/>
        <v>3.2184982706343535</v>
      </c>
    </row>
    <row r="158" spans="1:59">
      <c r="A158" s="114"/>
      <c r="B158" s="22">
        <v>0.1</v>
      </c>
      <c r="D158" s="22">
        <v>0</v>
      </c>
      <c r="M158" s="23">
        <f t="shared" si="69"/>
        <v>0.10105189601537966</v>
      </c>
      <c r="N158" s="23">
        <f t="shared" si="62"/>
        <v>1.0211485688303103E-2</v>
      </c>
      <c r="Q158" s="26">
        <f t="shared" si="63"/>
        <v>5.7900000000000021E-2</v>
      </c>
      <c r="R158" s="25">
        <f t="shared" si="70"/>
        <v>1.8620861297221371E-3</v>
      </c>
      <c r="T158" s="37">
        <v>1662</v>
      </c>
      <c r="U158" s="33">
        <f t="shared" si="64"/>
        <v>1644.699471791258</v>
      </c>
      <c r="X158" s="35">
        <f t="shared" si="65"/>
        <v>299.30827630147701</v>
      </c>
      <c r="Y158" s="41">
        <f t="shared" si="66"/>
        <v>0.99304128323878016</v>
      </c>
      <c r="Z158" s="42">
        <f t="shared" si="71"/>
        <v>1650.4346127428526</v>
      </c>
      <c r="AA158" s="68">
        <f t="shared" si="72"/>
        <v>32.891841734656616</v>
      </c>
      <c r="AB158" s="7">
        <f t="shared" si="73"/>
        <v>0.98884000000000005</v>
      </c>
      <c r="AC158" s="7">
        <f t="shared" si="74"/>
        <v>1643.45208</v>
      </c>
      <c r="AD158" s="66">
        <f t="shared" si="75"/>
        <v>1.5559862808978329</v>
      </c>
      <c r="AF158" s="80">
        <v>0.1</v>
      </c>
      <c r="AG158" s="84">
        <v>0</v>
      </c>
      <c r="AI158" s="81">
        <v>1</v>
      </c>
      <c r="AJ158" s="90">
        <f t="shared" si="67"/>
        <v>0.10105189601537966</v>
      </c>
      <c r="AK158" s="89">
        <f t="shared" si="78"/>
        <v>1644.699471791258</v>
      </c>
      <c r="AL158" s="86">
        <f t="shared" si="61"/>
        <v>0.98959053657717089</v>
      </c>
      <c r="AZ158">
        <v>0.1</v>
      </c>
      <c r="BA158">
        <v>0</v>
      </c>
      <c r="BB158">
        <v>1</v>
      </c>
      <c r="BC158" s="105">
        <f t="shared" si="77"/>
        <v>0.10105189601537966</v>
      </c>
      <c r="BD158">
        <v>0.98959053657717089</v>
      </c>
      <c r="BF158">
        <f t="shared" si="76"/>
        <v>2.7518400000000094</v>
      </c>
      <c r="BG158" s="105">
        <f t="shared" si="68"/>
        <v>3.2402238325648054</v>
      </c>
    </row>
    <row r="159" spans="1:59">
      <c r="A159" s="114"/>
      <c r="B159" s="22">
        <v>0.1</v>
      </c>
      <c r="D159" s="22">
        <v>0</v>
      </c>
      <c r="M159" s="23">
        <f t="shared" si="69"/>
        <v>0.10105189601537966</v>
      </c>
      <c r="N159" s="23">
        <f t="shared" si="62"/>
        <v>1.0211485688303103E-2</v>
      </c>
      <c r="Q159" s="26">
        <f t="shared" si="63"/>
        <v>5.7900000000000021E-2</v>
      </c>
      <c r="R159" s="25">
        <f t="shared" si="70"/>
        <v>1.8620861297221371E-3</v>
      </c>
      <c r="T159" s="37">
        <v>1662</v>
      </c>
      <c r="U159" s="33">
        <f t="shared" si="64"/>
        <v>1644.699471791258</v>
      </c>
      <c r="X159" s="35">
        <f t="shared" si="65"/>
        <v>299.30827630147701</v>
      </c>
      <c r="Y159" s="41">
        <f t="shared" si="66"/>
        <v>0.99304128323878016</v>
      </c>
      <c r="Z159" s="42">
        <f t="shared" si="71"/>
        <v>1650.4346127428526</v>
      </c>
      <c r="AA159" s="68">
        <f t="shared" si="72"/>
        <v>32.891841734656616</v>
      </c>
      <c r="AB159" s="7">
        <f t="shared" si="73"/>
        <v>0.98884000000000005</v>
      </c>
      <c r="AC159" s="7">
        <f t="shared" si="74"/>
        <v>1643.45208</v>
      </c>
      <c r="AD159" s="66">
        <f t="shared" si="75"/>
        <v>1.5559862808978329</v>
      </c>
      <c r="AF159" s="80">
        <v>0.1</v>
      </c>
      <c r="AG159" s="84">
        <v>0</v>
      </c>
      <c r="AI159" s="81">
        <v>1</v>
      </c>
      <c r="AJ159" s="90">
        <f t="shared" si="67"/>
        <v>0.10105189601537966</v>
      </c>
      <c r="AK159" s="89">
        <f t="shared" si="78"/>
        <v>1644.699471791258</v>
      </c>
      <c r="AL159" s="86">
        <f t="shared" si="61"/>
        <v>0.98959053657717089</v>
      </c>
      <c r="AZ159">
        <v>0.1</v>
      </c>
      <c r="BA159">
        <v>0</v>
      </c>
      <c r="BB159">
        <v>1</v>
      </c>
      <c r="BC159" s="105">
        <f t="shared" si="77"/>
        <v>0.10105189601537966</v>
      </c>
      <c r="BD159">
        <v>0.98959053657717089</v>
      </c>
      <c r="BF159">
        <f t="shared" si="76"/>
        <v>2.7694800000000095</v>
      </c>
      <c r="BG159" s="105">
        <f t="shared" si="68"/>
        <v>3.2619558196111158</v>
      </c>
    </row>
    <row r="160" spans="1:59">
      <c r="A160" s="114"/>
      <c r="B160" s="22">
        <v>0.1</v>
      </c>
      <c r="D160" s="22">
        <v>0</v>
      </c>
      <c r="M160" s="23">
        <f t="shared" si="69"/>
        <v>0.10105189601537966</v>
      </c>
      <c r="N160" s="23">
        <f t="shared" si="62"/>
        <v>1.0211485688303103E-2</v>
      </c>
      <c r="Q160" s="26">
        <f t="shared" si="63"/>
        <v>5.7900000000000021E-2</v>
      </c>
      <c r="R160" s="25">
        <f t="shared" si="70"/>
        <v>1.8620861297221371E-3</v>
      </c>
      <c r="T160" s="37">
        <v>1662</v>
      </c>
      <c r="U160" s="33">
        <f t="shared" si="64"/>
        <v>1644.699471791258</v>
      </c>
      <c r="X160" s="35">
        <f t="shared" si="65"/>
        <v>299.30827630147701</v>
      </c>
      <c r="Y160" s="41">
        <f t="shared" si="66"/>
        <v>0.99304128323878016</v>
      </c>
      <c r="Z160" s="42">
        <f t="shared" si="71"/>
        <v>1650.4346127428526</v>
      </c>
      <c r="AA160" s="68">
        <f t="shared" si="72"/>
        <v>32.891841734656616</v>
      </c>
      <c r="AB160" s="7">
        <f t="shared" si="73"/>
        <v>0.98884000000000005</v>
      </c>
      <c r="AC160" s="7">
        <f t="shared" si="74"/>
        <v>1643.45208</v>
      </c>
      <c r="AD160" s="66">
        <f t="shared" si="75"/>
        <v>1.5559862808978329</v>
      </c>
      <c r="AF160" s="80">
        <v>0.1</v>
      </c>
      <c r="AG160" s="84">
        <v>0</v>
      </c>
      <c r="AI160" s="81">
        <v>1</v>
      </c>
      <c r="AJ160" s="90">
        <f t="shared" si="67"/>
        <v>0.10105189601537966</v>
      </c>
      <c r="AK160" s="89">
        <f t="shared" si="78"/>
        <v>1644.699471791258</v>
      </c>
      <c r="AL160" s="86">
        <f t="shared" si="61"/>
        <v>0.98959053657717089</v>
      </c>
      <c r="AZ160">
        <v>0.1</v>
      </c>
      <c r="BA160">
        <v>0</v>
      </c>
      <c r="BB160">
        <v>1</v>
      </c>
      <c r="BC160" s="105">
        <f t="shared" si="77"/>
        <v>0.10105189601537966</v>
      </c>
      <c r="BD160">
        <v>0.98959053657717089</v>
      </c>
      <c r="BF160">
        <f t="shared" si="76"/>
        <v>2.7871200000000096</v>
      </c>
      <c r="BG160" s="105">
        <f t="shared" si="68"/>
        <v>3.2836941927304824</v>
      </c>
    </row>
    <row r="161" spans="1:59">
      <c r="A161" s="114"/>
      <c r="B161" s="22">
        <v>0.1</v>
      </c>
      <c r="D161" s="22">
        <v>0</v>
      </c>
      <c r="M161" s="23">
        <f t="shared" si="69"/>
        <v>0.10105189601537966</v>
      </c>
      <c r="N161" s="23">
        <f t="shared" si="62"/>
        <v>1.0211485688303103E-2</v>
      </c>
      <c r="Q161" s="26">
        <f t="shared" si="63"/>
        <v>5.7900000000000021E-2</v>
      </c>
      <c r="R161" s="25">
        <f t="shared" si="70"/>
        <v>1.8620861297221371E-3</v>
      </c>
      <c r="T161" s="37">
        <v>1662</v>
      </c>
      <c r="U161" s="33">
        <f t="shared" si="64"/>
        <v>1644.699471791258</v>
      </c>
      <c r="X161" s="35">
        <f t="shared" si="65"/>
        <v>299.30827630147701</v>
      </c>
      <c r="Y161" s="41">
        <f t="shared" si="66"/>
        <v>0.99304128323878016</v>
      </c>
      <c r="Z161" s="42">
        <f t="shared" si="71"/>
        <v>1650.4346127428526</v>
      </c>
      <c r="AA161" s="68">
        <f t="shared" si="72"/>
        <v>32.891841734656616</v>
      </c>
      <c r="AB161" s="7">
        <f t="shared" si="73"/>
        <v>0.98884000000000005</v>
      </c>
      <c r="AC161" s="7">
        <f t="shared" si="74"/>
        <v>1643.45208</v>
      </c>
      <c r="AD161" s="66">
        <f t="shared" si="75"/>
        <v>1.5559862808978329</v>
      </c>
      <c r="AF161" s="80">
        <v>0.1</v>
      </c>
      <c r="AG161" s="84">
        <v>0</v>
      </c>
      <c r="AI161" s="81">
        <v>1</v>
      </c>
      <c r="AJ161" s="90">
        <f t="shared" si="67"/>
        <v>0.10105189601537966</v>
      </c>
      <c r="AK161" s="89">
        <f t="shared" si="78"/>
        <v>1644.699471791258</v>
      </c>
      <c r="AL161" s="86">
        <f t="shared" si="61"/>
        <v>0.98959053657717089</v>
      </c>
      <c r="AZ161">
        <v>0.1</v>
      </c>
      <c r="BA161">
        <v>0</v>
      </c>
      <c r="BB161">
        <v>1</v>
      </c>
      <c r="BC161" s="105">
        <f t="shared" si="77"/>
        <v>0.10105189601537966</v>
      </c>
      <c r="BD161">
        <v>0.98959053657717089</v>
      </c>
      <c r="BF161">
        <f t="shared" si="76"/>
        <v>2.8047600000000097</v>
      </c>
      <c r="BG161" s="105">
        <f t="shared" si="68"/>
        <v>3.3054389133630009</v>
      </c>
    </row>
    <row r="162" spans="1:59">
      <c r="A162" s="114"/>
      <c r="B162" s="22">
        <v>0.1</v>
      </c>
      <c r="D162" s="22">
        <v>0</v>
      </c>
      <c r="M162" s="23">
        <f t="shared" si="69"/>
        <v>0.10105189601537966</v>
      </c>
      <c r="N162" s="23">
        <f t="shared" si="62"/>
        <v>1.0211485688303103E-2</v>
      </c>
      <c r="Q162" s="26">
        <f t="shared" si="63"/>
        <v>5.7900000000000021E-2</v>
      </c>
      <c r="R162" s="25">
        <f t="shared" si="70"/>
        <v>1.8620861297221371E-3</v>
      </c>
      <c r="T162" s="37">
        <v>1662</v>
      </c>
      <c r="U162" s="33">
        <f t="shared" si="64"/>
        <v>1644.699471791258</v>
      </c>
      <c r="X162" s="35">
        <f t="shared" si="65"/>
        <v>299.30827630147701</v>
      </c>
      <c r="Y162" s="41">
        <f t="shared" si="66"/>
        <v>0.99304128323878016</v>
      </c>
      <c r="Z162" s="42">
        <f t="shared" si="71"/>
        <v>1650.4346127428526</v>
      </c>
      <c r="AA162" s="68">
        <f t="shared" si="72"/>
        <v>32.891841734656616</v>
      </c>
      <c r="AB162" s="7">
        <f t="shared" si="73"/>
        <v>0.98884000000000005</v>
      </c>
      <c r="AC162" s="7">
        <f t="shared" si="74"/>
        <v>1643.45208</v>
      </c>
      <c r="AD162" s="66">
        <f t="shared" si="75"/>
        <v>1.5559862808978329</v>
      </c>
      <c r="AF162" s="80">
        <v>0.1</v>
      </c>
      <c r="AG162" s="84">
        <v>0</v>
      </c>
      <c r="AI162" s="81">
        <v>1</v>
      </c>
      <c r="AJ162" s="90">
        <f t="shared" si="67"/>
        <v>0.10105189601537966</v>
      </c>
      <c r="AK162" s="89">
        <f t="shared" si="78"/>
        <v>1644.699471791258</v>
      </c>
      <c r="AL162" s="86">
        <f t="shared" si="61"/>
        <v>0.98959053657717089</v>
      </c>
      <c r="AZ162">
        <v>0.1</v>
      </c>
      <c r="BA162">
        <v>0</v>
      </c>
      <c r="BB162">
        <v>1</v>
      </c>
      <c r="BC162" s="105">
        <f t="shared" si="77"/>
        <v>0.10105189601537966</v>
      </c>
      <c r="BD162">
        <v>0.98959053657717089</v>
      </c>
      <c r="BF162">
        <f t="shared" si="76"/>
        <v>2.8224000000000098</v>
      </c>
      <c r="BG162" s="105">
        <f t="shared" si="68"/>
        <v>3.3271899434226837</v>
      </c>
    </row>
    <row r="163" spans="1:59">
      <c r="A163" s="114"/>
      <c r="B163" s="22">
        <v>0.1</v>
      </c>
      <c r="D163" s="22">
        <v>0</v>
      </c>
      <c r="M163" s="23">
        <f t="shared" si="69"/>
        <v>0.10105189601537966</v>
      </c>
      <c r="N163" s="23">
        <f t="shared" si="62"/>
        <v>1.0211485688303103E-2</v>
      </c>
      <c r="Q163" s="26">
        <f t="shared" si="63"/>
        <v>5.7900000000000021E-2</v>
      </c>
      <c r="R163" s="25">
        <f t="shared" si="70"/>
        <v>1.8620861297221371E-3</v>
      </c>
      <c r="T163" s="37">
        <v>1662</v>
      </c>
      <c r="U163" s="33">
        <f t="shared" si="64"/>
        <v>1644.699471791258</v>
      </c>
      <c r="X163" s="35">
        <f t="shared" si="65"/>
        <v>299.30827630147701</v>
      </c>
      <c r="Y163" s="41">
        <f t="shared" si="66"/>
        <v>0.99304128323878016</v>
      </c>
      <c r="Z163" s="42">
        <f t="shared" si="71"/>
        <v>1650.4346127428526</v>
      </c>
      <c r="AA163" s="68">
        <f t="shared" si="72"/>
        <v>32.891841734656616</v>
      </c>
      <c r="AB163" s="7">
        <f t="shared" si="73"/>
        <v>0.98884000000000005</v>
      </c>
      <c r="AC163" s="7">
        <f t="shared" si="74"/>
        <v>1643.45208</v>
      </c>
      <c r="AD163" s="66">
        <f t="shared" si="75"/>
        <v>1.5559862808978329</v>
      </c>
      <c r="AF163" s="80">
        <v>0.1</v>
      </c>
      <c r="AG163" s="84">
        <v>0</v>
      </c>
      <c r="AI163" s="81">
        <v>1</v>
      </c>
      <c r="AJ163" s="90">
        <f t="shared" si="67"/>
        <v>0.10105189601537966</v>
      </c>
      <c r="AK163" s="89">
        <f t="shared" si="78"/>
        <v>1644.699471791258</v>
      </c>
      <c r="AL163" s="86">
        <f t="shared" si="61"/>
        <v>0.98959053657717089</v>
      </c>
      <c r="AZ163">
        <v>0.1</v>
      </c>
      <c r="BA163">
        <v>0</v>
      </c>
      <c r="BB163">
        <v>1</v>
      </c>
      <c r="BC163" s="105">
        <f t="shared" si="77"/>
        <v>0.10105189601537966</v>
      </c>
      <c r="BD163">
        <v>0.98959053657717089</v>
      </c>
      <c r="BF163">
        <f t="shared" si="76"/>
        <v>2.8400400000000099</v>
      </c>
      <c r="BG163" s="105">
        <f t="shared" si="68"/>
        <v>3.3489472452887168</v>
      </c>
    </row>
    <row r="164" spans="1:59">
      <c r="A164" s="114"/>
      <c r="B164" s="22">
        <v>0.1</v>
      </c>
      <c r="D164" s="22">
        <v>0</v>
      </c>
      <c r="M164" s="23">
        <f t="shared" si="69"/>
        <v>0.10105189601537966</v>
      </c>
      <c r="N164" s="23">
        <f t="shared" si="62"/>
        <v>1.0211485688303103E-2</v>
      </c>
      <c r="Q164" s="26">
        <f t="shared" si="63"/>
        <v>5.7900000000000021E-2</v>
      </c>
      <c r="R164" s="25">
        <f t="shared" si="70"/>
        <v>1.8620861297221371E-3</v>
      </c>
      <c r="T164" s="37">
        <v>1662</v>
      </c>
      <c r="U164" s="33">
        <f t="shared" si="64"/>
        <v>1644.699471791258</v>
      </c>
      <c r="X164" s="35">
        <f t="shared" si="65"/>
        <v>299.30827630147701</v>
      </c>
      <c r="Y164" s="41">
        <f t="shared" si="66"/>
        <v>0.99304128323878016</v>
      </c>
      <c r="Z164" s="42">
        <f t="shared" si="71"/>
        <v>1650.4346127428526</v>
      </c>
      <c r="AA164" s="68">
        <f t="shared" si="72"/>
        <v>32.891841734656616</v>
      </c>
      <c r="AB164" s="7">
        <f t="shared" si="73"/>
        <v>0.98884000000000005</v>
      </c>
      <c r="AC164" s="7">
        <f t="shared" si="74"/>
        <v>1643.45208</v>
      </c>
      <c r="AD164" s="66">
        <f t="shared" si="75"/>
        <v>1.5559862808978329</v>
      </c>
      <c r="AF164" s="80">
        <v>0.1</v>
      </c>
      <c r="AG164" s="84">
        <v>0</v>
      </c>
      <c r="AI164" s="81">
        <v>1</v>
      </c>
      <c r="AJ164" s="90">
        <f t="shared" si="67"/>
        <v>0.10105189601537966</v>
      </c>
      <c r="AK164" s="89">
        <f t="shared" si="78"/>
        <v>1644.699471791258</v>
      </c>
      <c r="AL164" s="86">
        <f t="shared" si="61"/>
        <v>0.98959053657717089</v>
      </c>
      <c r="AZ164">
        <v>0.1</v>
      </c>
      <c r="BA164">
        <v>0</v>
      </c>
      <c r="BB164">
        <v>1</v>
      </c>
      <c r="BC164" s="105">
        <f t="shared" si="77"/>
        <v>0.10105189601537966</v>
      </c>
      <c r="BD164">
        <v>0.98959053657717089</v>
      </c>
      <c r="BF164">
        <f t="shared" si="76"/>
        <v>2.85768000000001</v>
      </c>
      <c r="BG164" s="105">
        <f t="shared" si="68"/>
        <v>3.3707107817969217</v>
      </c>
    </row>
    <row r="165" spans="1:59">
      <c r="A165" s="114"/>
      <c r="B165" s="22">
        <v>0.1</v>
      </c>
      <c r="D165" s="22">
        <v>0</v>
      </c>
      <c r="M165" s="23">
        <f t="shared" si="69"/>
        <v>0.10105189601537966</v>
      </c>
      <c r="N165" s="23">
        <f t="shared" si="62"/>
        <v>1.0211485688303103E-2</v>
      </c>
      <c r="Q165" s="26">
        <f t="shared" si="63"/>
        <v>5.7900000000000021E-2</v>
      </c>
      <c r="R165" s="25">
        <f t="shared" si="70"/>
        <v>1.8620861297221371E-3</v>
      </c>
      <c r="T165" s="37">
        <v>1662</v>
      </c>
      <c r="U165" s="33">
        <f t="shared" si="64"/>
        <v>1644.699471791258</v>
      </c>
      <c r="X165" s="35">
        <f t="shared" si="65"/>
        <v>299.30827630147701</v>
      </c>
      <c r="Y165" s="41">
        <f t="shared" si="66"/>
        <v>0.99304128323878016</v>
      </c>
      <c r="Z165" s="42">
        <f t="shared" si="71"/>
        <v>1650.4346127428526</v>
      </c>
      <c r="AA165" s="68">
        <f t="shared" si="72"/>
        <v>32.891841734656616</v>
      </c>
      <c r="AB165" s="7">
        <f t="shared" si="73"/>
        <v>0.98884000000000005</v>
      </c>
      <c r="AC165" s="7">
        <f t="shared" si="74"/>
        <v>1643.45208</v>
      </c>
      <c r="AD165" s="66">
        <f t="shared" si="75"/>
        <v>1.5559862808978329</v>
      </c>
      <c r="AF165" s="80">
        <v>0.1</v>
      </c>
      <c r="AG165" s="84">
        <v>0</v>
      </c>
      <c r="AI165" s="81">
        <v>1</v>
      </c>
      <c r="AJ165" s="90">
        <f t="shared" si="67"/>
        <v>0.10105189601537966</v>
      </c>
      <c r="AK165" s="89">
        <f t="shared" si="78"/>
        <v>1644.699471791258</v>
      </c>
      <c r="AL165" s="86">
        <f t="shared" si="61"/>
        <v>0.98959053657717089</v>
      </c>
      <c r="AZ165">
        <v>0.1</v>
      </c>
      <c r="BA165">
        <v>0</v>
      </c>
      <c r="BB165">
        <v>1</v>
      </c>
      <c r="BC165" s="105">
        <f t="shared" si="77"/>
        <v>0.10105189601537966</v>
      </c>
      <c r="BD165">
        <v>0.98959053657717089</v>
      </c>
      <c r="BF165">
        <f t="shared" si="76"/>
        <v>2.8753200000000101</v>
      </c>
      <c r="BG165" s="105">
        <f t="shared" si="68"/>
        <v>3.3924805162314242</v>
      </c>
    </row>
    <row r="166" spans="1:59">
      <c r="A166" s="114"/>
      <c r="B166" s="22">
        <v>0.1</v>
      </c>
      <c r="D166" s="22">
        <v>0</v>
      </c>
      <c r="M166" s="23">
        <f t="shared" si="69"/>
        <v>0.10105189601537966</v>
      </c>
      <c r="N166" s="23">
        <f t="shared" si="62"/>
        <v>1.0211485688303103E-2</v>
      </c>
      <c r="Q166" s="26">
        <f t="shared" si="63"/>
        <v>5.7900000000000021E-2</v>
      </c>
      <c r="R166" s="25">
        <f t="shared" si="70"/>
        <v>1.8620861297221371E-3</v>
      </c>
      <c r="T166" s="37">
        <v>1662</v>
      </c>
      <c r="U166" s="33">
        <f t="shared" si="64"/>
        <v>1644.699471791258</v>
      </c>
      <c r="X166" s="35">
        <f t="shared" si="65"/>
        <v>299.30827630147701</v>
      </c>
      <c r="Y166" s="41">
        <f t="shared" si="66"/>
        <v>0.99304128323878016</v>
      </c>
      <c r="Z166" s="42">
        <f t="shared" si="71"/>
        <v>1650.4346127428526</v>
      </c>
      <c r="AA166" s="68">
        <f t="shared" si="72"/>
        <v>32.891841734656616</v>
      </c>
      <c r="AB166" s="7">
        <f t="shared" si="73"/>
        <v>0.98884000000000005</v>
      </c>
      <c r="AC166" s="7">
        <f t="shared" si="74"/>
        <v>1643.45208</v>
      </c>
      <c r="AD166" s="66">
        <f t="shared" si="75"/>
        <v>1.5559862808978329</v>
      </c>
      <c r="AF166" s="80">
        <v>0.1</v>
      </c>
      <c r="AG166" s="84">
        <v>0</v>
      </c>
      <c r="AI166" s="81">
        <v>1</v>
      </c>
      <c r="AJ166" s="90">
        <f t="shared" si="67"/>
        <v>0.10105189601537966</v>
      </c>
      <c r="AK166" s="89">
        <f t="shared" si="78"/>
        <v>1644.699471791258</v>
      </c>
      <c r="AL166" s="86">
        <f t="shared" si="61"/>
        <v>0.98959053657717089</v>
      </c>
      <c r="AZ166">
        <v>0.1</v>
      </c>
      <c r="BA166">
        <v>0</v>
      </c>
      <c r="BB166">
        <v>1</v>
      </c>
      <c r="BC166" s="105">
        <f t="shared" si="77"/>
        <v>0.10105189601537966</v>
      </c>
      <c r="BD166">
        <v>0.98959053657717089</v>
      </c>
      <c r="BF166">
        <f t="shared" si="76"/>
        <v>2.8929600000000102</v>
      </c>
      <c r="BG166" s="105">
        <f t="shared" si="68"/>
        <v>3.4142564123165355</v>
      </c>
    </row>
    <row r="167" spans="1:59">
      <c r="A167" s="114"/>
      <c r="B167" s="22">
        <v>0.1</v>
      </c>
      <c r="D167" s="22">
        <v>0</v>
      </c>
      <c r="M167" s="23">
        <f t="shared" si="69"/>
        <v>0.10105189601537966</v>
      </c>
      <c r="N167" s="23">
        <f t="shared" si="62"/>
        <v>1.0211485688303103E-2</v>
      </c>
      <c r="Q167" s="26">
        <f t="shared" si="63"/>
        <v>5.7900000000000021E-2</v>
      </c>
      <c r="R167" s="25">
        <f t="shared" si="70"/>
        <v>1.8620861297221371E-3</v>
      </c>
      <c r="T167" s="37">
        <v>1662</v>
      </c>
      <c r="U167" s="33">
        <f t="shared" si="64"/>
        <v>1644.699471791258</v>
      </c>
      <c r="X167" s="35">
        <f t="shared" si="65"/>
        <v>299.30827630147701</v>
      </c>
      <c r="Y167" s="41">
        <f t="shared" si="66"/>
        <v>0.99304128323878016</v>
      </c>
      <c r="Z167" s="42">
        <f t="shared" si="71"/>
        <v>1650.4346127428526</v>
      </c>
      <c r="AA167" s="68">
        <f t="shared" si="72"/>
        <v>32.891841734656616</v>
      </c>
      <c r="AB167" s="7">
        <f t="shared" si="73"/>
        <v>0.98884000000000005</v>
      </c>
      <c r="AC167" s="7">
        <f t="shared" si="74"/>
        <v>1643.45208</v>
      </c>
      <c r="AD167" s="66">
        <f t="shared" si="75"/>
        <v>1.5559862808978329</v>
      </c>
      <c r="AF167" s="80">
        <v>0.1</v>
      </c>
      <c r="AG167" s="84">
        <v>0</v>
      </c>
      <c r="AI167" s="81">
        <v>1</v>
      </c>
      <c r="AJ167" s="90">
        <f t="shared" si="67"/>
        <v>0.10105189601537966</v>
      </c>
      <c r="AK167" s="89">
        <f t="shared" si="78"/>
        <v>1644.699471791258</v>
      </c>
      <c r="AL167" s="86">
        <f t="shared" si="61"/>
        <v>0.98959053657717089</v>
      </c>
      <c r="AZ167" s="103">
        <v>0.5</v>
      </c>
      <c r="BA167" s="103">
        <v>0</v>
      </c>
      <c r="BB167" s="103">
        <v>1</v>
      </c>
      <c r="BC167" s="107">
        <f t="shared" si="77"/>
        <v>0.54419778174514932</v>
      </c>
      <c r="BD167" s="103">
        <v>0.91878360546892601</v>
      </c>
      <c r="BF167">
        <f t="shared" si="76"/>
        <v>2.9106000000000103</v>
      </c>
      <c r="BG167" s="105">
        <f t="shared" si="68"/>
        <v>3.4360384342088168</v>
      </c>
    </row>
    <row r="168" spans="1:59">
      <c r="A168" s="114"/>
      <c r="B168" s="22">
        <v>0.1</v>
      </c>
      <c r="D168" s="22">
        <v>0</v>
      </c>
      <c r="M168" s="23">
        <f t="shared" si="69"/>
        <v>0.10105189601537966</v>
      </c>
      <c r="N168" s="23">
        <f t="shared" si="62"/>
        <v>1.0211485688303103E-2</v>
      </c>
      <c r="Q168" s="26">
        <f t="shared" si="63"/>
        <v>5.7900000000000021E-2</v>
      </c>
      <c r="R168" s="25">
        <f t="shared" si="70"/>
        <v>1.8620861297221371E-3</v>
      </c>
      <c r="T168" s="37">
        <v>1662</v>
      </c>
      <c r="U168" s="33">
        <f t="shared" si="64"/>
        <v>1644.699471791258</v>
      </c>
      <c r="X168" s="35">
        <f t="shared" si="65"/>
        <v>299.30827630147701</v>
      </c>
      <c r="Y168" s="41">
        <f t="shared" si="66"/>
        <v>0.99304128323878016</v>
      </c>
      <c r="Z168" s="42">
        <f t="shared" si="71"/>
        <v>1650.4346127428526</v>
      </c>
      <c r="AA168" s="68">
        <f t="shared" si="72"/>
        <v>32.891841734656616</v>
      </c>
      <c r="AB168" s="7">
        <f t="shared" si="73"/>
        <v>0.98884000000000005</v>
      </c>
      <c r="AC168" s="7">
        <f t="shared" si="74"/>
        <v>1643.45208</v>
      </c>
      <c r="AD168" s="66">
        <f t="shared" si="75"/>
        <v>1.5559862808978329</v>
      </c>
      <c r="AF168" s="80">
        <v>0.1</v>
      </c>
      <c r="AG168" s="84">
        <v>0</v>
      </c>
      <c r="AI168" s="81">
        <v>1</v>
      </c>
      <c r="AJ168" s="90">
        <f t="shared" si="67"/>
        <v>0.10105189601537966</v>
      </c>
      <c r="AK168" s="89">
        <f t="shared" si="78"/>
        <v>1644.699471791258</v>
      </c>
      <c r="AL168" s="86">
        <f t="shared" si="61"/>
        <v>0.98959053657717089</v>
      </c>
      <c r="AZ168" s="103">
        <v>1</v>
      </c>
      <c r="BA168" s="103">
        <v>0</v>
      </c>
      <c r="BB168" s="103">
        <v>1</v>
      </c>
      <c r="BC168" s="107">
        <f t="shared" si="77"/>
        <v>1.1237579160954358</v>
      </c>
      <c r="BD168" s="103">
        <v>0.8898713732532002</v>
      </c>
      <c r="BF168">
        <f t="shared" si="76"/>
        <v>2.9282400000000104</v>
      </c>
      <c r="BG168" s="105">
        <f t="shared" si="68"/>
        <v>3.4578265464893425</v>
      </c>
    </row>
    <row r="169" spans="1:59">
      <c r="A169" s="114"/>
      <c r="B169" s="22">
        <v>0.1</v>
      </c>
      <c r="D169" s="22">
        <v>0</v>
      </c>
      <c r="M169" s="23">
        <f t="shared" si="69"/>
        <v>0.10105189601537966</v>
      </c>
      <c r="N169" s="23">
        <f t="shared" si="62"/>
        <v>1.0211485688303103E-2</v>
      </c>
      <c r="Q169" s="26">
        <f t="shared" si="63"/>
        <v>5.7900000000000021E-2</v>
      </c>
      <c r="R169" s="25">
        <f t="shared" si="70"/>
        <v>1.8620861297221371E-3</v>
      </c>
      <c r="T169" s="37">
        <v>1662</v>
      </c>
      <c r="U169" s="33">
        <f t="shared" si="64"/>
        <v>1644.699471791258</v>
      </c>
      <c r="X169" s="35">
        <f t="shared" si="65"/>
        <v>299.30827630147701</v>
      </c>
      <c r="Y169" s="41">
        <f t="shared" si="66"/>
        <v>0.99304128323878016</v>
      </c>
      <c r="Z169" s="42">
        <f t="shared" si="71"/>
        <v>1650.4346127428526</v>
      </c>
      <c r="AA169" s="68">
        <f t="shared" si="72"/>
        <v>32.891841734656616</v>
      </c>
      <c r="AB169" s="7">
        <f t="shared" si="73"/>
        <v>0.98884000000000005</v>
      </c>
      <c r="AC169" s="7">
        <f t="shared" si="74"/>
        <v>1643.45208</v>
      </c>
      <c r="AD169" s="66">
        <f t="shared" si="75"/>
        <v>1.5559862808978329</v>
      </c>
      <c r="AF169" s="80">
        <v>0.1</v>
      </c>
      <c r="AG169" s="84">
        <v>0</v>
      </c>
      <c r="AI169" s="81">
        <v>1</v>
      </c>
      <c r="AJ169" s="90">
        <f t="shared" si="67"/>
        <v>0.10105189601537966</v>
      </c>
      <c r="AK169" s="89">
        <f t="shared" si="78"/>
        <v>1644.699471791258</v>
      </c>
      <c r="AL169" s="86">
        <f t="shared" si="61"/>
        <v>0.98959053657717089</v>
      </c>
      <c r="AZ169" s="103">
        <v>1.5</v>
      </c>
      <c r="BA169" s="103">
        <v>0</v>
      </c>
      <c r="BB169" s="103">
        <v>1</v>
      </c>
      <c r="BC169" s="107">
        <f t="shared" si="77"/>
        <v>1.7174607199925052</v>
      </c>
      <c r="BD169" s="103">
        <v>0.87338242006870825</v>
      </c>
      <c r="BF169">
        <f t="shared" si="76"/>
        <v>2.9458800000000105</v>
      </c>
      <c r="BG169" s="105">
        <f t="shared" si="68"/>
        <v>3.4796207141561437</v>
      </c>
    </row>
    <row r="170" spans="1:59">
      <c r="A170" s="114"/>
      <c r="B170" s="22">
        <v>0.1</v>
      </c>
      <c r="D170" s="22">
        <v>0</v>
      </c>
      <c r="M170" s="23">
        <f t="shared" si="69"/>
        <v>0.10105189601537966</v>
      </c>
      <c r="N170" s="23">
        <f t="shared" si="62"/>
        <v>1.0211485688303103E-2</v>
      </c>
      <c r="Q170" s="26">
        <f t="shared" si="63"/>
        <v>5.7900000000000021E-2</v>
      </c>
      <c r="R170" s="25">
        <f t="shared" si="70"/>
        <v>1.8620861297221371E-3</v>
      </c>
      <c r="T170" s="37">
        <v>1662</v>
      </c>
      <c r="U170" s="33">
        <f t="shared" si="64"/>
        <v>1644.699471791258</v>
      </c>
      <c r="X170" s="35">
        <f t="shared" si="65"/>
        <v>299.30827630147701</v>
      </c>
      <c r="Y170" s="41">
        <f t="shared" si="66"/>
        <v>0.99304128323878016</v>
      </c>
      <c r="Z170" s="42">
        <f t="shared" si="71"/>
        <v>1650.4346127428526</v>
      </c>
      <c r="AA170" s="68">
        <f t="shared" si="72"/>
        <v>32.891841734656616</v>
      </c>
      <c r="AB170" s="7">
        <f t="shared" si="73"/>
        <v>0.98884000000000005</v>
      </c>
      <c r="AC170" s="7">
        <f t="shared" si="74"/>
        <v>1643.45208</v>
      </c>
      <c r="AD170" s="66">
        <f t="shared" si="75"/>
        <v>1.5559862808978329</v>
      </c>
      <c r="AF170" s="80">
        <v>0.1</v>
      </c>
      <c r="AG170" s="84">
        <v>0</v>
      </c>
      <c r="AI170" s="81">
        <v>1</v>
      </c>
      <c r="AJ170" s="90">
        <f t="shared" si="67"/>
        <v>0.10105189601537966</v>
      </c>
      <c r="AK170" s="89">
        <f t="shared" si="78"/>
        <v>1644.699471791258</v>
      </c>
      <c r="AL170" s="86">
        <f t="shared" si="61"/>
        <v>0.98959053657717089</v>
      </c>
      <c r="AZ170" s="103">
        <v>2</v>
      </c>
      <c r="BA170" s="103">
        <v>0</v>
      </c>
      <c r="BB170" s="103">
        <v>1</v>
      </c>
      <c r="BC170" s="107">
        <f t="shared" si="77"/>
        <v>2.3205384078146563</v>
      </c>
      <c r="BD170" s="103">
        <v>0.86186894957859361</v>
      </c>
      <c r="BF170">
        <f t="shared" si="76"/>
        <v>2.9635200000000106</v>
      </c>
      <c r="BG170" s="105">
        <f t="shared" si="68"/>
        <v>3.5014209026168337</v>
      </c>
    </row>
    <row r="171" spans="1:59">
      <c r="A171" s="114"/>
      <c r="B171" s="22">
        <v>0.1</v>
      </c>
      <c r="D171" s="22">
        <v>0</v>
      </c>
      <c r="M171" s="23">
        <f t="shared" si="69"/>
        <v>0.10105189601537966</v>
      </c>
      <c r="N171" s="23">
        <f t="shared" si="62"/>
        <v>1.0211485688303103E-2</v>
      </c>
      <c r="Q171" s="26">
        <f t="shared" si="63"/>
        <v>5.7900000000000021E-2</v>
      </c>
      <c r="R171" s="25">
        <f t="shared" si="70"/>
        <v>1.8620861297221371E-3</v>
      </c>
      <c r="T171" s="37">
        <v>1662</v>
      </c>
      <c r="U171" s="33">
        <f t="shared" si="64"/>
        <v>1644.699471791258</v>
      </c>
      <c r="X171" s="35">
        <f t="shared" si="65"/>
        <v>299.30827630147701</v>
      </c>
      <c r="Y171" s="41">
        <f t="shared" si="66"/>
        <v>0.99304128323878016</v>
      </c>
      <c r="Z171" s="42">
        <f t="shared" si="71"/>
        <v>1650.4346127428526</v>
      </c>
      <c r="AA171" s="68">
        <f t="shared" si="72"/>
        <v>32.891841734656616</v>
      </c>
      <c r="AB171" s="7">
        <f t="shared" si="73"/>
        <v>0.98884000000000005</v>
      </c>
      <c r="AC171" s="7">
        <f t="shared" si="74"/>
        <v>1643.45208</v>
      </c>
      <c r="AD171" s="66">
        <f t="shared" si="75"/>
        <v>1.5559862808978329</v>
      </c>
      <c r="AF171" s="80">
        <v>0.1</v>
      </c>
      <c r="AG171" s="84">
        <v>0</v>
      </c>
      <c r="AI171" s="81">
        <v>1</v>
      </c>
      <c r="AJ171" s="90">
        <f t="shared" si="67"/>
        <v>0.10105189601537966</v>
      </c>
      <c r="AK171" s="89">
        <f t="shared" si="78"/>
        <v>1644.699471791258</v>
      </c>
      <c r="AL171" s="86">
        <f t="shared" si="61"/>
        <v>0.98959053657717089</v>
      </c>
      <c r="AZ171" s="103">
        <v>2.5</v>
      </c>
      <c r="BA171" s="103">
        <v>0</v>
      </c>
      <c r="BB171" s="103">
        <v>1</v>
      </c>
      <c r="BC171" s="107">
        <f t="shared" si="77"/>
        <v>2.9306845030524555</v>
      </c>
      <c r="BD171" s="103">
        <v>0.85304303393835956</v>
      </c>
      <c r="BF171">
        <f t="shared" si="76"/>
        <v>2.9811600000000107</v>
      </c>
      <c r="BG171" s="105">
        <f t="shared" si="68"/>
        <v>3.5232270776814025</v>
      </c>
    </row>
    <row r="172" spans="1:59" ht="15" thickBot="1">
      <c r="A172" s="114"/>
      <c r="B172" s="22">
        <v>0.1</v>
      </c>
      <c r="D172" s="22">
        <v>0</v>
      </c>
      <c r="M172" s="23">
        <f t="shared" si="69"/>
        <v>0.10105189601537966</v>
      </c>
      <c r="N172" s="23">
        <f t="shared" si="62"/>
        <v>1.0211485688303103E-2</v>
      </c>
      <c r="Q172" s="26">
        <f t="shared" si="63"/>
        <v>5.7900000000000021E-2</v>
      </c>
      <c r="R172" s="25">
        <f t="shared" si="70"/>
        <v>1.8620861297221371E-3</v>
      </c>
      <c r="T172" s="37">
        <v>1662</v>
      </c>
      <c r="U172" s="33">
        <f t="shared" si="64"/>
        <v>1644.699471791258</v>
      </c>
      <c r="X172" s="35">
        <f t="shared" si="65"/>
        <v>299.30827630147701</v>
      </c>
      <c r="Y172" s="41">
        <f t="shared" si="66"/>
        <v>0.99304128323878016</v>
      </c>
      <c r="Z172" s="42">
        <f t="shared" si="71"/>
        <v>1650.4346127428526</v>
      </c>
      <c r="AA172" s="68">
        <f t="shared" si="72"/>
        <v>32.891841734656616</v>
      </c>
      <c r="AB172" s="7">
        <f t="shared" si="73"/>
        <v>0.98884000000000005</v>
      </c>
      <c r="AC172" s="7">
        <f t="shared" si="74"/>
        <v>1643.45208</v>
      </c>
      <c r="AD172" s="66">
        <f t="shared" si="75"/>
        <v>1.5559862808978329</v>
      </c>
      <c r="AF172" s="80">
        <v>0.1</v>
      </c>
      <c r="AG172" s="84">
        <v>0</v>
      </c>
      <c r="AI172" s="81">
        <v>1</v>
      </c>
      <c r="AJ172" s="90">
        <f t="shared" si="67"/>
        <v>0.10105189601537966</v>
      </c>
      <c r="AK172" s="89">
        <f t="shared" si="78"/>
        <v>1644.699471791258</v>
      </c>
      <c r="AL172" s="86">
        <f t="shared" si="61"/>
        <v>0.98959053657717089</v>
      </c>
      <c r="AZ172" s="104">
        <v>3</v>
      </c>
      <c r="BA172" s="104">
        <v>0</v>
      </c>
      <c r="BB172" s="104">
        <v>1</v>
      </c>
      <c r="BC172" s="108">
        <f t="shared" si="77"/>
        <v>3.5465232391894945</v>
      </c>
      <c r="BD172" s="104">
        <v>0.84589886987054008</v>
      </c>
      <c r="BF172" s="14">
        <f t="shared" si="76"/>
        <v>2.9988000000000108</v>
      </c>
      <c r="BG172" s="106">
        <f t="shared" si="68"/>
        <v>3.5450392055551871</v>
      </c>
    </row>
    <row r="173" spans="1:59">
      <c r="A173" s="114"/>
      <c r="B173" s="22">
        <v>0.1</v>
      </c>
      <c r="D173" s="22">
        <v>0</v>
      </c>
      <c r="M173" s="23">
        <f t="shared" si="69"/>
        <v>0.10105189601537966</v>
      </c>
      <c r="N173" s="23">
        <f t="shared" si="62"/>
        <v>1.0211485688303103E-2</v>
      </c>
      <c r="Q173" s="26">
        <f t="shared" si="63"/>
        <v>5.7900000000000021E-2</v>
      </c>
      <c r="R173" s="25">
        <f t="shared" si="70"/>
        <v>1.8620861297221371E-3</v>
      </c>
      <c r="T173" s="37">
        <v>1662</v>
      </c>
      <c r="U173" s="33">
        <f t="shared" si="64"/>
        <v>1644.699471791258</v>
      </c>
      <c r="X173" s="35">
        <f t="shared" si="65"/>
        <v>299.30827630147701</v>
      </c>
      <c r="Y173" s="41">
        <f t="shared" si="66"/>
        <v>0.99304128323878016</v>
      </c>
      <c r="Z173" s="42">
        <f t="shared" si="71"/>
        <v>1650.4346127428526</v>
      </c>
      <c r="AA173" s="68">
        <f t="shared" si="72"/>
        <v>32.891841734656616</v>
      </c>
      <c r="AB173" s="7">
        <f t="shared" si="73"/>
        <v>0.98884000000000005</v>
      </c>
      <c r="AC173" s="7">
        <f t="shared" si="74"/>
        <v>1643.45208</v>
      </c>
      <c r="AD173" s="66">
        <f t="shared" si="75"/>
        <v>1.5559862808978329</v>
      </c>
      <c r="AF173" s="80">
        <v>0.1</v>
      </c>
      <c r="AG173" s="84">
        <v>0</v>
      </c>
      <c r="AI173" s="81">
        <v>1</v>
      </c>
      <c r="AJ173" s="90">
        <f t="shared" si="67"/>
        <v>0.10105189601537966</v>
      </c>
      <c r="AK173" s="89">
        <f t="shared" si="78"/>
        <v>1644.699471791258</v>
      </c>
      <c r="AL173" s="86">
        <f t="shared" si="61"/>
        <v>0.98959053657717089</v>
      </c>
      <c r="AZ173">
        <v>3.2024350180505414</v>
      </c>
      <c r="BA173">
        <v>4.333333333333333</v>
      </c>
      <c r="BB173">
        <v>0.73902346570397115</v>
      </c>
      <c r="BC173">
        <v>3.7972573989166007</v>
      </c>
      <c r="BD173">
        <v>0.84335473780740577</v>
      </c>
      <c r="BF173">
        <v>3.2024350180505414</v>
      </c>
      <c r="BG173" s="105">
        <f t="shared" si="68"/>
        <v>3.7972573989166007</v>
      </c>
    </row>
    <row r="174" spans="1:59">
      <c r="A174" s="114"/>
      <c r="B174" s="22">
        <v>0.1</v>
      </c>
      <c r="D174" s="22">
        <v>0</v>
      </c>
      <c r="M174" s="23">
        <f t="shared" si="69"/>
        <v>0.10105189601537966</v>
      </c>
      <c r="N174" s="23">
        <f t="shared" si="62"/>
        <v>1.0211485688303103E-2</v>
      </c>
      <c r="Q174" s="26">
        <f t="shared" si="63"/>
        <v>5.7900000000000021E-2</v>
      </c>
      <c r="R174" s="25">
        <f t="shared" si="70"/>
        <v>1.8620861297221371E-3</v>
      </c>
      <c r="T174" s="37">
        <v>1662</v>
      </c>
      <c r="U174" s="33">
        <f t="shared" si="64"/>
        <v>1644.699471791258</v>
      </c>
      <c r="X174" s="35">
        <f t="shared" si="65"/>
        <v>299.30827630147701</v>
      </c>
      <c r="Y174" s="41">
        <f t="shared" si="66"/>
        <v>0.99304128323878016</v>
      </c>
      <c r="Z174" s="42">
        <f t="shared" si="71"/>
        <v>1650.4346127428526</v>
      </c>
      <c r="AA174" s="68">
        <f t="shared" si="72"/>
        <v>32.891841734656616</v>
      </c>
      <c r="AB174" s="7">
        <f t="shared" si="73"/>
        <v>0.98884000000000005</v>
      </c>
      <c r="AC174" s="7">
        <f t="shared" si="74"/>
        <v>1643.45208</v>
      </c>
      <c r="AD174" s="66">
        <f t="shared" si="75"/>
        <v>1.5559862808978329</v>
      </c>
      <c r="AF174" s="80">
        <v>0.1</v>
      </c>
      <c r="AG174" s="84">
        <v>0</v>
      </c>
      <c r="AI174" s="81">
        <v>1</v>
      </c>
      <c r="AJ174" s="90">
        <f t="shared" si="67"/>
        <v>0.10105189601537966</v>
      </c>
      <c r="AK174" s="89">
        <f t="shared" si="78"/>
        <v>1644.699471791258</v>
      </c>
      <c r="AL174" s="86">
        <f t="shared" si="61"/>
        <v>0.98959053657717089</v>
      </c>
      <c r="AZ174">
        <v>3.5561288608102695</v>
      </c>
      <c r="BA174">
        <v>4.416666666666667</v>
      </c>
      <c r="BB174">
        <v>0.80516125150421181</v>
      </c>
      <c r="BC174">
        <v>4.2370726192115367</v>
      </c>
      <c r="BD174">
        <v>0.83928909896097526</v>
      </c>
      <c r="BF174">
        <v>3.5561288608102695</v>
      </c>
      <c r="BG174" s="105">
        <f t="shared" si="68"/>
        <v>4.2370726192115367</v>
      </c>
    </row>
    <row r="175" spans="1:59">
      <c r="A175" s="114"/>
      <c r="B175" s="22">
        <v>0.1</v>
      </c>
      <c r="D175" s="22">
        <v>0</v>
      </c>
      <c r="M175" s="23">
        <f t="shared" si="69"/>
        <v>0.10105189601537966</v>
      </c>
      <c r="N175" s="23">
        <f t="shared" si="62"/>
        <v>1.0211485688303103E-2</v>
      </c>
      <c r="Q175" s="26">
        <f t="shared" si="63"/>
        <v>5.7900000000000021E-2</v>
      </c>
      <c r="R175" s="25">
        <f t="shared" si="70"/>
        <v>1.8620861297221371E-3</v>
      </c>
      <c r="T175" s="37">
        <v>1662</v>
      </c>
      <c r="U175" s="33">
        <f t="shared" si="64"/>
        <v>1644.699471791258</v>
      </c>
      <c r="X175" s="35">
        <f t="shared" si="65"/>
        <v>299.30827630147701</v>
      </c>
      <c r="Y175" s="41">
        <f t="shared" si="66"/>
        <v>0.99304128323878016</v>
      </c>
      <c r="Z175" s="42">
        <f t="shared" si="71"/>
        <v>1650.4346127428526</v>
      </c>
      <c r="AA175" s="68">
        <f t="shared" si="72"/>
        <v>32.891841734656616</v>
      </c>
      <c r="AB175" s="7">
        <f t="shared" si="73"/>
        <v>0.98884000000000005</v>
      </c>
      <c r="AC175" s="7">
        <f t="shared" si="74"/>
        <v>1643.45208</v>
      </c>
      <c r="AD175" s="66">
        <f t="shared" si="75"/>
        <v>1.5559862808978329</v>
      </c>
      <c r="AF175" s="80">
        <v>0.1</v>
      </c>
      <c r="AG175" s="84">
        <v>0</v>
      </c>
      <c r="AI175" s="81">
        <v>1</v>
      </c>
      <c r="AJ175" s="90">
        <f t="shared" si="67"/>
        <v>0.10105189601537966</v>
      </c>
      <c r="AK175" s="89">
        <f t="shared" si="78"/>
        <v>1644.699471791258</v>
      </c>
      <c r="AL175" s="86">
        <f t="shared" si="61"/>
        <v>0.98959053657717089</v>
      </c>
      <c r="AZ175">
        <v>3.5603835740072203</v>
      </c>
      <c r="BA175">
        <v>5.166666666666667</v>
      </c>
      <c r="BB175">
        <v>0.68910649819494574</v>
      </c>
      <c r="BC175">
        <v>4.2423760345147299</v>
      </c>
      <c r="BD175">
        <v>0.8392428075778714</v>
      </c>
      <c r="BF175">
        <v>3.5603835740072203</v>
      </c>
      <c r="BG175" s="105">
        <f t="shared" si="68"/>
        <v>4.2423760345147299</v>
      </c>
    </row>
    <row r="176" spans="1:59">
      <c r="A176" s="114"/>
      <c r="B176" s="22">
        <v>0.1</v>
      </c>
      <c r="D176" s="22">
        <v>0</v>
      </c>
      <c r="M176" s="23">
        <f t="shared" si="69"/>
        <v>0.10105189601537966</v>
      </c>
      <c r="N176" s="23">
        <f t="shared" si="62"/>
        <v>1.0211485688303103E-2</v>
      </c>
      <c r="Q176" s="26">
        <f t="shared" si="63"/>
        <v>5.7900000000000021E-2</v>
      </c>
      <c r="R176" s="25">
        <f t="shared" si="70"/>
        <v>1.8620861297221371E-3</v>
      </c>
      <c r="T176" s="37">
        <v>1662</v>
      </c>
      <c r="U176" s="33">
        <f t="shared" si="64"/>
        <v>1644.699471791258</v>
      </c>
      <c r="X176" s="35">
        <f t="shared" si="65"/>
        <v>299.30827630147701</v>
      </c>
      <c r="Y176" s="41">
        <f t="shared" si="66"/>
        <v>0.99304128323878016</v>
      </c>
      <c r="Z176" s="42">
        <f t="shared" si="71"/>
        <v>1650.4346127428526</v>
      </c>
      <c r="AA176" s="68">
        <f t="shared" si="72"/>
        <v>32.891841734656616</v>
      </c>
      <c r="AB176" s="7">
        <f t="shared" si="73"/>
        <v>0.98884000000000005</v>
      </c>
      <c r="AC176" s="7">
        <f t="shared" si="74"/>
        <v>1643.45208</v>
      </c>
      <c r="AD176" s="66">
        <f t="shared" si="75"/>
        <v>1.5559862808978329</v>
      </c>
      <c r="AF176" s="80">
        <v>0.1</v>
      </c>
      <c r="AG176" s="84">
        <v>0</v>
      </c>
      <c r="AI176" s="81">
        <v>1</v>
      </c>
      <c r="AJ176" s="90">
        <f t="shared" si="67"/>
        <v>0.10105189601537966</v>
      </c>
      <c r="AK176" s="89">
        <f t="shared" si="78"/>
        <v>1644.699471791258</v>
      </c>
      <c r="AL176" s="86">
        <f t="shared" si="61"/>
        <v>0.98959053657717089</v>
      </c>
      <c r="AZ176">
        <v>3.6084636983553948</v>
      </c>
      <c r="BA176">
        <v>3.3333333333333335</v>
      </c>
      <c r="BB176">
        <v>1.0825391095066184</v>
      </c>
      <c r="BC176">
        <v>4.3023271920358788</v>
      </c>
      <c r="BD176">
        <v>0.83872368076400394</v>
      </c>
      <c r="BF176">
        <v>3.6084636983553948</v>
      </c>
      <c r="BG176" s="105">
        <f t="shared" si="68"/>
        <v>4.3023271920358788</v>
      </c>
    </row>
    <row r="177" spans="1:59">
      <c r="A177" s="114"/>
      <c r="B177" s="22">
        <v>0.1</v>
      </c>
      <c r="D177" s="22">
        <v>0</v>
      </c>
      <c r="M177" s="23">
        <f t="shared" si="69"/>
        <v>0.10105189601537966</v>
      </c>
      <c r="N177" s="23">
        <f t="shared" si="62"/>
        <v>1.0211485688303103E-2</v>
      </c>
      <c r="Q177" s="26">
        <f t="shared" si="63"/>
        <v>5.7900000000000021E-2</v>
      </c>
      <c r="R177" s="25">
        <f t="shared" si="70"/>
        <v>1.8620861297221371E-3</v>
      </c>
      <c r="T177" s="37">
        <v>1662</v>
      </c>
      <c r="U177" s="33">
        <f t="shared" si="64"/>
        <v>1644.699471791258</v>
      </c>
      <c r="X177" s="35">
        <f t="shared" si="65"/>
        <v>299.30827630147701</v>
      </c>
      <c r="Y177" s="41">
        <f t="shared" si="66"/>
        <v>0.99304128323878016</v>
      </c>
      <c r="Z177" s="42">
        <f t="shared" si="71"/>
        <v>1650.4346127428526</v>
      </c>
      <c r="AA177" s="68">
        <f t="shared" si="72"/>
        <v>32.891841734656616</v>
      </c>
      <c r="AB177" s="7">
        <f t="shared" si="73"/>
        <v>0.98884000000000005</v>
      </c>
      <c r="AC177" s="7">
        <f t="shared" si="74"/>
        <v>1643.45208</v>
      </c>
      <c r="AD177" s="66">
        <f t="shared" si="75"/>
        <v>1.5559862808978329</v>
      </c>
      <c r="AF177" s="80">
        <v>0.1</v>
      </c>
      <c r="AG177" s="84">
        <v>0</v>
      </c>
      <c r="AI177" s="81">
        <v>1</v>
      </c>
      <c r="AJ177" s="90">
        <f t="shared" si="67"/>
        <v>0.10105189601537966</v>
      </c>
      <c r="AK177" s="89">
        <f t="shared" si="78"/>
        <v>1644.699471791258</v>
      </c>
      <c r="AL177" s="86">
        <f t="shared" si="61"/>
        <v>0.98959053657717089</v>
      </c>
      <c r="AZ177">
        <v>3.6830748094665058</v>
      </c>
      <c r="BA177">
        <v>5.166666666666667</v>
      </c>
      <c r="BB177">
        <v>0.71285318892900118</v>
      </c>
      <c r="BC177">
        <v>4.3954326769470118</v>
      </c>
      <c r="BD177">
        <v>0.83793225381049485</v>
      </c>
      <c r="BF177">
        <v>3.6830748094665058</v>
      </c>
      <c r="BG177" s="105">
        <f t="shared" si="68"/>
        <v>4.3954326769470118</v>
      </c>
    </row>
    <row r="178" spans="1:59">
      <c r="A178" s="114"/>
      <c r="B178" s="22">
        <v>0.1</v>
      </c>
      <c r="D178" s="22">
        <v>0</v>
      </c>
      <c r="M178" s="23">
        <f t="shared" si="69"/>
        <v>0.10105189601537966</v>
      </c>
      <c r="N178" s="23">
        <f t="shared" si="62"/>
        <v>1.0211485688303103E-2</v>
      </c>
      <c r="Q178" s="26">
        <f t="shared" si="63"/>
        <v>5.7900000000000021E-2</v>
      </c>
      <c r="R178" s="25">
        <f t="shared" si="70"/>
        <v>1.8620861297221371E-3</v>
      </c>
      <c r="T178" s="37">
        <v>1662</v>
      </c>
      <c r="U178" s="33">
        <f t="shared" si="64"/>
        <v>1644.699471791258</v>
      </c>
      <c r="X178" s="35">
        <f t="shared" si="65"/>
        <v>299.30827630147701</v>
      </c>
      <c r="Y178" s="41">
        <f t="shared" si="66"/>
        <v>0.99304128323878016</v>
      </c>
      <c r="Z178" s="42">
        <f t="shared" si="71"/>
        <v>1650.4346127428526</v>
      </c>
      <c r="AA178" s="68">
        <f t="shared" si="72"/>
        <v>32.891841734656616</v>
      </c>
      <c r="AB178" s="7">
        <f t="shared" si="73"/>
        <v>0.98884000000000005</v>
      </c>
      <c r="AC178" s="7">
        <f t="shared" si="74"/>
        <v>1643.45208</v>
      </c>
      <c r="AD178" s="66">
        <f t="shared" si="75"/>
        <v>1.5559862808978329</v>
      </c>
      <c r="AF178" s="80">
        <v>0.1</v>
      </c>
      <c r="AG178" s="84">
        <v>0</v>
      </c>
      <c r="AI178" s="81">
        <v>1</v>
      </c>
      <c r="AJ178" s="90">
        <f t="shared" si="67"/>
        <v>0.10105189601537966</v>
      </c>
      <c r="AK178" s="89">
        <f t="shared" si="78"/>
        <v>1644.699471791258</v>
      </c>
      <c r="AL178" s="86">
        <f t="shared" si="61"/>
        <v>0.98959053657717089</v>
      </c>
      <c r="AZ178">
        <v>3.7534697152025669</v>
      </c>
      <c r="BA178">
        <v>4.916666666666667</v>
      </c>
      <c r="BB178">
        <v>0.76341756919374248</v>
      </c>
      <c r="BC178">
        <v>4.4833566952885571</v>
      </c>
      <c r="BD178">
        <v>0.8372007784138592</v>
      </c>
      <c r="BF178">
        <v>3.7534697152025669</v>
      </c>
      <c r="BG178" s="105">
        <f t="shared" si="68"/>
        <v>4.4833566952885571</v>
      </c>
    </row>
    <row r="179" spans="1:59">
      <c r="A179" s="114"/>
      <c r="B179" s="22">
        <v>0.1</v>
      </c>
      <c r="D179" s="22">
        <v>0</v>
      </c>
      <c r="M179" s="23">
        <f t="shared" si="69"/>
        <v>0.10105189601537966</v>
      </c>
      <c r="N179" s="23">
        <f t="shared" si="62"/>
        <v>1.0211485688303103E-2</v>
      </c>
      <c r="Q179" s="26">
        <f t="shared" si="63"/>
        <v>5.7900000000000021E-2</v>
      </c>
      <c r="R179" s="25">
        <f t="shared" si="70"/>
        <v>1.8620861297221371E-3</v>
      </c>
      <c r="T179" s="37">
        <v>1662</v>
      </c>
      <c r="U179" s="33">
        <f t="shared" si="64"/>
        <v>1644.699471791258</v>
      </c>
      <c r="X179" s="35">
        <f t="shared" si="65"/>
        <v>299.30827630147701</v>
      </c>
      <c r="Y179" s="41">
        <f t="shared" si="66"/>
        <v>0.99304128323878016</v>
      </c>
      <c r="Z179" s="42">
        <f t="shared" si="71"/>
        <v>1650.4346127428526</v>
      </c>
      <c r="AA179" s="68">
        <f t="shared" si="72"/>
        <v>32.891841734656616</v>
      </c>
      <c r="AB179" s="7">
        <f t="shared" si="73"/>
        <v>0.98884000000000005</v>
      </c>
      <c r="AC179" s="7">
        <f t="shared" si="74"/>
        <v>1643.45208</v>
      </c>
      <c r="AD179" s="66">
        <f t="shared" si="75"/>
        <v>1.5559862808978329</v>
      </c>
      <c r="AF179" s="80">
        <v>0.1</v>
      </c>
      <c r="AG179" s="84">
        <v>0</v>
      </c>
      <c r="AI179" s="81">
        <v>1</v>
      </c>
      <c r="AJ179" s="90">
        <f t="shared" si="67"/>
        <v>0.10105189601537966</v>
      </c>
      <c r="AK179" s="89">
        <f t="shared" si="78"/>
        <v>1644.699471791258</v>
      </c>
      <c r="AL179" s="86">
        <f t="shared" si="61"/>
        <v>0.98959053657717089</v>
      </c>
      <c r="AZ179">
        <v>3.8645908543922984</v>
      </c>
      <c r="BA179">
        <v>5</v>
      </c>
      <c r="BB179">
        <v>0.7729181708784596</v>
      </c>
      <c r="BC179">
        <v>4.6223025843192778</v>
      </c>
      <c r="BD179">
        <v>0.83607483151418027</v>
      </c>
      <c r="BF179">
        <v>3.8645908543922984</v>
      </c>
      <c r="BG179" s="105">
        <f t="shared" si="68"/>
        <v>4.6223025843192778</v>
      </c>
    </row>
    <row r="180" spans="1:59">
      <c r="A180" s="114"/>
      <c r="B180" s="22">
        <v>0.1</v>
      </c>
      <c r="D180" s="22">
        <v>0</v>
      </c>
      <c r="M180" s="23">
        <f t="shared" si="69"/>
        <v>0.10105189601537966</v>
      </c>
      <c r="N180" s="23">
        <f t="shared" si="62"/>
        <v>1.0211485688303103E-2</v>
      </c>
      <c r="Q180" s="26">
        <f t="shared" si="63"/>
        <v>5.7900000000000021E-2</v>
      </c>
      <c r="R180" s="25">
        <f t="shared" si="70"/>
        <v>1.8620861297221371E-3</v>
      </c>
      <c r="T180" s="37">
        <v>1662</v>
      </c>
      <c r="U180" s="33">
        <f t="shared" si="64"/>
        <v>1644.699471791258</v>
      </c>
      <c r="X180" s="35">
        <f t="shared" si="65"/>
        <v>299.30827630147701</v>
      </c>
      <c r="Y180" s="41">
        <f t="shared" si="66"/>
        <v>0.99304128323878016</v>
      </c>
      <c r="Z180" s="42">
        <f t="shared" si="71"/>
        <v>1650.4346127428526</v>
      </c>
      <c r="AA180" s="68">
        <f t="shared" si="72"/>
        <v>32.891841734656616</v>
      </c>
      <c r="AB180" s="7">
        <f t="shared" si="73"/>
        <v>0.98884000000000005</v>
      </c>
      <c r="AC180" s="7">
        <f t="shared" si="74"/>
        <v>1643.45208</v>
      </c>
      <c r="AD180" s="66">
        <f t="shared" si="75"/>
        <v>1.5559862808978329</v>
      </c>
      <c r="AF180" s="80">
        <v>0.1</v>
      </c>
      <c r="AG180" s="84">
        <v>0</v>
      </c>
      <c r="AI180" s="81">
        <v>1</v>
      </c>
      <c r="AJ180" s="90">
        <f t="shared" si="67"/>
        <v>0.10105189601537966</v>
      </c>
      <c r="AK180" s="89">
        <f t="shared" si="78"/>
        <v>1644.699471791258</v>
      </c>
      <c r="AL180" s="86">
        <f t="shared" si="61"/>
        <v>0.98959053657717089</v>
      </c>
      <c r="AZ180">
        <v>3.8963725932611317</v>
      </c>
      <c r="BA180">
        <v>5.416666666666667</v>
      </c>
      <c r="BB180">
        <v>0.71933032490974735</v>
      </c>
      <c r="BC180">
        <v>4.6620766152936151</v>
      </c>
      <c r="BD180">
        <v>0.83575902216607834</v>
      </c>
      <c r="BF180">
        <v>3.8963725932611317</v>
      </c>
      <c r="BG180" s="105">
        <f t="shared" si="68"/>
        <v>4.6620766152936151</v>
      </c>
    </row>
    <row r="181" spans="1:59">
      <c r="A181" s="114"/>
      <c r="B181" s="22">
        <v>0.1</v>
      </c>
      <c r="D181" s="22">
        <v>0</v>
      </c>
      <c r="M181" s="23">
        <f t="shared" si="69"/>
        <v>0.10105189601537966</v>
      </c>
      <c r="N181" s="23">
        <f t="shared" si="62"/>
        <v>1.0211485688303103E-2</v>
      </c>
      <c r="Q181" s="26">
        <f t="shared" si="63"/>
        <v>5.7900000000000021E-2</v>
      </c>
      <c r="R181" s="25">
        <f t="shared" si="70"/>
        <v>1.8620861297221371E-3</v>
      </c>
      <c r="T181" s="37">
        <v>1662</v>
      </c>
      <c r="U181" s="33">
        <f t="shared" si="64"/>
        <v>1644.699471791258</v>
      </c>
      <c r="X181" s="35">
        <f t="shared" si="65"/>
        <v>299.30827630147701</v>
      </c>
      <c r="Y181" s="41">
        <f t="shared" si="66"/>
        <v>0.99304128323878016</v>
      </c>
      <c r="Z181" s="42">
        <f t="shared" si="71"/>
        <v>1650.4346127428526</v>
      </c>
      <c r="AA181" s="68">
        <f t="shared" si="72"/>
        <v>32.891841734656616</v>
      </c>
      <c r="AB181" s="7">
        <f t="shared" si="73"/>
        <v>0.98884000000000005</v>
      </c>
      <c r="AC181" s="7">
        <f t="shared" si="74"/>
        <v>1643.45208</v>
      </c>
      <c r="AD181" s="66">
        <f t="shared" si="75"/>
        <v>1.5559862808978329</v>
      </c>
      <c r="AF181" s="80">
        <v>0.1</v>
      </c>
      <c r="AG181" s="84">
        <v>0</v>
      </c>
      <c r="AI181" s="81">
        <v>1</v>
      </c>
      <c r="AJ181" s="90">
        <f t="shared" si="67"/>
        <v>0.10105189601537966</v>
      </c>
      <c r="AK181" s="89">
        <f t="shared" si="78"/>
        <v>1644.699471791258</v>
      </c>
      <c r="AL181" s="86">
        <f t="shared" si="61"/>
        <v>0.98959053657717089</v>
      </c>
      <c r="AZ181">
        <v>3.9261387886081027</v>
      </c>
      <c r="BA181">
        <v>5.333333333333333</v>
      </c>
      <c r="BB181">
        <v>0.73615102286401934</v>
      </c>
      <c r="BC181">
        <v>4.6993418219208749</v>
      </c>
      <c r="BD181">
        <v>0.83546567527690041</v>
      </c>
      <c r="BF181">
        <v>3.9261387886081027</v>
      </c>
      <c r="BG181" s="105">
        <f t="shared" si="68"/>
        <v>4.6993418219208749</v>
      </c>
    </row>
    <row r="182" spans="1:59">
      <c r="A182" s="114"/>
      <c r="B182" s="22">
        <v>0.1</v>
      </c>
      <c r="D182" s="22">
        <v>0</v>
      </c>
      <c r="M182" s="23">
        <f t="shared" si="69"/>
        <v>0.10105189601537966</v>
      </c>
      <c r="N182" s="23">
        <f t="shared" si="62"/>
        <v>1.0211485688303103E-2</v>
      </c>
      <c r="Q182" s="26">
        <f t="shared" si="63"/>
        <v>5.7900000000000021E-2</v>
      </c>
      <c r="R182" s="25">
        <f t="shared" si="70"/>
        <v>1.8620861297221371E-3</v>
      </c>
      <c r="T182" s="37">
        <v>1662</v>
      </c>
      <c r="U182" s="33">
        <f t="shared" si="64"/>
        <v>1644.699471791258</v>
      </c>
      <c r="X182" s="35">
        <f t="shared" si="65"/>
        <v>299.30827630147701</v>
      </c>
      <c r="Y182" s="41">
        <f t="shared" si="66"/>
        <v>0.99304128323878016</v>
      </c>
      <c r="Z182" s="42">
        <f t="shared" si="71"/>
        <v>1650.4346127428526</v>
      </c>
      <c r="AA182" s="68">
        <f t="shared" si="72"/>
        <v>32.891841734656616</v>
      </c>
      <c r="AB182" s="7">
        <f t="shared" si="73"/>
        <v>0.98884000000000005</v>
      </c>
      <c r="AC182" s="7">
        <f t="shared" si="74"/>
        <v>1643.45208</v>
      </c>
      <c r="AD182" s="66">
        <f t="shared" si="75"/>
        <v>1.5559862808978329</v>
      </c>
      <c r="AF182" s="80">
        <v>0.1</v>
      </c>
      <c r="AG182" s="84">
        <v>0</v>
      </c>
      <c r="AI182" s="81">
        <v>1</v>
      </c>
      <c r="AJ182" s="90">
        <f t="shared" si="67"/>
        <v>0.10105189601537966</v>
      </c>
      <c r="AK182" s="89">
        <f t="shared" si="78"/>
        <v>1644.699471791258</v>
      </c>
      <c r="AL182" s="86">
        <f t="shared" si="61"/>
        <v>0.98959053657717089</v>
      </c>
      <c r="AZ182">
        <v>4.0724819494584832</v>
      </c>
      <c r="BA182">
        <v>5.666666666666667</v>
      </c>
      <c r="BB182">
        <v>0.71867328519855578</v>
      </c>
      <c r="BC182">
        <v>4.8827411021831697</v>
      </c>
      <c r="BD182">
        <v>0.83405649905082968</v>
      </c>
      <c r="BF182">
        <v>4.0724819494584832</v>
      </c>
      <c r="BG182" s="105">
        <f t="shared" si="68"/>
        <v>4.8827411021831697</v>
      </c>
    </row>
    <row r="183" spans="1:59">
      <c r="A183" s="114"/>
      <c r="B183" s="22">
        <v>0.1</v>
      </c>
      <c r="D183" s="22">
        <v>0</v>
      </c>
      <c r="M183" s="23">
        <f t="shared" si="69"/>
        <v>0.10105189601537966</v>
      </c>
      <c r="N183" s="23">
        <f t="shared" si="62"/>
        <v>1.0211485688303103E-2</v>
      </c>
      <c r="Q183" s="26">
        <f t="shared" si="63"/>
        <v>5.7900000000000021E-2</v>
      </c>
      <c r="R183" s="25">
        <f t="shared" si="70"/>
        <v>1.8620861297221371E-3</v>
      </c>
      <c r="T183" s="37">
        <v>1662</v>
      </c>
      <c r="U183" s="33">
        <f t="shared" si="64"/>
        <v>1644.699471791258</v>
      </c>
      <c r="X183" s="35">
        <f t="shared" si="65"/>
        <v>299.30827630147701</v>
      </c>
      <c r="Y183" s="41">
        <f t="shared" si="66"/>
        <v>0.99304128323878016</v>
      </c>
      <c r="Z183" s="42">
        <f t="shared" si="71"/>
        <v>1650.4346127428526</v>
      </c>
      <c r="AA183" s="68">
        <f t="shared" si="72"/>
        <v>32.891841734656616</v>
      </c>
      <c r="AB183" s="7">
        <f t="shared" si="73"/>
        <v>0.98884000000000005</v>
      </c>
      <c r="AC183" s="7">
        <f t="shared" si="74"/>
        <v>1643.45208</v>
      </c>
      <c r="AD183" s="66">
        <f t="shared" si="75"/>
        <v>1.5559862808978329</v>
      </c>
      <c r="AF183" s="80">
        <v>0.1</v>
      </c>
      <c r="AG183" s="84">
        <v>0</v>
      </c>
      <c r="AI183" s="81">
        <v>1</v>
      </c>
      <c r="AJ183" s="90">
        <f t="shared" si="67"/>
        <v>0.10105189601537966</v>
      </c>
      <c r="AK183" s="89">
        <f t="shared" si="78"/>
        <v>1644.699471791258</v>
      </c>
      <c r="AL183" s="86">
        <f t="shared" si="61"/>
        <v>0.98959053657717089</v>
      </c>
      <c r="AZ183">
        <v>4.0782735659847571</v>
      </c>
      <c r="BA183" s="21">
        <v>5.333333333333333</v>
      </c>
      <c r="BB183" s="21">
        <v>0.76467629362214207</v>
      </c>
      <c r="BC183" s="21">
        <v>4.890005565182399</v>
      </c>
      <c r="BD183">
        <v>0.83400182507412668</v>
      </c>
      <c r="BF183">
        <v>4.0782735659847571</v>
      </c>
      <c r="BG183" s="105">
        <f t="shared" si="68"/>
        <v>4.890005565182399</v>
      </c>
    </row>
    <row r="184" spans="1:59">
      <c r="A184" s="114"/>
      <c r="B184" s="22">
        <v>0.1</v>
      </c>
      <c r="D184" s="22">
        <v>0</v>
      </c>
      <c r="M184" s="23">
        <f t="shared" si="69"/>
        <v>0.10105189601537966</v>
      </c>
      <c r="N184" s="23">
        <f t="shared" si="62"/>
        <v>1.0211485688303103E-2</v>
      </c>
      <c r="Q184" s="26">
        <f t="shared" si="63"/>
        <v>5.7900000000000021E-2</v>
      </c>
      <c r="R184" s="25">
        <f t="shared" si="70"/>
        <v>1.8620861297221371E-3</v>
      </c>
      <c r="T184" s="37">
        <v>1662</v>
      </c>
      <c r="U184" s="33">
        <f t="shared" si="64"/>
        <v>1644.699471791258</v>
      </c>
      <c r="X184" s="35">
        <f t="shared" si="65"/>
        <v>299.30827630147701</v>
      </c>
      <c r="Y184" s="41">
        <f t="shared" si="66"/>
        <v>0.99304128323878016</v>
      </c>
      <c r="Z184" s="42">
        <f t="shared" si="71"/>
        <v>1650.4346127428526</v>
      </c>
      <c r="AA184" s="68">
        <f t="shared" si="72"/>
        <v>32.891841734656616</v>
      </c>
      <c r="AB184" s="7">
        <f t="shared" si="73"/>
        <v>0.98884000000000005</v>
      </c>
      <c r="AC184" s="7">
        <f t="shared" si="74"/>
        <v>1643.45208</v>
      </c>
      <c r="AD184" s="66">
        <f t="shared" si="75"/>
        <v>1.5559862808978329</v>
      </c>
      <c r="AF184" s="80">
        <v>0.1</v>
      </c>
      <c r="AG184" s="84">
        <v>0</v>
      </c>
      <c r="AI184" s="81">
        <v>1</v>
      </c>
      <c r="AJ184" s="90">
        <f t="shared" si="67"/>
        <v>0.10105189601537966</v>
      </c>
      <c r="AK184" s="89">
        <f t="shared" si="78"/>
        <v>1644.699471791258</v>
      </c>
      <c r="AL184" s="86">
        <f t="shared" si="61"/>
        <v>0.98959053657717089</v>
      </c>
      <c r="AZ184">
        <v>4.1033716405936618</v>
      </c>
      <c r="BA184">
        <v>5.166666666666667</v>
      </c>
      <c r="BB184">
        <v>0.79420096269554741</v>
      </c>
      <c r="BC184">
        <v>4.9214917379019605</v>
      </c>
      <c r="BD184">
        <v>0.83376582937085986</v>
      </c>
      <c r="BF184">
        <v>4.1033716405936618</v>
      </c>
      <c r="BG184" s="105">
        <f t="shared" si="68"/>
        <v>4.9214917379019605</v>
      </c>
    </row>
    <row r="185" spans="1:59">
      <c r="A185" s="114"/>
      <c r="B185" s="22">
        <v>0.1</v>
      </c>
      <c r="D185" s="22">
        <v>0</v>
      </c>
      <c r="M185" s="23">
        <f t="shared" si="69"/>
        <v>0.10105189601537966</v>
      </c>
      <c r="N185" s="23">
        <f t="shared" si="62"/>
        <v>1.0211485688303103E-2</v>
      </c>
      <c r="Q185" s="26">
        <f t="shared" si="63"/>
        <v>5.7900000000000021E-2</v>
      </c>
      <c r="R185" s="25">
        <f t="shared" si="70"/>
        <v>1.8620861297221371E-3</v>
      </c>
      <c r="T185" s="37">
        <v>1662</v>
      </c>
      <c r="U185" s="33">
        <f t="shared" si="64"/>
        <v>1644.699471791258</v>
      </c>
      <c r="X185" s="35">
        <f t="shared" si="65"/>
        <v>299.30827630147701</v>
      </c>
      <c r="Y185" s="41">
        <f t="shared" si="66"/>
        <v>0.99304128323878016</v>
      </c>
      <c r="Z185" s="42">
        <f t="shared" si="71"/>
        <v>1650.4346127428526</v>
      </c>
      <c r="AA185" s="68">
        <f t="shared" si="72"/>
        <v>32.891841734656616</v>
      </c>
      <c r="AB185" s="7">
        <f t="shared" si="73"/>
        <v>0.98884000000000005</v>
      </c>
      <c r="AC185" s="7">
        <f t="shared" si="74"/>
        <v>1643.45208</v>
      </c>
      <c r="AD185" s="66">
        <f t="shared" si="75"/>
        <v>1.5559862808978329</v>
      </c>
      <c r="AF185" s="80">
        <v>0.1</v>
      </c>
      <c r="AG185" s="84">
        <v>0</v>
      </c>
      <c r="AI185" s="81">
        <v>1</v>
      </c>
      <c r="AJ185" s="90">
        <f t="shared" si="67"/>
        <v>0.10105189601537966</v>
      </c>
      <c r="AK185" s="89">
        <f t="shared" si="78"/>
        <v>1644.699471791258</v>
      </c>
      <c r="AL185" s="86">
        <f t="shared" si="61"/>
        <v>0.98959053657717089</v>
      </c>
      <c r="AZ185">
        <v>4.1185595667870034</v>
      </c>
      <c r="BA185">
        <v>6.5</v>
      </c>
      <c r="BB185">
        <v>0.63362454873646212</v>
      </c>
      <c r="BC185">
        <v>4.940549695891864</v>
      </c>
      <c r="BD185">
        <v>0.83362375045263548</v>
      </c>
      <c r="BF185">
        <v>4.1185595667870034</v>
      </c>
      <c r="BG185" s="105">
        <f t="shared" si="68"/>
        <v>4.940549695891864</v>
      </c>
    </row>
    <row r="186" spans="1:59">
      <c r="A186" s="114"/>
      <c r="B186" s="22">
        <v>0.1</v>
      </c>
      <c r="D186" s="22">
        <v>0</v>
      </c>
      <c r="M186" s="23">
        <f t="shared" si="69"/>
        <v>0.10105189601537966</v>
      </c>
      <c r="N186" s="23">
        <f t="shared" si="62"/>
        <v>1.0211485688303103E-2</v>
      </c>
      <c r="Q186" s="26">
        <f t="shared" si="63"/>
        <v>5.7900000000000021E-2</v>
      </c>
      <c r="R186" s="25">
        <f t="shared" si="70"/>
        <v>1.8620861297221371E-3</v>
      </c>
      <c r="T186" s="37">
        <v>1662</v>
      </c>
      <c r="U186" s="33">
        <f t="shared" si="64"/>
        <v>1644.699471791258</v>
      </c>
      <c r="X186" s="35">
        <f t="shared" si="65"/>
        <v>299.30827630147701</v>
      </c>
      <c r="Y186" s="41">
        <f t="shared" si="66"/>
        <v>0.99304128323878016</v>
      </c>
      <c r="Z186" s="42">
        <f t="shared" si="71"/>
        <v>1650.4346127428526</v>
      </c>
      <c r="AA186" s="68">
        <f t="shared" si="72"/>
        <v>32.891841734656616</v>
      </c>
      <c r="AB186" s="7">
        <f t="shared" si="73"/>
        <v>0.98884000000000005</v>
      </c>
      <c r="AC186" s="7">
        <f t="shared" si="74"/>
        <v>1643.45208</v>
      </c>
      <c r="AD186" s="66">
        <f t="shared" si="75"/>
        <v>1.5559862808978329</v>
      </c>
      <c r="AF186" s="80">
        <v>0.1</v>
      </c>
      <c r="AG186" s="84">
        <v>0</v>
      </c>
      <c r="AI186" s="81">
        <v>1</v>
      </c>
      <c r="AJ186" s="90">
        <f t="shared" si="67"/>
        <v>0.10105189601537966</v>
      </c>
      <c r="AK186" s="89">
        <f t="shared" si="78"/>
        <v>1644.699471791258</v>
      </c>
      <c r="AL186" s="86">
        <f t="shared" si="61"/>
        <v>0.98959053657717089</v>
      </c>
      <c r="AZ186">
        <v>4.1620659346169271</v>
      </c>
      <c r="BA186">
        <v>5.583333333333333</v>
      </c>
      <c r="BB186">
        <v>0.74544464500601693</v>
      </c>
      <c r="BC186">
        <v>4.9951598172865364</v>
      </c>
      <c r="BD186">
        <v>0.83321977411282067</v>
      </c>
      <c r="BF186">
        <v>4.1620659346169271</v>
      </c>
      <c r="BG186" s="105">
        <f t="shared" si="68"/>
        <v>4.9951598172865364</v>
      </c>
    </row>
    <row r="187" spans="1:59">
      <c r="A187" s="114"/>
      <c r="B187" s="22">
        <v>0.1</v>
      </c>
      <c r="D187" s="22">
        <v>0</v>
      </c>
      <c r="M187" s="23">
        <f t="shared" si="69"/>
        <v>0.10105189601537966</v>
      </c>
      <c r="N187" s="23">
        <f t="shared" si="62"/>
        <v>1.0211485688303103E-2</v>
      </c>
      <c r="Q187" s="26">
        <f t="shared" si="63"/>
        <v>5.7900000000000021E-2</v>
      </c>
      <c r="R187" s="25">
        <f t="shared" si="70"/>
        <v>1.8620861297221371E-3</v>
      </c>
      <c r="T187" s="37">
        <v>1662</v>
      </c>
      <c r="U187" s="33">
        <f t="shared" si="64"/>
        <v>1644.699471791258</v>
      </c>
      <c r="X187" s="35">
        <f t="shared" si="65"/>
        <v>299.30827630147701</v>
      </c>
      <c r="Y187" s="41">
        <f t="shared" si="66"/>
        <v>0.99304128323878016</v>
      </c>
      <c r="Z187" s="42">
        <f t="shared" si="71"/>
        <v>1650.4346127428526</v>
      </c>
      <c r="AA187" s="68">
        <f t="shared" si="72"/>
        <v>32.891841734656616</v>
      </c>
      <c r="AB187" s="7">
        <f t="shared" si="73"/>
        <v>0.98884000000000005</v>
      </c>
      <c r="AC187" s="7">
        <f t="shared" si="74"/>
        <v>1643.45208</v>
      </c>
      <c r="AD187" s="66">
        <f t="shared" si="75"/>
        <v>1.5559862808978329</v>
      </c>
      <c r="AF187" s="80">
        <v>0.1</v>
      </c>
      <c r="AG187" s="84">
        <v>0</v>
      </c>
      <c r="AI187" s="81">
        <v>1</v>
      </c>
      <c r="AJ187" s="90">
        <f t="shared" si="67"/>
        <v>0.10105189601537966</v>
      </c>
      <c r="AK187" s="89">
        <f t="shared" si="78"/>
        <v>1644.699471791258</v>
      </c>
      <c r="AL187" s="86">
        <f t="shared" si="61"/>
        <v>0.98959053657717089</v>
      </c>
      <c r="AZ187">
        <v>4.1879290012033694</v>
      </c>
      <c r="BA187">
        <v>5.5</v>
      </c>
      <c r="BB187">
        <v>0.7614416365824308</v>
      </c>
      <c r="BC187">
        <v>5.0276361899234985</v>
      </c>
      <c r="BD187">
        <v>0.83298171208109917</v>
      </c>
      <c r="BF187">
        <v>4.1879290012033694</v>
      </c>
      <c r="BG187" s="105">
        <f t="shared" si="68"/>
        <v>5.0276361899234985</v>
      </c>
    </row>
    <row r="188" spans="1:59">
      <c r="A188" s="114"/>
      <c r="B188" s="22">
        <v>0.1</v>
      </c>
      <c r="D188" s="22">
        <v>0</v>
      </c>
      <c r="M188" s="23">
        <f t="shared" si="69"/>
        <v>0.10105189601537966</v>
      </c>
      <c r="N188" s="23">
        <f t="shared" si="62"/>
        <v>1.0211485688303103E-2</v>
      </c>
      <c r="Q188" s="26">
        <f t="shared" si="63"/>
        <v>5.7900000000000021E-2</v>
      </c>
      <c r="R188" s="25">
        <f t="shared" si="70"/>
        <v>1.8620861297221371E-3</v>
      </c>
      <c r="T188" s="37">
        <v>1662</v>
      </c>
      <c r="U188" s="33">
        <f t="shared" si="64"/>
        <v>1644.699471791258</v>
      </c>
      <c r="X188" s="35">
        <f t="shared" si="65"/>
        <v>299.30827630147701</v>
      </c>
      <c r="Y188" s="41">
        <f t="shared" si="66"/>
        <v>0.99304128323878016</v>
      </c>
      <c r="Z188" s="42">
        <f t="shared" si="71"/>
        <v>1650.4346127428526</v>
      </c>
      <c r="AA188" s="68">
        <f t="shared" si="72"/>
        <v>32.891841734656616</v>
      </c>
      <c r="AB188" s="7">
        <f t="shared" si="73"/>
        <v>0.98884000000000005</v>
      </c>
      <c r="AC188" s="7">
        <f t="shared" si="74"/>
        <v>1643.45208</v>
      </c>
      <c r="AD188" s="66">
        <f t="shared" si="75"/>
        <v>1.5559862808978329</v>
      </c>
      <c r="AF188" s="80">
        <v>0.1</v>
      </c>
      <c r="AG188" s="84">
        <v>0</v>
      </c>
      <c r="AI188" s="81">
        <v>1</v>
      </c>
      <c r="AJ188" s="90">
        <f t="shared" si="67"/>
        <v>0.10105189601537966</v>
      </c>
      <c r="AK188" s="89">
        <f t="shared" si="78"/>
        <v>1644.699471791258</v>
      </c>
      <c r="AL188" s="86">
        <f t="shared" si="61"/>
        <v>0.98959053657717089</v>
      </c>
      <c r="AZ188">
        <v>4.1996505214600885</v>
      </c>
      <c r="BA188">
        <v>5.416666666666667</v>
      </c>
      <c r="BB188">
        <v>0.77532009626955478</v>
      </c>
      <c r="BC188">
        <v>5.0423580076087111</v>
      </c>
      <c r="BD188">
        <v>0.83287432489382707</v>
      </c>
      <c r="BF188">
        <v>4.1996505214600885</v>
      </c>
      <c r="BG188" s="105">
        <f t="shared" si="68"/>
        <v>5.0423580076087111</v>
      </c>
    </row>
    <row r="189" spans="1:59">
      <c r="A189" s="114"/>
      <c r="B189" s="22">
        <v>0.1</v>
      </c>
      <c r="D189" s="22">
        <v>0</v>
      </c>
      <c r="M189" s="23">
        <f t="shared" si="69"/>
        <v>0.10105189601537966</v>
      </c>
      <c r="N189" s="23">
        <f t="shared" si="62"/>
        <v>1.0211485688303103E-2</v>
      </c>
      <c r="Q189" s="26">
        <f t="shared" si="63"/>
        <v>5.7900000000000021E-2</v>
      </c>
      <c r="R189" s="25">
        <f t="shared" si="70"/>
        <v>1.8620861297221371E-3</v>
      </c>
      <c r="T189" s="37">
        <v>1662</v>
      </c>
      <c r="U189" s="33">
        <f t="shared" si="64"/>
        <v>1644.699471791258</v>
      </c>
      <c r="X189" s="35">
        <f t="shared" si="65"/>
        <v>299.30827630147701</v>
      </c>
      <c r="Y189" s="41">
        <f t="shared" si="66"/>
        <v>0.99304128323878016</v>
      </c>
      <c r="Z189" s="42">
        <f t="shared" si="71"/>
        <v>1650.4346127428526</v>
      </c>
      <c r="AA189" s="68">
        <f t="shared" si="72"/>
        <v>32.891841734656616</v>
      </c>
      <c r="AB189" s="7">
        <f t="shared" si="73"/>
        <v>0.98884000000000005</v>
      </c>
      <c r="AC189" s="7">
        <f t="shared" si="74"/>
        <v>1643.45208</v>
      </c>
      <c r="AD189" s="66">
        <f t="shared" si="75"/>
        <v>1.5559862808978329</v>
      </c>
      <c r="AF189" s="80">
        <v>0.1</v>
      </c>
      <c r="AG189" s="84">
        <v>0</v>
      </c>
      <c r="AI189" s="81">
        <v>1</v>
      </c>
      <c r="AJ189" s="90">
        <f t="shared" si="67"/>
        <v>0.10105189601537966</v>
      </c>
      <c r="AK189" s="89">
        <f t="shared" si="78"/>
        <v>1644.699471791258</v>
      </c>
      <c r="AL189" s="86">
        <f t="shared" si="61"/>
        <v>0.98959053657717089</v>
      </c>
      <c r="AZ189">
        <v>4.2551335740072203</v>
      </c>
      <c r="BA189">
        <v>6.166666666666667</v>
      </c>
      <c r="BB189">
        <v>0.69002166064981951</v>
      </c>
      <c r="BC189">
        <v>5.1120684090032036</v>
      </c>
      <c r="BD189">
        <v>0.83237023325298642</v>
      </c>
      <c r="BF189">
        <v>4.2551335740072203</v>
      </c>
      <c r="BG189" s="105">
        <f t="shared" si="68"/>
        <v>5.1120684090032036</v>
      </c>
    </row>
    <row r="190" spans="1:59">
      <c r="A190" s="114"/>
      <c r="B190" s="22">
        <v>0.1</v>
      </c>
      <c r="D190" s="22">
        <v>0</v>
      </c>
      <c r="M190" s="23">
        <f t="shared" si="69"/>
        <v>0.10105189601537966</v>
      </c>
      <c r="N190" s="23">
        <f t="shared" si="62"/>
        <v>1.0211485688303103E-2</v>
      </c>
      <c r="Q190" s="26">
        <f t="shared" si="63"/>
        <v>5.7900000000000021E-2</v>
      </c>
      <c r="R190" s="25">
        <f t="shared" si="70"/>
        <v>1.8620861297221371E-3</v>
      </c>
      <c r="T190" s="37">
        <v>1662</v>
      </c>
      <c r="U190" s="33">
        <f t="shared" si="64"/>
        <v>1644.699471791258</v>
      </c>
      <c r="X190" s="35">
        <f t="shared" si="65"/>
        <v>299.30827630147701</v>
      </c>
      <c r="Y190" s="41">
        <f t="shared" si="66"/>
        <v>0.99304128323878016</v>
      </c>
      <c r="Z190" s="42">
        <f t="shared" si="71"/>
        <v>1650.4346127428526</v>
      </c>
      <c r="AA190" s="68">
        <f t="shared" si="72"/>
        <v>32.891841734656616</v>
      </c>
      <c r="AB190" s="7">
        <f t="shared" si="73"/>
        <v>0.98884000000000005</v>
      </c>
      <c r="AC190" s="7">
        <f t="shared" si="74"/>
        <v>1643.45208</v>
      </c>
      <c r="AD190" s="66">
        <f t="shared" si="75"/>
        <v>1.5559862808978329</v>
      </c>
      <c r="AF190" s="80">
        <v>0.1</v>
      </c>
      <c r="AG190" s="84">
        <v>0</v>
      </c>
      <c r="AI190" s="81">
        <v>1</v>
      </c>
      <c r="AJ190" s="90">
        <f t="shared" si="67"/>
        <v>0.10105189601537966</v>
      </c>
      <c r="AK190" s="89">
        <f t="shared" si="78"/>
        <v>1644.699471791258</v>
      </c>
      <c r="AL190" s="86">
        <f t="shared" si="61"/>
        <v>0.98959053657717089</v>
      </c>
      <c r="AZ190">
        <v>4.2573680304853587</v>
      </c>
      <c r="BA190">
        <v>5.666666666666667</v>
      </c>
      <c r="BB190">
        <v>0.75130024067388679</v>
      </c>
      <c r="BC190">
        <v>5.1148767223764775</v>
      </c>
      <c r="BD190">
        <v>0.8323500763684677</v>
      </c>
      <c r="BF190">
        <v>4.2573680304853587</v>
      </c>
      <c r="BG190" s="105">
        <f t="shared" si="68"/>
        <v>5.1148767223764775</v>
      </c>
    </row>
    <row r="191" spans="1:59">
      <c r="A191" s="114"/>
      <c r="B191" s="22">
        <v>0.1</v>
      </c>
      <c r="D191" s="22">
        <v>0</v>
      </c>
      <c r="M191" s="23">
        <f t="shared" si="69"/>
        <v>0.10105189601537966</v>
      </c>
      <c r="N191" s="23">
        <f t="shared" si="62"/>
        <v>1.0211485688303103E-2</v>
      </c>
      <c r="Q191" s="26">
        <f t="shared" si="63"/>
        <v>5.7900000000000021E-2</v>
      </c>
      <c r="R191" s="25">
        <f t="shared" si="70"/>
        <v>1.8620861297221371E-3</v>
      </c>
      <c r="T191" s="37">
        <v>1662</v>
      </c>
      <c r="U191" s="33">
        <f t="shared" si="64"/>
        <v>1644.699471791258</v>
      </c>
      <c r="X191" s="35">
        <f t="shared" si="65"/>
        <v>299.30827630147701</v>
      </c>
      <c r="Y191" s="41">
        <f t="shared" si="66"/>
        <v>0.99304128323878016</v>
      </c>
      <c r="Z191" s="42">
        <f t="shared" si="71"/>
        <v>1650.4346127428526</v>
      </c>
      <c r="AA191" s="68">
        <f t="shared" si="72"/>
        <v>32.891841734656616</v>
      </c>
      <c r="AB191" s="7">
        <f t="shared" si="73"/>
        <v>0.98884000000000005</v>
      </c>
      <c r="AC191" s="7">
        <f t="shared" si="74"/>
        <v>1643.45208</v>
      </c>
      <c r="AD191" s="66">
        <f t="shared" si="75"/>
        <v>1.5559862808978329</v>
      </c>
      <c r="AF191" s="80">
        <v>0.1</v>
      </c>
      <c r="AG191" s="84">
        <v>0</v>
      </c>
      <c r="AI191" s="81">
        <v>1</v>
      </c>
      <c r="AJ191" s="90">
        <f t="shared" si="67"/>
        <v>0.10105189601537966</v>
      </c>
      <c r="AK191" s="89">
        <f t="shared" si="78"/>
        <v>1644.699471791258</v>
      </c>
      <c r="AL191" s="86">
        <f t="shared" si="61"/>
        <v>0.98959053657717089</v>
      </c>
      <c r="AZ191">
        <v>4.2688935018050538</v>
      </c>
      <c r="BA191">
        <v>5.5</v>
      </c>
      <c r="BB191">
        <v>0.77616245487364621</v>
      </c>
      <c r="BC191">
        <v>5.1293632638188491</v>
      </c>
      <c r="BD191">
        <v>0.83224628131071965</v>
      </c>
      <c r="BF191">
        <v>4.2688935018050538</v>
      </c>
      <c r="BG191" s="105">
        <f t="shared" si="68"/>
        <v>5.1293632638188491</v>
      </c>
    </row>
    <row r="192" spans="1:59">
      <c r="A192" s="114"/>
      <c r="B192" s="22">
        <v>0.1</v>
      </c>
      <c r="D192" s="22">
        <v>0</v>
      </c>
      <c r="M192" s="23">
        <f t="shared" si="69"/>
        <v>0.10105189601537966</v>
      </c>
      <c r="N192" s="23">
        <f t="shared" si="62"/>
        <v>1.0211485688303103E-2</v>
      </c>
      <c r="Q192" s="26">
        <f t="shared" si="63"/>
        <v>5.7900000000000021E-2</v>
      </c>
      <c r="R192" s="25">
        <f t="shared" si="70"/>
        <v>1.8620861297221371E-3</v>
      </c>
      <c r="T192" s="37">
        <v>1662</v>
      </c>
      <c r="U192" s="33">
        <f t="shared" si="64"/>
        <v>1644.699471791258</v>
      </c>
      <c r="X192" s="35">
        <f t="shared" si="65"/>
        <v>299.30827630147701</v>
      </c>
      <c r="Y192" s="41">
        <f t="shared" si="66"/>
        <v>0.99304128323878016</v>
      </c>
      <c r="Z192" s="42">
        <f t="shared" si="71"/>
        <v>1650.4346127428526</v>
      </c>
      <c r="AA192" s="68">
        <f t="shared" si="72"/>
        <v>32.891841734656616</v>
      </c>
      <c r="AB192" s="7">
        <f t="shared" si="73"/>
        <v>0.98884000000000005</v>
      </c>
      <c r="AC192" s="7">
        <f t="shared" si="74"/>
        <v>1643.45208</v>
      </c>
      <c r="AD192" s="66">
        <f t="shared" si="75"/>
        <v>1.5559862808978329</v>
      </c>
      <c r="AF192" s="80">
        <v>0.1</v>
      </c>
      <c r="AG192" s="84">
        <v>0</v>
      </c>
      <c r="AI192" s="81">
        <v>1</v>
      </c>
      <c r="AJ192" s="90">
        <f t="shared" si="67"/>
        <v>0.10105189601537966</v>
      </c>
      <c r="AK192" s="89">
        <f t="shared" si="78"/>
        <v>1644.699471791258</v>
      </c>
      <c r="AL192" s="86">
        <f t="shared" si="61"/>
        <v>0.98959053657717089</v>
      </c>
      <c r="AZ192">
        <v>4.2820361010830332</v>
      </c>
      <c r="BA192">
        <v>5.666666666666667</v>
      </c>
      <c r="BB192">
        <v>0.75565342960288806</v>
      </c>
      <c r="BC192">
        <v>5.1458845996683902</v>
      </c>
      <c r="BD192">
        <v>0.83212828001602956</v>
      </c>
      <c r="BF192">
        <v>4.2820361010830332</v>
      </c>
      <c r="BG192" s="105">
        <f t="shared" si="68"/>
        <v>5.1458845996683902</v>
      </c>
    </row>
    <row r="193" spans="1:59">
      <c r="A193" s="114"/>
      <c r="B193" s="22">
        <v>0.1</v>
      </c>
      <c r="D193" s="22">
        <v>0</v>
      </c>
      <c r="M193" s="23">
        <f t="shared" si="69"/>
        <v>0.10105189601537966</v>
      </c>
      <c r="N193" s="23">
        <f t="shared" si="62"/>
        <v>1.0211485688303103E-2</v>
      </c>
      <c r="Q193" s="26">
        <f t="shared" si="63"/>
        <v>5.7900000000000021E-2</v>
      </c>
      <c r="R193" s="25">
        <f t="shared" si="70"/>
        <v>1.8620861297221371E-3</v>
      </c>
      <c r="T193" s="37">
        <v>1662</v>
      </c>
      <c r="U193" s="33">
        <f t="shared" si="64"/>
        <v>1644.699471791258</v>
      </c>
      <c r="X193" s="35">
        <f t="shared" si="65"/>
        <v>299.30827630147701</v>
      </c>
      <c r="Y193" s="41">
        <f t="shared" si="66"/>
        <v>0.99304128323878016</v>
      </c>
      <c r="Z193" s="42">
        <f t="shared" si="71"/>
        <v>1650.4346127428526</v>
      </c>
      <c r="AA193" s="68">
        <f t="shared" si="72"/>
        <v>32.891841734656616</v>
      </c>
      <c r="AB193" s="7">
        <f t="shared" si="73"/>
        <v>0.98884000000000005</v>
      </c>
      <c r="AC193" s="7">
        <f t="shared" si="74"/>
        <v>1643.45208</v>
      </c>
      <c r="AD193" s="66">
        <f t="shared" si="75"/>
        <v>1.5559862808978329</v>
      </c>
      <c r="AF193" s="80">
        <v>0.1</v>
      </c>
      <c r="AG193" s="84">
        <v>0</v>
      </c>
      <c r="AI193" s="81">
        <v>1</v>
      </c>
      <c r="AJ193" s="90">
        <f t="shared" si="67"/>
        <v>0.10105189601537966</v>
      </c>
      <c r="AK193" s="89">
        <f t="shared" si="78"/>
        <v>1644.699471791258</v>
      </c>
      <c r="AL193" s="86">
        <f t="shared" si="61"/>
        <v>0.98959053657717089</v>
      </c>
      <c r="AZ193">
        <v>4.3432272362615327</v>
      </c>
      <c r="BA193">
        <v>5.666666666666667</v>
      </c>
      <c r="BB193">
        <v>0.76645186522262343</v>
      </c>
      <c r="BC193">
        <v>5.2228376161506143</v>
      </c>
      <c r="BD193">
        <v>0.83158381620576227</v>
      </c>
      <c r="BF193">
        <v>4.3432272362615327</v>
      </c>
      <c r="BG193" s="105">
        <f t="shared" si="68"/>
        <v>5.2228376161506143</v>
      </c>
    </row>
    <row r="194" spans="1:59">
      <c r="A194" s="114"/>
      <c r="B194" s="22">
        <v>0.1</v>
      </c>
      <c r="D194" s="22">
        <v>0</v>
      </c>
      <c r="M194" s="23">
        <f t="shared" si="69"/>
        <v>0.10105189601537966</v>
      </c>
      <c r="N194" s="23">
        <f t="shared" si="62"/>
        <v>1.0211485688303103E-2</v>
      </c>
      <c r="Q194" s="26">
        <f t="shared" si="63"/>
        <v>5.7900000000000021E-2</v>
      </c>
      <c r="R194" s="25">
        <f t="shared" si="70"/>
        <v>1.8620861297221371E-3</v>
      </c>
      <c r="T194" s="37">
        <v>1662</v>
      </c>
      <c r="U194" s="33">
        <f t="shared" si="64"/>
        <v>1644.699471791258</v>
      </c>
      <c r="X194" s="35">
        <f t="shared" si="65"/>
        <v>299.30827630147701</v>
      </c>
      <c r="Y194" s="41">
        <f t="shared" si="66"/>
        <v>0.99304128323878016</v>
      </c>
      <c r="Z194" s="42">
        <f t="shared" si="71"/>
        <v>1650.4346127428526</v>
      </c>
      <c r="AA194" s="68">
        <f t="shared" si="72"/>
        <v>32.891841734656616</v>
      </c>
      <c r="AB194" s="7">
        <f t="shared" si="73"/>
        <v>0.98884000000000005</v>
      </c>
      <c r="AC194" s="7">
        <f t="shared" si="74"/>
        <v>1643.45208</v>
      </c>
      <c r="AD194" s="66">
        <f t="shared" si="75"/>
        <v>1.5559862808978329</v>
      </c>
      <c r="AF194" s="80">
        <v>0.1</v>
      </c>
      <c r="AG194" s="84">
        <v>0</v>
      </c>
      <c r="AI194" s="81">
        <v>1</v>
      </c>
      <c r="AJ194" s="90">
        <f t="shared" si="67"/>
        <v>0.10105189601537966</v>
      </c>
      <c r="AK194" s="89">
        <f t="shared" si="78"/>
        <v>1644.699471791258</v>
      </c>
      <c r="AL194" s="86">
        <f t="shared" ref="AL194:AL255" si="79">AK194/1662</f>
        <v>0.98959053657717089</v>
      </c>
      <c r="AZ194">
        <v>4.4183900922583232</v>
      </c>
      <c r="BA194">
        <v>5.916666666666667</v>
      </c>
      <c r="BB194">
        <v>0.74677015643802647</v>
      </c>
      <c r="BC194">
        <v>5.3174296493116406</v>
      </c>
      <c r="BD194">
        <v>0.83092591414543637</v>
      </c>
      <c r="BF194">
        <v>4.4183900922583232</v>
      </c>
      <c r="BG194" s="105">
        <f t="shared" si="68"/>
        <v>5.3174296493116406</v>
      </c>
    </row>
    <row r="195" spans="1:59">
      <c r="A195" s="114"/>
      <c r="B195" s="22">
        <v>0.1</v>
      </c>
      <c r="D195" s="22">
        <v>0</v>
      </c>
      <c r="M195" s="23">
        <f t="shared" si="69"/>
        <v>0.10105189601537966</v>
      </c>
      <c r="N195" s="23">
        <f t="shared" ref="N195:N255" si="80">POWER(M195-D195,2)</f>
        <v>1.0211485688303103E-2</v>
      </c>
      <c r="Q195" s="26">
        <f t="shared" ref="Q195:Q255" si="81">1.233*B195-0.0654</f>
        <v>5.7900000000000021E-2</v>
      </c>
      <c r="R195" s="25">
        <f t="shared" si="70"/>
        <v>1.8620861297221371E-3</v>
      </c>
      <c r="T195" s="37">
        <v>1662</v>
      </c>
      <c r="U195" s="33">
        <f t="shared" ref="U195:U255" si="82">1662/($K$2*POWER(B195,$J$2-1))</f>
        <v>1644.699471791258</v>
      </c>
      <c r="X195" s="35">
        <f t="shared" ref="X195:X255" si="83">POWER(U195-T195,2)</f>
        <v>299.30827630147701</v>
      </c>
      <c r="Y195" s="41">
        <f t="shared" ref="Y195:Y255" si="84">-0.0273*M195+0.9958</f>
        <v>0.99304128323878016</v>
      </c>
      <c r="Z195" s="42">
        <f t="shared" si="71"/>
        <v>1650.4346127428526</v>
      </c>
      <c r="AA195" s="68">
        <f t="shared" si="72"/>
        <v>32.891841734656616</v>
      </c>
      <c r="AB195" s="7">
        <f t="shared" si="73"/>
        <v>0.98884000000000005</v>
      </c>
      <c r="AC195" s="7">
        <f t="shared" si="74"/>
        <v>1643.45208</v>
      </c>
      <c r="AD195" s="66">
        <f t="shared" si="75"/>
        <v>1.5559862808978329</v>
      </c>
      <c r="AF195" s="80">
        <v>0.1</v>
      </c>
      <c r="AG195" s="84">
        <v>0</v>
      </c>
      <c r="AI195" s="81">
        <v>1</v>
      </c>
      <c r="AJ195" s="90">
        <f t="shared" ref="AJ195:AJ255" si="85">$K$2*POWER(AF195,$J$2)</f>
        <v>0.10105189601537966</v>
      </c>
      <c r="AK195" s="89">
        <f t="shared" si="78"/>
        <v>1644.699471791258</v>
      </c>
      <c r="AL195" s="86">
        <f t="shared" si="79"/>
        <v>0.98959053657717089</v>
      </c>
      <c r="AZ195">
        <v>4.4305224127557166</v>
      </c>
      <c r="BA195">
        <v>6.083333333333333</v>
      </c>
      <c r="BB195">
        <v>0.72830505415162472</v>
      </c>
      <c r="BC195">
        <v>5.3327050988635429</v>
      </c>
      <c r="BD195">
        <v>0.83082081806847119</v>
      </c>
      <c r="BF195">
        <v>4.4305224127557166</v>
      </c>
      <c r="BG195" s="105">
        <f t="shared" ref="BG195:BG255" si="86">$K$2*POWER(BF195,$J$2)</f>
        <v>5.3327050988635429</v>
      </c>
    </row>
    <row r="196" spans="1:59">
      <c r="A196" s="114"/>
      <c r="B196" s="22">
        <v>0.1</v>
      </c>
      <c r="D196" s="22">
        <v>0</v>
      </c>
      <c r="M196" s="23">
        <f t="shared" ref="M196:M255" si="87">$K$2*POWER(B196,$J$2)</f>
        <v>0.10105189601537966</v>
      </c>
      <c r="N196" s="23">
        <f t="shared" si="80"/>
        <v>1.0211485688303103E-2</v>
      </c>
      <c r="Q196" s="26">
        <f t="shared" si="81"/>
        <v>5.7900000000000021E-2</v>
      </c>
      <c r="R196" s="25">
        <f t="shared" ref="R196:R255" si="88">POWER(M196-Q196,2)</f>
        <v>1.8620861297221371E-3</v>
      </c>
      <c r="T196" s="37">
        <v>1662</v>
      </c>
      <c r="U196" s="33">
        <f t="shared" si="82"/>
        <v>1644.699471791258</v>
      </c>
      <c r="X196" s="35">
        <f t="shared" si="83"/>
        <v>299.30827630147701</v>
      </c>
      <c r="Y196" s="41">
        <f t="shared" si="84"/>
        <v>0.99304128323878016</v>
      </c>
      <c r="Z196" s="42">
        <f t="shared" ref="Z196:Z255" si="89">Y196*1662</f>
        <v>1650.4346127428526</v>
      </c>
      <c r="AA196" s="68">
        <f t="shared" ref="AA196:AA255" si="90">POWER(U196-Z196,2)</f>
        <v>32.891841734656616</v>
      </c>
      <c r="AB196" s="7">
        <f t="shared" ref="AB196:AB255" si="91" xml:space="preserve"> -0.0306*B196+0.9919</f>
        <v>0.98884000000000005</v>
      </c>
      <c r="AC196" s="7">
        <f t="shared" ref="AC196:AC255" si="92">AB196*1662</f>
        <v>1643.45208</v>
      </c>
      <c r="AD196" s="66">
        <f t="shared" ref="AD196:AD255" si="93">POWER(AC196-U196,2)</f>
        <v>1.5559862808978329</v>
      </c>
      <c r="AF196" s="80">
        <v>0.1</v>
      </c>
      <c r="AG196" s="84">
        <v>0</v>
      </c>
      <c r="AI196" s="81">
        <v>1</v>
      </c>
      <c r="AJ196" s="90">
        <f t="shared" si="85"/>
        <v>0.10105189601537966</v>
      </c>
      <c r="AK196" s="89">
        <f t="shared" si="78"/>
        <v>1644.699471791258</v>
      </c>
      <c r="AL196" s="86">
        <f t="shared" si="79"/>
        <v>0.98959053657717089</v>
      </c>
      <c r="AZ196">
        <v>4.4489933814681111</v>
      </c>
      <c r="BA196">
        <v>6.833333333333333</v>
      </c>
      <c r="BB196">
        <v>0.65107220216606509</v>
      </c>
      <c r="BC196">
        <v>5.3559650583875031</v>
      </c>
      <c r="BD196">
        <v>0.83066139023833563</v>
      </c>
      <c r="BF196">
        <v>4.4489933814681111</v>
      </c>
      <c r="BG196" s="105">
        <f t="shared" si="86"/>
        <v>5.3559650583875031</v>
      </c>
    </row>
    <row r="197" spans="1:59">
      <c r="A197" s="114"/>
      <c r="B197" s="22">
        <v>0.1</v>
      </c>
      <c r="D197" s="22">
        <v>0</v>
      </c>
      <c r="M197" s="23">
        <f t="shared" si="87"/>
        <v>0.10105189601537966</v>
      </c>
      <c r="N197" s="23">
        <f t="shared" si="80"/>
        <v>1.0211485688303103E-2</v>
      </c>
      <c r="Q197" s="26">
        <f t="shared" si="81"/>
        <v>5.7900000000000021E-2</v>
      </c>
      <c r="R197" s="25">
        <f t="shared" si="88"/>
        <v>1.8620861297221371E-3</v>
      </c>
      <c r="T197" s="37">
        <v>1662</v>
      </c>
      <c r="U197" s="33">
        <f t="shared" si="82"/>
        <v>1644.699471791258</v>
      </c>
      <c r="X197" s="35">
        <f t="shared" si="83"/>
        <v>299.30827630147701</v>
      </c>
      <c r="Y197" s="41">
        <f t="shared" si="84"/>
        <v>0.99304128323878016</v>
      </c>
      <c r="Z197" s="42">
        <f t="shared" si="89"/>
        <v>1650.4346127428526</v>
      </c>
      <c r="AA197" s="68">
        <f t="shared" si="90"/>
        <v>32.891841734656616</v>
      </c>
      <c r="AB197" s="7">
        <f t="shared" si="91"/>
        <v>0.98884000000000005</v>
      </c>
      <c r="AC197" s="7">
        <f t="shared" si="92"/>
        <v>1643.45208</v>
      </c>
      <c r="AD197" s="66">
        <f t="shared" si="93"/>
        <v>1.5559862808978329</v>
      </c>
      <c r="AF197" s="80">
        <v>0.1</v>
      </c>
      <c r="AG197" s="84">
        <v>0</v>
      </c>
      <c r="AI197" s="81">
        <v>1</v>
      </c>
      <c r="AJ197" s="90">
        <f t="shared" si="85"/>
        <v>0.10105189601537966</v>
      </c>
      <c r="AK197" s="89">
        <f t="shared" si="78"/>
        <v>1644.699471791258</v>
      </c>
      <c r="AL197" s="86">
        <f t="shared" si="79"/>
        <v>0.98959053657717089</v>
      </c>
      <c r="AZ197">
        <v>4.4639558764540714</v>
      </c>
      <c r="BA197">
        <v>5.666666666666667</v>
      </c>
      <c r="BB197">
        <v>0.78775691937424785</v>
      </c>
      <c r="BC197">
        <v>5.3748101647500466</v>
      </c>
      <c r="BD197">
        <v>0.83053275178541386</v>
      </c>
      <c r="BF197">
        <v>4.4639558764540714</v>
      </c>
      <c r="BG197" s="105">
        <f t="shared" si="86"/>
        <v>5.3748101647500466</v>
      </c>
    </row>
    <row r="198" spans="1:59">
      <c r="A198" s="114"/>
      <c r="B198" s="22">
        <v>0.1</v>
      </c>
      <c r="D198" s="22">
        <v>0</v>
      </c>
      <c r="M198" s="23">
        <f t="shared" si="87"/>
        <v>0.10105189601537966</v>
      </c>
      <c r="N198" s="23">
        <f t="shared" si="80"/>
        <v>1.0211485688303103E-2</v>
      </c>
      <c r="Q198" s="26">
        <f t="shared" si="81"/>
        <v>5.7900000000000021E-2</v>
      </c>
      <c r="R198" s="25">
        <f t="shared" si="88"/>
        <v>1.8620861297221371E-3</v>
      </c>
      <c r="T198" s="37">
        <v>1662</v>
      </c>
      <c r="U198" s="33">
        <f t="shared" si="82"/>
        <v>1644.699471791258</v>
      </c>
      <c r="X198" s="35">
        <f t="shared" si="83"/>
        <v>299.30827630147701</v>
      </c>
      <c r="Y198" s="41">
        <f t="shared" si="84"/>
        <v>0.99304128323878016</v>
      </c>
      <c r="Z198" s="42">
        <f t="shared" si="89"/>
        <v>1650.4346127428526</v>
      </c>
      <c r="AA198" s="68">
        <f t="shared" si="90"/>
        <v>32.891841734656616</v>
      </c>
      <c r="AB198" s="7">
        <f t="shared" si="91"/>
        <v>0.98884000000000005</v>
      </c>
      <c r="AC198" s="7">
        <f t="shared" si="92"/>
        <v>1643.45208</v>
      </c>
      <c r="AD198" s="66">
        <f t="shared" si="93"/>
        <v>1.5559862808978329</v>
      </c>
      <c r="AF198" s="80">
        <v>0.1</v>
      </c>
      <c r="AG198" s="84">
        <v>0</v>
      </c>
      <c r="AI198" s="81">
        <v>1</v>
      </c>
      <c r="AJ198" s="90">
        <f t="shared" si="85"/>
        <v>0.10105189601537966</v>
      </c>
      <c r="AK198" s="89">
        <f t="shared" si="78"/>
        <v>1644.699471791258</v>
      </c>
      <c r="AL198" s="86">
        <f t="shared" si="79"/>
        <v>0.98959053657717089</v>
      </c>
      <c r="AZ198">
        <v>4.4796216907340556</v>
      </c>
      <c r="BA198">
        <v>6.25</v>
      </c>
      <c r="BB198">
        <v>0.71673947051744891</v>
      </c>
      <c r="BC198">
        <v>5.3945442169150315</v>
      </c>
      <c r="BD198">
        <v>0.83039854909110533</v>
      </c>
      <c r="BF198">
        <v>4.4796216907340556</v>
      </c>
      <c r="BG198" s="105">
        <f t="shared" si="86"/>
        <v>5.3945442169150315</v>
      </c>
    </row>
    <row r="199" spans="1:59">
      <c r="A199" s="114"/>
      <c r="B199" s="22">
        <v>0.1</v>
      </c>
      <c r="D199" s="22">
        <v>0</v>
      </c>
      <c r="M199" s="23">
        <f t="shared" si="87"/>
        <v>0.10105189601537966</v>
      </c>
      <c r="N199" s="23">
        <f t="shared" si="80"/>
        <v>1.0211485688303103E-2</v>
      </c>
      <c r="Q199" s="26">
        <f t="shared" si="81"/>
        <v>5.7900000000000021E-2</v>
      </c>
      <c r="R199" s="25">
        <f t="shared" si="88"/>
        <v>1.8620861297221371E-3</v>
      </c>
      <c r="T199" s="37">
        <v>1662</v>
      </c>
      <c r="U199" s="33">
        <f t="shared" si="82"/>
        <v>1644.699471791258</v>
      </c>
      <c r="X199" s="35">
        <f t="shared" si="83"/>
        <v>299.30827630147701</v>
      </c>
      <c r="Y199" s="41">
        <f t="shared" si="84"/>
        <v>0.99304128323878016</v>
      </c>
      <c r="Z199" s="42">
        <f t="shared" si="89"/>
        <v>1650.4346127428526</v>
      </c>
      <c r="AA199" s="68">
        <f t="shared" si="90"/>
        <v>32.891841734656616</v>
      </c>
      <c r="AB199" s="7">
        <f t="shared" si="91"/>
        <v>0.98884000000000005</v>
      </c>
      <c r="AC199" s="7">
        <f t="shared" si="92"/>
        <v>1643.45208</v>
      </c>
      <c r="AD199" s="66">
        <f t="shared" si="93"/>
        <v>1.5559862808978329</v>
      </c>
      <c r="AF199" s="80">
        <v>0.1</v>
      </c>
      <c r="AG199" s="84">
        <v>0</v>
      </c>
      <c r="AI199" s="81">
        <v>1</v>
      </c>
      <c r="AJ199" s="90">
        <f t="shared" si="85"/>
        <v>0.10105189601537966</v>
      </c>
      <c r="AK199" s="89">
        <f t="shared" si="78"/>
        <v>1644.699471791258</v>
      </c>
      <c r="AL199" s="86">
        <f t="shared" si="79"/>
        <v>0.98959053657717089</v>
      </c>
      <c r="AZ199">
        <v>4.4806202366626557</v>
      </c>
      <c r="BA199">
        <v>6.083333333333333</v>
      </c>
      <c r="BB199">
        <v>0.73654031287605304</v>
      </c>
      <c r="BC199">
        <v>5.3958021821699163</v>
      </c>
      <c r="BD199">
        <v>0.83039001160357195</v>
      </c>
      <c r="BF199">
        <v>4.4806202366626557</v>
      </c>
      <c r="BG199" s="105">
        <f t="shared" si="86"/>
        <v>5.3958021821699163</v>
      </c>
    </row>
    <row r="200" spans="1:59">
      <c r="A200" s="114"/>
      <c r="B200" s="22">
        <v>0.1</v>
      </c>
      <c r="D200" s="22">
        <v>0</v>
      </c>
      <c r="M200" s="23">
        <f t="shared" si="87"/>
        <v>0.10105189601537966</v>
      </c>
      <c r="N200" s="23">
        <f t="shared" si="80"/>
        <v>1.0211485688303103E-2</v>
      </c>
      <c r="Q200" s="26">
        <f t="shared" si="81"/>
        <v>5.7900000000000021E-2</v>
      </c>
      <c r="R200" s="25">
        <f t="shared" si="88"/>
        <v>1.8620861297221371E-3</v>
      </c>
      <c r="T200" s="37">
        <v>1662</v>
      </c>
      <c r="U200" s="33">
        <f t="shared" si="82"/>
        <v>1644.699471791258</v>
      </c>
      <c r="X200" s="35">
        <f t="shared" si="83"/>
        <v>299.30827630147701</v>
      </c>
      <c r="Y200" s="41">
        <f t="shared" si="84"/>
        <v>0.99304128323878016</v>
      </c>
      <c r="Z200" s="42">
        <f t="shared" si="89"/>
        <v>1650.4346127428526</v>
      </c>
      <c r="AA200" s="68">
        <f t="shared" si="90"/>
        <v>32.891841734656616</v>
      </c>
      <c r="AB200" s="7">
        <f t="shared" si="91"/>
        <v>0.98884000000000005</v>
      </c>
      <c r="AC200" s="7">
        <f t="shared" si="92"/>
        <v>1643.45208</v>
      </c>
      <c r="AD200" s="66">
        <f t="shared" si="93"/>
        <v>1.5559862808978329</v>
      </c>
      <c r="AF200" s="80">
        <v>0.1</v>
      </c>
      <c r="AG200" s="84">
        <v>0</v>
      </c>
      <c r="AI200" s="81">
        <v>1</v>
      </c>
      <c r="AJ200" s="90">
        <f t="shared" si="85"/>
        <v>0.10105189601537966</v>
      </c>
      <c r="AK200" s="89">
        <f t="shared" si="78"/>
        <v>1644.699471791258</v>
      </c>
      <c r="AL200" s="86">
        <f t="shared" si="79"/>
        <v>0.98959053657717089</v>
      </c>
      <c r="AZ200">
        <v>4.592452466907341</v>
      </c>
      <c r="BA200">
        <v>6.166666666666667</v>
      </c>
      <c r="BB200">
        <v>0.74472202166064982</v>
      </c>
      <c r="BC200">
        <v>5.5367692915480271</v>
      </c>
      <c r="BD200">
        <v>0.82944623932909722</v>
      </c>
      <c r="BF200">
        <v>4.592452466907341</v>
      </c>
      <c r="BG200" s="105">
        <f t="shared" si="86"/>
        <v>5.5367692915480271</v>
      </c>
    </row>
    <row r="201" spans="1:59">
      <c r="A201" s="114"/>
      <c r="B201" s="22">
        <v>0.1</v>
      </c>
      <c r="D201" s="22">
        <v>0</v>
      </c>
      <c r="M201" s="23">
        <f t="shared" si="87"/>
        <v>0.10105189601537966</v>
      </c>
      <c r="N201" s="23">
        <f t="shared" si="80"/>
        <v>1.0211485688303103E-2</v>
      </c>
      <c r="Q201" s="26">
        <f t="shared" si="81"/>
        <v>5.7900000000000021E-2</v>
      </c>
      <c r="R201" s="25">
        <f t="shared" si="88"/>
        <v>1.8620861297221371E-3</v>
      </c>
      <c r="T201" s="37">
        <v>1662</v>
      </c>
      <c r="U201" s="33">
        <f t="shared" si="82"/>
        <v>1644.699471791258</v>
      </c>
      <c r="X201" s="35">
        <f t="shared" si="83"/>
        <v>299.30827630147701</v>
      </c>
      <c r="Y201" s="41">
        <f t="shared" si="84"/>
        <v>0.99304128323878016</v>
      </c>
      <c r="Z201" s="42">
        <f t="shared" si="89"/>
        <v>1650.4346127428526</v>
      </c>
      <c r="AA201" s="68">
        <f t="shared" si="90"/>
        <v>32.891841734656616</v>
      </c>
      <c r="AB201" s="7">
        <f t="shared" si="91"/>
        <v>0.98884000000000005</v>
      </c>
      <c r="AC201" s="7">
        <f t="shared" si="92"/>
        <v>1643.45208</v>
      </c>
      <c r="AD201" s="66">
        <f t="shared" si="93"/>
        <v>1.5559862808978329</v>
      </c>
      <c r="AF201" s="80">
        <v>0.1</v>
      </c>
      <c r="AG201" s="84">
        <v>0</v>
      </c>
      <c r="AI201" s="81">
        <v>1</v>
      </c>
      <c r="AJ201" s="90">
        <f t="shared" si="85"/>
        <v>0.10105189601537966</v>
      </c>
      <c r="AK201" s="89">
        <f t="shared" si="78"/>
        <v>1644.699471791258</v>
      </c>
      <c r="AL201" s="86">
        <f t="shared" si="79"/>
        <v>0.98959053657717089</v>
      </c>
      <c r="AZ201">
        <v>4.6249350180505422</v>
      </c>
      <c r="BA201">
        <v>6</v>
      </c>
      <c r="BB201">
        <v>0.7708225030084237</v>
      </c>
      <c r="BC201">
        <v>5.5777441556376566</v>
      </c>
      <c r="BD201">
        <v>0.8291766149539016</v>
      </c>
      <c r="BF201">
        <v>4.6249350180505422</v>
      </c>
      <c r="BG201" s="105">
        <f t="shared" si="86"/>
        <v>5.5777441556376566</v>
      </c>
    </row>
    <row r="202" spans="1:59">
      <c r="A202" s="114"/>
      <c r="B202" s="22">
        <v>0.1</v>
      </c>
      <c r="D202" s="22">
        <v>0</v>
      </c>
      <c r="M202" s="23">
        <f t="shared" si="87"/>
        <v>0.10105189601537966</v>
      </c>
      <c r="N202" s="23">
        <f t="shared" si="80"/>
        <v>1.0211485688303103E-2</v>
      </c>
      <c r="Q202" s="26">
        <f t="shared" si="81"/>
        <v>5.7900000000000021E-2</v>
      </c>
      <c r="R202" s="25">
        <f t="shared" si="88"/>
        <v>1.8620861297221371E-3</v>
      </c>
      <c r="T202" s="37">
        <v>1662</v>
      </c>
      <c r="U202" s="33">
        <f t="shared" si="82"/>
        <v>1644.699471791258</v>
      </c>
      <c r="X202" s="35">
        <f t="shared" si="83"/>
        <v>299.30827630147701</v>
      </c>
      <c r="Y202" s="41">
        <f t="shared" si="84"/>
        <v>0.99304128323878016</v>
      </c>
      <c r="Z202" s="42">
        <f t="shared" si="89"/>
        <v>1650.4346127428526</v>
      </c>
      <c r="AA202" s="68">
        <f t="shared" si="90"/>
        <v>32.891841734656616</v>
      </c>
      <c r="AB202" s="7">
        <f t="shared" si="91"/>
        <v>0.98884000000000005</v>
      </c>
      <c r="AC202" s="7">
        <f t="shared" si="92"/>
        <v>1643.45208</v>
      </c>
      <c r="AD202" s="66">
        <f t="shared" si="93"/>
        <v>1.5559862808978329</v>
      </c>
      <c r="AF202" s="80">
        <v>0.1</v>
      </c>
      <c r="AG202" s="84">
        <v>0</v>
      </c>
      <c r="AI202" s="81">
        <v>1</v>
      </c>
      <c r="AJ202" s="90">
        <f t="shared" si="85"/>
        <v>0.10105189601537966</v>
      </c>
      <c r="AK202" s="89">
        <f t="shared" si="78"/>
        <v>1644.699471791258</v>
      </c>
      <c r="AL202" s="86">
        <f t="shared" si="79"/>
        <v>0.98959053657717089</v>
      </c>
      <c r="AZ202">
        <v>4.6843524368231044</v>
      </c>
      <c r="BA202">
        <v>6.25</v>
      </c>
      <c r="BB202">
        <v>0.74949638989169676</v>
      </c>
      <c r="BC202">
        <v>5.652730093899204</v>
      </c>
      <c r="BD202">
        <v>0.82868850254831106</v>
      </c>
      <c r="BF202">
        <v>4.6843524368231044</v>
      </c>
      <c r="BG202" s="105">
        <f t="shared" si="86"/>
        <v>5.652730093899204</v>
      </c>
    </row>
    <row r="203" spans="1:59">
      <c r="A203" s="114"/>
      <c r="B203" s="22">
        <v>0.1</v>
      </c>
      <c r="D203" s="22">
        <v>0</v>
      </c>
      <c r="M203" s="23">
        <f t="shared" si="87"/>
        <v>0.10105189601537966</v>
      </c>
      <c r="N203" s="23">
        <f t="shared" si="80"/>
        <v>1.0211485688303103E-2</v>
      </c>
      <c r="Q203" s="26">
        <f t="shared" si="81"/>
        <v>5.7900000000000021E-2</v>
      </c>
      <c r="R203" s="25">
        <f t="shared" si="88"/>
        <v>1.8620861297221371E-3</v>
      </c>
      <c r="T203" s="37">
        <v>1662</v>
      </c>
      <c r="U203" s="33">
        <f t="shared" si="82"/>
        <v>1644.699471791258</v>
      </c>
      <c r="X203" s="35">
        <f t="shared" si="83"/>
        <v>299.30827630147701</v>
      </c>
      <c r="Y203" s="41">
        <f t="shared" si="84"/>
        <v>0.99304128323878016</v>
      </c>
      <c r="Z203" s="42">
        <f t="shared" si="89"/>
        <v>1650.4346127428526</v>
      </c>
      <c r="AA203" s="68">
        <f t="shared" si="90"/>
        <v>32.891841734656616</v>
      </c>
      <c r="AB203" s="7">
        <f t="shared" si="91"/>
        <v>0.98884000000000005</v>
      </c>
      <c r="AC203" s="7">
        <f t="shared" si="92"/>
        <v>1643.45208</v>
      </c>
      <c r="AD203" s="66">
        <f t="shared" si="93"/>
        <v>1.5559862808978329</v>
      </c>
      <c r="AF203" s="80">
        <v>0.1</v>
      </c>
      <c r="AG203" s="84">
        <v>0</v>
      </c>
      <c r="AI203" s="81">
        <v>1</v>
      </c>
      <c r="AJ203" s="90">
        <f t="shared" si="85"/>
        <v>0.10105189601537966</v>
      </c>
      <c r="AK203" s="89">
        <f t="shared" si="78"/>
        <v>1644.699471791258</v>
      </c>
      <c r="AL203" s="86">
        <f t="shared" si="79"/>
        <v>0.98959053657717089</v>
      </c>
      <c r="AZ203">
        <v>4.7038235058162847</v>
      </c>
      <c r="BA203">
        <v>6.166666666666667</v>
      </c>
      <c r="BB203">
        <v>0.76278219013237047</v>
      </c>
      <c r="BC203">
        <v>5.677312535184452</v>
      </c>
      <c r="BD203">
        <v>0.82852995614825009</v>
      </c>
      <c r="BF203">
        <v>4.7038235058162847</v>
      </c>
      <c r="BG203" s="105">
        <f t="shared" si="86"/>
        <v>5.677312535184452</v>
      </c>
    </row>
    <row r="204" spans="1:59">
      <c r="A204" s="114"/>
      <c r="B204" s="22">
        <v>0.1</v>
      </c>
      <c r="D204" s="22">
        <v>0</v>
      </c>
      <c r="M204" s="23">
        <f t="shared" si="87"/>
        <v>0.10105189601537966</v>
      </c>
      <c r="N204" s="23">
        <f t="shared" si="80"/>
        <v>1.0211485688303103E-2</v>
      </c>
      <c r="Q204" s="26">
        <f t="shared" si="81"/>
        <v>5.7900000000000021E-2</v>
      </c>
      <c r="R204" s="25">
        <f t="shared" si="88"/>
        <v>1.8620861297221371E-3</v>
      </c>
      <c r="T204" s="37">
        <v>1662</v>
      </c>
      <c r="U204" s="33">
        <f t="shared" si="82"/>
        <v>1644.699471791258</v>
      </c>
      <c r="X204" s="35">
        <f t="shared" si="83"/>
        <v>299.30827630147701</v>
      </c>
      <c r="Y204" s="41">
        <f t="shared" si="84"/>
        <v>0.99304128323878016</v>
      </c>
      <c r="Z204" s="42">
        <f t="shared" si="89"/>
        <v>1650.4346127428526</v>
      </c>
      <c r="AA204" s="68">
        <f t="shared" si="90"/>
        <v>32.891841734656616</v>
      </c>
      <c r="AB204" s="7">
        <f t="shared" si="91"/>
        <v>0.98884000000000005</v>
      </c>
      <c r="AC204" s="7">
        <f t="shared" si="92"/>
        <v>1643.45208</v>
      </c>
      <c r="AD204" s="66">
        <f t="shared" si="93"/>
        <v>1.5559862808978329</v>
      </c>
      <c r="AF204" s="80">
        <v>0.1</v>
      </c>
      <c r="AG204" s="84">
        <v>0</v>
      </c>
      <c r="AI204" s="81">
        <v>1</v>
      </c>
      <c r="AJ204" s="90">
        <f t="shared" si="85"/>
        <v>0.10105189601537966</v>
      </c>
      <c r="AK204" s="89">
        <f t="shared" si="78"/>
        <v>1644.699471791258</v>
      </c>
      <c r="AL204" s="86">
        <f t="shared" si="79"/>
        <v>0.98959053657717089</v>
      </c>
      <c r="AZ204">
        <v>4.7483569494584836</v>
      </c>
      <c r="BA204">
        <v>6.75</v>
      </c>
      <c r="BB204">
        <v>0.70346028880866429</v>
      </c>
      <c r="BC204">
        <v>5.7335541202153468</v>
      </c>
      <c r="BD204">
        <v>0.82816990123399037</v>
      </c>
      <c r="BF204">
        <v>4.7483569494584836</v>
      </c>
      <c r="BG204" s="105">
        <f t="shared" si="86"/>
        <v>5.7335541202153468</v>
      </c>
    </row>
    <row r="205" spans="1:59">
      <c r="A205" s="114"/>
      <c r="B205" s="22">
        <v>0.1</v>
      </c>
      <c r="D205" s="22">
        <v>0</v>
      </c>
      <c r="M205" s="23">
        <f t="shared" si="87"/>
        <v>0.10105189601537966</v>
      </c>
      <c r="N205" s="23">
        <f t="shared" si="80"/>
        <v>1.0211485688303103E-2</v>
      </c>
      <c r="Q205" s="26">
        <f t="shared" si="81"/>
        <v>5.7900000000000021E-2</v>
      </c>
      <c r="R205" s="25">
        <f t="shared" si="88"/>
        <v>1.8620861297221371E-3</v>
      </c>
      <c r="T205" s="37">
        <v>1662</v>
      </c>
      <c r="U205" s="33">
        <f t="shared" si="82"/>
        <v>1644.699471791258</v>
      </c>
      <c r="X205" s="35">
        <f t="shared" si="83"/>
        <v>299.30827630147701</v>
      </c>
      <c r="Y205" s="41">
        <f t="shared" si="84"/>
        <v>0.99304128323878016</v>
      </c>
      <c r="Z205" s="42">
        <f t="shared" si="89"/>
        <v>1650.4346127428526</v>
      </c>
      <c r="AA205" s="68">
        <f t="shared" si="90"/>
        <v>32.891841734656616</v>
      </c>
      <c r="AB205" s="7">
        <f t="shared" si="91"/>
        <v>0.98884000000000005</v>
      </c>
      <c r="AC205" s="7">
        <f t="shared" si="92"/>
        <v>1643.45208</v>
      </c>
      <c r="AD205" s="66">
        <f t="shared" si="93"/>
        <v>1.5559862808978329</v>
      </c>
      <c r="AF205" s="80">
        <v>0.1</v>
      </c>
      <c r="AG205" s="84">
        <v>0</v>
      </c>
      <c r="AI205" s="81">
        <v>1</v>
      </c>
      <c r="AJ205" s="90">
        <f t="shared" si="85"/>
        <v>0.10105189601537966</v>
      </c>
      <c r="AK205" s="89">
        <f t="shared" si="78"/>
        <v>1644.699471791258</v>
      </c>
      <c r="AL205" s="86">
        <f t="shared" si="79"/>
        <v>0.98959053657717089</v>
      </c>
      <c r="AZ205">
        <v>4.756317689530686</v>
      </c>
      <c r="BA205">
        <v>6.25</v>
      </c>
      <c r="BB205">
        <v>0.76101083032490968</v>
      </c>
      <c r="BC205">
        <v>5.7436103626570656</v>
      </c>
      <c r="BD205">
        <v>0.82810591060539041</v>
      </c>
      <c r="BF205">
        <v>4.756317689530686</v>
      </c>
      <c r="BG205" s="105">
        <f t="shared" si="86"/>
        <v>5.7436103626570656</v>
      </c>
    </row>
    <row r="206" spans="1:59">
      <c r="A206" s="114"/>
      <c r="B206" s="22">
        <v>0.1</v>
      </c>
      <c r="D206" s="22">
        <v>0</v>
      </c>
      <c r="M206" s="23">
        <f t="shared" si="87"/>
        <v>0.10105189601537966</v>
      </c>
      <c r="N206" s="23">
        <f t="shared" si="80"/>
        <v>1.0211485688303103E-2</v>
      </c>
      <c r="Q206" s="26">
        <f t="shared" si="81"/>
        <v>5.7900000000000021E-2</v>
      </c>
      <c r="R206" s="25">
        <f t="shared" si="88"/>
        <v>1.8620861297221371E-3</v>
      </c>
      <c r="T206" s="37">
        <v>1662</v>
      </c>
      <c r="U206" s="33">
        <f t="shared" si="82"/>
        <v>1644.699471791258</v>
      </c>
      <c r="X206" s="35">
        <f t="shared" si="83"/>
        <v>299.30827630147701</v>
      </c>
      <c r="Y206" s="41">
        <f t="shared" si="84"/>
        <v>0.99304128323878016</v>
      </c>
      <c r="Z206" s="42">
        <f t="shared" si="89"/>
        <v>1650.4346127428526</v>
      </c>
      <c r="AA206" s="68">
        <f t="shared" si="90"/>
        <v>32.891841734656616</v>
      </c>
      <c r="AB206" s="7">
        <f t="shared" si="91"/>
        <v>0.98884000000000005</v>
      </c>
      <c r="AC206" s="7">
        <f t="shared" si="92"/>
        <v>1643.45208</v>
      </c>
      <c r="AD206" s="66">
        <f t="shared" si="93"/>
        <v>1.5559862808978329</v>
      </c>
      <c r="AF206" s="80">
        <v>0.1</v>
      </c>
      <c r="AG206" s="84">
        <v>0</v>
      </c>
      <c r="AI206" s="81">
        <v>1</v>
      </c>
      <c r="AJ206" s="90">
        <f t="shared" si="85"/>
        <v>0.10105189601537966</v>
      </c>
      <c r="AK206" s="89">
        <f t="shared" si="78"/>
        <v>1644.699471791258</v>
      </c>
      <c r="AL206" s="86">
        <f t="shared" si="79"/>
        <v>0.98959053657717089</v>
      </c>
      <c r="AZ206">
        <v>4.8234863618130763</v>
      </c>
      <c r="BA206">
        <v>6.833333333333333</v>
      </c>
      <c r="BB206">
        <v>0.70587605294825517</v>
      </c>
      <c r="BC206">
        <v>5.8284906087938158</v>
      </c>
      <c r="BD206">
        <v>0.82757040983056118</v>
      </c>
      <c r="BF206">
        <v>4.8234863618130763</v>
      </c>
      <c r="BG206" s="105">
        <f t="shared" si="86"/>
        <v>5.8284906087938158</v>
      </c>
    </row>
    <row r="207" spans="1:59">
      <c r="A207" s="114"/>
      <c r="B207" s="22">
        <v>0.1</v>
      </c>
      <c r="D207" s="22">
        <v>0</v>
      </c>
      <c r="M207" s="23">
        <f t="shared" si="87"/>
        <v>0.10105189601537966</v>
      </c>
      <c r="N207" s="23">
        <f t="shared" si="80"/>
        <v>1.0211485688303103E-2</v>
      </c>
      <c r="Q207" s="26">
        <f t="shared" si="81"/>
        <v>5.7900000000000021E-2</v>
      </c>
      <c r="R207" s="25">
        <f t="shared" si="88"/>
        <v>1.8620861297221371E-3</v>
      </c>
      <c r="T207" s="37">
        <v>1662</v>
      </c>
      <c r="U207" s="33">
        <f t="shared" si="82"/>
        <v>1644.699471791258</v>
      </c>
      <c r="X207" s="35">
        <f t="shared" si="83"/>
        <v>299.30827630147701</v>
      </c>
      <c r="Y207" s="41">
        <f t="shared" si="84"/>
        <v>0.99304128323878016</v>
      </c>
      <c r="Z207" s="42">
        <f t="shared" si="89"/>
        <v>1650.4346127428526</v>
      </c>
      <c r="AA207" s="68">
        <f t="shared" si="90"/>
        <v>32.891841734656616</v>
      </c>
      <c r="AB207" s="7">
        <f t="shared" si="91"/>
        <v>0.98884000000000005</v>
      </c>
      <c r="AC207" s="7">
        <f t="shared" si="92"/>
        <v>1643.45208</v>
      </c>
      <c r="AD207" s="66">
        <f t="shared" si="93"/>
        <v>1.5559862808978329</v>
      </c>
      <c r="AF207" s="80">
        <v>0.1</v>
      </c>
      <c r="AG207" s="84">
        <v>0</v>
      </c>
      <c r="AI207" s="81">
        <v>1</v>
      </c>
      <c r="AJ207" s="90">
        <f t="shared" si="85"/>
        <v>0.10105189601537966</v>
      </c>
      <c r="AK207" s="89">
        <f t="shared" si="78"/>
        <v>1644.699471791258</v>
      </c>
      <c r="AL207" s="86">
        <f t="shared" si="79"/>
        <v>0.98959053657717089</v>
      </c>
      <c r="AZ207">
        <v>4.872669073405536</v>
      </c>
      <c r="BA207">
        <v>6.5</v>
      </c>
      <c r="BB207">
        <v>0.74964139590854395</v>
      </c>
      <c r="BC207">
        <v>5.8906768430115752</v>
      </c>
      <c r="BD207">
        <v>0.82718322584377468</v>
      </c>
      <c r="BF207">
        <v>4.872669073405536</v>
      </c>
      <c r="BG207" s="105">
        <f t="shared" si="86"/>
        <v>5.8906768430115752</v>
      </c>
    </row>
    <row r="208" spans="1:59">
      <c r="A208" s="114"/>
      <c r="B208" s="22">
        <v>0.1</v>
      </c>
      <c r="D208" s="22">
        <v>0</v>
      </c>
      <c r="M208" s="23">
        <f t="shared" si="87"/>
        <v>0.10105189601537966</v>
      </c>
      <c r="N208" s="23">
        <f t="shared" si="80"/>
        <v>1.0211485688303103E-2</v>
      </c>
      <c r="Q208" s="26">
        <f t="shared" si="81"/>
        <v>5.7900000000000021E-2</v>
      </c>
      <c r="R208" s="25">
        <f t="shared" si="88"/>
        <v>1.8620861297221371E-3</v>
      </c>
      <c r="T208" s="37">
        <v>1662</v>
      </c>
      <c r="U208" s="33">
        <f t="shared" si="82"/>
        <v>1644.699471791258</v>
      </c>
      <c r="X208" s="35">
        <f t="shared" si="83"/>
        <v>299.30827630147701</v>
      </c>
      <c r="Y208" s="41">
        <f t="shared" si="84"/>
        <v>0.99304128323878016</v>
      </c>
      <c r="Z208" s="42">
        <f t="shared" si="89"/>
        <v>1650.4346127428526</v>
      </c>
      <c r="AA208" s="68">
        <f t="shared" si="90"/>
        <v>32.891841734656616</v>
      </c>
      <c r="AB208" s="7">
        <f t="shared" si="91"/>
        <v>0.98884000000000005</v>
      </c>
      <c r="AC208" s="7">
        <f t="shared" si="92"/>
        <v>1643.45208</v>
      </c>
      <c r="AD208" s="66">
        <f t="shared" si="93"/>
        <v>1.5559862808978329</v>
      </c>
      <c r="AF208" s="80">
        <v>0.1</v>
      </c>
      <c r="AG208" s="84">
        <v>0</v>
      </c>
      <c r="AI208" s="81">
        <v>1</v>
      </c>
      <c r="AJ208" s="90">
        <f t="shared" si="85"/>
        <v>0.10105189601537966</v>
      </c>
      <c r="AK208" s="89">
        <f t="shared" si="78"/>
        <v>1644.699471791258</v>
      </c>
      <c r="AL208" s="86">
        <f t="shared" si="79"/>
        <v>0.98959053657717089</v>
      </c>
      <c r="AZ208">
        <v>4.9380344965904523</v>
      </c>
      <c r="BA208">
        <v>6.666666666666667</v>
      </c>
      <c r="BB208">
        <v>0.74070517448856799</v>
      </c>
      <c r="BC208">
        <v>5.9733691461967187</v>
      </c>
      <c r="BD208">
        <v>0.82667492594770065</v>
      </c>
      <c r="BF208">
        <v>4.9380344965904523</v>
      </c>
      <c r="BG208" s="105">
        <f t="shared" si="86"/>
        <v>5.9733691461967187</v>
      </c>
    </row>
    <row r="209" spans="1:59">
      <c r="A209" s="114"/>
      <c r="B209" s="22">
        <v>0.1</v>
      </c>
      <c r="D209" s="22">
        <v>0</v>
      </c>
      <c r="M209" s="23">
        <f t="shared" si="87"/>
        <v>0.10105189601537966</v>
      </c>
      <c r="N209" s="23">
        <f t="shared" si="80"/>
        <v>1.0211485688303103E-2</v>
      </c>
      <c r="Q209" s="26">
        <f t="shared" si="81"/>
        <v>5.7900000000000021E-2</v>
      </c>
      <c r="R209" s="25">
        <f t="shared" si="88"/>
        <v>1.8620861297221371E-3</v>
      </c>
      <c r="T209" s="37">
        <v>1662</v>
      </c>
      <c r="U209" s="33">
        <f t="shared" si="82"/>
        <v>1644.699471791258</v>
      </c>
      <c r="X209" s="35">
        <f t="shared" si="83"/>
        <v>299.30827630147701</v>
      </c>
      <c r="Y209" s="41">
        <f t="shared" si="84"/>
        <v>0.99304128323878016</v>
      </c>
      <c r="Z209" s="42">
        <f t="shared" si="89"/>
        <v>1650.4346127428526</v>
      </c>
      <c r="AA209" s="68">
        <f t="shared" si="90"/>
        <v>32.891841734656616</v>
      </c>
      <c r="AB209" s="7">
        <f t="shared" si="91"/>
        <v>0.98884000000000005</v>
      </c>
      <c r="AC209" s="7">
        <f t="shared" si="92"/>
        <v>1643.45208</v>
      </c>
      <c r="AD209" s="66">
        <f t="shared" si="93"/>
        <v>1.5559862808978329</v>
      </c>
      <c r="AF209" s="80">
        <v>0.1</v>
      </c>
      <c r="AG209" s="84">
        <v>0</v>
      </c>
      <c r="AI209" s="81">
        <v>1</v>
      </c>
      <c r="AJ209" s="90">
        <f t="shared" si="85"/>
        <v>0.10105189601537966</v>
      </c>
      <c r="AK209" s="89">
        <f t="shared" si="78"/>
        <v>1644.699471791258</v>
      </c>
      <c r="AL209" s="86">
        <f t="shared" si="79"/>
        <v>0.98959053657717089</v>
      </c>
      <c r="AZ209">
        <v>4.9921427998395504</v>
      </c>
      <c r="BA209">
        <v>8.1666666666666661</v>
      </c>
      <c r="BB209">
        <v>0.61128279181708789</v>
      </c>
      <c r="BC209">
        <v>6.0418585621458298</v>
      </c>
      <c r="BD209">
        <v>0.82625946113947735</v>
      </c>
      <c r="BF209">
        <v>4.9921427998395504</v>
      </c>
      <c r="BG209" s="105">
        <f t="shared" si="86"/>
        <v>6.0418585621458298</v>
      </c>
    </row>
    <row r="210" spans="1:59">
      <c r="A210" s="114"/>
      <c r="B210" s="22">
        <v>0.1</v>
      </c>
      <c r="D210" s="22">
        <v>0</v>
      </c>
      <c r="M210" s="23">
        <f t="shared" si="87"/>
        <v>0.10105189601537966</v>
      </c>
      <c r="N210" s="23">
        <f t="shared" si="80"/>
        <v>1.0211485688303103E-2</v>
      </c>
      <c r="Q210" s="26">
        <f t="shared" si="81"/>
        <v>5.7900000000000021E-2</v>
      </c>
      <c r="R210" s="25">
        <f t="shared" si="88"/>
        <v>1.8620861297221371E-3</v>
      </c>
      <c r="T210" s="37">
        <v>1662</v>
      </c>
      <c r="U210" s="33">
        <f t="shared" si="82"/>
        <v>1644.699471791258</v>
      </c>
      <c r="X210" s="35">
        <f t="shared" si="83"/>
        <v>299.30827630147701</v>
      </c>
      <c r="Y210" s="41">
        <f t="shared" si="84"/>
        <v>0.99304128323878016</v>
      </c>
      <c r="Z210" s="42">
        <f t="shared" si="89"/>
        <v>1650.4346127428526</v>
      </c>
      <c r="AA210" s="68">
        <f t="shared" si="90"/>
        <v>32.891841734656616</v>
      </c>
      <c r="AB210" s="7">
        <f t="shared" si="91"/>
        <v>0.98884000000000005</v>
      </c>
      <c r="AC210" s="7">
        <f t="shared" si="92"/>
        <v>1643.45208</v>
      </c>
      <c r="AD210" s="66">
        <f t="shared" si="93"/>
        <v>1.5559862808978329</v>
      </c>
      <c r="AF210" s="80">
        <v>0.1</v>
      </c>
      <c r="AG210" s="84">
        <v>0</v>
      </c>
      <c r="AI210" s="81">
        <v>1</v>
      </c>
      <c r="AJ210" s="90">
        <f t="shared" si="85"/>
        <v>0.10105189601537966</v>
      </c>
      <c r="AK210" s="89">
        <f t="shared" si="78"/>
        <v>1644.699471791258</v>
      </c>
      <c r="AL210" s="86">
        <f t="shared" si="79"/>
        <v>0.98959053657717089</v>
      </c>
      <c r="AZ210">
        <v>5.0678309265944641</v>
      </c>
      <c r="BA210">
        <v>5.666666666666667</v>
      </c>
      <c r="BB210">
        <v>0.89432310469314069</v>
      </c>
      <c r="BC210">
        <v>6.1377207584325646</v>
      </c>
      <c r="BD210">
        <v>0.82568613432466953</v>
      </c>
      <c r="BF210">
        <v>5.0678309265944641</v>
      </c>
      <c r="BG210" s="105">
        <f t="shared" si="86"/>
        <v>6.1377207584325646</v>
      </c>
    </row>
    <row r="211" spans="1:59">
      <c r="A211" s="114"/>
      <c r="B211" s="22">
        <v>0.1</v>
      </c>
      <c r="D211" s="22">
        <v>0</v>
      </c>
      <c r="M211" s="23">
        <f t="shared" si="87"/>
        <v>0.10105189601537966</v>
      </c>
      <c r="N211" s="23">
        <f t="shared" si="80"/>
        <v>1.0211485688303103E-2</v>
      </c>
      <c r="Q211" s="26">
        <f t="shared" si="81"/>
        <v>5.7900000000000021E-2</v>
      </c>
      <c r="R211" s="25">
        <f t="shared" si="88"/>
        <v>1.8620861297221371E-3</v>
      </c>
      <c r="T211" s="37">
        <v>1662</v>
      </c>
      <c r="U211" s="33">
        <f t="shared" si="82"/>
        <v>1644.699471791258</v>
      </c>
      <c r="X211" s="35">
        <f t="shared" si="83"/>
        <v>299.30827630147701</v>
      </c>
      <c r="Y211" s="41">
        <f t="shared" si="84"/>
        <v>0.99304128323878016</v>
      </c>
      <c r="Z211" s="42">
        <f t="shared" si="89"/>
        <v>1650.4346127428526</v>
      </c>
      <c r="AA211" s="68">
        <f t="shared" si="90"/>
        <v>32.891841734656616</v>
      </c>
      <c r="AB211" s="7">
        <f t="shared" si="91"/>
        <v>0.98884000000000005</v>
      </c>
      <c r="AC211" s="7">
        <f t="shared" si="92"/>
        <v>1643.45208</v>
      </c>
      <c r="AD211" s="66">
        <f t="shared" si="93"/>
        <v>1.5559862808978329</v>
      </c>
      <c r="AF211" s="80">
        <v>0.1</v>
      </c>
      <c r="AG211" s="84">
        <v>0</v>
      </c>
      <c r="AI211" s="81">
        <v>1</v>
      </c>
      <c r="AJ211" s="90">
        <f t="shared" si="85"/>
        <v>0.10105189601537966</v>
      </c>
      <c r="AK211" s="89">
        <f t="shared" si="78"/>
        <v>1644.699471791258</v>
      </c>
      <c r="AL211" s="86">
        <f t="shared" si="79"/>
        <v>0.98959053657717089</v>
      </c>
      <c r="AZ211">
        <v>5.1470436221419975</v>
      </c>
      <c r="BA211">
        <v>5.5</v>
      </c>
      <c r="BB211">
        <v>0.93582611311672692</v>
      </c>
      <c r="BC211">
        <v>6.2381177074723562</v>
      </c>
      <c r="BD211">
        <v>0.82509562395345459</v>
      </c>
      <c r="BF211">
        <v>5.1470436221419975</v>
      </c>
      <c r="BG211" s="105">
        <f t="shared" si="86"/>
        <v>6.2381177074723562</v>
      </c>
    </row>
    <row r="212" spans="1:59">
      <c r="A212" s="114"/>
      <c r="B212" s="22">
        <v>0.1</v>
      </c>
      <c r="D212" s="22">
        <v>0</v>
      </c>
      <c r="M212" s="23">
        <f t="shared" si="87"/>
        <v>0.10105189601537966</v>
      </c>
      <c r="N212" s="23">
        <f t="shared" si="80"/>
        <v>1.0211485688303103E-2</v>
      </c>
      <c r="Q212" s="26">
        <f t="shared" si="81"/>
        <v>5.7900000000000021E-2</v>
      </c>
      <c r="R212" s="25">
        <f t="shared" si="88"/>
        <v>1.8620861297221371E-3</v>
      </c>
      <c r="T212" s="37">
        <v>1662</v>
      </c>
      <c r="U212" s="33">
        <f t="shared" si="82"/>
        <v>1644.699471791258</v>
      </c>
      <c r="X212" s="35">
        <f t="shared" si="83"/>
        <v>299.30827630147701</v>
      </c>
      <c r="Y212" s="41">
        <f t="shared" si="84"/>
        <v>0.99304128323878016</v>
      </c>
      <c r="Z212" s="42">
        <f t="shared" si="89"/>
        <v>1650.4346127428526</v>
      </c>
      <c r="AA212" s="68">
        <f t="shared" si="90"/>
        <v>32.891841734656616</v>
      </c>
      <c r="AB212" s="7">
        <f t="shared" si="91"/>
        <v>0.98884000000000005</v>
      </c>
      <c r="AC212" s="7">
        <f t="shared" si="92"/>
        <v>1643.45208</v>
      </c>
      <c r="AD212" s="66">
        <f t="shared" si="93"/>
        <v>1.5559862808978329</v>
      </c>
      <c r="AF212" s="80">
        <v>0.1</v>
      </c>
      <c r="AG212" s="84">
        <v>0</v>
      </c>
      <c r="AI212" s="81">
        <v>1</v>
      </c>
      <c r="AJ212" s="90">
        <f t="shared" si="85"/>
        <v>0.10105189601537966</v>
      </c>
      <c r="AK212" s="89">
        <f t="shared" si="78"/>
        <v>1644.699471791258</v>
      </c>
      <c r="AL212" s="86">
        <f t="shared" si="79"/>
        <v>0.98959053657717089</v>
      </c>
      <c r="AZ212">
        <v>5.1702338547934215</v>
      </c>
      <c r="BA212">
        <v>7.333333333333333</v>
      </c>
      <c r="BB212">
        <v>0.70503188929001215</v>
      </c>
      <c r="BC212">
        <v>6.2675233609584744</v>
      </c>
      <c r="BD212">
        <v>0.82492454467736542</v>
      </c>
      <c r="BF212">
        <v>5.1702338547934215</v>
      </c>
      <c r="BG212" s="105">
        <f t="shared" si="86"/>
        <v>6.2675233609584744</v>
      </c>
    </row>
    <row r="213" spans="1:59">
      <c r="A213" s="114"/>
      <c r="B213" s="22">
        <v>0.1</v>
      </c>
      <c r="D213" s="22">
        <v>0</v>
      </c>
      <c r="M213" s="23">
        <f t="shared" si="87"/>
        <v>0.10105189601537966</v>
      </c>
      <c r="N213" s="23">
        <f t="shared" si="80"/>
        <v>1.0211485688303103E-2</v>
      </c>
      <c r="Q213" s="26">
        <f t="shared" si="81"/>
        <v>5.7900000000000021E-2</v>
      </c>
      <c r="R213" s="25">
        <f t="shared" si="88"/>
        <v>1.8620861297221371E-3</v>
      </c>
      <c r="T213" s="37">
        <v>1662</v>
      </c>
      <c r="U213" s="33">
        <f t="shared" si="82"/>
        <v>1644.699471791258</v>
      </c>
      <c r="X213" s="35">
        <f t="shared" si="83"/>
        <v>299.30827630147701</v>
      </c>
      <c r="Y213" s="41">
        <f t="shared" si="84"/>
        <v>0.99304128323878016</v>
      </c>
      <c r="Z213" s="42">
        <f t="shared" si="89"/>
        <v>1650.4346127428526</v>
      </c>
      <c r="AA213" s="68">
        <f t="shared" si="90"/>
        <v>32.891841734656616</v>
      </c>
      <c r="AB213" s="7">
        <f t="shared" si="91"/>
        <v>0.98884000000000005</v>
      </c>
      <c r="AC213" s="7">
        <f t="shared" si="92"/>
        <v>1643.45208</v>
      </c>
      <c r="AD213" s="66">
        <f t="shared" si="93"/>
        <v>1.5559862808978329</v>
      </c>
      <c r="AF213" s="80">
        <v>0.1</v>
      </c>
      <c r="AG213" s="84">
        <v>0</v>
      </c>
      <c r="AI213" s="81">
        <v>1</v>
      </c>
      <c r="AJ213" s="90">
        <f t="shared" si="85"/>
        <v>0.10105189601537966</v>
      </c>
      <c r="AK213" s="89">
        <f t="shared" ref="AK213:AK255" si="94">1662/($K$2*POWER(AF213,$J$2-1))</f>
        <v>1644.699471791258</v>
      </c>
      <c r="AL213" s="86">
        <f t="shared" si="79"/>
        <v>0.98959053657717089</v>
      </c>
      <c r="AZ213">
        <v>5.3175090252707582</v>
      </c>
      <c r="BA213">
        <v>7.416666666666667</v>
      </c>
      <c r="BB213">
        <v>0.71696750902527084</v>
      </c>
      <c r="BC213">
        <v>6.4544120179686502</v>
      </c>
      <c r="BD213">
        <v>0.8238564582594311</v>
      </c>
      <c r="BF213">
        <v>5.3175090252707582</v>
      </c>
      <c r="BG213" s="105">
        <f t="shared" si="86"/>
        <v>6.4544120179686502</v>
      </c>
    </row>
    <row r="214" spans="1:59">
      <c r="A214" s="114"/>
      <c r="B214" s="22">
        <v>0.1</v>
      </c>
      <c r="D214" s="22">
        <v>0</v>
      </c>
      <c r="M214" s="23">
        <f t="shared" si="87"/>
        <v>0.10105189601537966</v>
      </c>
      <c r="N214" s="23">
        <f t="shared" si="80"/>
        <v>1.0211485688303103E-2</v>
      </c>
      <c r="Q214" s="26">
        <f t="shared" si="81"/>
        <v>5.7900000000000021E-2</v>
      </c>
      <c r="R214" s="25">
        <f t="shared" si="88"/>
        <v>1.8620861297221371E-3</v>
      </c>
      <c r="T214" s="37">
        <v>1662</v>
      </c>
      <c r="U214" s="33">
        <f t="shared" si="82"/>
        <v>1644.699471791258</v>
      </c>
      <c r="X214" s="35">
        <f t="shared" si="83"/>
        <v>299.30827630147701</v>
      </c>
      <c r="Y214" s="41">
        <f t="shared" si="84"/>
        <v>0.99304128323878016</v>
      </c>
      <c r="Z214" s="42">
        <f t="shared" si="89"/>
        <v>1650.4346127428526</v>
      </c>
      <c r="AA214" s="68">
        <f t="shared" si="90"/>
        <v>32.891841734656616</v>
      </c>
      <c r="AB214" s="7">
        <f t="shared" si="91"/>
        <v>0.98884000000000005</v>
      </c>
      <c r="AC214" s="7">
        <f t="shared" si="92"/>
        <v>1643.45208</v>
      </c>
      <c r="AD214" s="66">
        <f t="shared" si="93"/>
        <v>1.5559862808978329</v>
      </c>
      <c r="AF214" s="80">
        <v>0.1</v>
      </c>
      <c r="AG214" s="84">
        <v>0</v>
      </c>
      <c r="AI214" s="81">
        <v>1</v>
      </c>
      <c r="AJ214" s="90">
        <f t="shared" si="85"/>
        <v>0.10105189601537966</v>
      </c>
      <c r="AK214" s="89">
        <f t="shared" si="94"/>
        <v>1644.699471791258</v>
      </c>
      <c r="AL214" s="86">
        <f t="shared" si="79"/>
        <v>0.98959053657717089</v>
      </c>
      <c r="AZ214">
        <v>5.3910564580826312</v>
      </c>
      <c r="BA214">
        <v>7.583333333333333</v>
      </c>
      <c r="BB214">
        <v>0.7109085439229843</v>
      </c>
      <c r="BC214">
        <v>6.5478317962647727</v>
      </c>
      <c r="BD214">
        <v>0.82333459774546669</v>
      </c>
      <c r="BF214">
        <v>5.3910564580826312</v>
      </c>
      <c r="BG214" s="105">
        <f t="shared" si="86"/>
        <v>6.5478317962647727</v>
      </c>
    </row>
    <row r="215" spans="1:59">
      <c r="A215" s="114"/>
      <c r="B215" s="22">
        <v>0.1</v>
      </c>
      <c r="D215" s="22">
        <v>0</v>
      </c>
      <c r="M215" s="23">
        <f t="shared" si="87"/>
        <v>0.10105189601537966</v>
      </c>
      <c r="N215" s="23">
        <f t="shared" si="80"/>
        <v>1.0211485688303103E-2</v>
      </c>
      <c r="Q215" s="26">
        <f t="shared" si="81"/>
        <v>5.7900000000000021E-2</v>
      </c>
      <c r="R215" s="25">
        <f t="shared" si="88"/>
        <v>1.8620861297221371E-3</v>
      </c>
      <c r="T215" s="37">
        <v>1662</v>
      </c>
      <c r="U215" s="33">
        <f t="shared" si="82"/>
        <v>1644.699471791258</v>
      </c>
      <c r="X215" s="35">
        <f t="shared" si="83"/>
        <v>299.30827630147701</v>
      </c>
      <c r="Y215" s="41">
        <f t="shared" si="84"/>
        <v>0.99304128323878016</v>
      </c>
      <c r="Z215" s="42">
        <f t="shared" si="89"/>
        <v>1650.4346127428526</v>
      </c>
      <c r="AA215" s="68">
        <f t="shared" si="90"/>
        <v>32.891841734656616</v>
      </c>
      <c r="AB215" s="7">
        <f t="shared" si="91"/>
        <v>0.98884000000000005</v>
      </c>
      <c r="AC215" s="7">
        <f t="shared" si="92"/>
        <v>1643.45208</v>
      </c>
      <c r="AD215" s="66">
        <f t="shared" si="93"/>
        <v>1.5559862808978329</v>
      </c>
      <c r="AF215" s="80">
        <v>0.1</v>
      </c>
      <c r="AG215" s="84">
        <v>0</v>
      </c>
      <c r="AI215" s="81">
        <v>1</v>
      </c>
      <c r="AJ215" s="90">
        <f t="shared" si="85"/>
        <v>0.10105189601537966</v>
      </c>
      <c r="AK215" s="89">
        <f t="shared" si="94"/>
        <v>1644.699471791258</v>
      </c>
      <c r="AL215" s="86">
        <f t="shared" si="79"/>
        <v>0.98959053657717089</v>
      </c>
      <c r="AZ215">
        <v>5.3973844765342953</v>
      </c>
      <c r="BA215">
        <v>6.75</v>
      </c>
      <c r="BB215">
        <v>0.79961251504211783</v>
      </c>
      <c r="BC215">
        <v>6.5558723891658426</v>
      </c>
      <c r="BD215">
        <v>0.82329004534224148</v>
      </c>
      <c r="BF215">
        <v>5.3973844765342953</v>
      </c>
      <c r="BG215" s="105">
        <f t="shared" si="86"/>
        <v>6.5558723891658426</v>
      </c>
    </row>
    <row r="216" spans="1:59">
      <c r="A216" s="114"/>
      <c r="B216" s="22">
        <v>0.1</v>
      </c>
      <c r="D216" s="22">
        <v>0</v>
      </c>
      <c r="M216" s="23">
        <f t="shared" si="87"/>
        <v>0.10105189601537966</v>
      </c>
      <c r="N216" s="23">
        <f t="shared" si="80"/>
        <v>1.0211485688303103E-2</v>
      </c>
      <c r="Q216" s="26">
        <f t="shared" si="81"/>
        <v>5.7900000000000021E-2</v>
      </c>
      <c r="R216" s="25">
        <f t="shared" si="88"/>
        <v>1.8620861297221371E-3</v>
      </c>
      <c r="T216" s="37">
        <v>1662</v>
      </c>
      <c r="U216" s="33">
        <f t="shared" si="82"/>
        <v>1644.699471791258</v>
      </c>
      <c r="X216" s="35">
        <f t="shared" si="83"/>
        <v>299.30827630147701</v>
      </c>
      <c r="Y216" s="41">
        <f t="shared" si="84"/>
        <v>0.99304128323878016</v>
      </c>
      <c r="Z216" s="42">
        <f t="shared" si="89"/>
        <v>1650.4346127428526</v>
      </c>
      <c r="AA216" s="68">
        <f t="shared" si="90"/>
        <v>32.891841734656616</v>
      </c>
      <c r="AB216" s="7">
        <f t="shared" si="91"/>
        <v>0.98884000000000005</v>
      </c>
      <c r="AC216" s="7">
        <f t="shared" si="92"/>
        <v>1643.45208</v>
      </c>
      <c r="AD216" s="66">
        <f t="shared" si="93"/>
        <v>1.5559862808978329</v>
      </c>
      <c r="AF216" s="80">
        <v>0.1</v>
      </c>
      <c r="AG216" s="84">
        <v>0</v>
      </c>
      <c r="AI216" s="81">
        <v>1</v>
      </c>
      <c r="AJ216" s="90">
        <f t="shared" si="85"/>
        <v>0.10105189601537966</v>
      </c>
      <c r="AK216" s="89">
        <f t="shared" si="94"/>
        <v>1644.699471791258</v>
      </c>
      <c r="AL216" s="86">
        <f t="shared" si="79"/>
        <v>0.98959053657717089</v>
      </c>
      <c r="AZ216">
        <v>5.4340524969915762</v>
      </c>
      <c r="BA216">
        <v>5.916666666666667</v>
      </c>
      <c r="BB216">
        <v>0.9184314079422381</v>
      </c>
      <c r="BC216">
        <v>6.6024725535169235</v>
      </c>
      <c r="BD216">
        <v>0.82303295514602814</v>
      </c>
      <c r="BF216">
        <v>5.4340524969915762</v>
      </c>
      <c r="BG216" s="105">
        <f t="shared" si="86"/>
        <v>6.6024725535169235</v>
      </c>
    </row>
    <row r="217" spans="1:59">
      <c r="A217" s="114"/>
      <c r="B217" s="22">
        <v>0.1</v>
      </c>
      <c r="D217" s="22">
        <v>0</v>
      </c>
      <c r="M217" s="23">
        <f t="shared" si="87"/>
        <v>0.10105189601537966</v>
      </c>
      <c r="N217" s="23">
        <f t="shared" si="80"/>
        <v>1.0211485688303103E-2</v>
      </c>
      <c r="Q217" s="26">
        <f t="shared" si="81"/>
        <v>5.7900000000000021E-2</v>
      </c>
      <c r="R217" s="25">
        <f t="shared" si="88"/>
        <v>1.8620861297221371E-3</v>
      </c>
      <c r="T217" s="37">
        <v>1662</v>
      </c>
      <c r="U217" s="33">
        <f t="shared" si="82"/>
        <v>1644.699471791258</v>
      </c>
      <c r="X217" s="35">
        <f t="shared" si="83"/>
        <v>299.30827630147701</v>
      </c>
      <c r="Y217" s="41">
        <f t="shared" si="84"/>
        <v>0.99304128323878016</v>
      </c>
      <c r="Z217" s="42">
        <f t="shared" si="89"/>
        <v>1650.4346127428526</v>
      </c>
      <c r="AA217" s="68">
        <f t="shared" si="90"/>
        <v>32.891841734656616</v>
      </c>
      <c r="AB217" s="7">
        <f t="shared" si="91"/>
        <v>0.98884000000000005</v>
      </c>
      <c r="AC217" s="7">
        <f t="shared" si="92"/>
        <v>1643.45208</v>
      </c>
      <c r="AD217" s="66">
        <f t="shared" si="93"/>
        <v>1.5559862808978329</v>
      </c>
      <c r="AF217" s="80">
        <v>0.1</v>
      </c>
      <c r="AG217" s="84">
        <v>0</v>
      </c>
      <c r="AI217" s="81">
        <v>1</v>
      </c>
      <c r="AJ217" s="90">
        <f t="shared" si="85"/>
        <v>0.10105189601537966</v>
      </c>
      <c r="AK217" s="89">
        <f t="shared" si="94"/>
        <v>1644.699471791258</v>
      </c>
      <c r="AL217" s="86">
        <f t="shared" si="79"/>
        <v>0.98959053657717089</v>
      </c>
      <c r="AZ217">
        <v>5.4598585539510625</v>
      </c>
      <c r="BA217">
        <v>7.583333333333333</v>
      </c>
      <c r="BB217">
        <v>0.71998134777376654</v>
      </c>
      <c r="BC217">
        <v>6.6352773139408274</v>
      </c>
      <c r="BD217">
        <v>0.82285310705549708</v>
      </c>
      <c r="BF217">
        <v>5.4598585539510625</v>
      </c>
      <c r="BG217" s="105">
        <f t="shared" si="86"/>
        <v>6.6352773139408274</v>
      </c>
    </row>
    <row r="218" spans="1:59">
      <c r="A218" s="114"/>
      <c r="B218" s="22">
        <v>0.1</v>
      </c>
      <c r="D218" s="22">
        <v>0</v>
      </c>
      <c r="M218" s="23">
        <f t="shared" si="87"/>
        <v>0.10105189601537966</v>
      </c>
      <c r="N218" s="23">
        <f t="shared" si="80"/>
        <v>1.0211485688303103E-2</v>
      </c>
      <c r="Q218" s="26">
        <f t="shared" si="81"/>
        <v>5.7900000000000021E-2</v>
      </c>
      <c r="R218" s="25">
        <f t="shared" si="88"/>
        <v>1.8620861297221371E-3</v>
      </c>
      <c r="T218" s="37">
        <v>1662</v>
      </c>
      <c r="U218" s="33">
        <f t="shared" si="82"/>
        <v>1644.699471791258</v>
      </c>
      <c r="X218" s="35">
        <f t="shared" si="83"/>
        <v>299.30827630147701</v>
      </c>
      <c r="Y218" s="41">
        <f t="shared" si="84"/>
        <v>0.99304128323878016</v>
      </c>
      <c r="Z218" s="42">
        <f t="shared" si="89"/>
        <v>1650.4346127428526</v>
      </c>
      <c r="AA218" s="68">
        <f t="shared" si="90"/>
        <v>32.891841734656616</v>
      </c>
      <c r="AB218" s="7">
        <f t="shared" si="91"/>
        <v>0.98884000000000005</v>
      </c>
      <c r="AC218" s="7">
        <f t="shared" si="92"/>
        <v>1643.45208</v>
      </c>
      <c r="AD218" s="66">
        <f t="shared" si="93"/>
        <v>1.5559862808978329</v>
      </c>
      <c r="AF218" s="80">
        <v>0.1</v>
      </c>
      <c r="AG218" s="84">
        <v>0</v>
      </c>
      <c r="AI218" s="81">
        <v>1</v>
      </c>
      <c r="AJ218" s="90">
        <f t="shared" si="85"/>
        <v>0.10105189601537966</v>
      </c>
      <c r="AK218" s="89">
        <f t="shared" si="94"/>
        <v>1644.699471791258</v>
      </c>
      <c r="AL218" s="86">
        <f t="shared" si="79"/>
        <v>0.98959053657717089</v>
      </c>
      <c r="AZ218">
        <v>5.507314229843562</v>
      </c>
      <c r="BA218">
        <v>6.25</v>
      </c>
      <c r="BB218">
        <v>0.88117027677496995</v>
      </c>
      <c r="BC218">
        <v>6.6956218028616767</v>
      </c>
      <c r="BD218">
        <v>0.82252468732474759</v>
      </c>
      <c r="BF218">
        <v>5.507314229843562</v>
      </c>
      <c r="BG218" s="105">
        <f t="shared" si="86"/>
        <v>6.6956218028616767</v>
      </c>
    </row>
    <row r="219" spans="1:59">
      <c r="A219" s="114"/>
      <c r="B219" s="22">
        <v>0.1</v>
      </c>
      <c r="D219" s="22">
        <v>0</v>
      </c>
      <c r="M219" s="23">
        <f t="shared" si="87"/>
        <v>0.10105189601537966</v>
      </c>
      <c r="N219" s="23">
        <f t="shared" si="80"/>
        <v>1.0211485688303103E-2</v>
      </c>
      <c r="Q219" s="26">
        <f t="shared" si="81"/>
        <v>5.7900000000000021E-2</v>
      </c>
      <c r="R219" s="25">
        <f t="shared" si="88"/>
        <v>1.8620861297221371E-3</v>
      </c>
      <c r="T219" s="37">
        <v>1662</v>
      </c>
      <c r="U219" s="33">
        <f t="shared" si="82"/>
        <v>1644.699471791258</v>
      </c>
      <c r="X219" s="35">
        <f t="shared" si="83"/>
        <v>299.30827630147701</v>
      </c>
      <c r="Y219" s="41">
        <f t="shared" si="84"/>
        <v>0.99304128323878016</v>
      </c>
      <c r="Z219" s="42">
        <f t="shared" si="89"/>
        <v>1650.4346127428526</v>
      </c>
      <c r="AA219" s="68">
        <f t="shared" si="90"/>
        <v>32.891841734656616</v>
      </c>
      <c r="AB219" s="7">
        <f t="shared" si="91"/>
        <v>0.98884000000000005</v>
      </c>
      <c r="AC219" s="7">
        <f t="shared" si="92"/>
        <v>1643.45208</v>
      </c>
      <c r="AD219" s="66">
        <f t="shared" si="93"/>
        <v>1.5559862808978329</v>
      </c>
      <c r="AF219" s="80">
        <v>0.1</v>
      </c>
      <c r="AG219" s="84">
        <v>0</v>
      </c>
      <c r="AI219" s="81">
        <v>1</v>
      </c>
      <c r="AJ219" s="90">
        <f t="shared" si="85"/>
        <v>0.10105189601537966</v>
      </c>
      <c r="AK219" s="89">
        <f t="shared" si="94"/>
        <v>1644.699471791258</v>
      </c>
      <c r="AL219" s="86">
        <f t="shared" si="79"/>
        <v>0.98959053657717089</v>
      </c>
      <c r="AZ219">
        <v>5.5133813176895314</v>
      </c>
      <c r="BA219">
        <v>7.416666666666667</v>
      </c>
      <c r="BB219">
        <v>0.74337725631768947</v>
      </c>
      <c r="BC219">
        <v>6.7033384265531719</v>
      </c>
      <c r="BD219">
        <v>0.82248291326751488</v>
      </c>
      <c r="BF219">
        <v>5.5133813176895314</v>
      </c>
      <c r="BG219" s="105">
        <f t="shared" si="86"/>
        <v>6.7033384265531719</v>
      </c>
    </row>
    <row r="220" spans="1:59">
      <c r="A220" s="114"/>
      <c r="B220" s="22">
        <v>0.1</v>
      </c>
      <c r="D220" s="22">
        <v>0</v>
      </c>
      <c r="M220" s="23">
        <f t="shared" si="87"/>
        <v>0.10105189601537966</v>
      </c>
      <c r="N220" s="23">
        <f t="shared" si="80"/>
        <v>1.0211485688303103E-2</v>
      </c>
      <c r="Q220" s="26">
        <f t="shared" si="81"/>
        <v>5.7900000000000021E-2</v>
      </c>
      <c r="R220" s="25">
        <f t="shared" si="88"/>
        <v>1.8620861297221371E-3</v>
      </c>
      <c r="T220" s="37">
        <v>1662</v>
      </c>
      <c r="U220" s="33">
        <f t="shared" si="82"/>
        <v>1644.699471791258</v>
      </c>
      <c r="X220" s="35">
        <f t="shared" si="83"/>
        <v>299.30827630147701</v>
      </c>
      <c r="Y220" s="41">
        <f t="shared" si="84"/>
        <v>0.99304128323878016</v>
      </c>
      <c r="Z220" s="42">
        <f t="shared" si="89"/>
        <v>1650.4346127428526</v>
      </c>
      <c r="AA220" s="68">
        <f t="shared" si="90"/>
        <v>32.891841734656616</v>
      </c>
      <c r="AB220" s="7">
        <f t="shared" si="91"/>
        <v>0.98884000000000005</v>
      </c>
      <c r="AC220" s="7">
        <f t="shared" si="92"/>
        <v>1643.45208</v>
      </c>
      <c r="AD220" s="66">
        <f t="shared" si="93"/>
        <v>1.5559862808978329</v>
      </c>
      <c r="AF220" s="80">
        <v>0.1</v>
      </c>
      <c r="AG220" s="84">
        <v>0</v>
      </c>
      <c r="AI220" s="81">
        <v>1</v>
      </c>
      <c r="AJ220" s="90">
        <f t="shared" si="85"/>
        <v>0.10105189601537966</v>
      </c>
      <c r="AK220" s="89">
        <f t="shared" si="94"/>
        <v>1644.699471791258</v>
      </c>
      <c r="AL220" s="86">
        <f t="shared" si="79"/>
        <v>0.98959053657717089</v>
      </c>
      <c r="AZ220">
        <v>5.5544705174488564</v>
      </c>
      <c r="BA220">
        <v>6.333333333333333</v>
      </c>
      <c r="BB220">
        <v>0.87702166064981946</v>
      </c>
      <c r="BC220">
        <v>6.7556093552404448</v>
      </c>
      <c r="BD220">
        <v>0.8222012590381883</v>
      </c>
      <c r="BF220">
        <v>5.5544705174488564</v>
      </c>
      <c r="BG220" s="105">
        <f t="shared" si="86"/>
        <v>6.7556093552404448</v>
      </c>
    </row>
    <row r="221" spans="1:59">
      <c r="A221" s="114"/>
      <c r="B221" s="22">
        <v>0.1</v>
      </c>
      <c r="D221" s="22">
        <v>0</v>
      </c>
      <c r="M221" s="23">
        <f t="shared" si="87"/>
        <v>0.10105189601537966</v>
      </c>
      <c r="N221" s="23">
        <f t="shared" si="80"/>
        <v>1.0211485688303103E-2</v>
      </c>
      <c r="Q221" s="26">
        <f t="shared" si="81"/>
        <v>5.7900000000000021E-2</v>
      </c>
      <c r="R221" s="25">
        <f t="shared" si="88"/>
        <v>1.8620861297221371E-3</v>
      </c>
      <c r="T221" s="37">
        <v>1662</v>
      </c>
      <c r="U221" s="33">
        <f t="shared" si="82"/>
        <v>1644.699471791258</v>
      </c>
      <c r="X221" s="35">
        <f t="shared" si="83"/>
        <v>299.30827630147701</v>
      </c>
      <c r="Y221" s="41">
        <f t="shared" si="84"/>
        <v>0.99304128323878016</v>
      </c>
      <c r="Z221" s="42">
        <f t="shared" si="89"/>
        <v>1650.4346127428526</v>
      </c>
      <c r="AA221" s="68">
        <f t="shared" si="90"/>
        <v>32.891841734656616</v>
      </c>
      <c r="AB221" s="7">
        <f t="shared" si="91"/>
        <v>0.98884000000000005</v>
      </c>
      <c r="AC221" s="7">
        <f t="shared" si="92"/>
        <v>1643.45208</v>
      </c>
      <c r="AD221" s="66">
        <f t="shared" si="93"/>
        <v>1.5559862808978329</v>
      </c>
      <c r="AF221" s="80">
        <v>0.1</v>
      </c>
      <c r="AG221" s="84">
        <v>0</v>
      </c>
      <c r="AI221" s="81">
        <v>1</v>
      </c>
      <c r="AJ221" s="90">
        <f t="shared" si="85"/>
        <v>0.10105189601537966</v>
      </c>
      <c r="AK221" s="89">
        <f t="shared" si="94"/>
        <v>1644.699471791258</v>
      </c>
      <c r="AL221" s="86">
        <f t="shared" si="79"/>
        <v>0.98959053657717089</v>
      </c>
      <c r="AZ221">
        <v>5.5582618331327716</v>
      </c>
      <c r="BA221">
        <v>6.416666666666667</v>
      </c>
      <c r="BB221">
        <v>0.86622262334536704</v>
      </c>
      <c r="BC221">
        <v>6.7604333141000028</v>
      </c>
      <c r="BD221">
        <v>0.82217538061356155</v>
      </c>
      <c r="BF221">
        <v>5.5582618331327716</v>
      </c>
      <c r="BG221" s="105">
        <f t="shared" si="86"/>
        <v>6.7604333141000028</v>
      </c>
    </row>
    <row r="222" spans="1:59">
      <c r="A222" s="114"/>
      <c r="B222" s="22">
        <v>0.1</v>
      </c>
      <c r="D222" s="22">
        <v>0</v>
      </c>
      <c r="M222" s="23">
        <f t="shared" si="87"/>
        <v>0.10105189601537966</v>
      </c>
      <c r="N222" s="23">
        <f t="shared" si="80"/>
        <v>1.0211485688303103E-2</v>
      </c>
      <c r="Q222" s="26">
        <f t="shared" si="81"/>
        <v>5.7900000000000021E-2</v>
      </c>
      <c r="R222" s="25">
        <f t="shared" si="88"/>
        <v>1.8620861297221371E-3</v>
      </c>
      <c r="T222" s="37">
        <v>1662</v>
      </c>
      <c r="U222" s="33">
        <f t="shared" si="82"/>
        <v>1644.699471791258</v>
      </c>
      <c r="X222" s="35">
        <f t="shared" si="83"/>
        <v>299.30827630147701</v>
      </c>
      <c r="Y222" s="41">
        <f t="shared" si="84"/>
        <v>0.99304128323878016</v>
      </c>
      <c r="Z222" s="42">
        <f t="shared" si="89"/>
        <v>1650.4346127428526</v>
      </c>
      <c r="AA222" s="68">
        <f t="shared" si="90"/>
        <v>32.891841734656616</v>
      </c>
      <c r="AB222" s="7">
        <f t="shared" si="91"/>
        <v>0.98884000000000005</v>
      </c>
      <c r="AC222" s="7">
        <f t="shared" si="92"/>
        <v>1643.45208</v>
      </c>
      <c r="AD222" s="66">
        <f t="shared" si="93"/>
        <v>1.5559862808978329</v>
      </c>
      <c r="AF222" s="80">
        <v>0.1</v>
      </c>
      <c r="AG222" s="84">
        <v>0</v>
      </c>
      <c r="AI222" s="81">
        <v>1</v>
      </c>
      <c r="AJ222" s="90">
        <f t="shared" si="85"/>
        <v>0.10105189601537966</v>
      </c>
      <c r="AK222" s="89">
        <f t="shared" si="94"/>
        <v>1644.699471791258</v>
      </c>
      <c r="AL222" s="86">
        <f t="shared" si="79"/>
        <v>0.98959053657717089</v>
      </c>
      <c r="AZ222">
        <v>5.5605198555956674</v>
      </c>
      <c r="BA222">
        <v>7.333333333333333</v>
      </c>
      <c r="BB222">
        <v>0.75825270758122743</v>
      </c>
      <c r="BC222">
        <v>6.7633064277698658</v>
      </c>
      <c r="BD222">
        <v>0.82215997677768904</v>
      </c>
      <c r="BF222">
        <v>5.5605198555956674</v>
      </c>
      <c r="BG222" s="105">
        <f t="shared" si="86"/>
        <v>6.7633064277698658</v>
      </c>
    </row>
    <row r="223" spans="1:59">
      <c r="A223" s="114"/>
      <c r="B223" s="22">
        <v>0.1</v>
      </c>
      <c r="D223" s="22">
        <v>0</v>
      </c>
      <c r="M223" s="23">
        <f t="shared" si="87"/>
        <v>0.10105189601537966</v>
      </c>
      <c r="N223" s="23">
        <f t="shared" si="80"/>
        <v>1.0211485688303103E-2</v>
      </c>
      <c r="Q223" s="26">
        <f t="shared" si="81"/>
        <v>5.7900000000000021E-2</v>
      </c>
      <c r="R223" s="25">
        <f t="shared" si="88"/>
        <v>1.8620861297221371E-3</v>
      </c>
      <c r="T223" s="37">
        <v>1662</v>
      </c>
      <c r="U223" s="33">
        <f t="shared" si="82"/>
        <v>1644.699471791258</v>
      </c>
      <c r="X223" s="35">
        <f t="shared" si="83"/>
        <v>299.30827630147701</v>
      </c>
      <c r="Y223" s="41">
        <f t="shared" si="84"/>
        <v>0.99304128323878016</v>
      </c>
      <c r="Z223" s="42">
        <f t="shared" si="89"/>
        <v>1650.4346127428526</v>
      </c>
      <c r="AA223" s="68">
        <f t="shared" si="90"/>
        <v>32.891841734656616</v>
      </c>
      <c r="AB223" s="7">
        <f t="shared" si="91"/>
        <v>0.98884000000000005</v>
      </c>
      <c r="AC223" s="7">
        <f t="shared" si="92"/>
        <v>1643.45208</v>
      </c>
      <c r="AD223" s="66">
        <f t="shared" si="93"/>
        <v>1.5559862808978329</v>
      </c>
      <c r="AF223" s="80">
        <v>0.1</v>
      </c>
      <c r="AG223" s="84">
        <v>0</v>
      </c>
      <c r="AI223" s="81">
        <v>1</v>
      </c>
      <c r="AJ223" s="90">
        <f t="shared" si="85"/>
        <v>0.10105189601537966</v>
      </c>
      <c r="AK223" s="89">
        <f t="shared" si="94"/>
        <v>1644.699471791258</v>
      </c>
      <c r="AL223" s="86">
        <f t="shared" si="79"/>
        <v>0.98959053657717089</v>
      </c>
      <c r="AZ223">
        <v>5.7180653830726031</v>
      </c>
      <c r="BA223">
        <v>8.6666666666666661</v>
      </c>
      <c r="BB223">
        <v>0.65977677496991571</v>
      </c>
      <c r="BC223">
        <v>6.9638994789107604</v>
      </c>
      <c r="BD223">
        <v>0.82110107998959492</v>
      </c>
      <c r="BF223">
        <v>5.7180653830726031</v>
      </c>
      <c r="BG223" s="105">
        <f t="shared" si="86"/>
        <v>6.9638994789107604</v>
      </c>
    </row>
    <row r="224" spans="1:59">
      <c r="A224" s="114"/>
      <c r="B224" s="22">
        <v>0.1</v>
      </c>
      <c r="D224" s="22">
        <v>0</v>
      </c>
      <c r="M224" s="23">
        <f t="shared" si="87"/>
        <v>0.10105189601537966</v>
      </c>
      <c r="N224" s="23">
        <f t="shared" si="80"/>
        <v>1.0211485688303103E-2</v>
      </c>
      <c r="Q224" s="26">
        <f t="shared" si="81"/>
        <v>5.7900000000000021E-2</v>
      </c>
      <c r="R224" s="25">
        <f t="shared" si="88"/>
        <v>1.8620861297221371E-3</v>
      </c>
      <c r="T224" s="37">
        <v>1662</v>
      </c>
      <c r="U224" s="33">
        <f t="shared" si="82"/>
        <v>1644.699471791258</v>
      </c>
      <c r="X224" s="35">
        <f t="shared" si="83"/>
        <v>299.30827630147701</v>
      </c>
      <c r="Y224" s="41">
        <f t="shared" si="84"/>
        <v>0.99304128323878016</v>
      </c>
      <c r="Z224" s="42">
        <f t="shared" si="89"/>
        <v>1650.4346127428526</v>
      </c>
      <c r="AA224" s="68">
        <f t="shared" si="90"/>
        <v>32.891841734656616</v>
      </c>
      <c r="AB224" s="7">
        <f t="shared" si="91"/>
        <v>0.98884000000000005</v>
      </c>
      <c r="AC224" s="7">
        <f t="shared" si="92"/>
        <v>1643.45208</v>
      </c>
      <c r="AD224" s="66">
        <f t="shared" si="93"/>
        <v>1.5559862808978329</v>
      </c>
      <c r="AF224" s="80">
        <v>0.1</v>
      </c>
      <c r="AG224" s="84">
        <v>0</v>
      </c>
      <c r="AI224" s="81">
        <v>1</v>
      </c>
      <c r="AJ224" s="90">
        <f t="shared" si="85"/>
        <v>0.10105189601537966</v>
      </c>
      <c r="AK224" s="89">
        <f t="shared" si="94"/>
        <v>1644.699471791258</v>
      </c>
      <c r="AL224" s="86">
        <f t="shared" si="79"/>
        <v>0.98959053657717089</v>
      </c>
      <c r="AZ224">
        <v>5.7215478339350181</v>
      </c>
      <c r="BA224">
        <v>6.25</v>
      </c>
      <c r="BB224">
        <v>0.91544765342960288</v>
      </c>
      <c r="BC224">
        <v>6.968336376686401</v>
      </c>
      <c r="BD224">
        <v>0.82107801986673645</v>
      </c>
      <c r="BF224">
        <v>5.7215478339350181</v>
      </c>
      <c r="BG224" s="105">
        <f t="shared" si="86"/>
        <v>6.968336376686401</v>
      </c>
    </row>
    <row r="225" spans="1:59">
      <c r="A225" s="114"/>
      <c r="B225" s="22">
        <v>0.1</v>
      </c>
      <c r="D225" s="22">
        <v>0</v>
      </c>
      <c r="M225" s="23">
        <f t="shared" si="87"/>
        <v>0.10105189601537966</v>
      </c>
      <c r="N225" s="23">
        <f t="shared" si="80"/>
        <v>1.0211485688303103E-2</v>
      </c>
      <c r="Q225" s="26">
        <f t="shared" si="81"/>
        <v>5.7900000000000021E-2</v>
      </c>
      <c r="R225" s="25">
        <f t="shared" si="88"/>
        <v>1.8620861297221371E-3</v>
      </c>
      <c r="T225" s="37">
        <v>1662</v>
      </c>
      <c r="U225" s="33">
        <f t="shared" si="82"/>
        <v>1644.699471791258</v>
      </c>
      <c r="X225" s="35">
        <f t="shared" si="83"/>
        <v>299.30827630147701</v>
      </c>
      <c r="Y225" s="41">
        <f t="shared" si="84"/>
        <v>0.99304128323878016</v>
      </c>
      <c r="Z225" s="42">
        <f t="shared" si="89"/>
        <v>1650.4346127428526</v>
      </c>
      <c r="AA225" s="68">
        <f t="shared" si="90"/>
        <v>32.891841734656616</v>
      </c>
      <c r="AB225" s="7">
        <f t="shared" si="91"/>
        <v>0.98884000000000005</v>
      </c>
      <c r="AC225" s="7">
        <f t="shared" si="92"/>
        <v>1643.45208</v>
      </c>
      <c r="AD225" s="66">
        <f t="shared" si="93"/>
        <v>1.5559862808978329</v>
      </c>
      <c r="AF225" s="80">
        <v>0.1</v>
      </c>
      <c r="AG225" s="84">
        <v>0</v>
      </c>
      <c r="AI225" s="81">
        <v>1</v>
      </c>
      <c r="AJ225" s="90">
        <f t="shared" si="85"/>
        <v>0.10105189601537966</v>
      </c>
      <c r="AK225" s="89">
        <f t="shared" si="94"/>
        <v>1644.699471791258</v>
      </c>
      <c r="AL225" s="86">
        <f t="shared" si="79"/>
        <v>0.98959053657717089</v>
      </c>
      <c r="AZ225">
        <v>5.7589444444444453</v>
      </c>
      <c r="BA225">
        <v>7.666666666666667</v>
      </c>
      <c r="BB225">
        <v>0.75116666666666676</v>
      </c>
      <c r="BC225">
        <v>7.0159902377025594</v>
      </c>
      <c r="BD225">
        <v>0.82083130810202709</v>
      </c>
      <c r="BF225">
        <v>5.7589444444444453</v>
      </c>
      <c r="BG225" s="105">
        <f t="shared" si="86"/>
        <v>7.0159902377025594</v>
      </c>
    </row>
    <row r="226" spans="1:59">
      <c r="A226" s="114"/>
      <c r="B226" s="22">
        <v>0.1</v>
      </c>
      <c r="D226" s="22">
        <v>0</v>
      </c>
      <c r="M226" s="23">
        <f t="shared" si="87"/>
        <v>0.10105189601537966</v>
      </c>
      <c r="N226" s="23">
        <f t="shared" si="80"/>
        <v>1.0211485688303103E-2</v>
      </c>
      <c r="Q226" s="26">
        <f t="shared" si="81"/>
        <v>5.7900000000000021E-2</v>
      </c>
      <c r="R226" s="25">
        <f t="shared" si="88"/>
        <v>1.8620861297221371E-3</v>
      </c>
      <c r="T226" s="37">
        <v>1662</v>
      </c>
      <c r="U226" s="33">
        <f t="shared" si="82"/>
        <v>1644.699471791258</v>
      </c>
      <c r="X226" s="35">
        <f t="shared" si="83"/>
        <v>299.30827630147701</v>
      </c>
      <c r="Y226" s="41">
        <f t="shared" si="84"/>
        <v>0.99304128323878016</v>
      </c>
      <c r="Z226" s="42">
        <f t="shared" si="89"/>
        <v>1650.4346127428526</v>
      </c>
      <c r="AA226" s="68">
        <f t="shared" si="90"/>
        <v>32.891841734656616</v>
      </c>
      <c r="AB226" s="7">
        <f t="shared" si="91"/>
        <v>0.98884000000000005</v>
      </c>
      <c r="AC226" s="7">
        <f t="shared" si="92"/>
        <v>1643.45208</v>
      </c>
      <c r="AD226" s="66">
        <f t="shared" si="93"/>
        <v>1.5559862808978329</v>
      </c>
      <c r="AF226" s="80">
        <v>0.1</v>
      </c>
      <c r="AG226" s="84">
        <v>0</v>
      </c>
      <c r="AI226" s="81">
        <v>1</v>
      </c>
      <c r="AJ226" s="90">
        <f t="shared" si="85"/>
        <v>0.10105189601537966</v>
      </c>
      <c r="AK226" s="89">
        <f t="shared" si="94"/>
        <v>1644.699471791258</v>
      </c>
      <c r="AL226" s="86">
        <f t="shared" si="79"/>
        <v>0.98959053657717089</v>
      </c>
      <c r="AZ226">
        <v>5.8361603489771365</v>
      </c>
      <c r="BA226">
        <v>7.75</v>
      </c>
      <c r="BB226">
        <v>0.75305294825511437</v>
      </c>
      <c r="BC226">
        <v>7.1144302170097022</v>
      </c>
      <c r="BD226">
        <v>0.82032716197336708</v>
      </c>
      <c r="BF226">
        <v>5.8361603489771365</v>
      </c>
      <c r="BG226" s="105">
        <f t="shared" si="86"/>
        <v>7.1144302170097022</v>
      </c>
    </row>
    <row r="227" spans="1:59">
      <c r="A227" s="114"/>
      <c r="B227" s="22">
        <v>0.1</v>
      </c>
      <c r="D227" s="22">
        <v>0</v>
      </c>
      <c r="M227" s="23">
        <f t="shared" si="87"/>
        <v>0.10105189601537966</v>
      </c>
      <c r="N227" s="23">
        <f t="shared" si="80"/>
        <v>1.0211485688303103E-2</v>
      </c>
      <c r="Q227" s="26">
        <f t="shared" si="81"/>
        <v>5.7900000000000021E-2</v>
      </c>
      <c r="R227" s="25">
        <f t="shared" si="88"/>
        <v>1.8620861297221371E-3</v>
      </c>
      <c r="T227" s="37">
        <v>1662</v>
      </c>
      <c r="U227" s="33">
        <f t="shared" si="82"/>
        <v>1644.699471791258</v>
      </c>
      <c r="X227" s="35">
        <f t="shared" si="83"/>
        <v>299.30827630147701</v>
      </c>
      <c r="Y227" s="41">
        <f t="shared" si="84"/>
        <v>0.99304128323878016</v>
      </c>
      <c r="Z227" s="42">
        <f t="shared" si="89"/>
        <v>1650.4346127428526</v>
      </c>
      <c r="AA227" s="68">
        <f t="shared" si="90"/>
        <v>32.891841734656616</v>
      </c>
      <c r="AB227" s="7">
        <f t="shared" si="91"/>
        <v>0.98884000000000005</v>
      </c>
      <c r="AC227" s="7">
        <f t="shared" si="92"/>
        <v>1643.45208</v>
      </c>
      <c r="AD227" s="66">
        <f t="shared" si="93"/>
        <v>1.5559862808978329</v>
      </c>
      <c r="AF227" s="80">
        <v>0.1</v>
      </c>
      <c r="AG227" s="84">
        <v>0</v>
      </c>
      <c r="AI227" s="81">
        <v>1</v>
      </c>
      <c r="AJ227" s="90">
        <f t="shared" si="85"/>
        <v>0.10105189601537966</v>
      </c>
      <c r="AK227" s="89">
        <f t="shared" si="94"/>
        <v>1644.699471791258</v>
      </c>
      <c r="AL227" s="86">
        <f t="shared" si="79"/>
        <v>0.98959053657717089</v>
      </c>
      <c r="AZ227">
        <v>5.8542200661853183</v>
      </c>
      <c r="BA227">
        <v>6.083333333333333</v>
      </c>
      <c r="BB227">
        <v>0.96233754512635372</v>
      </c>
      <c r="BC227">
        <v>7.1374626474389116</v>
      </c>
      <c r="BD227">
        <v>0.82021025613156084</v>
      </c>
      <c r="BF227">
        <v>5.8542200661853183</v>
      </c>
      <c r="BG227" s="105">
        <f t="shared" si="86"/>
        <v>7.1374626474389116</v>
      </c>
    </row>
    <row r="228" spans="1:59">
      <c r="A228" s="114"/>
      <c r="B228" s="22">
        <v>0.1</v>
      </c>
      <c r="D228" s="22">
        <v>0</v>
      </c>
      <c r="M228" s="23">
        <f t="shared" si="87"/>
        <v>0.10105189601537966</v>
      </c>
      <c r="N228" s="23">
        <f t="shared" si="80"/>
        <v>1.0211485688303103E-2</v>
      </c>
      <c r="Q228" s="26">
        <f t="shared" si="81"/>
        <v>5.7900000000000021E-2</v>
      </c>
      <c r="R228" s="25">
        <f t="shared" si="88"/>
        <v>1.8620861297221371E-3</v>
      </c>
      <c r="T228" s="37">
        <v>1662</v>
      </c>
      <c r="U228" s="33">
        <f t="shared" si="82"/>
        <v>1644.699471791258</v>
      </c>
      <c r="X228" s="35">
        <f t="shared" si="83"/>
        <v>299.30827630147701</v>
      </c>
      <c r="Y228" s="41">
        <f t="shared" si="84"/>
        <v>0.99304128323878016</v>
      </c>
      <c r="Z228" s="42">
        <f t="shared" si="89"/>
        <v>1650.4346127428526</v>
      </c>
      <c r="AA228" s="68">
        <f t="shared" si="90"/>
        <v>32.891841734656616</v>
      </c>
      <c r="AB228" s="7">
        <f t="shared" si="91"/>
        <v>0.98884000000000005</v>
      </c>
      <c r="AC228" s="7">
        <f t="shared" si="92"/>
        <v>1643.45208</v>
      </c>
      <c r="AD228" s="66">
        <f t="shared" si="93"/>
        <v>1.5559862808978329</v>
      </c>
      <c r="AF228" s="80">
        <v>0.1</v>
      </c>
      <c r="AG228" s="84">
        <v>0</v>
      </c>
      <c r="AI228" s="81">
        <v>1</v>
      </c>
      <c r="AJ228" s="90">
        <f t="shared" si="85"/>
        <v>0.10105189601537966</v>
      </c>
      <c r="AK228" s="89">
        <f t="shared" si="94"/>
        <v>1644.699471791258</v>
      </c>
      <c r="AL228" s="86">
        <f t="shared" si="79"/>
        <v>0.98959053657717089</v>
      </c>
      <c r="AZ228">
        <v>5.8695156438026475</v>
      </c>
      <c r="BA228">
        <v>6.5</v>
      </c>
      <c r="BB228">
        <v>0.90300240673886878</v>
      </c>
      <c r="BC228">
        <v>7.1569724010577689</v>
      </c>
      <c r="BD228">
        <v>0.82011153807651394</v>
      </c>
      <c r="BF228">
        <v>5.8695156438026475</v>
      </c>
      <c r="BG228" s="105">
        <f t="shared" si="86"/>
        <v>7.1569724010577689</v>
      </c>
    </row>
    <row r="229" spans="1:59">
      <c r="A229" s="114"/>
      <c r="B229" s="22">
        <v>0.1</v>
      </c>
      <c r="D229" s="22">
        <v>0</v>
      </c>
      <c r="M229" s="23">
        <f t="shared" si="87"/>
        <v>0.10105189601537966</v>
      </c>
      <c r="N229" s="23">
        <f t="shared" si="80"/>
        <v>1.0211485688303103E-2</v>
      </c>
      <c r="Q229" s="26">
        <f t="shared" si="81"/>
        <v>5.7900000000000021E-2</v>
      </c>
      <c r="R229" s="25">
        <f t="shared" si="88"/>
        <v>1.8620861297221371E-3</v>
      </c>
      <c r="T229" s="37">
        <v>1662</v>
      </c>
      <c r="U229" s="33">
        <f t="shared" si="82"/>
        <v>1644.699471791258</v>
      </c>
      <c r="X229" s="35">
        <f t="shared" si="83"/>
        <v>299.30827630147701</v>
      </c>
      <c r="Y229" s="41">
        <f t="shared" si="84"/>
        <v>0.99304128323878016</v>
      </c>
      <c r="Z229" s="42">
        <f t="shared" si="89"/>
        <v>1650.4346127428526</v>
      </c>
      <c r="AA229" s="68">
        <f t="shared" si="90"/>
        <v>32.891841734656616</v>
      </c>
      <c r="AB229" s="7">
        <f t="shared" si="91"/>
        <v>0.98884000000000005</v>
      </c>
      <c r="AC229" s="7">
        <f t="shared" si="92"/>
        <v>1643.45208</v>
      </c>
      <c r="AD229" s="66">
        <f t="shared" si="93"/>
        <v>1.5559862808978329</v>
      </c>
      <c r="AF229" s="80">
        <v>0.1</v>
      </c>
      <c r="AG229" s="84">
        <v>0</v>
      </c>
      <c r="AI229" s="81">
        <v>1</v>
      </c>
      <c r="AJ229" s="90">
        <f t="shared" si="85"/>
        <v>0.10105189601537966</v>
      </c>
      <c r="AK229" s="89">
        <f t="shared" si="94"/>
        <v>1644.699471791258</v>
      </c>
      <c r="AL229" s="86">
        <f t="shared" si="79"/>
        <v>0.98959053657717089</v>
      </c>
      <c r="AZ229">
        <v>5.8809878660248689</v>
      </c>
      <c r="BA229">
        <v>6.833333333333333</v>
      </c>
      <c r="BB229">
        <v>0.86063237063778575</v>
      </c>
      <c r="BC229">
        <v>7.1716069433507394</v>
      </c>
      <c r="BD229">
        <v>0.82003767251599213</v>
      </c>
      <c r="BF229">
        <v>5.8809878660248689</v>
      </c>
      <c r="BG229" s="105">
        <f t="shared" si="86"/>
        <v>7.1716069433507394</v>
      </c>
    </row>
    <row r="230" spans="1:59">
      <c r="A230" s="114"/>
      <c r="B230" s="22">
        <v>0.1</v>
      </c>
      <c r="D230" s="22">
        <v>0</v>
      </c>
      <c r="M230" s="23">
        <f t="shared" si="87"/>
        <v>0.10105189601537966</v>
      </c>
      <c r="N230" s="23">
        <f t="shared" si="80"/>
        <v>1.0211485688303103E-2</v>
      </c>
      <c r="Q230" s="26">
        <f t="shared" si="81"/>
        <v>5.7900000000000021E-2</v>
      </c>
      <c r="R230" s="25">
        <f t="shared" si="88"/>
        <v>1.8620861297221371E-3</v>
      </c>
      <c r="T230" s="37">
        <v>1662</v>
      </c>
      <c r="U230" s="33">
        <f t="shared" si="82"/>
        <v>1644.699471791258</v>
      </c>
      <c r="X230" s="35">
        <f t="shared" si="83"/>
        <v>299.30827630147701</v>
      </c>
      <c r="Y230" s="41">
        <f t="shared" si="84"/>
        <v>0.99304128323878016</v>
      </c>
      <c r="Z230" s="42">
        <f t="shared" si="89"/>
        <v>1650.4346127428526</v>
      </c>
      <c r="AA230" s="68">
        <f t="shared" si="90"/>
        <v>32.891841734656616</v>
      </c>
      <c r="AB230" s="7">
        <f t="shared" si="91"/>
        <v>0.98884000000000005</v>
      </c>
      <c r="AC230" s="7">
        <f t="shared" si="92"/>
        <v>1643.45208</v>
      </c>
      <c r="AD230" s="66">
        <f t="shared" si="93"/>
        <v>1.5559862808978329</v>
      </c>
      <c r="AF230" s="80">
        <v>0.1</v>
      </c>
      <c r="AG230" s="84">
        <v>0</v>
      </c>
      <c r="AI230" s="81">
        <v>1</v>
      </c>
      <c r="AJ230" s="90">
        <f t="shared" si="85"/>
        <v>0.10105189601537966</v>
      </c>
      <c r="AK230" s="89">
        <f t="shared" si="94"/>
        <v>1644.699471791258</v>
      </c>
      <c r="AL230" s="86">
        <f t="shared" si="79"/>
        <v>0.98959053657717089</v>
      </c>
      <c r="AZ230">
        <v>5.8988582029683103</v>
      </c>
      <c r="BA230">
        <v>7.833333333333333</v>
      </c>
      <c r="BB230">
        <v>0.75304572803850778</v>
      </c>
      <c r="BC230">
        <v>7.1944058643343611</v>
      </c>
      <c r="BD230">
        <v>0.81992291152371355</v>
      </c>
      <c r="BF230">
        <v>5.8988582029683103</v>
      </c>
      <c r="BG230" s="105">
        <f t="shared" si="86"/>
        <v>7.1944058643343611</v>
      </c>
    </row>
    <row r="231" spans="1:59">
      <c r="A231" s="114"/>
      <c r="B231" s="22">
        <v>0.1</v>
      </c>
      <c r="D231" s="22">
        <v>0</v>
      </c>
      <c r="M231" s="23">
        <f t="shared" si="87"/>
        <v>0.10105189601537966</v>
      </c>
      <c r="N231" s="23">
        <f t="shared" si="80"/>
        <v>1.0211485688303103E-2</v>
      </c>
      <c r="Q231" s="26">
        <f t="shared" si="81"/>
        <v>5.7900000000000021E-2</v>
      </c>
      <c r="R231" s="25">
        <f t="shared" si="88"/>
        <v>1.8620861297221371E-3</v>
      </c>
      <c r="T231" s="37">
        <v>1662</v>
      </c>
      <c r="U231" s="33">
        <f t="shared" si="82"/>
        <v>1644.699471791258</v>
      </c>
      <c r="X231" s="35">
        <f t="shared" si="83"/>
        <v>299.30827630147701</v>
      </c>
      <c r="Y231" s="41">
        <f t="shared" si="84"/>
        <v>0.99304128323878016</v>
      </c>
      <c r="Z231" s="42">
        <f t="shared" si="89"/>
        <v>1650.4346127428526</v>
      </c>
      <c r="AA231" s="68">
        <f t="shared" si="90"/>
        <v>32.891841734656616</v>
      </c>
      <c r="AB231" s="7">
        <f t="shared" si="91"/>
        <v>0.98884000000000005</v>
      </c>
      <c r="AC231" s="7">
        <f t="shared" si="92"/>
        <v>1643.45208</v>
      </c>
      <c r="AD231" s="66">
        <f t="shared" si="93"/>
        <v>1.5559862808978329</v>
      </c>
      <c r="AF231" s="80">
        <v>0.1</v>
      </c>
      <c r="AG231" s="84">
        <v>0</v>
      </c>
      <c r="AI231" s="81">
        <v>1</v>
      </c>
      <c r="AJ231" s="90">
        <f t="shared" si="85"/>
        <v>0.10105189601537966</v>
      </c>
      <c r="AK231" s="89">
        <f t="shared" si="94"/>
        <v>1644.699471791258</v>
      </c>
      <c r="AL231" s="86">
        <f t="shared" si="79"/>
        <v>0.98959053657717089</v>
      </c>
      <c r="AZ231">
        <v>5.9065521460088251</v>
      </c>
      <c r="BA231">
        <v>8.5833333333333339</v>
      </c>
      <c r="BB231">
        <v>0.68814199759326111</v>
      </c>
      <c r="BC231">
        <v>7.2042227549871942</v>
      </c>
      <c r="BD231">
        <v>0.81987361397452041</v>
      </c>
      <c r="BF231">
        <v>5.9065521460088251</v>
      </c>
      <c r="BG231" s="105">
        <f t="shared" si="86"/>
        <v>7.2042227549871942</v>
      </c>
    </row>
    <row r="232" spans="1:59">
      <c r="A232" s="114"/>
      <c r="B232" s="22">
        <v>0.1</v>
      </c>
      <c r="D232" s="22">
        <v>0</v>
      </c>
      <c r="M232" s="23">
        <f t="shared" si="87"/>
        <v>0.10105189601537966</v>
      </c>
      <c r="N232" s="23">
        <f t="shared" si="80"/>
        <v>1.0211485688303103E-2</v>
      </c>
      <c r="Q232" s="26">
        <f t="shared" si="81"/>
        <v>5.7900000000000021E-2</v>
      </c>
      <c r="R232" s="25">
        <f t="shared" si="88"/>
        <v>1.8620861297221371E-3</v>
      </c>
      <c r="T232" s="37">
        <v>1662</v>
      </c>
      <c r="U232" s="33">
        <f t="shared" si="82"/>
        <v>1644.699471791258</v>
      </c>
      <c r="X232" s="35">
        <f t="shared" si="83"/>
        <v>299.30827630147701</v>
      </c>
      <c r="Y232" s="41">
        <f t="shared" si="84"/>
        <v>0.99304128323878016</v>
      </c>
      <c r="Z232" s="42">
        <f t="shared" si="89"/>
        <v>1650.4346127428526</v>
      </c>
      <c r="AA232" s="68">
        <f t="shared" si="90"/>
        <v>32.891841734656616</v>
      </c>
      <c r="AB232" s="7">
        <f t="shared" si="91"/>
        <v>0.98884000000000005</v>
      </c>
      <c r="AC232" s="7">
        <f t="shared" si="92"/>
        <v>1643.45208</v>
      </c>
      <c r="AD232" s="66">
        <f t="shared" si="93"/>
        <v>1.5559862808978329</v>
      </c>
      <c r="AF232" s="80">
        <v>0.1</v>
      </c>
      <c r="AG232" s="84">
        <v>0</v>
      </c>
      <c r="AI232" s="81">
        <v>1</v>
      </c>
      <c r="AJ232" s="90">
        <f t="shared" si="85"/>
        <v>0.10105189601537966</v>
      </c>
      <c r="AK232" s="89">
        <f t="shared" si="94"/>
        <v>1644.699471791258</v>
      </c>
      <c r="AL232" s="86">
        <f t="shared" si="79"/>
        <v>0.98959053657717089</v>
      </c>
      <c r="AZ232">
        <v>5.9580321901323705</v>
      </c>
      <c r="BA232">
        <v>6.5</v>
      </c>
      <c r="BB232">
        <v>0.91662033694344158</v>
      </c>
      <c r="BC232">
        <v>7.2699225483188652</v>
      </c>
      <c r="BD232">
        <v>0.81954548353615386</v>
      </c>
      <c r="BF232">
        <v>5.9580321901323705</v>
      </c>
      <c r="BG232" s="105">
        <f t="shared" si="86"/>
        <v>7.2699225483188652</v>
      </c>
    </row>
    <row r="233" spans="1:59">
      <c r="A233" s="114"/>
      <c r="B233" s="22">
        <v>0.1</v>
      </c>
      <c r="D233" s="22">
        <v>0</v>
      </c>
      <c r="M233" s="23">
        <f t="shared" si="87"/>
        <v>0.10105189601537966</v>
      </c>
      <c r="N233" s="23">
        <f t="shared" si="80"/>
        <v>1.0211485688303103E-2</v>
      </c>
      <c r="Q233" s="26">
        <f t="shared" si="81"/>
        <v>5.7900000000000021E-2</v>
      </c>
      <c r="R233" s="25">
        <f t="shared" si="88"/>
        <v>1.8620861297221371E-3</v>
      </c>
      <c r="T233" s="37">
        <v>1662</v>
      </c>
      <c r="U233" s="33">
        <f t="shared" si="82"/>
        <v>1644.699471791258</v>
      </c>
      <c r="X233" s="35">
        <f t="shared" si="83"/>
        <v>299.30827630147701</v>
      </c>
      <c r="Y233" s="41">
        <f t="shared" si="84"/>
        <v>0.99304128323878016</v>
      </c>
      <c r="Z233" s="42">
        <f t="shared" si="89"/>
        <v>1650.4346127428526</v>
      </c>
      <c r="AA233" s="68">
        <f t="shared" si="90"/>
        <v>32.891841734656616</v>
      </c>
      <c r="AB233" s="7">
        <f t="shared" si="91"/>
        <v>0.98884000000000005</v>
      </c>
      <c r="AC233" s="7">
        <f t="shared" si="92"/>
        <v>1643.45208</v>
      </c>
      <c r="AD233" s="66">
        <f t="shared" si="93"/>
        <v>1.5559862808978329</v>
      </c>
      <c r="AF233" s="80">
        <v>0.1</v>
      </c>
      <c r="AG233" s="84">
        <v>0</v>
      </c>
      <c r="AI233" s="81">
        <v>1</v>
      </c>
      <c r="AJ233" s="90">
        <f t="shared" si="85"/>
        <v>0.10105189601537966</v>
      </c>
      <c r="AK233" s="89">
        <f t="shared" si="94"/>
        <v>1644.699471791258</v>
      </c>
      <c r="AL233" s="86">
        <f t="shared" si="79"/>
        <v>0.98959053657717089</v>
      </c>
      <c r="AZ233">
        <v>6.0624702166064983</v>
      </c>
      <c r="BA233">
        <v>6.5</v>
      </c>
      <c r="BB233">
        <v>0.93268772563176905</v>
      </c>
      <c r="BC233">
        <v>7.4032885467817993</v>
      </c>
      <c r="BD233">
        <v>0.8188888192453132</v>
      </c>
      <c r="BF233">
        <v>6.0624702166064983</v>
      </c>
      <c r="BG233" s="105">
        <f t="shared" si="86"/>
        <v>7.4032885467817993</v>
      </c>
    </row>
    <row r="234" spans="1:59">
      <c r="A234" s="114"/>
      <c r="B234" s="22">
        <v>0.1</v>
      </c>
      <c r="D234" s="22">
        <v>0</v>
      </c>
      <c r="M234" s="23">
        <f t="shared" si="87"/>
        <v>0.10105189601537966</v>
      </c>
      <c r="N234" s="23">
        <f t="shared" si="80"/>
        <v>1.0211485688303103E-2</v>
      </c>
      <c r="Q234" s="26">
        <f t="shared" si="81"/>
        <v>5.7900000000000021E-2</v>
      </c>
      <c r="R234" s="25">
        <f t="shared" si="88"/>
        <v>1.8620861297221371E-3</v>
      </c>
      <c r="T234" s="37">
        <v>1662</v>
      </c>
      <c r="U234" s="33">
        <f t="shared" si="82"/>
        <v>1644.699471791258</v>
      </c>
      <c r="X234" s="35">
        <f t="shared" si="83"/>
        <v>299.30827630147701</v>
      </c>
      <c r="Y234" s="41">
        <f t="shared" si="84"/>
        <v>0.99304128323878016</v>
      </c>
      <c r="Z234" s="42">
        <f t="shared" si="89"/>
        <v>1650.4346127428526</v>
      </c>
      <c r="AA234" s="68">
        <f t="shared" si="90"/>
        <v>32.891841734656616</v>
      </c>
      <c r="AB234" s="7">
        <f t="shared" si="91"/>
        <v>0.98884000000000005</v>
      </c>
      <c r="AC234" s="7">
        <f t="shared" si="92"/>
        <v>1643.45208</v>
      </c>
      <c r="AD234" s="66">
        <f t="shared" si="93"/>
        <v>1.5559862808978329</v>
      </c>
      <c r="AF234" s="80">
        <v>0.1</v>
      </c>
      <c r="AG234" s="84">
        <v>0</v>
      </c>
      <c r="AI234" s="81">
        <v>1</v>
      </c>
      <c r="AJ234" s="90">
        <f t="shared" si="85"/>
        <v>0.10105189601537966</v>
      </c>
      <c r="AK234" s="89">
        <f t="shared" si="94"/>
        <v>1644.699471791258</v>
      </c>
      <c r="AL234" s="86">
        <f t="shared" si="79"/>
        <v>0.98959053657717089</v>
      </c>
      <c r="AZ234">
        <v>6.0725682912154033</v>
      </c>
      <c r="BA234">
        <v>6.5</v>
      </c>
      <c r="BB234">
        <v>0.93424127557160053</v>
      </c>
      <c r="BC234">
        <v>7.4161893056779</v>
      </c>
      <c r="BD234">
        <v>0.81882595507185763</v>
      </c>
      <c r="BF234">
        <v>6.0725682912154033</v>
      </c>
      <c r="BG234" s="105">
        <f t="shared" si="86"/>
        <v>7.4161893056779</v>
      </c>
    </row>
    <row r="235" spans="1:59">
      <c r="A235" s="114"/>
      <c r="B235" s="22">
        <v>0.1</v>
      </c>
      <c r="D235" s="22">
        <v>0</v>
      </c>
      <c r="M235" s="23">
        <f t="shared" si="87"/>
        <v>0.10105189601537966</v>
      </c>
      <c r="N235" s="23">
        <f t="shared" si="80"/>
        <v>1.0211485688303103E-2</v>
      </c>
      <c r="Q235" s="26">
        <f t="shared" si="81"/>
        <v>5.7900000000000021E-2</v>
      </c>
      <c r="R235" s="25">
        <f t="shared" si="88"/>
        <v>1.8620861297221371E-3</v>
      </c>
      <c r="T235" s="37">
        <v>1662</v>
      </c>
      <c r="U235" s="33">
        <f t="shared" si="82"/>
        <v>1644.699471791258</v>
      </c>
      <c r="X235" s="35">
        <f t="shared" si="83"/>
        <v>299.30827630147701</v>
      </c>
      <c r="Y235" s="41">
        <f t="shared" si="84"/>
        <v>0.99304128323878016</v>
      </c>
      <c r="Z235" s="42">
        <f t="shared" si="89"/>
        <v>1650.4346127428526</v>
      </c>
      <c r="AA235" s="68">
        <f t="shared" si="90"/>
        <v>32.891841734656616</v>
      </c>
      <c r="AB235" s="7">
        <f t="shared" si="91"/>
        <v>0.98884000000000005</v>
      </c>
      <c r="AC235" s="7">
        <f t="shared" si="92"/>
        <v>1643.45208</v>
      </c>
      <c r="AD235" s="66">
        <f t="shared" si="93"/>
        <v>1.5559862808978329</v>
      </c>
      <c r="AF235" s="80">
        <v>0.1</v>
      </c>
      <c r="AG235" s="84">
        <v>0</v>
      </c>
      <c r="AI235" s="81">
        <v>1</v>
      </c>
      <c r="AJ235" s="90">
        <f t="shared" si="85"/>
        <v>0.10105189601537966</v>
      </c>
      <c r="AK235" s="89">
        <f t="shared" si="94"/>
        <v>1644.699471791258</v>
      </c>
      <c r="AL235" s="86">
        <f t="shared" si="79"/>
        <v>0.98959053657717089</v>
      </c>
      <c r="AZ235">
        <v>6.1230162454873653</v>
      </c>
      <c r="BA235">
        <v>7</v>
      </c>
      <c r="BB235">
        <v>0.87471660649819505</v>
      </c>
      <c r="BC235">
        <v>7.4806536983720653</v>
      </c>
      <c r="BD235">
        <v>0.81851352734318572</v>
      </c>
      <c r="BF235">
        <v>6.1230162454873653</v>
      </c>
      <c r="BG235" s="105">
        <f t="shared" si="86"/>
        <v>7.4806536983720653</v>
      </c>
    </row>
    <row r="236" spans="1:59">
      <c r="A236" s="114"/>
      <c r="B236" s="22">
        <v>0.1</v>
      </c>
      <c r="D236" s="22">
        <v>0</v>
      </c>
      <c r="M236" s="23">
        <f t="shared" si="87"/>
        <v>0.10105189601537966</v>
      </c>
      <c r="N236" s="23">
        <f t="shared" si="80"/>
        <v>1.0211485688303103E-2</v>
      </c>
      <c r="Q236" s="26">
        <f t="shared" si="81"/>
        <v>5.7900000000000021E-2</v>
      </c>
      <c r="R236" s="25">
        <f t="shared" si="88"/>
        <v>1.8620861297221371E-3</v>
      </c>
      <c r="T236" s="37">
        <v>1662</v>
      </c>
      <c r="U236" s="33">
        <f t="shared" si="82"/>
        <v>1644.699471791258</v>
      </c>
      <c r="X236" s="35">
        <f t="shared" si="83"/>
        <v>299.30827630147701</v>
      </c>
      <c r="Y236" s="41">
        <f t="shared" si="84"/>
        <v>0.99304128323878016</v>
      </c>
      <c r="Z236" s="42">
        <f t="shared" si="89"/>
        <v>1650.4346127428526</v>
      </c>
      <c r="AA236" s="68">
        <f t="shared" si="90"/>
        <v>32.891841734656616</v>
      </c>
      <c r="AB236" s="7">
        <f t="shared" si="91"/>
        <v>0.98884000000000005</v>
      </c>
      <c r="AC236" s="7">
        <f t="shared" si="92"/>
        <v>1643.45208</v>
      </c>
      <c r="AD236" s="66">
        <f t="shared" si="93"/>
        <v>1.5559862808978329</v>
      </c>
      <c r="AF236" s="80">
        <v>0.1</v>
      </c>
      <c r="AG236" s="84">
        <v>0</v>
      </c>
      <c r="AI236" s="81">
        <v>1</v>
      </c>
      <c r="AJ236" s="90">
        <f t="shared" si="85"/>
        <v>0.10105189601537966</v>
      </c>
      <c r="AK236" s="89">
        <f t="shared" si="94"/>
        <v>1644.699471791258</v>
      </c>
      <c r="AL236" s="86">
        <f t="shared" si="79"/>
        <v>0.98959053657717089</v>
      </c>
      <c r="AZ236">
        <v>6.1976055455274768</v>
      </c>
      <c r="BA236">
        <v>7.083333333333333</v>
      </c>
      <c r="BB236">
        <v>0.87495607701564371</v>
      </c>
      <c r="BC236">
        <v>7.5760117027935436</v>
      </c>
      <c r="BD236">
        <v>0.81805649049383056</v>
      </c>
      <c r="BF236">
        <v>6.1976055455274768</v>
      </c>
      <c r="BG236" s="105">
        <f t="shared" si="86"/>
        <v>7.5760117027935436</v>
      </c>
    </row>
    <row r="237" spans="1:59">
      <c r="A237" s="114"/>
      <c r="B237" s="22">
        <v>0.1</v>
      </c>
      <c r="D237" s="22">
        <v>0</v>
      </c>
      <c r="M237" s="23">
        <f t="shared" si="87"/>
        <v>0.10105189601537966</v>
      </c>
      <c r="N237" s="23">
        <f t="shared" si="80"/>
        <v>1.0211485688303103E-2</v>
      </c>
      <c r="Q237" s="26">
        <f t="shared" si="81"/>
        <v>5.7900000000000021E-2</v>
      </c>
      <c r="R237" s="25">
        <f t="shared" si="88"/>
        <v>1.8620861297221371E-3</v>
      </c>
      <c r="T237" s="37">
        <v>1662</v>
      </c>
      <c r="U237" s="33">
        <f t="shared" si="82"/>
        <v>1644.699471791258</v>
      </c>
      <c r="X237" s="35">
        <f t="shared" si="83"/>
        <v>299.30827630147701</v>
      </c>
      <c r="Y237" s="41">
        <f t="shared" si="84"/>
        <v>0.99304128323878016</v>
      </c>
      <c r="Z237" s="42">
        <f t="shared" si="89"/>
        <v>1650.4346127428526</v>
      </c>
      <c r="AA237" s="68">
        <f t="shared" si="90"/>
        <v>32.891841734656616</v>
      </c>
      <c r="AB237" s="7">
        <f t="shared" si="91"/>
        <v>0.98884000000000005</v>
      </c>
      <c r="AC237" s="7">
        <f t="shared" si="92"/>
        <v>1643.45208</v>
      </c>
      <c r="AD237" s="66">
        <f t="shared" si="93"/>
        <v>1.5559862808978329</v>
      </c>
      <c r="AF237" s="80">
        <v>0.1</v>
      </c>
      <c r="AG237" s="84">
        <v>0</v>
      </c>
      <c r="AI237" s="81">
        <v>1</v>
      </c>
      <c r="AJ237" s="90">
        <f t="shared" si="85"/>
        <v>0.10105189601537966</v>
      </c>
      <c r="AK237" s="89">
        <f t="shared" si="94"/>
        <v>1644.699471791258</v>
      </c>
      <c r="AL237" s="86">
        <f t="shared" si="79"/>
        <v>0.98959053657717089</v>
      </c>
      <c r="AZ237">
        <v>6.2009468511833123</v>
      </c>
      <c r="BA237">
        <v>8.8333333333333339</v>
      </c>
      <c r="BB237">
        <v>0.70199398315282779</v>
      </c>
      <c r="BC237">
        <v>7.5802846080202952</v>
      </c>
      <c r="BD237">
        <v>0.81803615191735946</v>
      </c>
      <c r="BF237">
        <v>6.2009468511833123</v>
      </c>
      <c r="BG237" s="105">
        <f t="shared" si="86"/>
        <v>7.5802846080202952</v>
      </c>
    </row>
    <row r="238" spans="1:59">
      <c r="A238" s="114"/>
      <c r="B238" s="22">
        <v>0.1</v>
      </c>
      <c r="D238" s="22">
        <v>0</v>
      </c>
      <c r="M238" s="23">
        <f t="shared" si="87"/>
        <v>0.10105189601537966</v>
      </c>
      <c r="N238" s="23">
        <f t="shared" si="80"/>
        <v>1.0211485688303103E-2</v>
      </c>
      <c r="Q238" s="26">
        <f t="shared" si="81"/>
        <v>5.7900000000000021E-2</v>
      </c>
      <c r="R238" s="25">
        <f t="shared" si="88"/>
        <v>1.8620861297221371E-3</v>
      </c>
      <c r="T238" s="37">
        <v>1662</v>
      </c>
      <c r="U238" s="33">
        <f t="shared" si="82"/>
        <v>1644.699471791258</v>
      </c>
      <c r="X238" s="35">
        <f t="shared" si="83"/>
        <v>299.30827630147701</v>
      </c>
      <c r="Y238" s="41">
        <f t="shared" si="84"/>
        <v>0.99304128323878016</v>
      </c>
      <c r="Z238" s="42">
        <f t="shared" si="89"/>
        <v>1650.4346127428526</v>
      </c>
      <c r="AA238" s="68">
        <f t="shared" si="90"/>
        <v>32.891841734656616</v>
      </c>
      <c r="AB238" s="7">
        <f t="shared" si="91"/>
        <v>0.98884000000000005</v>
      </c>
      <c r="AC238" s="7">
        <f t="shared" si="92"/>
        <v>1643.45208</v>
      </c>
      <c r="AD238" s="66">
        <f t="shared" si="93"/>
        <v>1.5559862808978329</v>
      </c>
      <c r="AF238" s="80">
        <v>0.1</v>
      </c>
      <c r="AG238" s="84">
        <v>0</v>
      </c>
      <c r="AI238" s="81">
        <v>1</v>
      </c>
      <c r="AJ238" s="90">
        <f t="shared" si="85"/>
        <v>0.10105189601537966</v>
      </c>
      <c r="AK238" s="89">
        <f t="shared" si="94"/>
        <v>1644.699471791258</v>
      </c>
      <c r="AL238" s="86">
        <f t="shared" si="79"/>
        <v>0.98959053657717089</v>
      </c>
      <c r="AZ238">
        <v>6.2400213598074608</v>
      </c>
      <c r="BA238">
        <v>8.5833333333333339</v>
      </c>
      <c r="BB238">
        <v>0.72699277978339338</v>
      </c>
      <c r="BC238">
        <v>7.630261467980767</v>
      </c>
      <c r="BD238">
        <v>0.81779915222994171</v>
      </c>
      <c r="BF238">
        <v>6.2400213598074608</v>
      </c>
      <c r="BG238" s="105">
        <f t="shared" si="86"/>
        <v>7.630261467980767</v>
      </c>
    </row>
    <row r="239" spans="1:59">
      <c r="A239" s="114"/>
      <c r="B239" s="22">
        <v>0.1</v>
      </c>
      <c r="D239" s="22">
        <v>0</v>
      </c>
      <c r="M239" s="23">
        <f t="shared" si="87"/>
        <v>0.10105189601537966</v>
      </c>
      <c r="N239" s="23">
        <f t="shared" si="80"/>
        <v>1.0211485688303103E-2</v>
      </c>
      <c r="Q239" s="26">
        <f t="shared" si="81"/>
        <v>5.7900000000000021E-2</v>
      </c>
      <c r="R239" s="25">
        <f t="shared" si="88"/>
        <v>1.8620861297221371E-3</v>
      </c>
      <c r="T239" s="37">
        <v>1662</v>
      </c>
      <c r="U239" s="33">
        <f t="shared" si="82"/>
        <v>1644.699471791258</v>
      </c>
      <c r="X239" s="35">
        <f t="shared" si="83"/>
        <v>299.30827630147701</v>
      </c>
      <c r="Y239" s="41">
        <f t="shared" si="84"/>
        <v>0.99304128323878016</v>
      </c>
      <c r="Z239" s="42">
        <f t="shared" si="89"/>
        <v>1650.4346127428526</v>
      </c>
      <c r="AA239" s="68">
        <f t="shared" si="90"/>
        <v>32.891841734656616</v>
      </c>
      <c r="AB239" s="7">
        <f t="shared" si="91"/>
        <v>0.98884000000000005</v>
      </c>
      <c r="AC239" s="7">
        <f t="shared" si="92"/>
        <v>1643.45208</v>
      </c>
      <c r="AD239" s="66">
        <f t="shared" si="93"/>
        <v>1.5559862808978329</v>
      </c>
      <c r="AF239" s="80">
        <v>0.1</v>
      </c>
      <c r="AG239" s="84">
        <v>0</v>
      </c>
      <c r="AI239" s="81">
        <v>1</v>
      </c>
      <c r="AJ239" s="90">
        <f t="shared" si="85"/>
        <v>0.10105189601537966</v>
      </c>
      <c r="AK239" s="89">
        <f t="shared" si="94"/>
        <v>1644.699471791258</v>
      </c>
      <c r="AL239" s="86">
        <f t="shared" si="79"/>
        <v>0.98959053657717089</v>
      </c>
      <c r="AZ239">
        <v>6.3236894304051345</v>
      </c>
      <c r="BA239">
        <v>6.916666666666667</v>
      </c>
      <c r="BB239">
        <v>0.91426835138387474</v>
      </c>
      <c r="BC239">
        <v>7.7373225835919035</v>
      </c>
      <c r="BD239">
        <v>0.81729685716030775</v>
      </c>
      <c r="BF239">
        <v>6.3236894304051345</v>
      </c>
      <c r="BG239" s="105">
        <f t="shared" si="86"/>
        <v>7.7373225835919035</v>
      </c>
    </row>
    <row r="240" spans="1:59">
      <c r="A240" s="114"/>
      <c r="B240" s="22">
        <v>0.1</v>
      </c>
      <c r="D240" s="22">
        <v>0</v>
      </c>
      <c r="M240" s="23">
        <f t="shared" si="87"/>
        <v>0.10105189601537966</v>
      </c>
      <c r="N240" s="23">
        <f t="shared" si="80"/>
        <v>1.0211485688303103E-2</v>
      </c>
      <c r="Q240" s="26">
        <f t="shared" si="81"/>
        <v>5.7900000000000021E-2</v>
      </c>
      <c r="R240" s="25">
        <f t="shared" si="88"/>
        <v>1.8620861297221371E-3</v>
      </c>
      <c r="T240" s="37">
        <v>1662</v>
      </c>
      <c r="U240" s="33">
        <f t="shared" si="82"/>
        <v>1644.699471791258</v>
      </c>
      <c r="X240" s="35">
        <f t="shared" si="83"/>
        <v>299.30827630147701</v>
      </c>
      <c r="Y240" s="41">
        <f t="shared" si="84"/>
        <v>0.99304128323878016</v>
      </c>
      <c r="Z240" s="42">
        <f t="shared" si="89"/>
        <v>1650.4346127428526</v>
      </c>
      <c r="AA240" s="68">
        <f t="shared" si="90"/>
        <v>32.891841734656616</v>
      </c>
      <c r="AB240" s="7">
        <f t="shared" si="91"/>
        <v>0.98884000000000005</v>
      </c>
      <c r="AC240" s="7">
        <f t="shared" si="92"/>
        <v>1643.45208</v>
      </c>
      <c r="AD240" s="66">
        <f t="shared" si="93"/>
        <v>1.5559862808978329</v>
      </c>
      <c r="AF240" s="80">
        <v>0.1</v>
      </c>
      <c r="AG240" s="84">
        <v>0</v>
      </c>
      <c r="AI240" s="81">
        <v>1</v>
      </c>
      <c r="AJ240" s="90">
        <f t="shared" si="85"/>
        <v>0.10105189601537966</v>
      </c>
      <c r="AK240" s="89">
        <f t="shared" si="94"/>
        <v>1644.699471791258</v>
      </c>
      <c r="AL240" s="86">
        <f t="shared" si="79"/>
        <v>0.98959053657717089</v>
      </c>
      <c r="AZ240">
        <v>6.4490367027677493</v>
      </c>
      <c r="BA240">
        <v>7.666666666666667</v>
      </c>
      <c r="BB240">
        <v>0.84117870036101072</v>
      </c>
      <c r="BC240">
        <v>7.8978381933530137</v>
      </c>
      <c r="BD240">
        <v>0.81655720779331664</v>
      </c>
      <c r="BF240">
        <v>6.4490367027677493</v>
      </c>
      <c r="BG240" s="105">
        <f t="shared" si="86"/>
        <v>7.8978381933530137</v>
      </c>
    </row>
    <row r="241" spans="1:59">
      <c r="A241" s="114"/>
      <c r="B241" s="22">
        <v>0.1</v>
      </c>
      <c r="D241" s="22">
        <v>0</v>
      </c>
      <c r="M241" s="23">
        <f t="shared" si="87"/>
        <v>0.10105189601537966</v>
      </c>
      <c r="N241" s="23">
        <f t="shared" si="80"/>
        <v>1.0211485688303103E-2</v>
      </c>
      <c r="Q241" s="26">
        <f t="shared" si="81"/>
        <v>5.7900000000000021E-2</v>
      </c>
      <c r="R241" s="25">
        <f t="shared" si="88"/>
        <v>1.8620861297221371E-3</v>
      </c>
      <c r="T241" s="37">
        <v>1662</v>
      </c>
      <c r="U241" s="33">
        <f t="shared" si="82"/>
        <v>1644.699471791258</v>
      </c>
      <c r="X241" s="35">
        <f t="shared" si="83"/>
        <v>299.30827630147701</v>
      </c>
      <c r="Y241" s="41">
        <f t="shared" si="84"/>
        <v>0.99304128323878016</v>
      </c>
      <c r="Z241" s="42">
        <f t="shared" si="89"/>
        <v>1650.4346127428526</v>
      </c>
      <c r="AA241" s="68">
        <f t="shared" si="90"/>
        <v>32.891841734656616</v>
      </c>
      <c r="AB241" s="7">
        <f t="shared" si="91"/>
        <v>0.98884000000000005</v>
      </c>
      <c r="AC241" s="7">
        <f t="shared" si="92"/>
        <v>1643.45208</v>
      </c>
      <c r="AD241" s="66">
        <f t="shared" si="93"/>
        <v>1.5559862808978329</v>
      </c>
      <c r="AF241" s="80">
        <v>0.1</v>
      </c>
      <c r="AG241" s="84">
        <v>0</v>
      </c>
      <c r="AI241" s="81">
        <v>1</v>
      </c>
      <c r="AJ241" s="90">
        <f t="shared" si="85"/>
        <v>0.10105189601537966</v>
      </c>
      <c r="AK241" s="89">
        <f t="shared" si="94"/>
        <v>1644.699471791258</v>
      </c>
      <c r="AL241" s="86">
        <f t="shared" si="79"/>
        <v>0.98959053657717089</v>
      </c>
      <c r="AZ241">
        <v>6.6140811271560374</v>
      </c>
      <c r="BA241">
        <v>7.583333333333333</v>
      </c>
      <c r="BB241">
        <v>0.87218652226233462</v>
      </c>
      <c r="BC241">
        <v>8.1094078603705242</v>
      </c>
      <c r="BD241">
        <v>0.81560592845231927</v>
      </c>
      <c r="BF241">
        <v>6.6140811271560374</v>
      </c>
      <c r="BG241" s="105">
        <f t="shared" si="86"/>
        <v>8.1094078603705242</v>
      </c>
    </row>
    <row r="242" spans="1:59">
      <c r="A242" s="114"/>
      <c r="B242" s="22">
        <v>0.1</v>
      </c>
      <c r="D242" s="22">
        <v>0</v>
      </c>
      <c r="M242" s="23">
        <f t="shared" si="87"/>
        <v>0.10105189601537966</v>
      </c>
      <c r="N242" s="23">
        <f t="shared" si="80"/>
        <v>1.0211485688303103E-2</v>
      </c>
      <c r="Q242" s="26">
        <f t="shared" si="81"/>
        <v>5.7900000000000021E-2</v>
      </c>
      <c r="R242" s="25">
        <f t="shared" si="88"/>
        <v>1.8620861297221371E-3</v>
      </c>
      <c r="T242" s="37">
        <v>1662</v>
      </c>
      <c r="U242" s="33">
        <f t="shared" si="82"/>
        <v>1644.699471791258</v>
      </c>
      <c r="X242" s="35">
        <f t="shared" si="83"/>
        <v>299.30827630147701</v>
      </c>
      <c r="Y242" s="41">
        <f t="shared" si="84"/>
        <v>0.99304128323878016</v>
      </c>
      <c r="Z242" s="42">
        <f t="shared" si="89"/>
        <v>1650.4346127428526</v>
      </c>
      <c r="AA242" s="68">
        <f t="shared" si="90"/>
        <v>32.891841734656616</v>
      </c>
      <c r="AB242" s="7">
        <f t="shared" si="91"/>
        <v>0.98884000000000005</v>
      </c>
      <c r="AC242" s="7">
        <f t="shared" si="92"/>
        <v>1643.45208</v>
      </c>
      <c r="AD242" s="66">
        <f t="shared" si="93"/>
        <v>1.5559862808978329</v>
      </c>
      <c r="AF242" s="80">
        <v>0.1</v>
      </c>
      <c r="AG242" s="84">
        <v>0</v>
      </c>
      <c r="AI242" s="81">
        <v>1</v>
      </c>
      <c r="AJ242" s="90">
        <f t="shared" si="85"/>
        <v>0.10105189601537966</v>
      </c>
      <c r="AK242" s="89">
        <f t="shared" si="94"/>
        <v>1644.699471791258</v>
      </c>
      <c r="AL242" s="86">
        <f t="shared" si="79"/>
        <v>0.98959053657717089</v>
      </c>
      <c r="AZ242">
        <v>6.7927701062976329</v>
      </c>
      <c r="BA242">
        <v>6.916666666666667</v>
      </c>
      <c r="BB242">
        <v>0.98208724428399508</v>
      </c>
      <c r="BC242">
        <v>8.3387429873635206</v>
      </c>
      <c r="BD242">
        <v>0.81460360591414749</v>
      </c>
      <c r="BF242">
        <v>6.7927701062976329</v>
      </c>
      <c r="BG242" s="105">
        <f t="shared" si="86"/>
        <v>8.3387429873635206</v>
      </c>
    </row>
    <row r="243" spans="1:59">
      <c r="A243" s="114"/>
      <c r="B243" s="22">
        <v>0.1</v>
      </c>
      <c r="D243" s="22">
        <v>0</v>
      </c>
      <c r="M243" s="23">
        <f t="shared" si="87"/>
        <v>0.10105189601537966</v>
      </c>
      <c r="N243" s="23">
        <f t="shared" si="80"/>
        <v>1.0211485688303103E-2</v>
      </c>
      <c r="Q243" s="26">
        <f t="shared" si="81"/>
        <v>5.7900000000000021E-2</v>
      </c>
      <c r="R243" s="25">
        <f t="shared" si="88"/>
        <v>1.8620861297221371E-3</v>
      </c>
      <c r="T243" s="37">
        <v>1662</v>
      </c>
      <c r="U243" s="33">
        <f t="shared" si="82"/>
        <v>1644.699471791258</v>
      </c>
      <c r="X243" s="35">
        <f t="shared" si="83"/>
        <v>299.30827630147701</v>
      </c>
      <c r="Y243" s="41">
        <f t="shared" si="84"/>
        <v>0.99304128323878016</v>
      </c>
      <c r="Z243" s="42">
        <f t="shared" si="89"/>
        <v>1650.4346127428526</v>
      </c>
      <c r="AA243" s="68">
        <f t="shared" si="90"/>
        <v>32.891841734656616</v>
      </c>
      <c r="AB243" s="7">
        <f t="shared" si="91"/>
        <v>0.98884000000000005</v>
      </c>
      <c r="AC243" s="7">
        <f t="shared" si="92"/>
        <v>1643.45208</v>
      </c>
      <c r="AD243" s="66">
        <f t="shared" si="93"/>
        <v>1.5559862808978329</v>
      </c>
      <c r="AF243" s="80">
        <v>0.1</v>
      </c>
      <c r="AG243" s="84">
        <v>0</v>
      </c>
      <c r="AI243" s="81">
        <v>1</v>
      </c>
      <c r="AJ243" s="90">
        <f t="shared" si="85"/>
        <v>0.10105189601537966</v>
      </c>
      <c r="AK243" s="89">
        <f t="shared" si="94"/>
        <v>1644.699471791258</v>
      </c>
      <c r="AL243" s="86">
        <f t="shared" si="79"/>
        <v>0.98959053657717089</v>
      </c>
      <c r="AZ243">
        <v>6.9252970818291217</v>
      </c>
      <c r="BA243">
        <v>7.916666666666667</v>
      </c>
      <c r="BB243">
        <v>0.87477436823104693</v>
      </c>
      <c r="BC243">
        <v>8.5090125767522924</v>
      </c>
      <c r="BD243">
        <v>0.8138778758830274</v>
      </c>
      <c r="BF243">
        <v>6.9252970818291217</v>
      </c>
      <c r="BG243" s="105">
        <f t="shared" si="86"/>
        <v>8.5090125767522924</v>
      </c>
    </row>
    <row r="244" spans="1:59">
      <c r="A244" s="114"/>
      <c r="B244" s="22">
        <v>0.1</v>
      </c>
      <c r="D244" s="22">
        <v>0</v>
      </c>
      <c r="M244" s="23">
        <f t="shared" si="87"/>
        <v>0.10105189601537966</v>
      </c>
      <c r="N244" s="23">
        <f t="shared" si="80"/>
        <v>1.0211485688303103E-2</v>
      </c>
      <c r="Q244" s="26">
        <f t="shared" si="81"/>
        <v>5.7900000000000021E-2</v>
      </c>
      <c r="R244" s="25">
        <f t="shared" si="88"/>
        <v>1.8620861297221371E-3</v>
      </c>
      <c r="T244" s="37">
        <v>1662</v>
      </c>
      <c r="U244" s="33">
        <f t="shared" si="82"/>
        <v>1644.699471791258</v>
      </c>
      <c r="X244" s="35">
        <f t="shared" si="83"/>
        <v>299.30827630147701</v>
      </c>
      <c r="Y244" s="41">
        <f t="shared" si="84"/>
        <v>0.99304128323878016</v>
      </c>
      <c r="Z244" s="42">
        <f t="shared" si="89"/>
        <v>1650.4346127428526</v>
      </c>
      <c r="AA244" s="68">
        <f t="shared" si="90"/>
        <v>32.891841734656616</v>
      </c>
      <c r="AB244" s="7">
        <f t="shared" si="91"/>
        <v>0.98884000000000005</v>
      </c>
      <c r="AC244" s="7">
        <f t="shared" si="92"/>
        <v>1643.45208</v>
      </c>
      <c r="AD244" s="66">
        <f t="shared" si="93"/>
        <v>1.5559862808978329</v>
      </c>
      <c r="AF244" s="80">
        <v>0.1</v>
      </c>
      <c r="AG244" s="84">
        <v>0</v>
      </c>
      <c r="AI244" s="81">
        <v>1</v>
      </c>
      <c r="AJ244" s="90">
        <f t="shared" si="85"/>
        <v>0.10105189601537966</v>
      </c>
      <c r="AK244" s="89">
        <f t="shared" si="94"/>
        <v>1644.699471791258</v>
      </c>
      <c r="AL244" s="86">
        <f t="shared" si="79"/>
        <v>0.98959053657717089</v>
      </c>
      <c r="AZ244">
        <v>6.9965193040513443</v>
      </c>
      <c r="BA244">
        <v>7.583333333333333</v>
      </c>
      <c r="BB244">
        <v>0.92261793020457294</v>
      </c>
      <c r="BC244">
        <v>8.6005806116869241</v>
      </c>
      <c r="BD244">
        <v>0.81349383488646165</v>
      </c>
      <c r="BF244">
        <v>6.9965193040513443</v>
      </c>
      <c r="BG244" s="105">
        <f t="shared" si="86"/>
        <v>8.6005806116869241</v>
      </c>
    </row>
    <row r="245" spans="1:59">
      <c r="A245" s="114"/>
      <c r="B245" s="22">
        <v>0.1</v>
      </c>
      <c r="D245" s="22">
        <v>0</v>
      </c>
      <c r="M245" s="23">
        <f t="shared" si="87"/>
        <v>0.10105189601537966</v>
      </c>
      <c r="N245" s="23">
        <f t="shared" si="80"/>
        <v>1.0211485688303103E-2</v>
      </c>
      <c r="Q245" s="26">
        <f t="shared" si="81"/>
        <v>5.7900000000000021E-2</v>
      </c>
      <c r="R245" s="25">
        <f t="shared" si="88"/>
        <v>1.8620861297221371E-3</v>
      </c>
      <c r="T245" s="37">
        <v>1662</v>
      </c>
      <c r="U245" s="33">
        <f t="shared" si="82"/>
        <v>1644.699471791258</v>
      </c>
      <c r="X245" s="35">
        <f t="shared" si="83"/>
        <v>299.30827630147701</v>
      </c>
      <c r="Y245" s="41">
        <f t="shared" si="84"/>
        <v>0.99304128323878016</v>
      </c>
      <c r="Z245" s="42">
        <f t="shared" si="89"/>
        <v>1650.4346127428526</v>
      </c>
      <c r="AA245" s="68">
        <f t="shared" si="90"/>
        <v>32.891841734656616</v>
      </c>
      <c r="AB245" s="7">
        <f t="shared" si="91"/>
        <v>0.98884000000000005</v>
      </c>
      <c r="AC245" s="7">
        <f t="shared" si="92"/>
        <v>1643.45208</v>
      </c>
      <c r="AD245" s="66">
        <f t="shared" si="93"/>
        <v>1.5559862808978329</v>
      </c>
      <c r="AF245" s="80">
        <v>0.1</v>
      </c>
      <c r="AG245" s="84">
        <v>0</v>
      </c>
      <c r="AI245" s="81">
        <v>1</v>
      </c>
      <c r="AJ245" s="90">
        <f t="shared" si="85"/>
        <v>0.10105189601537966</v>
      </c>
      <c r="AK245" s="89">
        <f t="shared" si="94"/>
        <v>1644.699471791258</v>
      </c>
      <c r="AL245" s="86">
        <f t="shared" si="79"/>
        <v>0.98959053657717089</v>
      </c>
      <c r="AZ245">
        <v>7.1635830324909744</v>
      </c>
      <c r="BA245">
        <v>7.916666666666667</v>
      </c>
      <c r="BB245">
        <v>0.90487364620938615</v>
      </c>
      <c r="BC245">
        <v>8.8155369086341455</v>
      </c>
      <c r="BD245">
        <v>0.8126088185819732</v>
      </c>
      <c r="BF245">
        <v>7.1635830324909744</v>
      </c>
      <c r="BG245" s="105">
        <f t="shared" si="86"/>
        <v>8.8155369086341455</v>
      </c>
    </row>
    <row r="246" spans="1:59">
      <c r="A246" s="114"/>
      <c r="B246" s="22">
        <v>0.1</v>
      </c>
      <c r="D246" s="22">
        <v>0</v>
      </c>
      <c r="M246" s="23">
        <f t="shared" si="87"/>
        <v>0.10105189601537966</v>
      </c>
      <c r="N246" s="23">
        <f t="shared" si="80"/>
        <v>1.0211485688303103E-2</v>
      </c>
      <c r="Q246" s="26">
        <f t="shared" si="81"/>
        <v>5.7900000000000021E-2</v>
      </c>
      <c r="R246" s="25">
        <f t="shared" si="88"/>
        <v>1.8620861297221371E-3</v>
      </c>
      <c r="T246" s="37">
        <v>1662</v>
      </c>
      <c r="U246" s="33">
        <f t="shared" si="82"/>
        <v>1644.699471791258</v>
      </c>
      <c r="X246" s="35">
        <f t="shared" si="83"/>
        <v>299.30827630147701</v>
      </c>
      <c r="Y246" s="41">
        <f t="shared" si="84"/>
        <v>0.99304128323878016</v>
      </c>
      <c r="Z246" s="42">
        <f t="shared" si="89"/>
        <v>1650.4346127428526</v>
      </c>
      <c r="AA246" s="68">
        <f t="shared" si="90"/>
        <v>32.891841734656616</v>
      </c>
      <c r="AB246" s="7">
        <f t="shared" si="91"/>
        <v>0.98884000000000005</v>
      </c>
      <c r="AC246" s="7">
        <f t="shared" si="92"/>
        <v>1643.45208</v>
      </c>
      <c r="AD246" s="66">
        <f t="shared" si="93"/>
        <v>1.5559862808978329</v>
      </c>
      <c r="AF246" s="80">
        <v>0.1</v>
      </c>
      <c r="AG246" s="84">
        <v>0</v>
      </c>
      <c r="AI246" s="81">
        <v>1</v>
      </c>
      <c r="AJ246" s="90">
        <f t="shared" si="85"/>
        <v>0.10105189601537966</v>
      </c>
      <c r="AK246" s="89">
        <f t="shared" si="94"/>
        <v>1644.699471791258</v>
      </c>
      <c r="AL246" s="86">
        <f t="shared" si="79"/>
        <v>0.98959053657717089</v>
      </c>
      <c r="AZ246">
        <v>7.4971357300441239</v>
      </c>
      <c r="BA246">
        <v>7.916666666666667</v>
      </c>
      <c r="BB246">
        <v>0.94700661853188928</v>
      </c>
      <c r="BC246">
        <v>9.245397149880823</v>
      </c>
      <c r="BD246">
        <v>0.81090467056255844</v>
      </c>
      <c r="BF246">
        <v>7.4971357300441239</v>
      </c>
      <c r="BG246" s="105">
        <f t="shared" si="86"/>
        <v>9.245397149880823</v>
      </c>
    </row>
    <row r="247" spans="1:59">
      <c r="A247" s="114"/>
      <c r="B247" s="22">
        <v>0.1</v>
      </c>
      <c r="D247" s="22">
        <v>0</v>
      </c>
      <c r="M247" s="23">
        <f t="shared" si="87"/>
        <v>0.10105189601537966</v>
      </c>
      <c r="N247" s="23">
        <f t="shared" si="80"/>
        <v>1.0211485688303103E-2</v>
      </c>
      <c r="Q247" s="26">
        <f t="shared" si="81"/>
        <v>5.7900000000000021E-2</v>
      </c>
      <c r="R247" s="25">
        <f t="shared" si="88"/>
        <v>1.8620861297221371E-3</v>
      </c>
      <c r="T247" s="37">
        <v>1662</v>
      </c>
      <c r="U247" s="33">
        <f t="shared" si="82"/>
        <v>1644.699471791258</v>
      </c>
      <c r="X247" s="35">
        <f t="shared" si="83"/>
        <v>299.30827630147701</v>
      </c>
      <c r="Y247" s="41">
        <f t="shared" si="84"/>
        <v>0.99304128323878016</v>
      </c>
      <c r="Z247" s="42">
        <f t="shared" si="89"/>
        <v>1650.4346127428526</v>
      </c>
      <c r="AA247" s="68">
        <f t="shared" si="90"/>
        <v>32.891841734656616</v>
      </c>
      <c r="AB247" s="7">
        <f t="shared" si="91"/>
        <v>0.98884000000000005</v>
      </c>
      <c r="AC247" s="7">
        <f t="shared" si="92"/>
        <v>1643.45208</v>
      </c>
      <c r="AD247" s="66">
        <f t="shared" si="93"/>
        <v>1.5559862808978329</v>
      </c>
      <c r="AF247" s="80">
        <v>0.1</v>
      </c>
      <c r="AG247" s="84">
        <v>0</v>
      </c>
      <c r="AI247" s="81">
        <v>1</v>
      </c>
      <c r="AJ247" s="90">
        <f t="shared" si="85"/>
        <v>0.10105189601537966</v>
      </c>
      <c r="AK247" s="89">
        <f t="shared" si="94"/>
        <v>1644.699471791258</v>
      </c>
      <c r="AL247" s="86">
        <f t="shared" si="79"/>
        <v>0.98959053657717089</v>
      </c>
      <c r="AZ247">
        <v>7.5389629963898912</v>
      </c>
      <c r="BA247">
        <v>8.5</v>
      </c>
      <c r="BB247">
        <v>0.88693682310469313</v>
      </c>
      <c r="BC247">
        <v>9.2993644151445221</v>
      </c>
      <c r="BD247">
        <v>0.81069658740464856</v>
      </c>
      <c r="BF247">
        <v>7.5389629963898912</v>
      </c>
      <c r="BG247" s="105">
        <f t="shared" si="86"/>
        <v>9.2993644151445221</v>
      </c>
    </row>
    <row r="248" spans="1:59">
      <c r="A248" s="114"/>
      <c r="B248" s="22">
        <v>0.1</v>
      </c>
      <c r="D248" s="22">
        <v>0</v>
      </c>
      <c r="M248" s="23">
        <f t="shared" si="87"/>
        <v>0.10105189601537966</v>
      </c>
      <c r="N248" s="23">
        <f t="shared" si="80"/>
        <v>1.0211485688303103E-2</v>
      </c>
      <c r="Q248" s="26">
        <f t="shared" si="81"/>
        <v>5.7900000000000021E-2</v>
      </c>
      <c r="R248" s="25">
        <f t="shared" si="88"/>
        <v>1.8620861297221371E-3</v>
      </c>
      <c r="T248" s="37">
        <v>1662</v>
      </c>
      <c r="U248" s="33">
        <f t="shared" si="82"/>
        <v>1644.699471791258</v>
      </c>
      <c r="X248" s="35">
        <f t="shared" si="83"/>
        <v>299.30827630147701</v>
      </c>
      <c r="Y248" s="41">
        <f t="shared" si="84"/>
        <v>0.99304128323878016</v>
      </c>
      <c r="Z248" s="42">
        <f t="shared" si="89"/>
        <v>1650.4346127428526</v>
      </c>
      <c r="AA248" s="68">
        <f t="shared" si="90"/>
        <v>32.891841734656616</v>
      </c>
      <c r="AB248" s="7">
        <f t="shared" si="91"/>
        <v>0.98884000000000005</v>
      </c>
      <c r="AC248" s="7">
        <f t="shared" si="92"/>
        <v>1643.45208</v>
      </c>
      <c r="AD248" s="66">
        <f t="shared" si="93"/>
        <v>1.5559862808978329</v>
      </c>
      <c r="AF248" s="80">
        <v>0.1</v>
      </c>
      <c r="AG248" s="84">
        <v>0</v>
      </c>
      <c r="AI248" s="81">
        <v>1</v>
      </c>
      <c r="AJ248" s="90">
        <f t="shared" si="85"/>
        <v>0.10105189601537966</v>
      </c>
      <c r="AK248" s="89">
        <f t="shared" si="94"/>
        <v>1644.699471791258</v>
      </c>
      <c r="AL248" s="86">
        <f t="shared" si="79"/>
        <v>0.98959053657717089</v>
      </c>
      <c r="AZ248">
        <v>7.6406738868832731</v>
      </c>
      <c r="BA248">
        <v>8.8333333333333339</v>
      </c>
      <c r="BB248">
        <v>0.86498194945848372</v>
      </c>
      <c r="BC248">
        <v>9.4306534944877658</v>
      </c>
      <c r="BD248">
        <v>0.8101955915726583</v>
      </c>
      <c r="BF248">
        <v>7.6406738868832731</v>
      </c>
      <c r="BG248" s="105">
        <f t="shared" si="86"/>
        <v>9.4306534944877658</v>
      </c>
    </row>
    <row r="249" spans="1:59">
      <c r="A249" s="114"/>
      <c r="B249" s="22">
        <v>0.1</v>
      </c>
      <c r="D249" s="22">
        <v>0</v>
      </c>
      <c r="M249" s="23">
        <f t="shared" si="87"/>
        <v>0.10105189601537966</v>
      </c>
      <c r="N249" s="23">
        <f t="shared" si="80"/>
        <v>1.0211485688303103E-2</v>
      </c>
      <c r="Q249" s="26">
        <f t="shared" si="81"/>
        <v>5.7900000000000021E-2</v>
      </c>
      <c r="R249" s="25">
        <f t="shared" si="88"/>
        <v>1.8620861297221371E-3</v>
      </c>
      <c r="T249" s="37">
        <v>1662</v>
      </c>
      <c r="U249" s="33">
        <f t="shared" si="82"/>
        <v>1644.699471791258</v>
      </c>
      <c r="X249" s="35">
        <f t="shared" si="83"/>
        <v>299.30827630147701</v>
      </c>
      <c r="Y249" s="41">
        <f t="shared" si="84"/>
        <v>0.99304128323878016</v>
      </c>
      <c r="Z249" s="42">
        <f t="shared" si="89"/>
        <v>1650.4346127428526</v>
      </c>
      <c r="AA249" s="68">
        <f t="shared" si="90"/>
        <v>32.891841734656616</v>
      </c>
      <c r="AB249" s="7">
        <f t="shared" si="91"/>
        <v>0.98884000000000005</v>
      </c>
      <c r="AC249" s="7">
        <f t="shared" si="92"/>
        <v>1643.45208</v>
      </c>
      <c r="AD249" s="66">
        <f t="shared" si="93"/>
        <v>1.5559862808978329</v>
      </c>
      <c r="AF249" s="97">
        <v>3</v>
      </c>
      <c r="AG249" s="98">
        <v>0</v>
      </c>
      <c r="AH249" s="99"/>
      <c r="AI249" s="99">
        <v>1</v>
      </c>
      <c r="AJ249" s="100">
        <f t="shared" si="85"/>
        <v>3.5465232391894945</v>
      </c>
      <c r="AK249" s="101">
        <f t="shared" si="94"/>
        <v>1405.8839217248376</v>
      </c>
      <c r="AL249" s="102">
        <f t="shared" si="79"/>
        <v>0.84589886987054008</v>
      </c>
      <c r="AZ249">
        <v>7.7943040513437625</v>
      </c>
      <c r="BA249">
        <v>8.9166666666666661</v>
      </c>
      <c r="BB249">
        <v>0.8741275571600482</v>
      </c>
      <c r="BC249">
        <v>9.6291128842493023</v>
      </c>
      <c r="BD249">
        <v>0.80945193446565555</v>
      </c>
      <c r="BF249">
        <v>7.7943040513437625</v>
      </c>
      <c r="BG249" s="105">
        <f t="shared" si="86"/>
        <v>9.6291128842493023</v>
      </c>
    </row>
    <row r="250" spans="1:59">
      <c r="A250" s="114"/>
      <c r="B250" s="22">
        <v>0.1</v>
      </c>
      <c r="D250" s="22">
        <v>0</v>
      </c>
      <c r="M250" s="23">
        <f t="shared" si="87"/>
        <v>0.10105189601537966</v>
      </c>
      <c r="N250" s="23">
        <f t="shared" si="80"/>
        <v>1.0211485688303103E-2</v>
      </c>
      <c r="Q250" s="26">
        <f t="shared" si="81"/>
        <v>5.7900000000000021E-2</v>
      </c>
      <c r="R250" s="25">
        <f t="shared" si="88"/>
        <v>1.8620861297221371E-3</v>
      </c>
      <c r="T250" s="37">
        <v>1662</v>
      </c>
      <c r="U250" s="33">
        <f t="shared" si="82"/>
        <v>1644.699471791258</v>
      </c>
      <c r="X250" s="35">
        <f t="shared" si="83"/>
        <v>299.30827630147701</v>
      </c>
      <c r="Y250" s="41">
        <f t="shared" si="84"/>
        <v>0.99304128323878016</v>
      </c>
      <c r="Z250" s="42">
        <f t="shared" si="89"/>
        <v>1650.4346127428526</v>
      </c>
      <c r="AA250" s="68">
        <f t="shared" si="90"/>
        <v>32.891841734656616</v>
      </c>
      <c r="AB250" s="7">
        <f t="shared" si="91"/>
        <v>0.98884000000000005</v>
      </c>
      <c r="AC250" s="7">
        <f t="shared" si="92"/>
        <v>1643.45208</v>
      </c>
      <c r="AD250" s="66">
        <f t="shared" si="93"/>
        <v>1.5559862808978329</v>
      </c>
      <c r="AF250" s="97">
        <v>2.5</v>
      </c>
      <c r="AG250" s="98">
        <v>0</v>
      </c>
      <c r="AH250" s="99"/>
      <c r="AI250" s="99">
        <v>1</v>
      </c>
      <c r="AJ250" s="100">
        <f t="shared" si="85"/>
        <v>2.9306845030524555</v>
      </c>
      <c r="AK250" s="101">
        <f t="shared" si="94"/>
        <v>1417.7575224055536</v>
      </c>
      <c r="AL250" s="102">
        <f t="shared" si="79"/>
        <v>0.85304303393835956</v>
      </c>
      <c r="AZ250" s="21">
        <v>7.7943093662254315</v>
      </c>
      <c r="BA250" s="21">
        <v>8.4166666666666661</v>
      </c>
      <c r="BB250" s="21">
        <v>0.9260565583634176</v>
      </c>
      <c r="BC250" s="21">
        <v>9.6291197531540007</v>
      </c>
      <c r="BD250" s="21">
        <v>0.80945190900470632</v>
      </c>
      <c r="BF250" s="21">
        <v>7.7943093662254315</v>
      </c>
      <c r="BG250" s="105">
        <f t="shared" si="86"/>
        <v>9.6291197531540007</v>
      </c>
    </row>
    <row r="251" spans="1:59">
      <c r="A251" s="114"/>
      <c r="B251" s="22">
        <v>0.1</v>
      </c>
      <c r="D251" s="22">
        <v>0</v>
      </c>
      <c r="M251" s="23">
        <f t="shared" si="87"/>
        <v>0.10105189601537966</v>
      </c>
      <c r="N251" s="23">
        <f t="shared" si="80"/>
        <v>1.0211485688303103E-2</v>
      </c>
      <c r="Q251" s="26">
        <f t="shared" si="81"/>
        <v>5.7900000000000021E-2</v>
      </c>
      <c r="R251" s="25">
        <f t="shared" si="88"/>
        <v>1.8620861297221371E-3</v>
      </c>
      <c r="T251" s="37">
        <v>1662</v>
      </c>
      <c r="U251" s="33">
        <f t="shared" si="82"/>
        <v>1644.699471791258</v>
      </c>
      <c r="X251" s="35">
        <f t="shared" si="83"/>
        <v>299.30827630147701</v>
      </c>
      <c r="Y251" s="41">
        <f t="shared" si="84"/>
        <v>0.99304128323878016</v>
      </c>
      <c r="Z251" s="42">
        <f t="shared" si="89"/>
        <v>1650.4346127428526</v>
      </c>
      <c r="AA251" s="68">
        <f t="shared" si="90"/>
        <v>32.891841734656616</v>
      </c>
      <c r="AB251" s="7">
        <f t="shared" si="91"/>
        <v>0.98884000000000005</v>
      </c>
      <c r="AC251" s="7">
        <f t="shared" si="92"/>
        <v>1643.45208</v>
      </c>
      <c r="AD251" s="66">
        <f t="shared" si="93"/>
        <v>1.5559862808978329</v>
      </c>
      <c r="AF251" s="97">
        <v>2</v>
      </c>
      <c r="AG251" s="98">
        <v>0</v>
      </c>
      <c r="AH251" s="99"/>
      <c r="AI251" s="99">
        <v>1</v>
      </c>
      <c r="AJ251" s="100">
        <f t="shared" si="85"/>
        <v>2.3205384078146563</v>
      </c>
      <c r="AK251" s="101">
        <f t="shared" si="94"/>
        <v>1432.4261941996226</v>
      </c>
      <c r="AL251" s="102">
        <f t="shared" si="79"/>
        <v>0.86186894957859361</v>
      </c>
      <c r="AZ251">
        <v>7.9625636281588461</v>
      </c>
      <c r="BA251">
        <v>9.25</v>
      </c>
      <c r="BB251">
        <v>0.86081768953068594</v>
      </c>
      <c r="BC251">
        <v>9.8466775626501644</v>
      </c>
      <c r="BD251">
        <v>0.8086548561681326</v>
      </c>
      <c r="BF251">
        <v>7.9625636281588461</v>
      </c>
      <c r="BG251" s="105">
        <f t="shared" si="86"/>
        <v>9.8466775626501644</v>
      </c>
    </row>
    <row r="252" spans="1:59">
      <c r="A252" s="114"/>
      <c r="B252" s="22">
        <v>0.1</v>
      </c>
      <c r="D252" s="22">
        <v>0</v>
      </c>
      <c r="M252" s="23">
        <f t="shared" si="87"/>
        <v>0.10105189601537966</v>
      </c>
      <c r="N252" s="23">
        <f t="shared" si="80"/>
        <v>1.0211485688303103E-2</v>
      </c>
      <c r="Q252" s="26">
        <f t="shared" si="81"/>
        <v>5.7900000000000021E-2</v>
      </c>
      <c r="R252" s="25">
        <f t="shared" si="88"/>
        <v>1.8620861297221371E-3</v>
      </c>
      <c r="T252" s="37">
        <v>1662</v>
      </c>
      <c r="U252" s="33">
        <f t="shared" si="82"/>
        <v>1644.699471791258</v>
      </c>
      <c r="X252" s="35">
        <f t="shared" si="83"/>
        <v>299.30827630147701</v>
      </c>
      <c r="Y252" s="41">
        <f t="shared" si="84"/>
        <v>0.99304128323878016</v>
      </c>
      <c r="Z252" s="42">
        <f t="shared" si="89"/>
        <v>1650.4346127428526</v>
      </c>
      <c r="AA252" s="68">
        <f t="shared" si="90"/>
        <v>32.891841734656616</v>
      </c>
      <c r="AB252" s="7">
        <f t="shared" si="91"/>
        <v>0.98884000000000005</v>
      </c>
      <c r="AC252" s="7">
        <f t="shared" si="92"/>
        <v>1643.45208</v>
      </c>
      <c r="AD252" s="66">
        <f t="shared" si="93"/>
        <v>1.5559862808978329</v>
      </c>
      <c r="AF252" s="97">
        <v>1.5</v>
      </c>
      <c r="AG252" s="98">
        <v>0</v>
      </c>
      <c r="AH252" s="99"/>
      <c r="AI252" s="99">
        <v>1</v>
      </c>
      <c r="AJ252" s="100">
        <f t="shared" si="85"/>
        <v>1.7174607199925052</v>
      </c>
      <c r="AK252" s="101">
        <f t="shared" si="94"/>
        <v>1451.561582154193</v>
      </c>
      <c r="AL252" s="102">
        <f t="shared" si="79"/>
        <v>0.87338242006870825</v>
      </c>
      <c r="AZ252">
        <v>8.2239245888487762</v>
      </c>
      <c r="BA252">
        <v>9.3333333333333339</v>
      </c>
      <c r="BB252">
        <v>0.88113477737665458</v>
      </c>
      <c r="BC252">
        <v>10.185044369217964</v>
      </c>
      <c r="BD252">
        <v>0.8074510321922368</v>
      </c>
      <c r="BF252">
        <v>8.2239245888487762</v>
      </c>
      <c r="BG252" s="105">
        <f t="shared" si="86"/>
        <v>10.185044369217964</v>
      </c>
    </row>
    <row r="253" spans="1:59">
      <c r="A253" s="114"/>
      <c r="B253" s="22">
        <v>0.1</v>
      </c>
      <c r="D253" s="22">
        <v>0</v>
      </c>
      <c r="M253" s="23">
        <f t="shared" si="87"/>
        <v>0.10105189601537966</v>
      </c>
      <c r="N253" s="23">
        <f t="shared" si="80"/>
        <v>1.0211485688303103E-2</v>
      </c>
      <c r="Q253" s="26">
        <f t="shared" si="81"/>
        <v>5.7900000000000021E-2</v>
      </c>
      <c r="R253" s="25">
        <f t="shared" si="88"/>
        <v>1.8620861297221371E-3</v>
      </c>
      <c r="T253" s="37">
        <v>1662</v>
      </c>
      <c r="U253" s="33">
        <f t="shared" si="82"/>
        <v>1644.699471791258</v>
      </c>
      <c r="X253" s="35">
        <f t="shared" si="83"/>
        <v>299.30827630147701</v>
      </c>
      <c r="Y253" s="41">
        <f t="shared" si="84"/>
        <v>0.99304128323878016</v>
      </c>
      <c r="Z253" s="42">
        <f t="shared" si="89"/>
        <v>1650.4346127428526</v>
      </c>
      <c r="AA253" s="68">
        <f t="shared" si="90"/>
        <v>32.891841734656616</v>
      </c>
      <c r="AB253" s="7">
        <f t="shared" si="91"/>
        <v>0.98884000000000005</v>
      </c>
      <c r="AC253" s="7">
        <f t="shared" si="92"/>
        <v>1643.45208</v>
      </c>
      <c r="AD253" s="66">
        <f t="shared" si="93"/>
        <v>1.5559862808978329</v>
      </c>
      <c r="AF253" s="97">
        <v>1</v>
      </c>
      <c r="AG253" s="98">
        <v>0</v>
      </c>
      <c r="AH253" s="99"/>
      <c r="AI253" s="99">
        <v>1</v>
      </c>
      <c r="AJ253" s="100">
        <f t="shared" si="85"/>
        <v>1.1237579160954358</v>
      </c>
      <c r="AK253" s="101">
        <f t="shared" si="94"/>
        <v>1478.9662223468188</v>
      </c>
      <c r="AL253" s="102">
        <f t="shared" si="79"/>
        <v>0.8898713732532002</v>
      </c>
      <c r="AZ253">
        <v>8.2967324007220213</v>
      </c>
      <c r="BA253">
        <v>9.25</v>
      </c>
      <c r="BB253">
        <v>0.89694404332129962</v>
      </c>
      <c r="BC253">
        <v>10.279392903209436</v>
      </c>
      <c r="BD253">
        <v>0.80712280178838314</v>
      </c>
      <c r="BF253">
        <v>8.2967324007220213</v>
      </c>
      <c r="BG253" s="105">
        <f t="shared" si="86"/>
        <v>10.279392903209436</v>
      </c>
    </row>
    <row r="254" spans="1:59">
      <c r="A254" s="114"/>
      <c r="B254" s="22">
        <v>0.1</v>
      </c>
      <c r="D254" s="22">
        <v>0</v>
      </c>
      <c r="M254" s="23">
        <f t="shared" si="87"/>
        <v>0.10105189601537966</v>
      </c>
      <c r="N254" s="23">
        <f t="shared" si="80"/>
        <v>1.0211485688303103E-2</v>
      </c>
      <c r="Q254" s="26">
        <f t="shared" si="81"/>
        <v>5.7900000000000021E-2</v>
      </c>
      <c r="R254" s="25">
        <f t="shared" si="88"/>
        <v>1.8620861297221371E-3</v>
      </c>
      <c r="T254" s="37">
        <v>1662</v>
      </c>
      <c r="U254" s="33">
        <f t="shared" si="82"/>
        <v>1644.699471791258</v>
      </c>
      <c r="X254" s="35">
        <f t="shared" si="83"/>
        <v>299.30827630147701</v>
      </c>
      <c r="Y254" s="41">
        <f t="shared" si="84"/>
        <v>0.99304128323878016</v>
      </c>
      <c r="Z254" s="42">
        <f t="shared" si="89"/>
        <v>1650.4346127428526</v>
      </c>
      <c r="AA254" s="68">
        <f t="shared" si="90"/>
        <v>32.891841734656616</v>
      </c>
      <c r="AB254" s="7">
        <f t="shared" si="91"/>
        <v>0.98884000000000005</v>
      </c>
      <c r="AC254" s="7">
        <f t="shared" si="92"/>
        <v>1643.45208</v>
      </c>
      <c r="AD254" s="66">
        <f t="shared" si="93"/>
        <v>1.5559862808978329</v>
      </c>
      <c r="AF254" s="97">
        <v>0.5</v>
      </c>
      <c r="AG254" s="98">
        <v>0</v>
      </c>
      <c r="AH254" s="99"/>
      <c r="AI254" s="99">
        <v>1</v>
      </c>
      <c r="AJ254" s="100">
        <f t="shared" si="85"/>
        <v>0.54419778174514932</v>
      </c>
      <c r="AK254" s="101">
        <f t="shared" si="94"/>
        <v>1527.0183522893551</v>
      </c>
      <c r="AL254" s="102">
        <f t="shared" si="79"/>
        <v>0.91878360546892601</v>
      </c>
      <c r="AZ254">
        <v>8.7022457882069801</v>
      </c>
      <c r="BA254">
        <v>9.5</v>
      </c>
      <c r="BB254">
        <v>0.91602587244283995</v>
      </c>
      <c r="BC254">
        <v>10.80557056438302</v>
      </c>
      <c r="BD254">
        <v>0.805348105993685</v>
      </c>
      <c r="BF254">
        <v>8.7022457882069801</v>
      </c>
      <c r="BG254" s="105">
        <f t="shared" si="86"/>
        <v>10.80557056438302</v>
      </c>
    </row>
    <row r="255" spans="1:59">
      <c r="A255" s="115"/>
      <c r="B255" s="22">
        <v>0.1</v>
      </c>
      <c r="D255" s="22">
        <v>0</v>
      </c>
      <c r="M255" s="23">
        <f t="shared" si="87"/>
        <v>0.10105189601537966</v>
      </c>
      <c r="N255" s="23">
        <f t="shared" si="80"/>
        <v>1.0211485688303103E-2</v>
      </c>
      <c r="Q255" s="26">
        <f t="shared" si="81"/>
        <v>5.7900000000000021E-2</v>
      </c>
      <c r="R255" s="25">
        <f t="shared" si="88"/>
        <v>1.8620861297221371E-3</v>
      </c>
      <c r="T255" s="37">
        <v>1662</v>
      </c>
      <c r="U255" s="33">
        <f t="shared" si="82"/>
        <v>1644.699471791258</v>
      </c>
      <c r="X255" s="35">
        <f t="shared" si="83"/>
        <v>299.30827630147701</v>
      </c>
      <c r="Y255" s="41">
        <f t="shared" si="84"/>
        <v>0.99304128323878016</v>
      </c>
      <c r="Z255" s="42">
        <f t="shared" si="89"/>
        <v>1650.4346127428526</v>
      </c>
      <c r="AA255" s="68">
        <f t="shared" si="90"/>
        <v>32.891841734656616</v>
      </c>
      <c r="AB255" s="7">
        <f t="shared" si="91"/>
        <v>0.98884000000000005</v>
      </c>
      <c r="AC255" s="7">
        <f t="shared" si="92"/>
        <v>1643.45208</v>
      </c>
      <c r="AD255" s="66">
        <f t="shared" si="93"/>
        <v>1.5559862808978329</v>
      </c>
      <c r="AF255" s="97">
        <v>0.1</v>
      </c>
      <c r="AG255" s="98">
        <v>0</v>
      </c>
      <c r="AH255" s="99"/>
      <c r="AI255" s="99">
        <v>1</v>
      </c>
      <c r="AJ255" s="100">
        <f t="shared" si="85"/>
        <v>0.10105189601537966</v>
      </c>
      <c r="AK255" s="101">
        <f t="shared" si="94"/>
        <v>1644.699471791258</v>
      </c>
      <c r="AL255" s="102">
        <f t="shared" si="79"/>
        <v>0.98959053657717089</v>
      </c>
      <c r="AZ255">
        <v>8.9426976534296028</v>
      </c>
      <c r="BA255">
        <v>9.75</v>
      </c>
      <c r="BB255">
        <v>0.91719975932611308</v>
      </c>
      <c r="BC255">
        <v>11.118109221865895</v>
      </c>
      <c r="BD255">
        <v>0.8043361937695368</v>
      </c>
      <c r="BF255">
        <v>8.9426976534296028</v>
      </c>
      <c r="BG255" s="105">
        <f t="shared" si="86"/>
        <v>11.118109221865895</v>
      </c>
    </row>
    <row r="256" spans="1:59">
      <c r="Q256" s="26"/>
      <c r="R256" s="25"/>
    </row>
  </sheetData>
  <autoFilter ref="AZ1:BD1" xr:uid="{EA9859FF-7A96-46D5-B3DB-0027E730B8CB}">
    <sortState xmlns:xlrd2="http://schemas.microsoft.com/office/spreadsheetml/2017/richdata2" ref="AZ2:BD255">
      <sortCondition ref="AZ1"/>
    </sortState>
  </autoFilter>
  <sortState xmlns:xlrd2="http://schemas.microsoft.com/office/spreadsheetml/2017/richdata2" ref="AJ264:AJ270">
    <sortCondition ref="AJ264:AJ270"/>
  </sortState>
  <mergeCells count="2">
    <mergeCell ref="A86:A255"/>
    <mergeCell ref="AP1:AV1"/>
  </mergeCells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99A98-34C5-456F-A60E-E7AA614390A8}">
  <dimension ref="A1:AI92"/>
  <sheetViews>
    <sheetView topLeftCell="D1" workbookViewId="0">
      <selection activeCell="O9" sqref="O9"/>
    </sheetView>
  </sheetViews>
  <sheetFormatPr defaultRowHeight="14.4"/>
  <cols>
    <col min="2" max="2" width="13.6640625" bestFit="1" customWidth="1"/>
    <col min="3" max="3" width="23.44140625" bestFit="1" customWidth="1"/>
    <col min="4" max="4" width="28" bestFit="1" customWidth="1"/>
    <col min="9" max="9" width="17.6640625" bestFit="1" customWidth="1"/>
    <col min="10" max="10" width="16.33203125" bestFit="1" customWidth="1"/>
    <col min="11" max="11" width="24.5546875" bestFit="1" customWidth="1"/>
    <col min="12" max="15" width="23.5546875" customWidth="1"/>
    <col min="31" max="31" width="12" bestFit="1" customWidth="1"/>
    <col min="32" max="32" width="18.5546875" bestFit="1" customWidth="1"/>
    <col min="33" max="34" width="12" bestFit="1" customWidth="1"/>
    <col min="35" max="35" width="19.88671875" bestFit="1" customWidth="1"/>
  </cols>
  <sheetData>
    <row r="1" spans="1:35">
      <c r="A1" t="s">
        <v>3</v>
      </c>
      <c r="B1" t="s">
        <v>6</v>
      </c>
      <c r="C1" t="s">
        <v>7</v>
      </c>
      <c r="D1" t="s">
        <v>8</v>
      </c>
      <c r="E1" t="s">
        <v>13</v>
      </c>
      <c r="F1" t="s">
        <v>54</v>
      </c>
      <c r="G1" t="s">
        <v>12</v>
      </c>
      <c r="H1" t="s">
        <v>15</v>
      </c>
      <c r="I1" t="s">
        <v>52</v>
      </c>
      <c r="J1" t="s">
        <v>53</v>
      </c>
      <c r="K1" t="s">
        <v>55</v>
      </c>
      <c r="L1" s="8" t="s">
        <v>13</v>
      </c>
      <c r="M1" s="8" t="s">
        <v>54</v>
      </c>
      <c r="N1" s="8" t="s">
        <v>56</v>
      </c>
      <c r="O1" s="8" t="s">
        <v>57</v>
      </c>
      <c r="Q1" s="8" t="s">
        <v>47</v>
      </c>
      <c r="R1" s="8" t="s">
        <v>18</v>
      </c>
      <c r="S1" s="8" t="s">
        <v>17</v>
      </c>
      <c r="T1" s="8" t="s">
        <v>10</v>
      </c>
      <c r="U1" s="8" t="s">
        <v>11</v>
      </c>
      <c r="AE1" t="s">
        <v>3</v>
      </c>
      <c r="AF1" t="s">
        <v>53</v>
      </c>
      <c r="AG1" t="s">
        <v>12</v>
      </c>
      <c r="AH1" t="s">
        <v>15</v>
      </c>
      <c r="AI1" t="s">
        <v>52</v>
      </c>
    </row>
    <row r="2" spans="1:35">
      <c r="L2" s="8">
        <f>AVERAGE(L3:L85)</f>
        <v>6.6634228579331847</v>
      </c>
      <c r="M2" s="111">
        <f>AVERAGE(M3:M85)</f>
        <v>0.27023567152280858</v>
      </c>
      <c r="N2" s="111"/>
      <c r="O2" s="112">
        <f>SQRT(AVERAGE(N3:N85))</f>
        <v>7.6461271338912047</v>
      </c>
      <c r="Q2" s="8">
        <f>8/15</f>
        <v>0.53333333333333333</v>
      </c>
      <c r="R2" s="8">
        <v>0.21927817618363687</v>
      </c>
      <c r="S2" s="8">
        <v>0.93889589107081028</v>
      </c>
      <c r="T2" s="8">
        <v>1.0461282975522002</v>
      </c>
      <c r="U2" s="8">
        <v>1.1237579160954358</v>
      </c>
      <c r="W2" s="16" t="s">
        <v>47</v>
      </c>
      <c r="X2" s="16" t="s">
        <v>18</v>
      </c>
      <c r="Y2" s="16" t="s">
        <v>17</v>
      </c>
      <c r="Z2" s="16" t="s">
        <v>10</v>
      </c>
      <c r="AA2" s="16" t="s">
        <v>11</v>
      </c>
      <c r="AE2">
        <v>0.1</v>
      </c>
      <c r="AF2">
        <f>52/(1+$R$5*POWER(AE2,$R$6))</f>
        <v>51.30256441493443</v>
      </c>
      <c r="AG2">
        <v>0.10063435555418569</v>
      </c>
      <c r="AH2">
        <v>0.10063435555418569</v>
      </c>
      <c r="AI2">
        <v>50.772489320638428</v>
      </c>
    </row>
    <row r="3" spans="1:35">
      <c r="A3">
        <v>4.0782735659847571</v>
      </c>
      <c r="B3" s="2">
        <v>24.167692307692302</v>
      </c>
      <c r="C3">
        <v>30.477212215293573</v>
      </c>
      <c r="D3">
        <v>27.551359703157342</v>
      </c>
      <c r="G3">
        <f>$U$2*POWER(A3,$T$2)</f>
        <v>4.890005565182399</v>
      </c>
      <c r="H3">
        <v>5.333333333333333</v>
      </c>
      <c r="I3">
        <f t="shared" ref="I3:I34" si="0">52/($R$2*POWER(H3,$S$2)+1)</f>
        <v>25.294592296908313</v>
      </c>
      <c r="J3">
        <f t="shared" ref="J3:J34" si="1">52/(1+$R$5*POWER(A3,$R$6))</f>
        <v>34.232603674521123</v>
      </c>
      <c r="K3">
        <f t="shared" ref="K3:K34" si="2">52/(POWER(A3,$R$6))</f>
        <v>13.073445899449286</v>
      </c>
      <c r="L3">
        <f>ABS(J3-B3)</f>
        <v>10.06491136682882</v>
      </c>
      <c r="M3" s="6">
        <f>L3/B3</f>
        <v>0.41646141628612482</v>
      </c>
      <c r="N3" s="7">
        <f>POWER(J3-B3,2)</f>
        <v>101.30244082211999</v>
      </c>
      <c r="O3" s="7"/>
      <c r="W3" s="16">
        <v>1</v>
      </c>
      <c r="X3" s="16">
        <v>0.17529645006122466</v>
      </c>
      <c r="Y3" s="17">
        <v>0.86274563126212933</v>
      </c>
      <c r="Z3" s="16">
        <v>1.0501783017435393</v>
      </c>
      <c r="AA3" s="16">
        <v>1.1295997082355458</v>
      </c>
      <c r="AE3">
        <v>0.5</v>
      </c>
      <c r="AF3">
        <f t="shared" ref="AF3:AF66" si="3">52/(1+$R$5*POWER(AE3,$R$6))</f>
        <v>48.778029882595398</v>
      </c>
      <c r="AG3">
        <v>0.54549327633771572</v>
      </c>
      <c r="AH3">
        <v>0.54549327633771572</v>
      </c>
      <c r="AI3">
        <v>47.104962838511611</v>
      </c>
    </row>
    <row r="4" spans="1:35">
      <c r="A4">
        <v>3.9261387886081027</v>
      </c>
      <c r="B4" s="2">
        <v>24.047692307692301</v>
      </c>
      <c r="C4">
        <v>30.927518096548226</v>
      </c>
      <c r="D4">
        <v>28.034856417914963</v>
      </c>
      <c r="G4">
        <f t="shared" ref="G4:G67" si="4">$U$2*POWER(A4,$T$2)</f>
        <v>4.6993418219208749</v>
      </c>
      <c r="H4">
        <v>5.333333333333333</v>
      </c>
      <c r="I4">
        <f t="shared" si="0"/>
        <v>25.294592296908313</v>
      </c>
      <c r="J4">
        <f t="shared" si="1"/>
        <v>34.666747934208672</v>
      </c>
      <c r="K4">
        <f t="shared" si="2"/>
        <v>13.570847863659814</v>
      </c>
      <c r="L4">
        <f t="shared" ref="L4:L67" si="5">ABS(J4-B4)</f>
        <v>10.619055626516371</v>
      </c>
      <c r="M4" s="6">
        <f t="shared" ref="M4:M67" si="6">L4/B4</f>
        <v>0.4415831461349653</v>
      </c>
      <c r="N4" s="7">
        <f t="shared" ref="N4:N67" si="7">POWER(J4-B4,2)</f>
        <v>112.76434239904899</v>
      </c>
      <c r="O4" s="7"/>
      <c r="W4" s="16"/>
      <c r="X4" s="16"/>
      <c r="Y4" s="18"/>
      <c r="Z4" s="18"/>
      <c r="AA4" s="18"/>
      <c r="AE4">
        <v>1</v>
      </c>
      <c r="AF4">
        <f t="shared" si="3"/>
        <v>45.997834397886983</v>
      </c>
      <c r="AG4">
        <v>1.1295997082355458</v>
      </c>
      <c r="AH4">
        <v>1.1295997082355458</v>
      </c>
      <c r="AI4">
        <v>43.524466895017397</v>
      </c>
    </row>
    <row r="5" spans="1:35">
      <c r="A5">
        <v>4.4183900922583232</v>
      </c>
      <c r="B5" s="2">
        <v>23.454166666666669</v>
      </c>
      <c r="C5">
        <v>29.549772637135931</v>
      </c>
      <c r="D5">
        <v>26.559762329411072</v>
      </c>
      <c r="G5">
        <f t="shared" si="4"/>
        <v>5.3174296493116406</v>
      </c>
      <c r="H5">
        <v>5.916666666666667</v>
      </c>
      <c r="I5">
        <f t="shared" si="0"/>
        <v>24.031287674652059</v>
      </c>
      <c r="J5">
        <f t="shared" si="1"/>
        <v>33.301236419955828</v>
      </c>
      <c r="K5">
        <f t="shared" si="2"/>
        <v>12.084297256047275</v>
      </c>
      <c r="L5">
        <f t="shared" si="5"/>
        <v>9.8470697532891585</v>
      </c>
      <c r="M5" s="6">
        <f t="shared" si="6"/>
        <v>0.41984308772240148</v>
      </c>
      <c r="N5" s="7">
        <f t="shared" si="7"/>
        <v>96.964782726142204</v>
      </c>
      <c r="O5" s="7"/>
      <c r="Q5" s="8" t="s">
        <v>45</v>
      </c>
      <c r="R5" s="8">
        <f>Q2*R2*POWER(U2,S2)</f>
        <v>0.13048800406979019</v>
      </c>
      <c r="W5" s="16" t="s">
        <v>45</v>
      </c>
      <c r="X5" s="16">
        <v>0.10560790338340603</v>
      </c>
      <c r="Y5" s="18"/>
      <c r="Z5" s="18"/>
      <c r="AA5" s="18"/>
      <c r="AE5">
        <v>1.5</v>
      </c>
      <c r="AF5">
        <f t="shared" si="3"/>
        <v>43.539242120474952</v>
      </c>
      <c r="AG5">
        <v>1.729226135853196</v>
      </c>
      <c r="AH5">
        <v>1.729226135853196</v>
      </c>
      <c r="AI5">
        <v>40.587700475555572</v>
      </c>
    </row>
    <row r="6" spans="1:35">
      <c r="A6">
        <v>5.8988582029683103</v>
      </c>
      <c r="B6" s="2">
        <v>24.588421052631585</v>
      </c>
      <c r="C6">
        <v>26.432286860512853</v>
      </c>
      <c r="D6">
        <v>23.269850848566044</v>
      </c>
      <c r="G6">
        <f t="shared" si="4"/>
        <v>7.1944058643343611</v>
      </c>
      <c r="H6">
        <v>7.833333333333333</v>
      </c>
      <c r="I6">
        <f t="shared" si="0"/>
        <v>20.678652380202802</v>
      </c>
      <c r="J6">
        <f t="shared" si="1"/>
        <v>29.785748658408501</v>
      </c>
      <c r="K6">
        <f t="shared" si="2"/>
        <v>9.0981013622513789</v>
      </c>
      <c r="L6">
        <f t="shared" si="5"/>
        <v>5.1973276057769162</v>
      </c>
      <c r="M6" s="6">
        <f t="shared" si="6"/>
        <v>0.21137297082443895</v>
      </c>
      <c r="N6" s="7">
        <f t="shared" si="7"/>
        <v>27.012214241770813</v>
      </c>
      <c r="O6" s="7"/>
      <c r="Q6" s="8" t="s">
        <v>46</v>
      </c>
      <c r="R6" s="8">
        <f>S2*T2</f>
        <v>0.98220556010466276</v>
      </c>
      <c r="W6" s="16" t="s">
        <v>46</v>
      </c>
      <c r="X6" s="16">
        <v>0.90603674187552075</v>
      </c>
      <c r="Y6" s="18"/>
      <c r="Z6" s="18"/>
      <c r="AA6" s="18"/>
      <c r="AE6">
        <v>2</v>
      </c>
      <c r="AF6">
        <f t="shared" si="3"/>
        <v>41.342786457214288</v>
      </c>
      <c r="AG6">
        <v>2.3391589891125615</v>
      </c>
      <c r="AH6">
        <v>2.3391589891125615</v>
      </c>
      <c r="AI6">
        <v>38.097936820644094</v>
      </c>
    </row>
    <row r="7" spans="1:35">
      <c r="A7">
        <v>5.3910564580826312</v>
      </c>
      <c r="B7" s="2">
        <v>21.384782608695645</v>
      </c>
      <c r="C7">
        <v>27.366372474335414</v>
      </c>
      <c r="D7">
        <v>24.248397856046161</v>
      </c>
      <c r="G7">
        <f t="shared" si="4"/>
        <v>6.5478317962647727</v>
      </c>
      <c r="H7">
        <v>7.583333333333333</v>
      </c>
      <c r="I7">
        <f t="shared" si="0"/>
        <v>21.059118722634803</v>
      </c>
      <c r="J7">
        <f t="shared" si="1"/>
        <v>30.902864880427405</v>
      </c>
      <c r="K7">
        <f t="shared" si="2"/>
        <v>9.9391487537236838</v>
      </c>
      <c r="L7">
        <f t="shared" si="5"/>
        <v>9.5180822717317604</v>
      </c>
      <c r="M7" s="6">
        <f t="shared" si="6"/>
        <v>0.44508669767171</v>
      </c>
      <c r="N7" s="7">
        <f t="shared" si="7"/>
        <v>90.59389013145443</v>
      </c>
      <c r="O7" s="7"/>
      <c r="AE7">
        <v>2.5</v>
      </c>
      <c r="AF7">
        <f t="shared" si="3"/>
        <v>39.36578212734468</v>
      </c>
      <c r="AG7">
        <v>2.9568720631339005</v>
      </c>
      <c r="AH7">
        <v>2.9568720631339005</v>
      </c>
      <c r="AI7">
        <v>35.944744173871619</v>
      </c>
    </row>
    <row r="8" spans="1:35">
      <c r="A8">
        <v>3.7534697152025669</v>
      </c>
      <c r="B8" s="2">
        <v>24.340000000000007</v>
      </c>
      <c r="C8">
        <v>31.468844584232691</v>
      </c>
      <c r="D8">
        <v>28.617817790048164</v>
      </c>
      <c r="G8">
        <f t="shared" si="4"/>
        <v>4.4833566952885571</v>
      </c>
      <c r="H8">
        <v>4.916666666666667</v>
      </c>
      <c r="I8">
        <f t="shared" si="0"/>
        <v>26.287283572248786</v>
      </c>
      <c r="J8">
        <f t="shared" si="1"/>
        <v>35.173405962323919</v>
      </c>
      <c r="K8">
        <f t="shared" si="2"/>
        <v>14.183784999170721</v>
      </c>
      <c r="L8">
        <f t="shared" si="5"/>
        <v>10.833405962323912</v>
      </c>
      <c r="M8" s="6">
        <f t="shared" si="6"/>
        <v>0.44508652269202587</v>
      </c>
      <c r="N8" s="7">
        <f t="shared" si="7"/>
        <v>117.36268474451529</v>
      </c>
      <c r="O8" s="7"/>
      <c r="AE8">
        <v>3</v>
      </c>
      <c r="AF8">
        <f t="shared" si="3"/>
        <v>37.575362292405501</v>
      </c>
      <c r="AG8">
        <v>3.5808568561049303</v>
      </c>
      <c r="AH8">
        <v>3.5808568561049303</v>
      </c>
      <c r="AI8">
        <v>34.056072308244879</v>
      </c>
    </row>
    <row r="9" spans="1:35">
      <c r="A9">
        <v>4.6843524368231044</v>
      </c>
      <c r="B9" s="2">
        <v>23.906578947368423</v>
      </c>
      <c r="C9">
        <v>28.890856379011336</v>
      </c>
      <c r="D9">
        <v>25.858764842558323</v>
      </c>
      <c r="G9">
        <f t="shared" si="4"/>
        <v>5.652730093899204</v>
      </c>
      <c r="H9">
        <v>6.25</v>
      </c>
      <c r="I9">
        <f t="shared" si="0"/>
        <v>23.367592719825424</v>
      </c>
      <c r="J9">
        <f t="shared" si="1"/>
        <v>32.608339431683305</v>
      </c>
      <c r="K9">
        <f t="shared" si="2"/>
        <v>11.410051753998774</v>
      </c>
      <c r="L9">
        <f t="shared" si="5"/>
        <v>8.7017604843148817</v>
      </c>
      <c r="M9" s="6">
        <f t="shared" si="6"/>
        <v>0.36399020133630411</v>
      </c>
      <c r="N9" s="7">
        <f t="shared" si="7"/>
        <v>75.720635526383958</v>
      </c>
      <c r="O9" s="7"/>
      <c r="AE9">
        <v>3.2024350180505414</v>
      </c>
      <c r="AF9">
        <f t="shared" si="3"/>
        <v>36.897394586746707</v>
      </c>
      <c r="AG9">
        <v>3.8350324398102242</v>
      </c>
      <c r="AH9">
        <v>4.333333333333333</v>
      </c>
      <c r="AI9">
        <v>32.0762185916725</v>
      </c>
    </row>
    <row r="10" spans="1:35">
      <c r="A10">
        <v>5.8361603489771365</v>
      </c>
      <c r="B10" s="2">
        <v>24.228723404255309</v>
      </c>
      <c r="C10">
        <v>26.541480035092622</v>
      </c>
      <c r="D10">
        <v>23.383913870487824</v>
      </c>
      <c r="G10">
        <f t="shared" si="4"/>
        <v>7.1144302170097022</v>
      </c>
      <c r="H10">
        <v>7.75</v>
      </c>
      <c r="I10">
        <f t="shared" si="0"/>
        <v>20.803854637087607</v>
      </c>
      <c r="J10">
        <f t="shared" si="1"/>
        <v>29.919194967399466</v>
      </c>
      <c r="K10">
        <f t="shared" si="2"/>
        <v>9.1940938522464535</v>
      </c>
      <c r="L10">
        <f t="shared" si="5"/>
        <v>5.6904715631441576</v>
      </c>
      <c r="M10" s="6">
        <f t="shared" si="6"/>
        <v>0.23486468800682811</v>
      </c>
      <c r="N10" s="7">
        <f t="shared" si="7"/>
        <v>32.381466610952309</v>
      </c>
      <c r="O10" s="7"/>
      <c r="AE10">
        <v>3.5561288608102695</v>
      </c>
      <c r="AF10">
        <f t="shared" si="3"/>
        <v>35.771435373475562</v>
      </c>
      <c r="AG10">
        <v>4.281038919300566</v>
      </c>
      <c r="AH10">
        <v>4.416666666666667</v>
      </c>
      <c r="AI10">
        <v>31.873863952431545</v>
      </c>
    </row>
    <row r="11" spans="1:35">
      <c r="A11">
        <v>5.5605198555956674</v>
      </c>
      <c r="B11" s="2">
        <v>25.497752808988761</v>
      </c>
      <c r="C11">
        <v>27.041544737778377</v>
      </c>
      <c r="D11">
        <v>23.907392490015379</v>
      </c>
      <c r="G11">
        <f t="shared" si="4"/>
        <v>6.7633064277698658</v>
      </c>
      <c r="H11">
        <v>7.333333333333333</v>
      </c>
      <c r="I11">
        <f t="shared" si="0"/>
        <v>21.454658933880513</v>
      </c>
      <c r="J11">
        <f t="shared" si="1"/>
        <v>30.520658220617339</v>
      </c>
      <c r="K11">
        <f t="shared" si="2"/>
        <v>9.6415500242294119</v>
      </c>
      <c r="L11">
        <f t="shared" si="5"/>
        <v>5.0229054116285781</v>
      </c>
      <c r="M11" s="6">
        <f t="shared" si="6"/>
        <v>0.19699404293612283</v>
      </c>
      <c r="N11" s="7">
        <f t="shared" si="7"/>
        <v>25.229578774167656</v>
      </c>
      <c r="O11" s="7"/>
      <c r="AE11">
        <v>3.5603835740072203</v>
      </c>
      <c r="AF11">
        <f t="shared" si="3"/>
        <v>35.758321093440188</v>
      </c>
      <c r="AG11">
        <v>4.2864181237243661</v>
      </c>
      <c r="AH11">
        <v>5.166666666666667</v>
      </c>
      <c r="AI11">
        <v>30.181259561288062</v>
      </c>
    </row>
    <row r="12" spans="1:35">
      <c r="A12">
        <v>5.9065521460088251</v>
      </c>
      <c r="B12" s="2">
        <v>20.806730769230771</v>
      </c>
      <c r="C12">
        <v>26.418998062345111</v>
      </c>
      <c r="D12">
        <v>23.255975367858859</v>
      </c>
      <c r="G12">
        <f t="shared" si="4"/>
        <v>7.2042227549871942</v>
      </c>
      <c r="H12">
        <v>8.5833333333333339</v>
      </c>
      <c r="I12">
        <f t="shared" si="0"/>
        <v>19.619343674748443</v>
      </c>
      <c r="J12">
        <f t="shared" si="1"/>
        <v>29.769456538236312</v>
      </c>
      <c r="K12">
        <f t="shared" si="2"/>
        <v>9.0864608224764059</v>
      </c>
      <c r="L12">
        <f t="shared" si="5"/>
        <v>8.9627257690055409</v>
      </c>
      <c r="M12" s="6">
        <f t="shared" si="6"/>
        <v>0.43076088542750413</v>
      </c>
      <c r="N12" s="7">
        <f t="shared" si="7"/>
        <v>80.330453210395959</v>
      </c>
      <c r="O12" s="7"/>
      <c r="AE12">
        <v>3.6084636983553948</v>
      </c>
      <c r="AF12">
        <f t="shared" si="3"/>
        <v>35.610808652945444</v>
      </c>
      <c r="AG12">
        <v>4.34722782360135</v>
      </c>
      <c r="AH12">
        <v>3.3333333333333335</v>
      </c>
      <c r="AI12">
        <v>34.775202045446299</v>
      </c>
    </row>
    <row r="13" spans="1:35">
      <c r="A13">
        <v>4.1879290012033694</v>
      </c>
      <c r="B13" s="2">
        <v>27.723880597014922</v>
      </c>
      <c r="C13">
        <v>30.166830469212044</v>
      </c>
      <c r="D13">
        <v>27.218872557605554</v>
      </c>
      <c r="G13">
        <f t="shared" si="4"/>
        <v>5.0276361899234985</v>
      </c>
      <c r="H13">
        <v>5.5</v>
      </c>
      <c r="I13">
        <f t="shared" si="0"/>
        <v>24.919453895645443</v>
      </c>
      <c r="J13">
        <f t="shared" si="1"/>
        <v>33.926538984522566</v>
      </c>
      <c r="K13">
        <f t="shared" si="2"/>
        <v>12.737147045125887</v>
      </c>
      <c r="L13">
        <f t="shared" si="5"/>
        <v>6.2026583875076433</v>
      </c>
      <c r="M13" s="6">
        <f t="shared" si="6"/>
        <v>0.22372980455613037</v>
      </c>
      <c r="N13" s="7">
        <f t="shared" si="7"/>
        <v>38.472971072118916</v>
      </c>
      <c r="O13" s="7"/>
      <c r="AE13">
        <v>3.6830748094665058</v>
      </c>
      <c r="AF13">
        <f t="shared" si="3"/>
        <v>35.384360003598808</v>
      </c>
      <c r="AG13">
        <v>4.4416731312531654</v>
      </c>
      <c r="AH13">
        <v>5.166666666666667</v>
      </c>
      <c r="AI13">
        <v>30.181259561288062</v>
      </c>
    </row>
    <row r="14" spans="1:35">
      <c r="A14">
        <v>3.6830748094665058</v>
      </c>
      <c r="B14" s="2">
        <v>22.406349206349198</v>
      </c>
      <c r="C14">
        <v>31.69954219666085</v>
      </c>
      <c r="D14">
        <v>28.866828590909059</v>
      </c>
      <c r="G14">
        <f t="shared" si="4"/>
        <v>4.3954326769470118</v>
      </c>
      <c r="H14">
        <v>5.166666666666667</v>
      </c>
      <c r="I14">
        <f t="shared" si="0"/>
        <v>25.681948395125598</v>
      </c>
      <c r="J14">
        <f t="shared" si="1"/>
        <v>35.384360003598808</v>
      </c>
      <c r="K14">
        <f t="shared" si="2"/>
        <v>14.45001183728956</v>
      </c>
      <c r="L14">
        <f t="shared" si="5"/>
        <v>12.97801079724961</v>
      </c>
      <c r="M14" s="6">
        <f t="shared" si="6"/>
        <v>0.57921130647968666</v>
      </c>
      <c r="N14" s="7">
        <f t="shared" si="7"/>
        <v>168.42876425352745</v>
      </c>
      <c r="O14" s="7"/>
      <c r="AE14">
        <v>3.7534697152025669</v>
      </c>
      <c r="AF14">
        <f t="shared" si="3"/>
        <v>35.173405962323919</v>
      </c>
      <c r="AG14">
        <v>4.5308695231851752</v>
      </c>
      <c r="AH14">
        <v>4.916666666666667</v>
      </c>
      <c r="AI14">
        <v>30.72119723379787</v>
      </c>
    </row>
    <row r="15" spans="1:35">
      <c r="A15">
        <v>3.5603835740072203</v>
      </c>
      <c r="B15" s="2">
        <v>20.344444444444441</v>
      </c>
      <c r="C15">
        <v>32.116599463153804</v>
      </c>
      <c r="D15">
        <v>29.31784781093123</v>
      </c>
      <c r="G15">
        <f t="shared" si="4"/>
        <v>4.2423760345147299</v>
      </c>
      <c r="H15">
        <v>5.166666666666667</v>
      </c>
      <c r="I15">
        <f t="shared" si="0"/>
        <v>25.681948395125598</v>
      </c>
      <c r="J15">
        <f t="shared" si="1"/>
        <v>35.758321093440188</v>
      </c>
      <c r="K15">
        <f t="shared" si="2"/>
        <v>14.938951983420079</v>
      </c>
      <c r="L15">
        <f t="shared" si="5"/>
        <v>15.413876648995746</v>
      </c>
      <c r="M15" s="6">
        <f t="shared" si="6"/>
        <v>0.75764549339684184</v>
      </c>
      <c r="N15" s="7">
        <f t="shared" si="7"/>
        <v>237.58759335045633</v>
      </c>
      <c r="O15" s="7"/>
      <c r="AE15">
        <v>3.8645908543922984</v>
      </c>
      <c r="AF15">
        <f t="shared" si="3"/>
        <v>34.845617308450315</v>
      </c>
      <c r="AG15">
        <v>4.6718398949020354</v>
      </c>
      <c r="AH15">
        <v>5</v>
      </c>
      <c r="AI15">
        <v>30.538672165607533</v>
      </c>
    </row>
    <row r="16" spans="1:35">
      <c r="A16">
        <v>5.7180653830726031</v>
      </c>
      <c r="B16" s="2">
        <v>19.314285714285706</v>
      </c>
      <c r="C16">
        <v>26.751633583597929</v>
      </c>
      <c r="D16">
        <v>23.603685570524462</v>
      </c>
      <c r="G16">
        <f t="shared" si="4"/>
        <v>6.9638994789107604</v>
      </c>
      <c r="H16">
        <v>8.6666666666666661</v>
      </c>
      <c r="I16">
        <f t="shared" si="0"/>
        <v>19.508640234554704</v>
      </c>
      <c r="J16">
        <f t="shared" si="1"/>
        <v>30.173894535703969</v>
      </c>
      <c r="K16">
        <f t="shared" si="2"/>
        <v>9.3805661541264964</v>
      </c>
      <c r="L16">
        <f t="shared" si="5"/>
        <v>10.859608821418263</v>
      </c>
      <c r="M16" s="6">
        <f t="shared" si="6"/>
        <v>0.56225785317993993</v>
      </c>
      <c r="N16" s="7">
        <f t="shared" si="7"/>
        <v>117.93110375422535</v>
      </c>
      <c r="O16" s="7"/>
      <c r="AE16">
        <v>3.8963725932611317</v>
      </c>
      <c r="AF16">
        <f t="shared" si="3"/>
        <v>34.753017709860494</v>
      </c>
      <c r="AG16">
        <v>4.7121964875370157</v>
      </c>
      <c r="AH16">
        <v>5.416666666666667</v>
      </c>
      <c r="AI16">
        <v>29.66336610460295</v>
      </c>
    </row>
    <row r="17" spans="1:35">
      <c r="A17">
        <v>5.5133813176895314</v>
      </c>
      <c r="B17" s="2">
        <v>25.102222222222217</v>
      </c>
      <c r="C17">
        <v>27.130508926045433</v>
      </c>
      <c r="D17">
        <v>24.00071201992273</v>
      </c>
      <c r="G17">
        <f t="shared" si="4"/>
        <v>6.7033384265531719</v>
      </c>
      <c r="H17">
        <v>7.416666666666667</v>
      </c>
      <c r="I17">
        <f t="shared" si="0"/>
        <v>21.321080786981376</v>
      </c>
      <c r="J17">
        <f t="shared" si="1"/>
        <v>30.626000779707756</v>
      </c>
      <c r="K17">
        <f t="shared" si="2"/>
        <v>9.722510748043419</v>
      </c>
      <c r="L17">
        <f t="shared" si="5"/>
        <v>5.5237785574855387</v>
      </c>
      <c r="M17" s="6">
        <f t="shared" si="6"/>
        <v>0.22005137667036942</v>
      </c>
      <c r="N17" s="7">
        <f t="shared" si="7"/>
        <v>30.512129552137019</v>
      </c>
      <c r="O17" s="7"/>
      <c r="AE17">
        <v>3.9261387886081027</v>
      </c>
      <c r="AF17">
        <f t="shared" si="3"/>
        <v>34.666747934208672</v>
      </c>
      <c r="AG17">
        <v>4.7500087193252352</v>
      </c>
      <c r="AH17">
        <v>5.333333333333333</v>
      </c>
      <c r="AI17">
        <v>29.833641162766423</v>
      </c>
    </row>
    <row r="18" spans="1:35">
      <c r="A18">
        <v>4.2573680304853587</v>
      </c>
      <c r="B18" s="2">
        <v>24.15217391304348</v>
      </c>
      <c r="C18">
        <v>29.976045805974632</v>
      </c>
      <c r="D18">
        <v>27.014815507327061</v>
      </c>
      <c r="G18">
        <f t="shared" si="4"/>
        <v>5.1148767223764775</v>
      </c>
      <c r="H18">
        <v>5.666666666666667</v>
      </c>
      <c r="I18">
        <f t="shared" si="0"/>
        <v>24.555944039531891</v>
      </c>
      <c r="J18">
        <f t="shared" si="1"/>
        <v>33.735611009359403</v>
      </c>
      <c r="K18">
        <f t="shared" si="2"/>
        <v>12.533067081794071</v>
      </c>
      <c r="L18">
        <f t="shared" si="5"/>
        <v>9.5834370963159223</v>
      </c>
      <c r="M18" s="6">
        <f t="shared" si="6"/>
        <v>0.39679397518499765</v>
      </c>
      <c r="N18" s="7">
        <f t="shared" si="7"/>
        <v>91.84226657904415</v>
      </c>
      <c r="O18" s="7"/>
      <c r="AE18">
        <v>4.0724819494584832</v>
      </c>
      <c r="AF18">
        <f t="shared" si="3"/>
        <v>34.248926627665391</v>
      </c>
      <c r="AG18">
        <v>4.9361169065922788</v>
      </c>
      <c r="AH18">
        <v>5.666666666666667</v>
      </c>
      <c r="AI18">
        <v>29.166054576153766</v>
      </c>
    </row>
    <row r="19" spans="1:35">
      <c r="A19">
        <v>4.2820361010830332</v>
      </c>
      <c r="B19" s="2">
        <v>23.905797101449274</v>
      </c>
      <c r="C19">
        <v>29.909304997242714</v>
      </c>
      <c r="D19">
        <v>26.943488684640922</v>
      </c>
      <c r="G19">
        <f t="shared" si="4"/>
        <v>5.1458845996683902</v>
      </c>
      <c r="H19">
        <v>5.666666666666667</v>
      </c>
      <c r="I19">
        <f t="shared" si="0"/>
        <v>24.555944039531891</v>
      </c>
      <c r="J19">
        <f t="shared" si="1"/>
        <v>33.668313777430697</v>
      </c>
      <c r="K19">
        <f t="shared" si="2"/>
        <v>12.462147377898068</v>
      </c>
      <c r="L19">
        <f t="shared" si="5"/>
        <v>9.7625166759814235</v>
      </c>
      <c r="M19" s="6">
        <f t="shared" si="6"/>
        <v>0.40837444719170551</v>
      </c>
      <c r="N19" s="7">
        <f t="shared" si="7"/>
        <v>95.306731848815389</v>
      </c>
      <c r="O19" s="7"/>
      <c r="AE19">
        <v>4.0782735659847571</v>
      </c>
      <c r="AF19">
        <f t="shared" si="3"/>
        <v>34.232603674521123</v>
      </c>
      <c r="AG19">
        <v>4.9434892337070648</v>
      </c>
      <c r="AH19">
        <v>5.333333333333333</v>
      </c>
      <c r="AI19">
        <v>29.833641162766423</v>
      </c>
    </row>
    <row r="20" spans="1:35">
      <c r="A20">
        <v>4.872669073405536</v>
      </c>
      <c r="B20" s="2">
        <v>23.968354430379748</v>
      </c>
      <c r="C20">
        <v>28.454865681400612</v>
      </c>
      <c r="D20">
        <v>25.396558855913856</v>
      </c>
      <c r="G20">
        <f t="shared" si="4"/>
        <v>5.8906768430115752</v>
      </c>
      <c r="H20">
        <v>6.5</v>
      </c>
      <c r="I20">
        <f t="shared" si="0"/>
        <v>22.894720720874108</v>
      </c>
      <c r="J20">
        <f t="shared" si="1"/>
        <v>32.135316210897436</v>
      </c>
      <c r="K20">
        <f t="shared" si="2"/>
        <v>10.976777304163326</v>
      </c>
      <c r="L20">
        <f t="shared" si="5"/>
        <v>8.1669617805176884</v>
      </c>
      <c r="M20" s="6">
        <f t="shared" si="6"/>
        <v>0.34073936132078025</v>
      </c>
      <c r="N20" s="7">
        <f t="shared" si="7"/>
        <v>66.699264724436645</v>
      </c>
      <c r="O20" s="7"/>
      <c r="AE20">
        <v>4.1033716405936618</v>
      </c>
      <c r="AF20">
        <f t="shared" si="3"/>
        <v>34.162052035842635</v>
      </c>
      <c r="AG20">
        <v>4.9754434084027546</v>
      </c>
      <c r="AH20">
        <v>5.166666666666667</v>
      </c>
      <c r="AI20">
        <v>30.181259561288062</v>
      </c>
    </row>
    <row r="21" spans="1:35">
      <c r="A21">
        <v>6.2009468511833123</v>
      </c>
      <c r="B21" s="2">
        <v>21.586915887850459</v>
      </c>
      <c r="C21">
        <v>25.927862610556186</v>
      </c>
      <c r="D21">
        <v>22.744072533316814</v>
      </c>
      <c r="G21">
        <f t="shared" si="4"/>
        <v>7.5802846080202952</v>
      </c>
      <c r="H21">
        <v>8.8333333333333339</v>
      </c>
      <c r="I21">
        <f t="shared" si="0"/>
        <v>19.29112847036648</v>
      </c>
      <c r="J21">
        <f t="shared" si="1"/>
        <v>29.159449366560708</v>
      </c>
      <c r="K21">
        <f t="shared" si="2"/>
        <v>8.6625684840712118</v>
      </c>
      <c r="L21">
        <f t="shared" si="5"/>
        <v>7.5725334787102483</v>
      </c>
      <c r="M21" s="6">
        <f t="shared" si="6"/>
        <v>0.35079274492250273</v>
      </c>
      <c r="N21" s="7">
        <f t="shared" si="7"/>
        <v>57.343263286187536</v>
      </c>
      <c r="O21" s="7"/>
      <c r="AE21">
        <v>4.1185595667870034</v>
      </c>
      <c r="AF21">
        <f t="shared" si="3"/>
        <v>34.119502975402973</v>
      </c>
      <c r="AG21">
        <v>4.9947850235694276</v>
      </c>
      <c r="AH21">
        <v>6.5</v>
      </c>
      <c r="AI21">
        <v>27.640854987737324</v>
      </c>
    </row>
    <row r="22" spans="1:35">
      <c r="A22">
        <v>4.4489933814681111</v>
      </c>
      <c r="B22" s="2">
        <v>19.431325301204819</v>
      </c>
      <c r="C22">
        <v>29.471187109275636</v>
      </c>
      <c r="D22">
        <v>26.47600383877537</v>
      </c>
      <c r="G22">
        <f t="shared" si="4"/>
        <v>5.3559650583875031</v>
      </c>
      <c r="H22">
        <v>6.833333333333333</v>
      </c>
      <c r="I22">
        <f t="shared" si="0"/>
        <v>22.294810703053532</v>
      </c>
      <c r="J22">
        <f t="shared" si="1"/>
        <v>33.219974220125692</v>
      </c>
      <c r="K22">
        <f t="shared" si="2"/>
        <v>12.00264714576346</v>
      </c>
      <c r="L22">
        <f t="shared" si="5"/>
        <v>13.788648918920874</v>
      </c>
      <c r="M22" s="6">
        <f t="shared" si="6"/>
        <v>0.70960928836212334</v>
      </c>
      <c r="N22" s="7">
        <f t="shared" si="7"/>
        <v>190.12683900925779</v>
      </c>
      <c r="O22" s="7"/>
      <c r="AE22">
        <v>4.1620659346169271</v>
      </c>
      <c r="AF22">
        <f t="shared" si="3"/>
        <v>33.998219507390374</v>
      </c>
      <c r="AG22">
        <v>5.0502095536970648</v>
      </c>
      <c r="AH22">
        <v>5.583333333333333</v>
      </c>
      <c r="AI22">
        <v>29.32962262973674</v>
      </c>
    </row>
    <row r="23" spans="1:35">
      <c r="A23">
        <v>3.5561288608102695</v>
      </c>
      <c r="B23" s="2">
        <v>27.109259259259247</v>
      </c>
      <c r="C23">
        <v>32.131418674118805</v>
      </c>
      <c r="D23">
        <v>29.333893931388491</v>
      </c>
      <c r="G23">
        <f t="shared" si="4"/>
        <v>4.2370726192115367</v>
      </c>
      <c r="H23">
        <v>4.416666666666667</v>
      </c>
      <c r="I23">
        <f t="shared" si="0"/>
        <v>27.594293594776349</v>
      </c>
      <c r="J23">
        <f t="shared" si="1"/>
        <v>35.771435373475562</v>
      </c>
      <c r="K23">
        <f t="shared" si="2"/>
        <v>14.956507382192974</v>
      </c>
      <c r="L23">
        <f t="shared" si="5"/>
        <v>8.6621761142163152</v>
      </c>
      <c r="M23" s="6">
        <f t="shared" si="6"/>
        <v>0.31952832172121132</v>
      </c>
      <c r="N23" s="7">
        <f t="shared" si="7"/>
        <v>75.033295033699659</v>
      </c>
      <c r="O23" s="7"/>
      <c r="AE23">
        <v>4.1879290012033694</v>
      </c>
      <c r="AF23">
        <f t="shared" si="3"/>
        <v>33.926538984522566</v>
      </c>
      <c r="AG23">
        <v>5.0831713652513821</v>
      </c>
      <c r="AH23">
        <v>5.5</v>
      </c>
      <c r="AI23">
        <v>29.495376802125882</v>
      </c>
    </row>
    <row r="24" spans="1:35">
      <c r="A24">
        <v>4.2688935018050538</v>
      </c>
      <c r="B24" s="2">
        <v>26.116417910447758</v>
      </c>
      <c r="C24">
        <v>29.944796498126127</v>
      </c>
      <c r="D24">
        <v>26.981415257592978</v>
      </c>
      <c r="G24">
        <f t="shared" si="4"/>
        <v>5.1293632638188491</v>
      </c>
      <c r="H24">
        <v>5.5</v>
      </c>
      <c r="I24">
        <f t="shared" si="0"/>
        <v>24.919453895645443</v>
      </c>
      <c r="J24">
        <f t="shared" si="1"/>
        <v>33.704133931143126</v>
      </c>
      <c r="K24">
        <f t="shared" si="2"/>
        <v>12.499830713082403</v>
      </c>
      <c r="L24">
        <f t="shared" si="5"/>
        <v>7.5877160206953675</v>
      </c>
      <c r="M24" s="6">
        <f t="shared" si="6"/>
        <v>0.29053433157308817</v>
      </c>
      <c r="N24" s="7">
        <f t="shared" si="7"/>
        <v>57.573434410717141</v>
      </c>
      <c r="O24" s="7"/>
      <c r="AE24">
        <v>4.1996505214600885</v>
      </c>
      <c r="AF24">
        <f t="shared" si="3"/>
        <v>33.894154349910032</v>
      </c>
      <c r="AG24">
        <v>5.0981135083992113</v>
      </c>
      <c r="AH24">
        <v>5.416666666666667</v>
      </c>
      <c r="AI24">
        <v>29.66336610460295</v>
      </c>
    </row>
    <row r="25" spans="1:35">
      <c r="A25">
        <v>4.4305224127557166</v>
      </c>
      <c r="B25" s="2">
        <v>22.908108108108106</v>
      </c>
      <c r="C25">
        <v>29.518528329342065</v>
      </c>
      <c r="D25">
        <v>26.526456366330809</v>
      </c>
      <c r="G25">
        <f t="shared" si="4"/>
        <v>5.3327050988635429</v>
      </c>
      <c r="H25">
        <v>6.083333333333333</v>
      </c>
      <c r="I25">
        <f t="shared" si="0"/>
        <v>23.694515809516005</v>
      </c>
      <c r="J25">
        <f t="shared" si="1"/>
        <v>33.268972246950597</v>
      </c>
      <c r="K25">
        <f t="shared" si="2"/>
        <v>12.051794265963661</v>
      </c>
      <c r="L25">
        <f t="shared" si="5"/>
        <v>10.360864138842491</v>
      </c>
      <c r="M25" s="6">
        <f t="shared" si="6"/>
        <v>0.45227934537184072</v>
      </c>
      <c r="N25" s="7">
        <f t="shared" si="7"/>
        <v>107.34750570355234</v>
      </c>
      <c r="O25" s="7"/>
      <c r="AE25">
        <v>4.2551335740072203</v>
      </c>
      <c r="AF25">
        <f t="shared" si="3"/>
        <v>33.741720487988502</v>
      </c>
      <c r="AG25">
        <v>5.1688694747763773</v>
      </c>
      <c r="AH25">
        <v>6.166666666666667</v>
      </c>
      <c r="AI25">
        <v>28.22799693702952</v>
      </c>
    </row>
    <row r="26" spans="1:35">
      <c r="A26">
        <v>5.7589444444444453</v>
      </c>
      <c r="B26" s="2">
        <v>24.549462365591392</v>
      </c>
      <c r="C26">
        <v>26.678212655041555</v>
      </c>
      <c r="D26">
        <v>23.52686771699279</v>
      </c>
      <c r="G26">
        <f t="shared" si="4"/>
        <v>7.0159902377025594</v>
      </c>
      <c r="H26">
        <v>7.666666666666667</v>
      </c>
      <c r="I26">
        <f t="shared" si="0"/>
        <v>20.930666045230133</v>
      </c>
      <c r="J26">
        <f t="shared" si="1"/>
        <v>30.085229404419309</v>
      </c>
      <c r="K26">
        <f t="shared" si="2"/>
        <v>9.3151602491936352</v>
      </c>
      <c r="L26">
        <f t="shared" si="5"/>
        <v>5.5357670388279168</v>
      </c>
      <c r="M26" s="6">
        <f t="shared" si="6"/>
        <v>0.22549443064736385</v>
      </c>
      <c r="N26" s="7">
        <f t="shared" si="7"/>
        <v>30.6447167081736</v>
      </c>
      <c r="O26" s="7"/>
      <c r="AE26">
        <v>4.2573680304853587</v>
      </c>
      <c r="AF26">
        <f t="shared" si="3"/>
        <v>33.735611009359403</v>
      </c>
      <c r="AG26">
        <v>5.1717199877990305</v>
      </c>
      <c r="AH26">
        <v>5.666666666666667</v>
      </c>
      <c r="AI26">
        <v>29.166054576153766</v>
      </c>
    </row>
    <row r="27" spans="1:35">
      <c r="A27">
        <v>5.4598585539510625</v>
      </c>
      <c r="B27" s="2">
        <v>23.55434782608695</v>
      </c>
      <c r="C27">
        <v>27.232808721532891</v>
      </c>
      <c r="D27">
        <v>24.108090423523109</v>
      </c>
      <c r="G27">
        <f t="shared" si="4"/>
        <v>6.6352773139408274</v>
      </c>
      <c r="H27">
        <v>7.583333333333333</v>
      </c>
      <c r="I27">
        <f t="shared" si="0"/>
        <v>21.059118722634803</v>
      </c>
      <c r="J27">
        <f t="shared" si="1"/>
        <v>30.746515158789123</v>
      </c>
      <c r="K27">
        <f t="shared" si="2"/>
        <v>9.816115997335654</v>
      </c>
      <c r="L27">
        <f t="shared" si="5"/>
        <v>7.1921673327021729</v>
      </c>
      <c r="M27" s="6">
        <f t="shared" si="6"/>
        <v>0.30534351389413938</v>
      </c>
      <c r="N27" s="7">
        <f t="shared" si="7"/>
        <v>51.727270941588287</v>
      </c>
      <c r="O27" s="7"/>
      <c r="AE27">
        <v>4.2688935018050538</v>
      </c>
      <c r="AF27">
        <f t="shared" si="3"/>
        <v>33.704133931143126</v>
      </c>
      <c r="AG27">
        <v>5.186424310151712</v>
      </c>
      <c r="AH27">
        <v>5.5</v>
      </c>
      <c r="AI27">
        <v>29.495376802125882</v>
      </c>
    </row>
    <row r="28" spans="1:35">
      <c r="A28">
        <v>3.8645908543922984</v>
      </c>
      <c r="B28" s="2">
        <v>25.472131147540981</v>
      </c>
      <c r="C28">
        <v>31.116624418539999</v>
      </c>
      <c r="D28">
        <v>28.238293318582532</v>
      </c>
      <c r="G28">
        <f t="shared" si="4"/>
        <v>4.6223025843192778</v>
      </c>
      <c r="H28">
        <v>5</v>
      </c>
      <c r="I28">
        <f t="shared" si="0"/>
        <v>26.082153244778578</v>
      </c>
      <c r="J28">
        <f t="shared" si="1"/>
        <v>34.845617308450315</v>
      </c>
      <c r="K28">
        <f t="shared" si="2"/>
        <v>13.783102954836208</v>
      </c>
      <c r="L28">
        <f t="shared" si="5"/>
        <v>9.3734861609093336</v>
      </c>
      <c r="M28" s="6">
        <f t="shared" si="6"/>
        <v>0.36798986730304378</v>
      </c>
      <c r="N28" s="7">
        <f t="shared" si="7"/>
        <v>87.862242808758793</v>
      </c>
      <c r="O28" s="7"/>
      <c r="AE28">
        <v>4.2820361010830332</v>
      </c>
      <c r="AF28">
        <f t="shared" si="3"/>
        <v>33.668313777430697</v>
      </c>
      <c r="AG28">
        <v>5.2031942128503292</v>
      </c>
      <c r="AH28">
        <v>5.666666666666667</v>
      </c>
      <c r="AI28">
        <v>29.166054576153766</v>
      </c>
    </row>
    <row r="29" spans="1:35">
      <c r="A29">
        <v>3.2024350180505414</v>
      </c>
      <c r="B29" s="2">
        <v>23.845283018867931</v>
      </c>
      <c r="C29">
        <v>33.456669546952178</v>
      </c>
      <c r="D29">
        <v>30.774373430220592</v>
      </c>
      <c r="G29">
        <f t="shared" si="4"/>
        <v>3.7972573989166007</v>
      </c>
      <c r="H29">
        <v>4.333333333333333</v>
      </c>
      <c r="I29">
        <f t="shared" si="0"/>
        <v>27.825781842985517</v>
      </c>
      <c r="J29">
        <f t="shared" si="1"/>
        <v>36.897394586746707</v>
      </c>
      <c r="K29">
        <f t="shared" si="2"/>
        <v>16.577451151593831</v>
      </c>
      <c r="L29">
        <f t="shared" si="5"/>
        <v>13.052111567878775</v>
      </c>
      <c r="M29" s="6">
        <f t="shared" si="6"/>
        <v>0.54736660317896413</v>
      </c>
      <c r="N29" s="7">
        <f t="shared" si="7"/>
        <v>170.35761638035493</v>
      </c>
      <c r="O29" s="7"/>
      <c r="AE29">
        <v>4.3432272362615327</v>
      </c>
      <c r="AF29">
        <f t="shared" si="3"/>
        <v>33.502560285166872</v>
      </c>
      <c r="AG29">
        <v>5.2813077389935676</v>
      </c>
      <c r="AH29">
        <v>5.666666666666667</v>
      </c>
      <c r="AI29">
        <v>29.166054576153766</v>
      </c>
    </row>
    <row r="30" spans="1:35">
      <c r="A30">
        <v>4.1996505214600885</v>
      </c>
      <c r="B30" s="2">
        <v>25.059090909090902</v>
      </c>
      <c r="C30">
        <v>30.134319093489569</v>
      </c>
      <c r="D30">
        <v>27.184082430074419</v>
      </c>
      <c r="G30">
        <f t="shared" si="4"/>
        <v>5.0423580076087111</v>
      </c>
      <c r="H30">
        <v>5.416666666666667</v>
      </c>
      <c r="I30">
        <f t="shared" si="0"/>
        <v>25.105533645088663</v>
      </c>
      <c r="J30">
        <f t="shared" si="1"/>
        <v>33.894154349910032</v>
      </c>
      <c r="K30">
        <f t="shared" si="2"/>
        <v>12.702228500330852</v>
      </c>
      <c r="L30">
        <f t="shared" si="5"/>
        <v>8.8350634408191304</v>
      </c>
      <c r="M30" s="6">
        <f t="shared" si="6"/>
        <v>0.3525691922692199</v>
      </c>
      <c r="N30" s="7">
        <f t="shared" si="7"/>
        <v>78.058346003298766</v>
      </c>
      <c r="O30" s="7"/>
      <c r="AE30">
        <v>4.4183900922583232</v>
      </c>
      <c r="AF30">
        <f t="shared" si="3"/>
        <v>33.301236419955828</v>
      </c>
      <c r="AG30">
        <v>5.3773323898730716</v>
      </c>
      <c r="AH30">
        <v>5.916666666666667</v>
      </c>
      <c r="AI30">
        <v>28.687999811090776</v>
      </c>
    </row>
    <row r="31" spans="1:35">
      <c r="A31">
        <v>4.4796216907340556</v>
      </c>
      <c r="B31" s="2">
        <v>21.947368421052637</v>
      </c>
      <c r="C31">
        <v>29.3932838116475</v>
      </c>
      <c r="D31">
        <v>26.393013502477441</v>
      </c>
      <c r="G31">
        <f t="shared" si="4"/>
        <v>5.3945442169150315</v>
      </c>
      <c r="H31">
        <v>6.25</v>
      </c>
      <c r="I31">
        <f t="shared" si="0"/>
        <v>23.367592719825424</v>
      </c>
      <c r="J31">
        <f t="shared" si="1"/>
        <v>33.139051582894879</v>
      </c>
      <c r="K31">
        <f t="shared" si="2"/>
        <v>11.922037392488514</v>
      </c>
      <c r="L31">
        <f t="shared" si="5"/>
        <v>11.191683161842242</v>
      </c>
      <c r="M31" s="6">
        <f t="shared" si="6"/>
        <v>0.50993280593525792</v>
      </c>
      <c r="N31" s="7">
        <f t="shared" si="7"/>
        <v>125.25377199506316</v>
      </c>
      <c r="O31" s="7"/>
      <c r="AE31">
        <v>4.4305224127557166</v>
      </c>
      <c r="AF31">
        <f t="shared" si="3"/>
        <v>33.268972246950597</v>
      </c>
      <c r="AG31">
        <v>5.3928398128798669</v>
      </c>
      <c r="AH31">
        <v>6.083333333333333</v>
      </c>
      <c r="AI31">
        <v>28.379395332619623</v>
      </c>
    </row>
    <row r="32" spans="1:35">
      <c r="A32">
        <v>6.2400213598074608</v>
      </c>
      <c r="B32" s="2">
        <v>24.588461538461527</v>
      </c>
      <c r="C32">
        <v>25.865103963752635</v>
      </c>
      <c r="D32">
        <v>22.678789401008739</v>
      </c>
      <c r="G32">
        <f t="shared" si="4"/>
        <v>7.630261467980767</v>
      </c>
      <c r="H32">
        <v>8.5833333333333339</v>
      </c>
      <c r="I32">
        <f t="shared" si="0"/>
        <v>19.619343674748443</v>
      </c>
      <c r="J32">
        <f t="shared" si="1"/>
        <v>29.080396584569417</v>
      </c>
      <c r="K32">
        <f t="shared" si="2"/>
        <v>8.6092864537451312</v>
      </c>
      <c r="L32">
        <f t="shared" si="5"/>
        <v>4.4919350461078906</v>
      </c>
      <c r="M32" s="6">
        <f t="shared" si="6"/>
        <v>0.18268467260879903</v>
      </c>
      <c r="N32" s="7">
        <f t="shared" si="7"/>
        <v>20.177480458452298</v>
      </c>
      <c r="O32" s="7"/>
      <c r="AE32">
        <v>4.4489933814681111</v>
      </c>
      <c r="AF32">
        <f t="shared" si="3"/>
        <v>33.219974220125692</v>
      </c>
      <c r="AG32">
        <v>5.4164533290146322</v>
      </c>
      <c r="AH32">
        <v>6.833333333333333</v>
      </c>
      <c r="AI32">
        <v>27.081512677470297</v>
      </c>
    </row>
    <row r="33" spans="1:35">
      <c r="A33">
        <v>4.1620659346169271</v>
      </c>
      <c r="B33" s="2">
        <v>23.857352941176465</v>
      </c>
      <c r="C33">
        <v>30.239013675514421</v>
      </c>
      <c r="D33">
        <v>27.296140088919895</v>
      </c>
      <c r="G33">
        <f t="shared" si="4"/>
        <v>4.9951598172865364</v>
      </c>
      <c r="H33">
        <v>5.583333333333333</v>
      </c>
      <c r="I33">
        <f t="shared" si="0"/>
        <v>24.736280683497668</v>
      </c>
      <c r="J33">
        <f t="shared" si="1"/>
        <v>33.998219507390374</v>
      </c>
      <c r="K33">
        <f t="shared" si="2"/>
        <v>12.814882948822616</v>
      </c>
      <c r="L33">
        <f t="shared" si="5"/>
        <v>10.140866566213909</v>
      </c>
      <c r="M33" s="6">
        <f t="shared" si="6"/>
        <v>0.42506252018895763</v>
      </c>
      <c r="N33" s="7">
        <f t="shared" si="7"/>
        <v>102.83717471375508</v>
      </c>
      <c r="O33" s="7"/>
      <c r="AE33">
        <v>4.4639558764540714</v>
      </c>
      <c r="AF33">
        <f t="shared" si="3"/>
        <v>33.180391465697681</v>
      </c>
      <c r="AG33">
        <v>5.4355851764412293</v>
      </c>
      <c r="AH33">
        <v>5.666666666666667</v>
      </c>
      <c r="AI33">
        <v>29.166054576153766</v>
      </c>
    </row>
    <row r="34" spans="1:35">
      <c r="A34">
        <v>4.4806202366626557</v>
      </c>
      <c r="B34" s="2">
        <v>23.570270270270274</v>
      </c>
      <c r="C34">
        <v>29.390756435012392</v>
      </c>
      <c r="D34">
        <v>26.390321774579988</v>
      </c>
      <c r="G34">
        <f t="shared" si="4"/>
        <v>5.3958021821699163</v>
      </c>
      <c r="H34">
        <v>6.083333333333333</v>
      </c>
      <c r="I34">
        <f t="shared" si="0"/>
        <v>23.694515809516005</v>
      </c>
      <c r="J34">
        <f t="shared" si="1"/>
        <v>33.136420139664828</v>
      </c>
      <c r="K34">
        <f t="shared" si="2"/>
        <v>11.919427734234629</v>
      </c>
      <c r="L34">
        <f t="shared" si="5"/>
        <v>9.5661498693945539</v>
      </c>
      <c r="M34" s="6">
        <f t="shared" si="6"/>
        <v>0.40585660493934</v>
      </c>
      <c r="N34" s="7">
        <f t="shared" si="7"/>
        <v>91.511223323717445</v>
      </c>
      <c r="O34" s="7"/>
      <c r="AE34">
        <v>4.4796216907340556</v>
      </c>
      <c r="AF34">
        <f t="shared" si="3"/>
        <v>33.139051582894879</v>
      </c>
      <c r="AG34">
        <v>5.4556197739289169</v>
      </c>
      <c r="AH34">
        <v>6.25</v>
      </c>
      <c r="AI34">
        <v>28.078481442870491</v>
      </c>
    </row>
    <row r="35" spans="1:35">
      <c r="A35">
        <v>4.592452466907341</v>
      </c>
      <c r="B35" s="2">
        <v>23.499999999999996</v>
      </c>
      <c r="C35">
        <v>29.112545677374175</v>
      </c>
      <c r="D35">
        <v>26.094283452047723</v>
      </c>
      <c r="G35">
        <f t="shared" si="4"/>
        <v>5.5367692915480271</v>
      </c>
      <c r="H35">
        <v>6.166666666666667</v>
      </c>
      <c r="I35">
        <f t="shared" ref="I35:I66" si="8">52/($R$2*POWER(H35,$S$2)+1)</f>
        <v>23.529851271367129</v>
      </c>
      <c r="J35">
        <f t="shared" ref="J35:J66" si="9">52/(1+$R$5*POWER(A35,$R$6))</f>
        <v>32.844396739838928</v>
      </c>
      <c r="K35">
        <f t="shared" ref="K35:K66" si="10">52/(POWER(A35,$R$6))</f>
        <v>11.634276681189583</v>
      </c>
      <c r="L35">
        <f t="shared" si="5"/>
        <v>9.3443967398389312</v>
      </c>
      <c r="M35" s="6">
        <f t="shared" si="6"/>
        <v>0.39763390382293329</v>
      </c>
      <c r="N35" s="7">
        <f t="shared" si="7"/>
        <v>87.317750431512451</v>
      </c>
      <c r="O35" s="7"/>
      <c r="AE35">
        <v>4.4806202366626557</v>
      </c>
      <c r="AF35">
        <f t="shared" si="3"/>
        <v>33.136420139664828</v>
      </c>
      <c r="AG35">
        <v>5.456896907352033</v>
      </c>
      <c r="AH35">
        <v>6.083333333333333</v>
      </c>
      <c r="AI35">
        <v>28.379395332619623</v>
      </c>
    </row>
    <row r="36" spans="1:35">
      <c r="A36">
        <v>4.0724819494584832</v>
      </c>
      <c r="B36" s="2">
        <v>22.478260869565212</v>
      </c>
      <c r="C36">
        <v>30.493926528035285</v>
      </c>
      <c r="D36">
        <v>27.569282355204972</v>
      </c>
      <c r="G36">
        <f t="shared" si="4"/>
        <v>4.8827411021831697</v>
      </c>
      <c r="H36">
        <v>5.666666666666667</v>
      </c>
      <c r="I36">
        <f t="shared" si="8"/>
        <v>24.555944039531891</v>
      </c>
      <c r="J36">
        <f t="shared" si="9"/>
        <v>34.248926627665391</v>
      </c>
      <c r="K36">
        <f t="shared" si="10"/>
        <v>13.0917070274397</v>
      </c>
      <c r="L36">
        <f t="shared" si="5"/>
        <v>11.770665758100179</v>
      </c>
      <c r="M36" s="6">
        <f t="shared" si="6"/>
        <v>0.52364663914178766</v>
      </c>
      <c r="N36" s="7">
        <f t="shared" si="7"/>
        <v>138.54857238891208</v>
      </c>
      <c r="O36" s="7"/>
      <c r="AE36">
        <v>4.592452466907341</v>
      </c>
      <c r="AF36">
        <f t="shared" si="3"/>
        <v>32.844396739838928</v>
      </c>
      <c r="AG36">
        <v>5.600019234495262</v>
      </c>
      <c r="AH36">
        <v>6.166666666666667</v>
      </c>
      <c r="AI36">
        <v>28.22799693702952</v>
      </c>
    </row>
    <row r="37" spans="1:35">
      <c r="A37">
        <v>5.1702338547934215</v>
      </c>
      <c r="B37" s="2">
        <v>22.258426966292134</v>
      </c>
      <c r="C37">
        <v>27.811523915948271</v>
      </c>
      <c r="D37">
        <v>24.716942939830115</v>
      </c>
      <c r="G37">
        <f t="shared" si="4"/>
        <v>6.2675233609584744</v>
      </c>
      <c r="H37">
        <v>7.333333333333333</v>
      </c>
      <c r="I37">
        <f t="shared" si="8"/>
        <v>21.454658933880513</v>
      </c>
      <c r="J37">
        <f t="shared" si="9"/>
        <v>31.415846051311615</v>
      </c>
      <c r="K37">
        <f t="shared" si="10"/>
        <v>10.355943460010632</v>
      </c>
      <c r="L37">
        <f t="shared" si="5"/>
        <v>9.1574190850194803</v>
      </c>
      <c r="M37" s="6">
        <f t="shared" si="6"/>
        <v>0.41141357827699837</v>
      </c>
      <c r="N37" s="7">
        <f t="shared" si="7"/>
        <v>83.858324298679022</v>
      </c>
      <c r="O37" s="7"/>
      <c r="AE37">
        <v>4.6249350180505422</v>
      </c>
      <c r="AF37">
        <f t="shared" si="3"/>
        <v>32.760561923779655</v>
      </c>
      <c r="AG37">
        <v>5.6416232174740379</v>
      </c>
      <c r="AH37">
        <v>6</v>
      </c>
      <c r="AI37">
        <v>28.532716074639517</v>
      </c>
    </row>
    <row r="38" spans="1:35">
      <c r="A38">
        <v>4.1033716405936618</v>
      </c>
      <c r="B38" s="2">
        <v>26.904761904761912</v>
      </c>
      <c r="C38">
        <v>30.405158778025736</v>
      </c>
      <c r="D38">
        <v>27.474118206645873</v>
      </c>
      <c r="G38">
        <f t="shared" si="4"/>
        <v>4.9214917379019605</v>
      </c>
      <c r="H38">
        <v>5.166666666666667</v>
      </c>
      <c r="I38">
        <f t="shared" si="8"/>
        <v>25.681948395125598</v>
      </c>
      <c r="J38">
        <f t="shared" si="9"/>
        <v>34.162052035842635</v>
      </c>
      <c r="K38">
        <f t="shared" si="10"/>
        <v>12.9949014141208</v>
      </c>
      <c r="L38">
        <f t="shared" si="5"/>
        <v>7.2572901310807225</v>
      </c>
      <c r="M38" s="6">
        <f t="shared" si="6"/>
        <v>0.26973998717291175</v>
      </c>
      <c r="N38" s="7">
        <f t="shared" si="7"/>
        <v>52.668260046681652</v>
      </c>
      <c r="O38" s="7"/>
      <c r="AE38">
        <v>4.6843524368231044</v>
      </c>
      <c r="AF38">
        <f t="shared" si="3"/>
        <v>32.608339431683305</v>
      </c>
      <c r="AG38">
        <v>5.7177635309625137</v>
      </c>
      <c r="AH38">
        <v>6.25</v>
      </c>
      <c r="AI38">
        <v>28.078481442870491</v>
      </c>
    </row>
    <row r="39" spans="1:35">
      <c r="A39">
        <v>4.6249350180505422</v>
      </c>
      <c r="B39" s="2">
        <v>24.44794520547946</v>
      </c>
      <c r="C39">
        <v>29.033491256900344</v>
      </c>
      <c r="D39">
        <v>26.010259073264965</v>
      </c>
      <c r="G39">
        <f t="shared" si="4"/>
        <v>5.5777441556376566</v>
      </c>
      <c r="H39">
        <v>6</v>
      </c>
      <c r="I39">
        <f t="shared" si="8"/>
        <v>23.86164209485154</v>
      </c>
      <c r="J39">
        <f t="shared" si="9"/>
        <v>32.760561923779655</v>
      </c>
      <c r="K39">
        <f t="shared" si="10"/>
        <v>11.554014034950772</v>
      </c>
      <c r="L39">
        <f t="shared" si="5"/>
        <v>8.3126167183001947</v>
      </c>
      <c r="M39" s="6">
        <f t="shared" si="6"/>
        <v>0.34001289877061358</v>
      </c>
      <c r="N39" s="7">
        <f t="shared" si="7"/>
        <v>69.099596705363894</v>
      </c>
      <c r="O39" s="7"/>
      <c r="AE39">
        <v>4.7038235058162847</v>
      </c>
      <c r="AF39">
        <f t="shared" si="3"/>
        <v>32.558770878719443</v>
      </c>
      <c r="AG39">
        <v>5.7427252616450204</v>
      </c>
      <c r="AH39">
        <v>6.166666666666667</v>
      </c>
      <c r="AI39">
        <v>28.22799693702952</v>
      </c>
    </row>
    <row r="40" spans="1:35">
      <c r="A40">
        <v>4.8234863618130763</v>
      </c>
      <c r="B40" s="2">
        <v>22.983132530120475</v>
      </c>
      <c r="C40">
        <v>28.56645318243606</v>
      </c>
      <c r="D40">
        <v>25.51473123061465</v>
      </c>
      <c r="G40">
        <f t="shared" si="4"/>
        <v>5.8284906087938158</v>
      </c>
      <c r="H40">
        <v>6.833333333333333</v>
      </c>
      <c r="I40">
        <f t="shared" si="8"/>
        <v>22.294810703053532</v>
      </c>
      <c r="J40">
        <f t="shared" si="9"/>
        <v>32.257495058981753</v>
      </c>
      <c r="K40">
        <f t="shared" si="10"/>
        <v>11.086700511098808</v>
      </c>
      <c r="L40">
        <f t="shared" si="5"/>
        <v>9.2743625288612783</v>
      </c>
      <c r="M40" s="6">
        <f t="shared" si="6"/>
        <v>0.40352908885273975</v>
      </c>
      <c r="N40" s="7">
        <f t="shared" si="7"/>
        <v>86.01380031674617</v>
      </c>
      <c r="O40" s="7"/>
      <c r="AE40">
        <v>4.7483569494584836</v>
      </c>
      <c r="AF40">
        <f t="shared" si="3"/>
        <v>32.44597780700488</v>
      </c>
      <c r="AG40">
        <v>5.7998361848055904</v>
      </c>
      <c r="AH40">
        <v>6.75</v>
      </c>
      <c r="AI40">
        <v>27.218860631963462</v>
      </c>
    </row>
    <row r="41" spans="1:35">
      <c r="A41">
        <v>4.756317689530686</v>
      </c>
      <c r="B41" s="2">
        <v>24.068421052631582</v>
      </c>
      <c r="C41">
        <v>28.721420860014948</v>
      </c>
      <c r="D41">
        <v>25.678986173271156</v>
      </c>
      <c r="G41">
        <f t="shared" si="4"/>
        <v>5.7436103626570656</v>
      </c>
      <c r="H41">
        <v>6.25</v>
      </c>
      <c r="I41">
        <f t="shared" si="8"/>
        <v>23.367592719825424</v>
      </c>
      <c r="J41">
        <f t="shared" si="9"/>
        <v>32.425899329008203</v>
      </c>
      <c r="K41">
        <f t="shared" si="10"/>
        <v>11.240461548958798</v>
      </c>
      <c r="L41">
        <f t="shared" si="5"/>
        <v>8.3574782763766216</v>
      </c>
      <c r="M41" s="6">
        <f t="shared" si="6"/>
        <v>0.34723832768676099</v>
      </c>
      <c r="N41" s="7">
        <f t="shared" si="7"/>
        <v>69.847443140107146</v>
      </c>
      <c r="O41" s="7"/>
      <c r="AE41">
        <v>4.756317689530686</v>
      </c>
      <c r="AF41">
        <f t="shared" si="3"/>
        <v>32.425899329008203</v>
      </c>
      <c r="AG41">
        <v>5.8100480979091209</v>
      </c>
      <c r="AH41">
        <v>6.25</v>
      </c>
      <c r="AI41">
        <v>28.078481442870491</v>
      </c>
    </row>
    <row r="42" spans="1:35">
      <c r="A42">
        <v>4.9380344965904523</v>
      </c>
      <c r="B42" s="2">
        <v>22.733333333333331</v>
      </c>
      <c r="C42">
        <v>28.308954949571337</v>
      </c>
      <c r="D42">
        <v>25.242167920836863</v>
      </c>
      <c r="G42">
        <f t="shared" si="4"/>
        <v>5.9733691461967187</v>
      </c>
      <c r="H42">
        <v>6.666666666666667</v>
      </c>
      <c r="I42">
        <f t="shared" si="8"/>
        <v>22.590554595286662</v>
      </c>
      <c r="J42">
        <f t="shared" si="9"/>
        <v>31.974395257599891</v>
      </c>
      <c r="K42">
        <f t="shared" si="10"/>
        <v>10.834044901664297</v>
      </c>
      <c r="L42">
        <f t="shared" si="5"/>
        <v>9.2410619242665604</v>
      </c>
      <c r="M42" s="6">
        <f t="shared" si="6"/>
        <v>0.40649832511436484</v>
      </c>
      <c r="N42" s="7">
        <f t="shared" si="7"/>
        <v>85.39722548812918</v>
      </c>
      <c r="O42" s="7"/>
      <c r="AE42">
        <v>4.8234863618130763</v>
      </c>
      <c r="AF42">
        <f t="shared" si="3"/>
        <v>32.257495058981753</v>
      </c>
      <c r="AG42">
        <v>5.8962450364929815</v>
      </c>
      <c r="AH42">
        <v>6.833333333333333</v>
      </c>
      <c r="AI42">
        <v>27.081512677470297</v>
      </c>
    </row>
    <row r="43" spans="1:35">
      <c r="A43">
        <v>4.3432272362615327</v>
      </c>
      <c r="B43" s="2">
        <v>23.80869565217391</v>
      </c>
      <c r="C43">
        <v>29.746024685127576</v>
      </c>
      <c r="D43">
        <v>26.769113725963219</v>
      </c>
      <c r="G43">
        <f t="shared" si="4"/>
        <v>5.2228376161506143</v>
      </c>
      <c r="H43">
        <v>5.666666666666667</v>
      </c>
      <c r="I43">
        <f t="shared" si="8"/>
        <v>24.555944039531891</v>
      </c>
      <c r="J43">
        <f t="shared" si="9"/>
        <v>33.502560285166872</v>
      </c>
      <c r="K43">
        <f t="shared" si="10"/>
        <v>12.289672467771119</v>
      </c>
      <c r="L43">
        <f t="shared" si="5"/>
        <v>9.6938646329929625</v>
      </c>
      <c r="M43" s="6">
        <f t="shared" si="6"/>
        <v>0.40715647655010623</v>
      </c>
      <c r="N43" s="7">
        <f t="shared" si="7"/>
        <v>93.971011522791784</v>
      </c>
      <c r="O43" s="7"/>
      <c r="AE43">
        <v>4.872669073405536</v>
      </c>
      <c r="AF43">
        <f t="shared" si="3"/>
        <v>32.135316210897436</v>
      </c>
      <c r="AG43">
        <v>5.9593990142173459</v>
      </c>
      <c r="AH43">
        <v>6.5</v>
      </c>
      <c r="AI43">
        <v>27.640854987737324</v>
      </c>
    </row>
    <row r="44" spans="1:35">
      <c r="A44">
        <v>4.7038235058162847</v>
      </c>
      <c r="B44" s="2">
        <v>25.339999999999993</v>
      </c>
      <c r="C44">
        <v>28.844659314709574</v>
      </c>
      <c r="D44">
        <v>25.80972818290142</v>
      </c>
      <c r="G44">
        <f t="shared" si="4"/>
        <v>5.677312535184452</v>
      </c>
      <c r="H44">
        <v>6.166666666666667</v>
      </c>
      <c r="I44">
        <f t="shared" si="8"/>
        <v>23.529851271367129</v>
      </c>
      <c r="J44">
        <f t="shared" si="9"/>
        <v>32.558770878719443</v>
      </c>
      <c r="K44">
        <f t="shared" si="10"/>
        <v>11.363659572249983</v>
      </c>
      <c r="L44">
        <f t="shared" si="5"/>
        <v>7.2187708787194502</v>
      </c>
      <c r="M44" s="6">
        <f t="shared" si="6"/>
        <v>0.28487651455088603</v>
      </c>
      <c r="N44" s="7">
        <f t="shared" si="7"/>
        <v>52.110652999447986</v>
      </c>
      <c r="O44" s="7"/>
      <c r="AE44">
        <v>4.9380344965904523</v>
      </c>
      <c r="AF44">
        <f t="shared" si="3"/>
        <v>31.974395257599891</v>
      </c>
      <c r="AG44">
        <v>6.0433821704341018</v>
      </c>
      <c r="AH44">
        <v>6.666666666666667</v>
      </c>
      <c r="AI44">
        <v>27.357845365507263</v>
      </c>
    </row>
    <row r="45" spans="1:35">
      <c r="A45">
        <v>4.2551335740072203</v>
      </c>
      <c r="B45" s="2">
        <v>20.650666666666666</v>
      </c>
      <c r="C45">
        <v>29.982117714879035</v>
      </c>
      <c r="D45">
        <v>27.021306107954235</v>
      </c>
      <c r="G45">
        <f t="shared" si="4"/>
        <v>5.1120684090032036</v>
      </c>
      <c r="H45">
        <v>6.166666666666667</v>
      </c>
      <c r="I45">
        <f t="shared" si="8"/>
        <v>23.529851271367129</v>
      </c>
      <c r="J45">
        <f t="shared" si="9"/>
        <v>33.741720487988502</v>
      </c>
      <c r="K45">
        <f t="shared" si="10"/>
        <v>12.539531306222829</v>
      </c>
      <c r="L45">
        <f t="shared" si="5"/>
        <v>13.091053821321836</v>
      </c>
      <c r="M45" s="6">
        <f t="shared" si="6"/>
        <v>0.63392887177113744</v>
      </c>
      <c r="N45" s="7">
        <f t="shared" si="7"/>
        <v>171.37569015274505</v>
      </c>
      <c r="O45" s="7"/>
      <c r="AE45">
        <v>4.9921427998395504</v>
      </c>
      <c r="AF45">
        <f t="shared" si="3"/>
        <v>31.842430336480071</v>
      </c>
      <c r="AG45">
        <v>6.1129441384998637</v>
      </c>
      <c r="AH45">
        <v>8.1666666666666661</v>
      </c>
      <c r="AI45">
        <v>25.08333970683654</v>
      </c>
    </row>
    <row r="46" spans="1:35">
      <c r="A46">
        <v>5.3175090252707582</v>
      </c>
      <c r="B46" s="2">
        <v>21.721111111111107</v>
      </c>
      <c r="C46">
        <v>27.511785658319639</v>
      </c>
      <c r="D46">
        <v>24.401297954548905</v>
      </c>
      <c r="G46">
        <f t="shared" si="4"/>
        <v>6.4544120179686502</v>
      </c>
      <c r="H46">
        <v>7.416666666666667</v>
      </c>
      <c r="I46">
        <f t="shared" si="8"/>
        <v>21.321080786981376</v>
      </c>
      <c r="J46">
        <f t="shared" si="9"/>
        <v>31.071806099017103</v>
      </c>
      <c r="K46">
        <f t="shared" si="10"/>
        <v>10.074156181567128</v>
      </c>
      <c r="L46">
        <f t="shared" si="5"/>
        <v>9.350694987905996</v>
      </c>
      <c r="M46" s="6">
        <f t="shared" si="6"/>
        <v>0.43048879682415458</v>
      </c>
      <c r="N46" s="7">
        <f t="shared" si="7"/>
        <v>87.435496756850313</v>
      </c>
      <c r="O46" s="7"/>
      <c r="AE46">
        <v>5.0678309265944641</v>
      </c>
      <c r="AF46">
        <f t="shared" si="3"/>
        <v>31.659693380347154</v>
      </c>
      <c r="AG46">
        <v>6.210312667077071</v>
      </c>
      <c r="AH46">
        <v>5.666666666666667</v>
      </c>
      <c r="AI46">
        <v>29.166054576153766</v>
      </c>
    </row>
    <row r="47" spans="1:35">
      <c r="A47">
        <v>3.8963725932611317</v>
      </c>
      <c r="B47" s="2">
        <v>21.803000000000001</v>
      </c>
      <c r="C47">
        <v>31.018457946132468</v>
      </c>
      <c r="D47">
        <v>28.132658929908537</v>
      </c>
      <c r="G47">
        <f t="shared" si="4"/>
        <v>4.6620766152936151</v>
      </c>
      <c r="H47">
        <v>5.416666666666667</v>
      </c>
      <c r="I47">
        <f t="shared" si="8"/>
        <v>25.105533645088663</v>
      </c>
      <c r="J47">
        <f t="shared" si="9"/>
        <v>34.753017709860494</v>
      </c>
      <c r="K47">
        <f t="shared" si="10"/>
        <v>13.672670133466255</v>
      </c>
      <c r="L47">
        <f t="shared" si="5"/>
        <v>12.950017709860493</v>
      </c>
      <c r="M47" s="6">
        <f t="shared" si="6"/>
        <v>0.59395577259370236</v>
      </c>
      <c r="N47" s="7">
        <f t="shared" si="7"/>
        <v>167.70295868570039</v>
      </c>
      <c r="O47" s="7"/>
      <c r="AE47">
        <v>5.1470436221419975</v>
      </c>
      <c r="AF47">
        <f t="shared" si="3"/>
        <v>31.470730735437943</v>
      </c>
      <c r="AG47">
        <v>6.3122935160610707</v>
      </c>
      <c r="AH47">
        <v>5.5</v>
      </c>
      <c r="AI47">
        <v>29.495376802125882</v>
      </c>
    </row>
    <row r="48" spans="1:35">
      <c r="A48">
        <v>4.4639558764540714</v>
      </c>
      <c r="B48" s="2">
        <v>25.7087</v>
      </c>
      <c r="C48">
        <v>29.433037368009145</v>
      </c>
      <c r="D48">
        <v>26.435357834324037</v>
      </c>
      <c r="G48">
        <f t="shared" si="4"/>
        <v>5.3748101647500466</v>
      </c>
      <c r="H48">
        <v>5.666666666666667</v>
      </c>
      <c r="I48">
        <f t="shared" si="8"/>
        <v>24.555944039531891</v>
      </c>
      <c r="J48">
        <f t="shared" si="9"/>
        <v>33.180391465697681</v>
      </c>
      <c r="K48">
        <f t="shared" si="10"/>
        <v>11.96313082355155</v>
      </c>
      <c r="L48">
        <f t="shared" si="5"/>
        <v>7.4716914656976812</v>
      </c>
      <c r="M48" s="6">
        <f t="shared" si="6"/>
        <v>0.29062891027930937</v>
      </c>
      <c r="N48" s="7">
        <f t="shared" si="7"/>
        <v>55.82617335857956</v>
      </c>
      <c r="O48" s="7"/>
      <c r="AE48">
        <v>5.1702338547934215</v>
      </c>
      <c r="AF48">
        <f t="shared" si="3"/>
        <v>31.415846051311615</v>
      </c>
      <c r="AG48">
        <v>6.3421642918903141</v>
      </c>
      <c r="AH48">
        <v>7.333333333333333</v>
      </c>
      <c r="AI48">
        <v>26.290100090969791</v>
      </c>
    </row>
    <row r="49" spans="1:35">
      <c r="A49">
        <v>4.7483569494584836</v>
      </c>
      <c r="B49" s="2">
        <v>22.596341463414632</v>
      </c>
      <c r="C49">
        <v>28.739988417277733</v>
      </c>
      <c r="D49">
        <v>25.698677575219154</v>
      </c>
      <c r="G49">
        <f t="shared" si="4"/>
        <v>5.7335541202153468</v>
      </c>
      <c r="H49">
        <v>6.75</v>
      </c>
      <c r="I49">
        <f t="shared" si="8"/>
        <v>22.441652565853726</v>
      </c>
      <c r="J49">
        <f t="shared" si="9"/>
        <v>32.44597780700488</v>
      </c>
      <c r="K49">
        <f t="shared" si="10"/>
        <v>11.258970855293599</v>
      </c>
      <c r="L49">
        <f t="shared" si="5"/>
        <v>9.8496363435902481</v>
      </c>
      <c r="M49" s="6">
        <f t="shared" si="6"/>
        <v>0.43589518062194421</v>
      </c>
      <c r="N49" s="7">
        <f t="shared" si="7"/>
        <v>97.015336100973869</v>
      </c>
      <c r="O49" s="7"/>
      <c r="AE49">
        <v>5.3175090252707582</v>
      </c>
      <c r="AF49">
        <f t="shared" si="3"/>
        <v>31.071806099017103</v>
      </c>
      <c r="AG49">
        <v>6.5320216280990788</v>
      </c>
      <c r="AH49">
        <v>7.416666666666667</v>
      </c>
      <c r="AI49">
        <v>26.163377634958241</v>
      </c>
    </row>
    <row r="50" spans="1:35">
      <c r="A50">
        <v>6.3236894304051345</v>
      </c>
      <c r="B50" s="2">
        <v>34.202325581395343</v>
      </c>
      <c r="C50">
        <v>25.732535767453673</v>
      </c>
      <c r="D50">
        <v>22.540985563440643</v>
      </c>
      <c r="G50">
        <f t="shared" si="4"/>
        <v>7.7373225835919035</v>
      </c>
      <c r="H50">
        <v>6.916666666666667</v>
      </c>
      <c r="I50">
        <f t="shared" si="8"/>
        <v>22.149985261944042</v>
      </c>
      <c r="J50">
        <f t="shared" si="9"/>
        <v>28.912587602099826</v>
      </c>
      <c r="K50">
        <f t="shared" si="10"/>
        <v>8.4973915981062209</v>
      </c>
      <c r="L50">
        <f t="shared" si="5"/>
        <v>5.2897379792955164</v>
      </c>
      <c r="M50" s="6">
        <f t="shared" si="6"/>
        <v>0.15466018434059103</v>
      </c>
      <c r="N50" s="7">
        <f t="shared" si="7"/>
        <v>27.981327889601413</v>
      </c>
      <c r="O50" s="7"/>
      <c r="AE50">
        <v>5.3910564580826312</v>
      </c>
      <c r="AF50">
        <f t="shared" si="3"/>
        <v>30.902864880427405</v>
      </c>
      <c r="AG50">
        <v>6.6269333738504317</v>
      </c>
      <c r="AH50">
        <v>7.583333333333333</v>
      </c>
      <c r="AI50">
        <v>25.914132213296185</v>
      </c>
    </row>
    <row r="51" spans="1:35">
      <c r="A51">
        <v>7.4971357300441239</v>
      </c>
      <c r="B51" s="2">
        <v>33.004166666666656</v>
      </c>
      <c r="C51">
        <v>24.09696692298121</v>
      </c>
      <c r="D51">
        <v>20.851864479658545</v>
      </c>
      <c r="G51">
        <f t="shared" si="4"/>
        <v>9.245397149880823</v>
      </c>
      <c r="H51">
        <v>7.916666666666667</v>
      </c>
      <c r="I51">
        <f t="shared" si="8"/>
        <v>20.555028006647255</v>
      </c>
      <c r="J51">
        <f t="shared" si="9"/>
        <v>26.751193579282116</v>
      </c>
      <c r="K51">
        <f t="shared" si="10"/>
        <v>7.1891284491215472</v>
      </c>
      <c r="L51">
        <f t="shared" si="5"/>
        <v>6.2529730873845395</v>
      </c>
      <c r="M51" s="6">
        <f t="shared" si="6"/>
        <v>0.18946011121983208</v>
      </c>
      <c r="N51" s="7">
        <f t="shared" si="7"/>
        <v>39.099672431555341</v>
      </c>
      <c r="O51" s="7"/>
      <c r="AE51">
        <v>5.3973844765342953</v>
      </c>
      <c r="AF51">
        <f t="shared" si="3"/>
        <v>30.88841688810486</v>
      </c>
      <c r="AG51">
        <v>6.635102625732487</v>
      </c>
      <c r="AH51">
        <v>6.75</v>
      </c>
      <c r="AI51">
        <v>27.218860631963462</v>
      </c>
    </row>
    <row r="52" spans="1:35">
      <c r="A52">
        <v>5.8695156438026475</v>
      </c>
      <c r="B52" s="2">
        <v>32.31898734177215</v>
      </c>
      <c r="C52">
        <v>26.483187966589188</v>
      </c>
      <c r="D52">
        <v>23.323011176140373</v>
      </c>
      <c r="G52">
        <f t="shared" si="4"/>
        <v>7.1569724010577689</v>
      </c>
      <c r="H52">
        <v>6.5</v>
      </c>
      <c r="I52">
        <f t="shared" si="8"/>
        <v>22.894720720874108</v>
      </c>
      <c r="J52">
        <f t="shared" si="9"/>
        <v>29.848049795256614</v>
      </c>
      <c r="K52">
        <f t="shared" si="10"/>
        <v>9.1427727659340405</v>
      </c>
      <c r="L52">
        <f t="shared" si="5"/>
        <v>2.4709375465155361</v>
      </c>
      <c r="M52" s="6">
        <f t="shared" si="6"/>
        <v>7.6454671069531313E-2</v>
      </c>
      <c r="N52" s="7">
        <f t="shared" si="7"/>
        <v>6.1055323587802173</v>
      </c>
      <c r="O52" s="7"/>
      <c r="AE52">
        <v>5.4340524969915762</v>
      </c>
      <c r="AF52">
        <f t="shared" si="3"/>
        <v>30.804968388702022</v>
      </c>
      <c r="AG52">
        <v>6.6824492101060882</v>
      </c>
      <c r="AH52">
        <v>5.916666666666667</v>
      </c>
      <c r="AI52">
        <v>28.687999811090776</v>
      </c>
    </row>
    <row r="53" spans="1:35">
      <c r="A53">
        <v>7.6406738868832731</v>
      </c>
      <c r="B53" s="2">
        <v>30.221495327102794</v>
      </c>
      <c r="C53">
        <v>23.921302371426016</v>
      </c>
      <c r="D53">
        <v>20.671689223864046</v>
      </c>
      <c r="G53">
        <f t="shared" si="4"/>
        <v>9.4306534944877658</v>
      </c>
      <c r="H53">
        <v>8.8333333333333339</v>
      </c>
      <c r="I53">
        <f t="shared" si="8"/>
        <v>19.29112847036648</v>
      </c>
      <c r="J53">
        <f t="shared" si="9"/>
        <v>26.509182794936134</v>
      </c>
      <c r="K53">
        <f t="shared" si="10"/>
        <v>7.0564539724035935</v>
      </c>
      <c r="L53">
        <f t="shared" si="5"/>
        <v>3.7123125321666599</v>
      </c>
      <c r="M53" s="6">
        <f t="shared" si="6"/>
        <v>0.12283682498123906</v>
      </c>
      <c r="N53" s="7">
        <f t="shared" si="7"/>
        <v>13.781264336481639</v>
      </c>
      <c r="O53" s="7"/>
      <c r="AE53">
        <v>5.4598585539510625</v>
      </c>
      <c r="AF53">
        <f t="shared" si="3"/>
        <v>30.746515158789123</v>
      </c>
      <c r="AG53">
        <v>6.7157801985890764</v>
      </c>
      <c r="AH53">
        <v>7.583333333333333</v>
      </c>
      <c r="AI53">
        <v>25.914132213296185</v>
      </c>
    </row>
    <row r="54" spans="1:35">
      <c r="A54">
        <v>8.2239245888487762</v>
      </c>
      <c r="B54" s="2">
        <v>30.960176991150444</v>
      </c>
      <c r="C54">
        <v>23.251955995621888</v>
      </c>
      <c r="D54">
        <v>19.987423365603082</v>
      </c>
      <c r="G54">
        <f t="shared" si="4"/>
        <v>10.185044369217964</v>
      </c>
      <c r="H54">
        <v>9.3333333333333339</v>
      </c>
      <c r="I54">
        <f t="shared" si="8"/>
        <v>18.668127483751949</v>
      </c>
      <c r="J54">
        <f t="shared" si="9"/>
        <v>25.570001434254443</v>
      </c>
      <c r="K54">
        <f t="shared" si="10"/>
        <v>6.5645890608627644</v>
      </c>
      <c r="L54">
        <f t="shared" si="5"/>
        <v>5.3901755568960006</v>
      </c>
      <c r="M54" s="6">
        <f t="shared" si="6"/>
        <v>0.17410028238652223</v>
      </c>
      <c r="N54" s="7">
        <f t="shared" si="7"/>
        <v>29.053992534159111</v>
      </c>
      <c r="O54" s="7"/>
      <c r="AE54">
        <v>5.507314229843562</v>
      </c>
      <c r="AF54">
        <f t="shared" si="3"/>
        <v>30.639613177078076</v>
      </c>
      <c r="AG54">
        <v>6.7770943500141678</v>
      </c>
      <c r="AH54">
        <v>6.25</v>
      </c>
      <c r="AI54">
        <v>28.078481442870491</v>
      </c>
    </row>
    <row r="55" spans="1:35">
      <c r="A55">
        <v>7.9625636281588461</v>
      </c>
      <c r="B55" s="2">
        <v>29.97232142857143</v>
      </c>
      <c r="C55">
        <v>23.543487843396342</v>
      </c>
      <c r="D55">
        <v>20.285008889235282</v>
      </c>
      <c r="G55">
        <f t="shared" si="4"/>
        <v>9.8466775626501644</v>
      </c>
      <c r="H55">
        <v>9.25</v>
      </c>
      <c r="I55">
        <f t="shared" si="8"/>
        <v>18.76901001706667</v>
      </c>
      <c r="J55">
        <f t="shared" si="9"/>
        <v>25.982345997715075</v>
      </c>
      <c r="K55">
        <f t="shared" si="10"/>
        <v>6.7761679219705622</v>
      </c>
      <c r="L55">
        <f t="shared" si="5"/>
        <v>3.9899754308563544</v>
      </c>
      <c r="M55" s="6">
        <f t="shared" si="6"/>
        <v>0.13312200192317664</v>
      </c>
      <c r="N55" s="7">
        <f t="shared" si="7"/>
        <v>15.919903938837351</v>
      </c>
      <c r="O55" s="7"/>
      <c r="AE55">
        <v>5.5133813176895314</v>
      </c>
      <c r="AF55">
        <f t="shared" si="3"/>
        <v>30.626000779707756</v>
      </c>
      <c r="AG55">
        <v>6.784935125141546</v>
      </c>
      <c r="AH55">
        <v>7.416666666666667</v>
      </c>
      <c r="AI55">
        <v>26.163377634958241</v>
      </c>
    </row>
    <row r="56" spans="1:35">
      <c r="A56">
        <v>5.1470436221419975</v>
      </c>
      <c r="B56" s="2">
        <v>30.753731343283583</v>
      </c>
      <c r="C56">
        <v>27.859800262040363</v>
      </c>
      <c r="D56">
        <v>24.767840652325489</v>
      </c>
      <c r="G56">
        <f t="shared" si="4"/>
        <v>6.2381177074723562</v>
      </c>
      <c r="H56">
        <v>5.5</v>
      </c>
      <c r="I56">
        <f t="shared" si="8"/>
        <v>24.919453895645443</v>
      </c>
      <c r="J56">
        <f t="shared" si="9"/>
        <v>31.470730735437943</v>
      </c>
      <c r="K56">
        <f t="shared" si="10"/>
        <v>10.401770513256524</v>
      </c>
      <c r="L56">
        <f t="shared" si="5"/>
        <v>0.71699939215436004</v>
      </c>
      <c r="M56" s="6">
        <f t="shared" si="6"/>
        <v>2.3314224350566425E-2</v>
      </c>
      <c r="N56" s="7">
        <f t="shared" si="7"/>
        <v>0.51408812834972173</v>
      </c>
      <c r="O56" s="7"/>
      <c r="AE56">
        <v>5.5544705174488564</v>
      </c>
      <c r="AF56">
        <f t="shared" si="3"/>
        <v>30.534135502519668</v>
      </c>
      <c r="AG56">
        <v>6.8380479498513784</v>
      </c>
      <c r="AH56">
        <v>6.333333333333333</v>
      </c>
      <c r="AI56">
        <v>27.930810560879763</v>
      </c>
    </row>
    <row r="57" spans="1:35">
      <c r="A57">
        <v>5.507314229843562</v>
      </c>
      <c r="B57" s="2">
        <v>31.472368421052614</v>
      </c>
      <c r="C57">
        <v>27.142035857870361</v>
      </c>
      <c r="D57">
        <v>24.012807437607812</v>
      </c>
      <c r="G57">
        <f t="shared" si="4"/>
        <v>6.6956218028616767</v>
      </c>
      <c r="H57">
        <v>6.25</v>
      </c>
      <c r="I57">
        <f t="shared" si="8"/>
        <v>23.367592719825424</v>
      </c>
      <c r="J57">
        <f t="shared" si="9"/>
        <v>30.639613177078076</v>
      </c>
      <c r="K57">
        <f t="shared" si="10"/>
        <v>9.7330307783641334</v>
      </c>
      <c r="L57">
        <f t="shared" si="5"/>
        <v>0.83275524397453893</v>
      </c>
      <c r="M57" s="6">
        <f t="shared" si="6"/>
        <v>2.6459884837185917E-2</v>
      </c>
      <c r="N57" s="7">
        <f t="shared" si="7"/>
        <v>0.69348129636709388</v>
      </c>
      <c r="O57" s="7"/>
      <c r="AE57">
        <v>5.5582618331327716</v>
      </c>
      <c r="AF57">
        <f t="shared" si="3"/>
        <v>30.525687432089722</v>
      </c>
      <c r="AG57">
        <v>6.8429496856573291</v>
      </c>
      <c r="AH57">
        <v>6.416666666666667</v>
      </c>
      <c r="AI57">
        <v>27.784947112613526</v>
      </c>
    </row>
    <row r="58" spans="1:35">
      <c r="A58">
        <v>7.5389629963898912</v>
      </c>
      <c r="B58" s="2">
        <v>31.873786407766989</v>
      </c>
      <c r="C58">
        <v>24.045299830227449</v>
      </c>
      <c r="D58">
        <v>20.798845224698425</v>
      </c>
      <c r="G58">
        <f t="shared" si="4"/>
        <v>9.2993644151445221</v>
      </c>
      <c r="H58">
        <v>8.5</v>
      </c>
      <c r="I58">
        <f t="shared" si="8"/>
        <v>19.731377501263587</v>
      </c>
      <c r="J58">
        <f t="shared" si="9"/>
        <v>26.680207744330509</v>
      </c>
      <c r="K58">
        <f t="shared" si="10"/>
        <v>7.1499499333042875</v>
      </c>
      <c r="L58">
        <f t="shared" si="5"/>
        <v>5.1935786634364796</v>
      </c>
      <c r="M58" s="6">
        <f t="shared" si="6"/>
        <v>0.16294200497531447</v>
      </c>
      <c r="N58" s="7">
        <f t="shared" si="7"/>
        <v>26.97325933330265</v>
      </c>
      <c r="O58" s="7"/>
      <c r="AE58">
        <v>5.5605198555956674</v>
      </c>
      <c r="AF58">
        <f t="shared" si="3"/>
        <v>30.520658220617339</v>
      </c>
      <c r="AG58">
        <v>6.8458691291271414</v>
      </c>
      <c r="AH58">
        <v>7.333333333333333</v>
      </c>
      <c r="AI58">
        <v>26.290100090969791</v>
      </c>
    </row>
    <row r="59" spans="1:35">
      <c r="A59">
        <v>5.5582618331327716</v>
      </c>
      <c r="B59" s="2">
        <v>31.707692307692312</v>
      </c>
      <c r="C59">
        <v>27.045782424070868</v>
      </c>
      <c r="D59">
        <v>23.911836342596899</v>
      </c>
      <c r="G59">
        <f t="shared" si="4"/>
        <v>6.7604333141000028</v>
      </c>
      <c r="H59">
        <v>6.416666666666667</v>
      </c>
      <c r="I59">
        <f t="shared" si="8"/>
        <v>23.050079047628937</v>
      </c>
      <c r="J59">
        <f t="shared" si="9"/>
        <v>30.525687432089722</v>
      </c>
      <c r="K59">
        <f t="shared" si="10"/>
        <v>9.6453971548707376</v>
      </c>
      <c r="L59">
        <f t="shared" si="5"/>
        <v>1.1820048756025905</v>
      </c>
      <c r="M59" s="6">
        <f t="shared" si="6"/>
        <v>3.72781741456421E-2</v>
      </c>
      <c r="N59" s="7">
        <f t="shared" si="7"/>
        <v>1.3971355259482954</v>
      </c>
      <c r="O59" s="7"/>
      <c r="AE59">
        <v>5.7180653830726031</v>
      </c>
      <c r="AF59">
        <f t="shared" si="3"/>
        <v>30.173894535703969</v>
      </c>
      <c r="AG59">
        <v>7.0497085580923828</v>
      </c>
      <c r="AH59">
        <v>8.6666666666666661</v>
      </c>
      <c r="AI59">
        <v>24.41843980460839</v>
      </c>
    </row>
    <row r="60" spans="1:35">
      <c r="A60">
        <v>5.5544705174488564</v>
      </c>
      <c r="B60" s="2">
        <v>31.931168831168847</v>
      </c>
      <c r="C60">
        <v>27.052903047895466</v>
      </c>
      <c r="D60">
        <v>23.919303681363498</v>
      </c>
      <c r="G60">
        <f t="shared" si="4"/>
        <v>6.7556093552404448</v>
      </c>
      <c r="H60">
        <v>6.333333333333333</v>
      </c>
      <c r="I60">
        <f t="shared" si="8"/>
        <v>23.207686110423829</v>
      </c>
      <c r="J60">
        <f t="shared" si="9"/>
        <v>30.534135502519668</v>
      </c>
      <c r="K60">
        <f t="shared" si="10"/>
        <v>9.6518636230921739</v>
      </c>
      <c r="L60">
        <f t="shared" si="5"/>
        <v>1.3970333286491794</v>
      </c>
      <c r="M60" s="6">
        <f t="shared" si="6"/>
        <v>4.375139964452221E-2</v>
      </c>
      <c r="N60" s="7">
        <f t="shared" si="7"/>
        <v>1.9517021213566061</v>
      </c>
      <c r="O60" s="7"/>
      <c r="AE60">
        <v>5.7215478339350181</v>
      </c>
      <c r="AF60">
        <f t="shared" si="3"/>
        <v>30.166320433495862</v>
      </c>
      <c r="AG60">
        <v>7.0542175215847296</v>
      </c>
      <c r="AH60">
        <v>6.25</v>
      </c>
      <c r="AI60">
        <v>28.078481442870491</v>
      </c>
    </row>
    <row r="61" spans="1:35">
      <c r="A61">
        <v>6.0624702166064983</v>
      </c>
      <c r="B61" s="2">
        <v>33.192405063291133</v>
      </c>
      <c r="C61">
        <v>26.154763296752677</v>
      </c>
      <c r="D61">
        <v>22.980345370779517</v>
      </c>
      <c r="G61">
        <f t="shared" si="4"/>
        <v>7.4032885467817993</v>
      </c>
      <c r="H61">
        <v>6.5</v>
      </c>
      <c r="I61">
        <f t="shared" si="8"/>
        <v>22.894720720874108</v>
      </c>
      <c r="J61">
        <f t="shared" si="9"/>
        <v>29.443173095760852</v>
      </c>
      <c r="K61">
        <f t="shared" si="10"/>
        <v>8.8568754447154827</v>
      </c>
      <c r="L61">
        <f t="shared" si="5"/>
        <v>3.7492319675302817</v>
      </c>
      <c r="M61" s="6">
        <f t="shared" si="6"/>
        <v>0.11295451355155682</v>
      </c>
      <c r="N61" s="7">
        <f t="shared" si="7"/>
        <v>14.056740346350987</v>
      </c>
      <c r="O61" s="7"/>
      <c r="AE61">
        <v>5.7589444444444453</v>
      </c>
      <c r="AF61">
        <f t="shared" si="3"/>
        <v>30.085229404419309</v>
      </c>
      <c r="AG61">
        <v>7.102646093363294</v>
      </c>
      <c r="AH61">
        <v>7.666666666666667</v>
      </c>
      <c r="AI61">
        <v>25.791559264753538</v>
      </c>
    </row>
    <row r="62" spans="1:35">
      <c r="A62">
        <v>6.1976055455274768</v>
      </c>
      <c r="B62" s="2">
        <v>32.18372093023256</v>
      </c>
      <c r="C62">
        <v>25.933254603617652</v>
      </c>
      <c r="D62">
        <v>22.749682793927548</v>
      </c>
      <c r="G62">
        <f t="shared" si="4"/>
        <v>7.5760117027935436</v>
      </c>
      <c r="H62">
        <v>7.083333333333333</v>
      </c>
      <c r="I62">
        <f t="shared" si="8"/>
        <v>21.866214915011859</v>
      </c>
      <c r="J62">
        <f t="shared" si="9"/>
        <v>29.166229624003687</v>
      </c>
      <c r="K62">
        <f t="shared" si="10"/>
        <v>8.6671555951911454</v>
      </c>
      <c r="L62">
        <f t="shared" si="5"/>
        <v>3.0174913062288731</v>
      </c>
      <c r="M62" s="6">
        <f t="shared" si="6"/>
        <v>9.3758310692854632E-2</v>
      </c>
      <c r="N62" s="7">
        <f t="shared" si="7"/>
        <v>9.1052537831668303</v>
      </c>
      <c r="O62" s="7"/>
      <c r="AE62">
        <v>5.8361603489771365</v>
      </c>
      <c r="AF62">
        <f t="shared" si="3"/>
        <v>29.919194967399466</v>
      </c>
      <c r="AG62">
        <v>7.202690438241576</v>
      </c>
      <c r="AH62">
        <v>7.75</v>
      </c>
      <c r="AI62">
        <v>25.670320551205979</v>
      </c>
    </row>
    <row r="63" spans="1:35">
      <c r="A63">
        <v>6.6140811271560374</v>
      </c>
      <c r="B63" s="2">
        <v>30.939130434782605</v>
      </c>
      <c r="C63">
        <v>25.290643323374418</v>
      </c>
      <c r="D63">
        <v>22.082597944056197</v>
      </c>
      <c r="G63">
        <f t="shared" si="4"/>
        <v>8.1094078603705242</v>
      </c>
      <c r="H63">
        <v>7.583333333333333</v>
      </c>
      <c r="I63">
        <f t="shared" si="8"/>
        <v>21.059118722634803</v>
      </c>
      <c r="J63">
        <f t="shared" si="9"/>
        <v>28.34518350628738</v>
      </c>
      <c r="K63">
        <f t="shared" si="10"/>
        <v>8.1308064228249268</v>
      </c>
      <c r="L63">
        <f t="shared" si="5"/>
        <v>2.5939469284952246</v>
      </c>
      <c r="M63" s="6">
        <f t="shared" si="6"/>
        <v>8.3840330741132896E-2</v>
      </c>
      <c r="N63" s="7">
        <f t="shared" si="7"/>
        <v>6.72856066784981</v>
      </c>
      <c r="O63" s="7"/>
      <c r="AE63">
        <v>5.8542200661853183</v>
      </c>
      <c r="AF63">
        <f t="shared" si="3"/>
        <v>29.880631550688303</v>
      </c>
      <c r="AG63">
        <v>7.2260990254704707</v>
      </c>
      <c r="AH63">
        <v>6.083333333333333</v>
      </c>
      <c r="AI63">
        <v>28.379395332619623</v>
      </c>
    </row>
    <row r="64" spans="1:35">
      <c r="A64">
        <v>7.7943040513437625</v>
      </c>
      <c r="B64" s="2">
        <v>31.387962962962952</v>
      </c>
      <c r="C64">
        <v>23.738283791898848</v>
      </c>
      <c r="D64">
        <v>20.48423286645621</v>
      </c>
      <c r="G64">
        <f t="shared" si="4"/>
        <v>9.6291128842493023</v>
      </c>
      <c r="H64">
        <v>8.9166666666666661</v>
      </c>
      <c r="I64">
        <f t="shared" si="8"/>
        <v>19.184273587582492</v>
      </c>
      <c r="J64">
        <f t="shared" si="9"/>
        <v>26.255048495310408</v>
      </c>
      <c r="K64">
        <f t="shared" si="10"/>
        <v>6.9198181034754045</v>
      </c>
      <c r="L64">
        <f t="shared" si="5"/>
        <v>5.1329144676525438</v>
      </c>
      <c r="M64" s="6">
        <f t="shared" si="6"/>
        <v>0.16353130254770787</v>
      </c>
      <c r="N64" s="7">
        <f t="shared" si="7"/>
        <v>26.346810932236796</v>
      </c>
      <c r="O64" s="7"/>
      <c r="AE64">
        <v>5.8695156438026475</v>
      </c>
      <c r="AF64">
        <f t="shared" si="3"/>
        <v>29.848049795256614</v>
      </c>
      <c r="AG64">
        <v>7.2459276336972227</v>
      </c>
      <c r="AH64">
        <v>6.5</v>
      </c>
      <c r="AI64">
        <v>27.640854987737324</v>
      </c>
    </row>
    <row r="65" spans="1:35">
      <c r="A65">
        <v>6.7927701062976329</v>
      </c>
      <c r="B65" s="2">
        <v>35.807142857142857</v>
      </c>
      <c r="C65">
        <v>25.031871238483831</v>
      </c>
      <c r="D65">
        <v>21.814855849787932</v>
      </c>
      <c r="G65">
        <f t="shared" si="4"/>
        <v>8.3387429873635206</v>
      </c>
      <c r="H65">
        <v>6.916666666666667</v>
      </c>
      <c r="I65">
        <f t="shared" si="8"/>
        <v>22.149985261944042</v>
      </c>
      <c r="J65">
        <f t="shared" si="9"/>
        <v>28.007186463474522</v>
      </c>
      <c r="K65">
        <f t="shared" si="10"/>
        <v>7.9206757679591764</v>
      </c>
      <c r="L65">
        <f t="shared" si="5"/>
        <v>7.7999563936683352</v>
      </c>
      <c r="M65" s="6">
        <f t="shared" si="6"/>
        <v>0.21783241474437801</v>
      </c>
      <c r="N65" s="7">
        <f t="shared" si="7"/>
        <v>60.83931974312754</v>
      </c>
      <c r="O65" s="7"/>
      <c r="AE65">
        <v>5.8809878660248689</v>
      </c>
      <c r="AF65">
        <f t="shared" si="3"/>
        <v>29.823659913858872</v>
      </c>
      <c r="AG65">
        <v>7.260801490732371</v>
      </c>
      <c r="AH65">
        <v>6.833333333333333</v>
      </c>
      <c r="AI65">
        <v>27.081512677470297</v>
      </c>
    </row>
    <row r="66" spans="1:35">
      <c r="A66">
        <v>5.9580321901323705</v>
      </c>
      <c r="B66" s="2">
        <v>33.593670886075955</v>
      </c>
      <c r="C66">
        <v>26.330695995110933</v>
      </c>
      <c r="D66">
        <v>23.163807898833166</v>
      </c>
      <c r="G66">
        <f t="shared" si="4"/>
        <v>7.2699225483188652</v>
      </c>
      <c r="H66">
        <v>6.5</v>
      </c>
      <c r="I66">
        <f t="shared" si="8"/>
        <v>22.894720720874108</v>
      </c>
      <c r="J66">
        <f t="shared" si="9"/>
        <v>29.660912762626864</v>
      </c>
      <c r="K66">
        <f t="shared" si="10"/>
        <v>9.0093408802319672</v>
      </c>
      <c r="L66">
        <f t="shared" si="5"/>
        <v>3.9327581234490907</v>
      </c>
      <c r="M66" s="6">
        <f t="shared" si="6"/>
        <v>0.1170684244894224</v>
      </c>
      <c r="N66" s="7">
        <f t="shared" si="7"/>
        <v>15.466586457554813</v>
      </c>
      <c r="O66" s="7"/>
      <c r="AE66">
        <v>5.8988582029683103</v>
      </c>
      <c r="AF66">
        <f t="shared" si="3"/>
        <v>29.785748658408501</v>
      </c>
      <c r="AG66">
        <v>7.2839734703866057</v>
      </c>
      <c r="AH66">
        <v>7.833333333333333</v>
      </c>
      <c r="AI66">
        <v>25.55039262315319</v>
      </c>
    </row>
    <row r="67" spans="1:35">
      <c r="A67">
        <v>6.1230162454873653</v>
      </c>
      <c r="B67" s="2">
        <v>31.937647058823515</v>
      </c>
      <c r="C67">
        <v>26.054681031054617</v>
      </c>
      <c r="D67">
        <v>22.876081978800052</v>
      </c>
      <c r="G67">
        <f t="shared" si="4"/>
        <v>7.4806536983720653</v>
      </c>
      <c r="H67">
        <v>7</v>
      </c>
      <c r="I67">
        <f t="shared" ref="I67:I92" si="11">52/($R$2*POWER(H67,$S$2)+1)</f>
        <v>22.007133756775204</v>
      </c>
      <c r="J67">
        <f t="shared" ref="J67:J92" si="12">52/(1+$R$5*POWER(A67,$R$6))</f>
        <v>29.318430335213232</v>
      </c>
      <c r="K67">
        <f t="shared" ref="K67:K92" si="13">52/(POWER(A67,$R$6))</f>
        <v>8.770847110626141</v>
      </c>
      <c r="L67">
        <f t="shared" si="5"/>
        <v>2.6192167236102826</v>
      </c>
      <c r="M67" s="6">
        <f t="shared" si="6"/>
        <v>8.2010322137574726E-2</v>
      </c>
      <c r="N67" s="7">
        <f t="shared" si="7"/>
        <v>6.8602962452397831</v>
      </c>
      <c r="O67" s="7"/>
      <c r="AE67">
        <v>5.9065521460088251</v>
      </c>
      <c r="AF67">
        <f t="shared" ref="AF67:AF91" si="14">52/(1+$R$5*POWER(AE67,$R$6))</f>
        <v>29.769456538236312</v>
      </c>
      <c r="AG67">
        <v>7.2939510824008265</v>
      </c>
      <c r="AH67">
        <v>8.5833333333333339</v>
      </c>
      <c r="AI67">
        <v>24.526430614835974</v>
      </c>
    </row>
    <row r="68" spans="1:35">
      <c r="A68">
        <v>3.6084636983553948</v>
      </c>
      <c r="B68" s="2">
        <v>34.451219512195117</v>
      </c>
      <c r="C68">
        <v>31.950823608311882</v>
      </c>
      <c r="D68">
        <v>29.138441110474808</v>
      </c>
      <c r="G68">
        <f t="shared" ref="G68:G92" si="15">$U$2*POWER(A68,$T$2)</f>
        <v>4.3023271920358788</v>
      </c>
      <c r="H68">
        <v>3.3333333333333335</v>
      </c>
      <c r="I68">
        <f t="shared" si="11"/>
        <v>30.969248761055429</v>
      </c>
      <c r="J68">
        <f t="shared" si="12"/>
        <v>35.610808652945444</v>
      </c>
      <c r="K68">
        <f t="shared" si="13"/>
        <v>14.743420147693703</v>
      </c>
      <c r="L68">
        <f t="shared" ref="L68:L85" si="16">ABS(J68-B68)</f>
        <v>1.1595891407503274</v>
      </c>
      <c r="M68" s="6">
        <f t="shared" ref="M68:M85" si="17">L68/B68</f>
        <v>3.3658870634168801E-2</v>
      </c>
      <c r="N68" s="7">
        <f t="shared" ref="N68:N85" si="18">POWER(J68-B68,2)</f>
        <v>1.3446469753460826</v>
      </c>
      <c r="O68" s="7"/>
      <c r="AE68">
        <v>5.9580321901323705</v>
      </c>
      <c r="AF68">
        <f t="shared" si="14"/>
        <v>29.660912762626864</v>
      </c>
      <c r="AG68">
        <v>7.3607278590276088</v>
      </c>
      <c r="AH68">
        <v>6.5</v>
      </c>
      <c r="AI68">
        <v>27.640854987737324</v>
      </c>
    </row>
    <row r="69" spans="1:35">
      <c r="A69">
        <v>5.0678309265944641</v>
      </c>
      <c r="B69" s="2">
        <v>31.198550724637677</v>
      </c>
      <c r="C69">
        <v>28.027001946519629</v>
      </c>
      <c r="D69">
        <v>24.944247997325338</v>
      </c>
      <c r="G69">
        <f t="shared" si="15"/>
        <v>6.1377207584325646</v>
      </c>
      <c r="H69">
        <v>5.666666666666667</v>
      </c>
      <c r="I69">
        <f t="shared" si="11"/>
        <v>24.555944039531891</v>
      </c>
      <c r="J69">
        <f t="shared" si="12"/>
        <v>31.659693380347154</v>
      </c>
      <c r="K69">
        <f t="shared" si="13"/>
        <v>10.561440117275135</v>
      </c>
      <c r="L69">
        <f t="shared" si="16"/>
        <v>0.46114265570947666</v>
      </c>
      <c r="M69" s="6">
        <f t="shared" si="17"/>
        <v>1.478089991357546E-2</v>
      </c>
      <c r="N69" s="7">
        <f t="shared" si="18"/>
        <v>0.21265254891478894</v>
      </c>
      <c r="O69" s="7"/>
      <c r="AE69">
        <v>6.0624702166064983</v>
      </c>
      <c r="AF69">
        <f t="shared" si="14"/>
        <v>29.443173095760852</v>
      </c>
      <c r="AG69">
        <v>7.4962872214755336</v>
      </c>
      <c r="AH69">
        <v>6.5</v>
      </c>
      <c r="AI69">
        <v>27.640854987737324</v>
      </c>
    </row>
    <row r="70" spans="1:35">
      <c r="A70">
        <v>5.8809878660248689</v>
      </c>
      <c r="B70" s="2">
        <v>31.681927710843361</v>
      </c>
      <c r="C70">
        <v>26.463244983467199</v>
      </c>
      <c r="D70">
        <v>23.302180765481022</v>
      </c>
      <c r="G70">
        <f t="shared" si="15"/>
        <v>7.1716069433507394</v>
      </c>
      <c r="H70">
        <v>6.833333333333333</v>
      </c>
      <c r="I70">
        <f t="shared" si="11"/>
        <v>22.294810703053532</v>
      </c>
      <c r="J70">
        <f t="shared" si="12"/>
        <v>29.823659913858872</v>
      </c>
      <c r="K70">
        <f t="shared" si="13"/>
        <v>9.1252547416370025</v>
      </c>
      <c r="L70">
        <f t="shared" si="16"/>
        <v>1.8582677969844887</v>
      </c>
      <c r="M70" s="6">
        <f t="shared" si="17"/>
        <v>5.8653874030161479E-2</v>
      </c>
      <c r="N70" s="7">
        <f t="shared" si="18"/>
        <v>3.4531592053095852</v>
      </c>
      <c r="O70" s="7"/>
      <c r="AE70">
        <v>6.0725682912154033</v>
      </c>
      <c r="AF70">
        <f t="shared" si="14"/>
        <v>29.422292826753193</v>
      </c>
      <c r="AG70">
        <v>7.5094006530831416</v>
      </c>
      <c r="AH70">
        <v>6.5</v>
      </c>
      <c r="AI70">
        <v>27.640854987737324</v>
      </c>
    </row>
    <row r="71" spans="1:35">
      <c r="A71">
        <v>7.1635830324909744</v>
      </c>
      <c r="B71" s="2">
        <v>31.434375000000003</v>
      </c>
      <c r="C71">
        <v>24.523798958650918</v>
      </c>
      <c r="D71">
        <v>21.290673097530661</v>
      </c>
      <c r="G71">
        <f t="shared" si="15"/>
        <v>8.8155369086341455</v>
      </c>
      <c r="H71">
        <v>7.916666666666667</v>
      </c>
      <c r="I71">
        <f t="shared" si="11"/>
        <v>20.555028006647255</v>
      </c>
      <c r="J71">
        <f t="shared" si="12"/>
        <v>27.331349309395019</v>
      </c>
      <c r="K71">
        <f t="shared" si="13"/>
        <v>7.5177799451481064</v>
      </c>
      <c r="L71">
        <f t="shared" si="16"/>
        <v>4.1030256906049836</v>
      </c>
      <c r="M71" s="6">
        <f t="shared" si="17"/>
        <v>0.13052671448390443</v>
      </c>
      <c r="N71" s="7">
        <f t="shared" si="18"/>
        <v>16.834819817764501</v>
      </c>
      <c r="O71" s="7"/>
      <c r="AE71">
        <v>6.1230162454873653</v>
      </c>
      <c r="AF71">
        <f t="shared" si="14"/>
        <v>29.318430335213232</v>
      </c>
      <c r="AG71">
        <v>7.5749290799504179</v>
      </c>
      <c r="AH71">
        <v>7</v>
      </c>
      <c r="AI71">
        <v>26.811602589285407</v>
      </c>
    </row>
    <row r="72" spans="1:35">
      <c r="A72">
        <v>6.9252970818291217</v>
      </c>
      <c r="B72" s="2">
        <v>30.811458333333324</v>
      </c>
      <c r="C72">
        <v>24.845965543249093</v>
      </c>
      <c r="D72">
        <v>21.622823377572974</v>
      </c>
      <c r="G72">
        <f t="shared" si="15"/>
        <v>8.5090125767522924</v>
      </c>
      <c r="H72">
        <v>7.916666666666667</v>
      </c>
      <c r="I72">
        <f t="shared" si="11"/>
        <v>20.555028006647255</v>
      </c>
      <c r="J72">
        <f t="shared" si="12"/>
        <v>27.761766553547496</v>
      </c>
      <c r="K72">
        <f t="shared" si="13"/>
        <v>7.7717722614315203</v>
      </c>
      <c r="L72">
        <f t="shared" si="16"/>
        <v>3.0496917797858281</v>
      </c>
      <c r="M72" s="6">
        <f t="shared" si="17"/>
        <v>9.8979144277845627E-2</v>
      </c>
      <c r="N72" s="7">
        <f t="shared" si="18"/>
        <v>9.3006199516932515</v>
      </c>
      <c r="O72" s="7"/>
      <c r="AE72">
        <v>6.1976055455274768</v>
      </c>
      <c r="AF72">
        <f t="shared" si="14"/>
        <v>29.166229624003687</v>
      </c>
      <c r="AG72">
        <v>7.6718650446400938</v>
      </c>
      <c r="AH72">
        <v>7.083333333333333</v>
      </c>
      <c r="AI72">
        <v>26.678980295448724</v>
      </c>
    </row>
    <row r="73" spans="1:35">
      <c r="A73">
        <v>6.4490367027677493</v>
      </c>
      <c r="B73" s="2">
        <v>30.332258064516125</v>
      </c>
      <c r="C73">
        <v>25.538412885021444</v>
      </c>
      <c r="D73">
        <v>22.339434432796892</v>
      </c>
      <c r="G73">
        <f t="shared" si="15"/>
        <v>7.8978381933530137</v>
      </c>
      <c r="H73">
        <v>7.666666666666667</v>
      </c>
      <c r="I73">
        <f t="shared" si="11"/>
        <v>20.930666045230133</v>
      </c>
      <c r="J73">
        <f t="shared" si="12"/>
        <v>28.664849821488161</v>
      </c>
      <c r="K73">
        <f t="shared" si="13"/>
        <v>8.3351419896904293</v>
      </c>
      <c r="L73">
        <f t="shared" si="16"/>
        <v>1.667408243027964</v>
      </c>
      <c r="M73" s="6">
        <f t="shared" si="17"/>
        <v>5.4971451168634361E-2</v>
      </c>
      <c r="N73" s="7">
        <f t="shared" si="18"/>
        <v>2.7802502489176018</v>
      </c>
      <c r="O73" s="7"/>
      <c r="AE73">
        <v>6.2009468511833123</v>
      </c>
      <c r="AF73">
        <f t="shared" si="14"/>
        <v>29.159449366560708</v>
      </c>
      <c r="AG73">
        <v>7.6762087678465099</v>
      </c>
      <c r="AH73">
        <v>8.8333333333333339</v>
      </c>
      <c r="AI73">
        <v>24.205702718163298</v>
      </c>
    </row>
    <row r="74" spans="1:35">
      <c r="A74">
        <v>5.8542200661853183</v>
      </c>
      <c r="B74" s="2">
        <v>32.945945945945944</v>
      </c>
      <c r="C74">
        <v>26.509861540391455</v>
      </c>
      <c r="D74">
        <v>23.350876240313962</v>
      </c>
      <c r="G74">
        <f t="shared" si="15"/>
        <v>7.1374626474389116</v>
      </c>
      <c r="H74">
        <v>6.083333333333333</v>
      </c>
      <c r="I74">
        <f t="shared" si="11"/>
        <v>23.694515809516005</v>
      </c>
      <c r="J74">
        <f t="shared" si="12"/>
        <v>29.880631550688303</v>
      </c>
      <c r="K74">
        <f t="shared" si="13"/>
        <v>9.1662348758788017</v>
      </c>
      <c r="L74">
        <f t="shared" si="16"/>
        <v>3.0653143952576407</v>
      </c>
      <c r="M74" s="6">
        <f t="shared" si="17"/>
        <v>9.3040715852774986E-2</v>
      </c>
      <c r="N74" s="7">
        <f t="shared" si="18"/>
        <v>9.3961523417737158</v>
      </c>
      <c r="O74" s="7"/>
      <c r="AE74">
        <v>6.2400213598074608</v>
      </c>
      <c r="AF74">
        <f t="shared" si="14"/>
        <v>29.080396584569417</v>
      </c>
      <c r="AG74">
        <v>7.727014633229965</v>
      </c>
      <c r="AH74">
        <v>8.5833333333333339</v>
      </c>
      <c r="AI74">
        <v>24.526430614835974</v>
      </c>
    </row>
    <row r="75" spans="1:35">
      <c r="A75">
        <v>5.3973844765342953</v>
      </c>
      <c r="B75" s="2">
        <v>30.747560975609751</v>
      </c>
      <c r="C75">
        <v>27.353989633891342</v>
      </c>
      <c r="D75">
        <v>24.235384431563503</v>
      </c>
      <c r="G75">
        <f t="shared" si="15"/>
        <v>6.5558723891658426</v>
      </c>
      <c r="H75">
        <v>6.75</v>
      </c>
      <c r="I75">
        <f t="shared" si="11"/>
        <v>22.441652565853726</v>
      </c>
      <c r="J75">
        <f t="shared" si="12"/>
        <v>30.88841688810486</v>
      </c>
      <c r="K75">
        <f t="shared" si="13"/>
        <v>9.9277031029159311</v>
      </c>
      <c r="L75">
        <f t="shared" si="16"/>
        <v>0.14085591249510898</v>
      </c>
      <c r="M75" s="6">
        <f t="shared" si="17"/>
        <v>4.5810434397330494E-3</v>
      </c>
      <c r="N75" s="7">
        <f t="shared" si="18"/>
        <v>1.98403880848298E-2</v>
      </c>
      <c r="O75" s="7"/>
      <c r="AE75">
        <v>6.3236894304051345</v>
      </c>
      <c r="AF75">
        <f t="shared" si="14"/>
        <v>28.912587602099826</v>
      </c>
      <c r="AG75">
        <v>7.8358559809621573</v>
      </c>
      <c r="AH75">
        <v>6.916666666666667</v>
      </c>
      <c r="AI75">
        <v>26.945770160088234</v>
      </c>
    </row>
    <row r="76" spans="1:35">
      <c r="A76">
        <v>4.1185595667870034</v>
      </c>
      <c r="B76" s="2">
        <v>33.141772151898735</v>
      </c>
      <c r="C76">
        <v>30.361852071509571</v>
      </c>
      <c r="D76">
        <v>27.427709672666584</v>
      </c>
      <c r="G76">
        <f t="shared" si="15"/>
        <v>4.940549695891864</v>
      </c>
      <c r="H76">
        <v>6.5</v>
      </c>
      <c r="I76">
        <f t="shared" si="11"/>
        <v>22.894720720874108</v>
      </c>
      <c r="J76">
        <f t="shared" si="12"/>
        <v>34.119502975402973</v>
      </c>
      <c r="K76">
        <f t="shared" si="13"/>
        <v>12.947831568855666</v>
      </c>
      <c r="L76">
        <f t="shared" si="16"/>
        <v>0.97773082350423834</v>
      </c>
      <c r="M76" s="6">
        <f t="shared" si="17"/>
        <v>2.9501464768480187E-2</v>
      </c>
      <c r="N76" s="7">
        <f t="shared" si="18"/>
        <v>0.95595756323027603</v>
      </c>
      <c r="O76" s="7"/>
      <c r="AE76">
        <v>6.4490367027677493</v>
      </c>
      <c r="AF76">
        <f t="shared" si="14"/>
        <v>28.664849821488161</v>
      </c>
      <c r="AG76">
        <v>7.999051573836395</v>
      </c>
      <c r="AH76">
        <v>7.666666666666667</v>
      </c>
      <c r="AI76">
        <v>25.791559264753538</v>
      </c>
    </row>
    <row r="77" spans="1:35">
      <c r="A77">
        <v>4.9921427998395504</v>
      </c>
      <c r="B77" s="2">
        <v>34.257575757575765</v>
      </c>
      <c r="C77">
        <v>28.190182800565104</v>
      </c>
      <c r="D77">
        <v>25.116602099748508</v>
      </c>
      <c r="G77">
        <f t="shared" si="15"/>
        <v>6.0418585621458298</v>
      </c>
      <c r="H77">
        <v>8.1666666666666661</v>
      </c>
      <c r="I77">
        <f t="shared" si="11"/>
        <v>20.193321668112027</v>
      </c>
      <c r="J77">
        <f t="shared" si="12"/>
        <v>31.842430336480071</v>
      </c>
      <c r="K77">
        <f t="shared" si="13"/>
        <v>10.718696397047665</v>
      </c>
      <c r="L77">
        <f t="shared" si="16"/>
        <v>2.4151454210956942</v>
      </c>
      <c r="M77" s="6">
        <f t="shared" si="17"/>
        <v>7.0499600969622198E-2</v>
      </c>
      <c r="N77" s="7">
        <f t="shared" si="18"/>
        <v>5.8329274050394977</v>
      </c>
      <c r="O77" s="7"/>
      <c r="AE77">
        <v>6.6140811271560374</v>
      </c>
      <c r="AF77">
        <f t="shared" si="14"/>
        <v>28.34518350628738</v>
      </c>
      <c r="AG77">
        <v>8.2141732040798026</v>
      </c>
      <c r="AH77">
        <v>7.583333333333333</v>
      </c>
      <c r="AI77">
        <v>25.914132213296185</v>
      </c>
    </row>
    <row r="78" spans="1:35">
      <c r="A78">
        <v>6.0725682912154033</v>
      </c>
      <c r="B78" s="2">
        <v>31.702531645569639</v>
      </c>
      <c r="C78">
        <v>26.137975213629478</v>
      </c>
      <c r="D78">
        <v>22.962850742640587</v>
      </c>
      <c r="G78">
        <f t="shared" si="15"/>
        <v>7.4161893056779</v>
      </c>
      <c r="H78">
        <v>6.5</v>
      </c>
      <c r="I78">
        <f t="shared" si="11"/>
        <v>22.894720720874108</v>
      </c>
      <c r="J78">
        <f t="shared" si="12"/>
        <v>29.422292826753193</v>
      </c>
      <c r="K78">
        <f t="shared" si="13"/>
        <v>8.8424092095055169</v>
      </c>
      <c r="L78">
        <f t="shared" si="16"/>
        <v>2.2802388188164464</v>
      </c>
      <c r="M78" s="6">
        <f t="shared" si="17"/>
        <v>7.1926079731083711E-2</v>
      </c>
      <c r="N78" s="7">
        <f t="shared" si="18"/>
        <v>5.1994890708374228</v>
      </c>
      <c r="O78" s="7"/>
      <c r="AE78">
        <v>6.7927701062976329</v>
      </c>
      <c r="AF78">
        <f t="shared" si="14"/>
        <v>28.007186463474522</v>
      </c>
      <c r="AG78">
        <v>8.4473830796008418</v>
      </c>
      <c r="AH78">
        <v>6.916666666666667</v>
      </c>
      <c r="AI78">
        <v>26.945770160088234</v>
      </c>
    </row>
    <row r="79" spans="1:35">
      <c r="A79">
        <v>6.9965193040513443</v>
      </c>
      <c r="B79" s="2">
        <v>30.610869565217399</v>
      </c>
      <c r="C79">
        <v>24.748080889027005</v>
      </c>
      <c r="D79">
        <v>21.521820089001981</v>
      </c>
      <c r="G79">
        <f t="shared" si="15"/>
        <v>8.6005806116869241</v>
      </c>
      <c r="H79">
        <v>7.583333333333333</v>
      </c>
      <c r="I79">
        <f t="shared" si="11"/>
        <v>21.059118722634803</v>
      </c>
      <c r="J79">
        <f t="shared" si="12"/>
        <v>27.63167630302285</v>
      </c>
      <c r="K79">
        <f t="shared" si="13"/>
        <v>7.69405895150779</v>
      </c>
      <c r="L79">
        <f t="shared" si="16"/>
        <v>2.9791932621945492</v>
      </c>
      <c r="M79" s="6">
        <f t="shared" si="17"/>
        <v>9.732468579003567E-2</v>
      </c>
      <c r="N79" s="7">
        <f t="shared" si="18"/>
        <v>8.8755924935053994</v>
      </c>
      <c r="O79" s="7"/>
      <c r="AE79">
        <v>6.9252970818291217</v>
      </c>
      <c r="AF79">
        <f t="shared" si="14"/>
        <v>27.761766553547496</v>
      </c>
      <c r="AG79">
        <v>8.6205455730814649</v>
      </c>
      <c r="AH79">
        <v>7.916666666666667</v>
      </c>
      <c r="AI79">
        <v>25.431752611693085</v>
      </c>
    </row>
    <row r="80" spans="1:35">
      <c r="A80">
        <v>8.7022457882069801</v>
      </c>
      <c r="B80" s="2">
        <v>35.041739130434792</v>
      </c>
      <c r="C80">
        <v>22.750306056880788</v>
      </c>
      <c r="D80">
        <v>19.476984244118935</v>
      </c>
      <c r="G80">
        <f t="shared" si="15"/>
        <v>10.80557056438302</v>
      </c>
      <c r="H80">
        <v>9.5</v>
      </c>
      <c r="I80">
        <f t="shared" si="11"/>
        <v>18.469741458572589</v>
      </c>
      <c r="J80">
        <f t="shared" si="12"/>
        <v>24.848856405073892</v>
      </c>
      <c r="K80">
        <f t="shared" si="13"/>
        <v>6.2100087441136145</v>
      </c>
      <c r="L80">
        <f t="shared" si="16"/>
        <v>10.192882725360899</v>
      </c>
      <c r="M80" s="6">
        <f t="shared" si="17"/>
        <v>0.29087833476016256</v>
      </c>
      <c r="N80" s="7">
        <f t="shared" si="18"/>
        <v>103.89485825296063</v>
      </c>
      <c r="O80" s="7"/>
      <c r="AE80">
        <v>6.9965193040513443</v>
      </c>
      <c r="AF80">
        <f t="shared" si="14"/>
        <v>27.63167630302285</v>
      </c>
      <c r="AG80">
        <v>8.7136749261907642</v>
      </c>
      <c r="AH80">
        <v>7.583333333333333</v>
      </c>
      <c r="AI80">
        <v>25.914132213296185</v>
      </c>
    </row>
    <row r="81" spans="1:35">
      <c r="A81">
        <v>8.2967324007220213</v>
      </c>
      <c r="B81" s="2">
        <v>29.293749999999996</v>
      </c>
      <c r="C81">
        <v>23.173021473673195</v>
      </c>
      <c r="D81">
        <v>19.906968788561127</v>
      </c>
      <c r="G81">
        <f t="shared" si="15"/>
        <v>10.279392903209436</v>
      </c>
      <c r="H81">
        <v>9.25</v>
      </c>
      <c r="I81">
        <f t="shared" si="11"/>
        <v>18.76901001706667</v>
      </c>
      <c r="J81">
        <f t="shared" si="12"/>
        <v>25.457495195265846</v>
      </c>
      <c r="K81">
        <f t="shared" si="13"/>
        <v>6.5080022995723033</v>
      </c>
      <c r="L81">
        <f t="shared" si="16"/>
        <v>3.8362548047341498</v>
      </c>
      <c r="M81" s="6">
        <f t="shared" si="17"/>
        <v>0.13095813286909838</v>
      </c>
      <c r="N81" s="7">
        <f t="shared" si="18"/>
        <v>14.716850926845851</v>
      </c>
      <c r="O81" s="7"/>
      <c r="AE81">
        <v>7.1635830324909744</v>
      </c>
      <c r="AF81">
        <f t="shared" si="14"/>
        <v>27.331349309395019</v>
      </c>
      <c r="AG81">
        <v>8.9323114352951425</v>
      </c>
      <c r="AH81">
        <v>7.916666666666667</v>
      </c>
      <c r="AI81">
        <v>25.431752611693085</v>
      </c>
    </row>
    <row r="82" spans="1:35">
      <c r="A82">
        <v>8.9426976534296028</v>
      </c>
      <c r="B82" s="2">
        <v>32.483050847457626</v>
      </c>
      <c r="C82">
        <v>22.512330236857981</v>
      </c>
      <c r="D82">
        <v>19.235567742428746</v>
      </c>
      <c r="G82">
        <f t="shared" si="15"/>
        <v>11.118109221865895</v>
      </c>
      <c r="H82">
        <v>9.75</v>
      </c>
      <c r="I82">
        <f t="shared" si="11"/>
        <v>18.180325188000722</v>
      </c>
      <c r="J82">
        <f t="shared" si="12"/>
        <v>24.501740022500631</v>
      </c>
      <c r="K82">
        <f t="shared" si="13"/>
        <v>6.0459652366453067</v>
      </c>
      <c r="L82">
        <f t="shared" si="16"/>
        <v>7.9813108249569957</v>
      </c>
      <c r="M82" s="6">
        <f t="shared" si="17"/>
        <v>0.24570693382335651</v>
      </c>
      <c r="N82" s="7">
        <f t="shared" si="18"/>
        <v>63.701322484575719</v>
      </c>
      <c r="O82" s="7"/>
      <c r="AE82">
        <v>7.4971357300441239</v>
      </c>
      <c r="AF82">
        <f t="shared" si="14"/>
        <v>26.751193579282116</v>
      </c>
      <c r="AG82">
        <v>9.3695926295166903</v>
      </c>
      <c r="AH82">
        <v>7.916666666666667</v>
      </c>
      <c r="AI82">
        <v>25.431752611693085</v>
      </c>
    </row>
    <row r="83" spans="1:35">
      <c r="A83">
        <v>5.4340524969915762</v>
      </c>
      <c r="B83" s="2">
        <v>32.488888888888887</v>
      </c>
      <c r="C83">
        <v>27.282630618326223</v>
      </c>
      <c r="D83">
        <v>24.160412903127714</v>
      </c>
      <c r="G83">
        <f t="shared" si="15"/>
        <v>6.6024725535169235</v>
      </c>
      <c r="H83">
        <v>5.916666666666667</v>
      </c>
      <c r="I83">
        <f t="shared" si="11"/>
        <v>24.031287674652059</v>
      </c>
      <c r="J83">
        <f t="shared" si="12"/>
        <v>30.804968388702022</v>
      </c>
      <c r="K83">
        <f t="shared" si="13"/>
        <v>9.8619008236470513</v>
      </c>
      <c r="L83">
        <f t="shared" si="16"/>
        <v>1.6839205001868649</v>
      </c>
      <c r="M83" s="6">
        <f t="shared" si="17"/>
        <v>5.18306583504849E-2</v>
      </c>
      <c r="N83" s="7">
        <f t="shared" si="18"/>
        <v>2.8355882509495811</v>
      </c>
      <c r="O83" s="7"/>
      <c r="AE83">
        <v>7.5389629963898912</v>
      </c>
      <c r="AF83">
        <f t="shared" si="14"/>
        <v>26.680207744330509</v>
      </c>
      <c r="AG83">
        <v>9.424497204912738</v>
      </c>
      <c r="AH83">
        <v>8.5</v>
      </c>
      <c r="AI83">
        <v>24.635526778047115</v>
      </c>
    </row>
    <row r="84" spans="1:35" ht="15" thickBot="1">
      <c r="A84">
        <v>5.7215478339350181</v>
      </c>
      <c r="B84" s="2">
        <v>30.41578947368421</v>
      </c>
      <c r="C84">
        <v>26.745350610630425</v>
      </c>
      <c r="D84">
        <v>23.597110369957132</v>
      </c>
      <c r="G84">
        <f t="shared" si="15"/>
        <v>6.968336376686401</v>
      </c>
      <c r="H84">
        <v>6.25</v>
      </c>
      <c r="I84">
        <f t="shared" si="11"/>
        <v>23.367592719825424</v>
      </c>
      <c r="J84">
        <f t="shared" si="12"/>
        <v>30.166320433495862</v>
      </c>
      <c r="K84">
        <f t="shared" si="13"/>
        <v>9.3749581896331229</v>
      </c>
      <c r="L84">
        <f t="shared" si="16"/>
        <v>0.24946904018834815</v>
      </c>
      <c r="M84" s="6">
        <f t="shared" si="17"/>
        <v>8.2019584072999044E-3</v>
      </c>
      <c r="N84" s="7">
        <f t="shared" si="18"/>
        <v>6.2234802012495663E-2</v>
      </c>
      <c r="O84" s="7"/>
      <c r="AE84" s="14">
        <v>7.6406738868832731</v>
      </c>
      <c r="AF84">
        <f t="shared" si="14"/>
        <v>26.509182794936134</v>
      </c>
      <c r="AG84" s="14">
        <v>9.5580716658858655</v>
      </c>
      <c r="AH84" s="14">
        <v>8.8333333333333339</v>
      </c>
      <c r="AI84" s="14">
        <v>24.205702718163298</v>
      </c>
    </row>
    <row r="85" spans="1:35" s="14" customFormat="1" ht="15" thickBot="1">
      <c r="A85" s="14">
        <v>7.7943093662254315</v>
      </c>
      <c r="B85" s="19">
        <v>33.302941176470597</v>
      </c>
      <c r="C85" s="14">
        <v>23.7382775469686</v>
      </c>
      <c r="D85" s="14">
        <v>20.484226474677065</v>
      </c>
      <c r="G85" s="14">
        <f t="shared" si="15"/>
        <v>9.6291197531540007</v>
      </c>
      <c r="H85" s="14">
        <v>8.4166666666666661</v>
      </c>
      <c r="I85" s="14">
        <f t="shared" si="11"/>
        <v>19.844766484319472</v>
      </c>
      <c r="J85" s="14">
        <f t="shared" si="12"/>
        <v>26.255039789282456</v>
      </c>
      <c r="K85" s="14">
        <f t="shared" si="13"/>
        <v>6.9198134688671624</v>
      </c>
      <c r="L85" s="14">
        <f t="shared" si="16"/>
        <v>7.0479013871881406</v>
      </c>
      <c r="M85" s="20">
        <f t="shared" si="17"/>
        <v>0.21162999837887195</v>
      </c>
      <c r="N85" s="15">
        <f t="shared" si="18"/>
        <v>49.672913963528515</v>
      </c>
      <c r="O85" s="15"/>
      <c r="AE85">
        <v>7.7943040513437625</v>
      </c>
      <c r="AF85">
        <f t="shared" si="14"/>
        <v>26.255048495310408</v>
      </c>
      <c r="AG85">
        <v>9.7599993225910637</v>
      </c>
      <c r="AH85">
        <v>8.9166666666666661</v>
      </c>
      <c r="AI85">
        <v>24.100921692252978</v>
      </c>
    </row>
    <row r="86" spans="1:35">
      <c r="A86" s="12">
        <v>3</v>
      </c>
      <c r="G86">
        <f t="shared" si="15"/>
        <v>3.5465232391894945</v>
      </c>
      <c r="H86">
        <v>3.5808568561049303</v>
      </c>
      <c r="I86">
        <f t="shared" si="11"/>
        <v>30.121775960422092</v>
      </c>
      <c r="J86" s="12">
        <f t="shared" si="12"/>
        <v>37.575362292405501</v>
      </c>
      <c r="K86" s="12">
        <f t="shared" si="13"/>
        <v>17.675519802344581</v>
      </c>
      <c r="AE86" s="21">
        <v>7.7943093662254315</v>
      </c>
      <c r="AF86">
        <f t="shared" si="14"/>
        <v>26.255039789282456</v>
      </c>
      <c r="AG86" s="21">
        <v>9.7600063118171949</v>
      </c>
      <c r="AH86" s="21">
        <v>8.4166666666666661</v>
      </c>
      <c r="AI86" s="21">
        <v>24.745746700598982</v>
      </c>
    </row>
    <row r="87" spans="1:35">
      <c r="A87" s="12">
        <v>2.5</v>
      </c>
      <c r="G87">
        <f t="shared" si="15"/>
        <v>2.9306845030524555</v>
      </c>
      <c r="H87">
        <v>2.9568720631339005</v>
      </c>
      <c r="I87">
        <f t="shared" si="11"/>
        <v>32.362105816747139</v>
      </c>
      <c r="J87" s="12">
        <f t="shared" si="12"/>
        <v>39.36578212734468</v>
      </c>
      <c r="K87" s="12">
        <f t="shared" si="13"/>
        <v>21.141921430465228</v>
      </c>
      <c r="AE87">
        <v>7.9625636281588461</v>
      </c>
      <c r="AF87">
        <f t="shared" si="14"/>
        <v>25.982345997715075</v>
      </c>
      <c r="AG87">
        <v>9.9813846544036426</v>
      </c>
      <c r="AH87">
        <v>9.25</v>
      </c>
      <c r="AI87">
        <v>23.691993543834659</v>
      </c>
    </row>
    <row r="88" spans="1:35">
      <c r="A88" s="12">
        <v>2</v>
      </c>
      <c r="G88">
        <f t="shared" si="15"/>
        <v>2.3205384078146563</v>
      </c>
      <c r="H88">
        <v>2.3391589891125615</v>
      </c>
      <c r="I88">
        <f t="shared" si="11"/>
        <v>34.970393733211459</v>
      </c>
      <c r="J88" s="12">
        <f t="shared" si="12"/>
        <v>41.342786457214288</v>
      </c>
      <c r="K88" s="12">
        <f t="shared" si="13"/>
        <v>26.322674179606956</v>
      </c>
      <c r="AE88">
        <v>8.2239245888487762</v>
      </c>
      <c r="AF88">
        <f t="shared" si="14"/>
        <v>25.570001434254443</v>
      </c>
      <c r="AG88">
        <v>10.325731003329755</v>
      </c>
      <c r="AH88">
        <v>9.3333333333333339</v>
      </c>
      <c r="AI88">
        <v>23.592231102572114</v>
      </c>
    </row>
    <row r="89" spans="1:35">
      <c r="A89" s="12">
        <v>1.5</v>
      </c>
      <c r="G89">
        <f t="shared" si="15"/>
        <v>1.7174607199925052</v>
      </c>
      <c r="H89">
        <v>1.729226135853196</v>
      </c>
      <c r="I89">
        <f t="shared" si="11"/>
        <v>38.047792090102249</v>
      </c>
      <c r="J89" s="12">
        <f t="shared" si="12"/>
        <v>43.539242120474952</v>
      </c>
      <c r="K89" s="12">
        <f t="shared" si="13"/>
        <v>34.91769200387688</v>
      </c>
      <c r="AE89">
        <v>8.2967324007220213</v>
      </c>
      <c r="AF89">
        <f t="shared" si="14"/>
        <v>25.457495195265846</v>
      </c>
      <c r="AG89">
        <v>10.421754804260514</v>
      </c>
      <c r="AH89">
        <v>9.25</v>
      </c>
      <c r="AI89">
        <v>23.691993543834659</v>
      </c>
    </row>
    <row r="90" spans="1:35">
      <c r="A90" s="12">
        <v>1</v>
      </c>
      <c r="G90">
        <f t="shared" si="15"/>
        <v>1.1237579160954358</v>
      </c>
      <c r="H90">
        <v>1.1295997082355458</v>
      </c>
      <c r="I90">
        <f t="shared" si="11"/>
        <v>41.738271258433947</v>
      </c>
      <c r="J90" s="12">
        <f t="shared" si="12"/>
        <v>45.997834397886983</v>
      </c>
      <c r="K90" s="12">
        <f t="shared" si="13"/>
        <v>52</v>
      </c>
      <c r="AE90">
        <v>8.7022457882069801</v>
      </c>
      <c r="AF90">
        <f t="shared" si="14"/>
        <v>24.848856405073892</v>
      </c>
      <c r="AG90">
        <v>10.957337083065905</v>
      </c>
      <c r="AH90">
        <v>9.5</v>
      </c>
      <c r="AI90">
        <v>23.395563394043215</v>
      </c>
    </row>
    <row r="91" spans="1:35">
      <c r="A91" s="12">
        <v>0.5</v>
      </c>
      <c r="G91">
        <f t="shared" si="15"/>
        <v>0.54419778174514932</v>
      </c>
      <c r="H91">
        <v>0.54549327633771572</v>
      </c>
      <c r="I91">
        <f t="shared" si="11"/>
        <v>46.258097326115426</v>
      </c>
      <c r="J91" s="12">
        <f t="shared" si="12"/>
        <v>48.778029882595398</v>
      </c>
      <c r="K91" s="12">
        <f t="shared" si="13"/>
        <v>102.72512517344752</v>
      </c>
      <c r="AE91">
        <v>8.9426976534296028</v>
      </c>
      <c r="AF91">
        <f t="shared" si="14"/>
        <v>24.501740022500631</v>
      </c>
      <c r="AG91">
        <v>11.275510019570419</v>
      </c>
      <c r="AH91">
        <v>9.75</v>
      </c>
      <c r="AI91">
        <v>23.107488987404256</v>
      </c>
    </row>
    <row r="92" spans="1:35">
      <c r="A92" s="12">
        <v>0.1</v>
      </c>
      <c r="G92">
        <f t="shared" si="15"/>
        <v>0.10105189601537966</v>
      </c>
      <c r="H92">
        <v>0.10063435555418569</v>
      </c>
      <c r="I92">
        <f t="shared" si="11"/>
        <v>50.712367682407375</v>
      </c>
      <c r="J92" s="12">
        <f t="shared" si="12"/>
        <v>51.30256441493443</v>
      </c>
      <c r="K92" s="12">
        <f t="shared" si="13"/>
        <v>499.12451792080338</v>
      </c>
    </row>
  </sheetData>
  <autoFilter ref="AE1:AI1" xr:uid="{EEA99A98-34C5-456F-A60E-E7AA614390A8}">
    <sortState xmlns:xlrd2="http://schemas.microsoft.com/office/spreadsheetml/2017/richdata2" ref="AE2:AI91">
      <sortCondition ref="AE1"/>
    </sortState>
  </autoFilter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88C04-A3A8-4A4B-96B7-CEC0F985B541}">
  <dimension ref="A1:Z92"/>
  <sheetViews>
    <sheetView workbookViewId="0">
      <selection activeCell="O19" sqref="O19"/>
    </sheetView>
  </sheetViews>
  <sheetFormatPr defaultRowHeight="14.4"/>
  <cols>
    <col min="2" max="2" width="13.6640625" bestFit="1" customWidth="1"/>
    <col min="3" max="3" width="23.44140625" bestFit="1" customWidth="1"/>
    <col min="4" max="4" width="28" bestFit="1" customWidth="1"/>
    <col min="9" max="9" width="16.5546875" bestFit="1" customWidth="1"/>
    <col min="10" max="10" width="16.6640625" bestFit="1" customWidth="1"/>
    <col min="11" max="11" width="23.5546875" bestFit="1" customWidth="1"/>
    <col min="12" max="12" width="15.33203125" customWidth="1"/>
    <col min="26" max="26" width="17.5546875" bestFit="1" customWidth="1"/>
  </cols>
  <sheetData>
    <row r="1" spans="1:26">
      <c r="A1" t="s">
        <v>3</v>
      </c>
      <c r="B1" t="s">
        <v>6</v>
      </c>
      <c r="C1" t="s">
        <v>7</v>
      </c>
      <c r="D1" t="s">
        <v>8</v>
      </c>
      <c r="F1" t="s">
        <v>15</v>
      </c>
      <c r="G1" t="s">
        <v>4</v>
      </c>
      <c r="H1" t="s">
        <v>16</v>
      </c>
      <c r="I1" t="s">
        <v>49</v>
      </c>
      <c r="J1" t="s">
        <v>48</v>
      </c>
      <c r="K1" t="s">
        <v>50</v>
      </c>
      <c r="L1" t="s">
        <v>30</v>
      </c>
      <c r="M1" t="s">
        <v>31</v>
      </c>
      <c r="O1" s="73" t="s">
        <v>47</v>
      </c>
      <c r="P1" s="73" t="s">
        <v>18</v>
      </c>
      <c r="Q1" s="73" t="s">
        <v>17</v>
      </c>
      <c r="R1" s="73" t="s">
        <v>10</v>
      </c>
      <c r="S1" s="73" t="s">
        <v>11</v>
      </c>
      <c r="Y1" t="s">
        <v>3</v>
      </c>
      <c r="Z1" t="s">
        <v>48</v>
      </c>
    </row>
    <row r="2" spans="1:26">
      <c r="L2">
        <f>SUM(L3:L85)</f>
        <v>5569.0641453731623</v>
      </c>
      <c r="M2">
        <f>SUM(M3:M85)</f>
        <v>188.86636276181562</v>
      </c>
      <c r="O2" s="73">
        <v>1</v>
      </c>
      <c r="P2" s="73">
        <v>0.21927817618363687</v>
      </c>
      <c r="Q2" s="73">
        <v>0.93889589107081028</v>
      </c>
      <c r="R2" s="73">
        <v>1.0461282975522002</v>
      </c>
      <c r="S2" s="73">
        <v>1.1237579160954358</v>
      </c>
      <c r="Y2">
        <v>0.1</v>
      </c>
      <c r="Z2">
        <f>52/(1+$P$5*POWER(Y2,$P$6))</f>
        <v>50.707476934404106</v>
      </c>
    </row>
    <row r="3" spans="1:26">
      <c r="A3">
        <v>4.0782735659847571</v>
      </c>
      <c r="B3" s="2">
        <v>24.167692307692302</v>
      </c>
      <c r="C3">
        <v>30.477212215293573</v>
      </c>
      <c r="D3">
        <v>27.551359703157342</v>
      </c>
      <c r="F3">
        <v>5.333333333333333</v>
      </c>
      <c r="G3">
        <v>22</v>
      </c>
      <c r="H3">
        <f>52/G3</f>
        <v>2.3636363636363638</v>
      </c>
      <c r="I3">
        <f>52/($P$2*POWER(F3,$Q$2)+1)</f>
        <v>25.294592296908313</v>
      </c>
      <c r="J3">
        <f>52/(1+$P$5*POWER(A3,$P$6))</f>
        <v>26.353639857705065</v>
      </c>
      <c r="K3">
        <f>52/(POWER(A3,$P$6))</f>
        <v>13.073445899449286</v>
      </c>
      <c r="L3">
        <f>POWER(J3-G3,2)</f>
        <v>18.954180010598183</v>
      </c>
      <c r="M3">
        <f>POWER(J3-I3,2)</f>
        <v>1.1215817360295515</v>
      </c>
      <c r="Y3">
        <v>0.5</v>
      </c>
      <c r="Z3">
        <f t="shared" ref="Z3:Z66" si="0">52/(1+$P$5*POWER(Y3,$P$6))</f>
        <v>46.26949043841104</v>
      </c>
    </row>
    <row r="4" spans="1:26">
      <c r="A4">
        <v>3.9261387886081027</v>
      </c>
      <c r="B4" s="2">
        <v>24.047692307692301</v>
      </c>
      <c r="C4">
        <v>30.927518096548226</v>
      </c>
      <c r="D4">
        <v>28.034856417914963</v>
      </c>
      <c r="F4">
        <v>5.333333333333333</v>
      </c>
      <c r="G4">
        <v>21</v>
      </c>
      <c r="H4">
        <f t="shared" ref="H4:H67" si="1">52/G4</f>
        <v>2.4761904761904763</v>
      </c>
      <c r="I4">
        <f t="shared" ref="I4:I67" si="2">52/($P$2*POWER(F4,$Q$2)+1)</f>
        <v>25.294592296908313</v>
      </c>
      <c r="J4">
        <f t="shared" ref="J4:J67" si="3">52/(1+$P$5*POWER(A4,$P$6))</f>
        <v>26.838801008364495</v>
      </c>
      <c r="K4">
        <f t="shared" ref="K4:K67" si="4">52/(POWER(A4,$P$6))</f>
        <v>13.570847863659814</v>
      </c>
      <c r="L4">
        <f t="shared" ref="L4:L67" si="5">POWER(J4-G4,2)</f>
        <v>34.091597215278242</v>
      </c>
      <c r="M4">
        <f t="shared" ref="M4:M67" si="6">POWER(J4-I4,2)</f>
        <v>2.3845805445371626</v>
      </c>
      <c r="Y4">
        <v>1</v>
      </c>
      <c r="Z4">
        <f t="shared" si="0"/>
        <v>41.778309570202197</v>
      </c>
    </row>
    <row r="5" spans="1:26">
      <c r="A5">
        <v>4.4183900922583232</v>
      </c>
      <c r="B5" s="2">
        <v>23.454166666666669</v>
      </c>
      <c r="C5">
        <v>29.549772637135931</v>
      </c>
      <c r="D5">
        <v>26.559762329411072</v>
      </c>
      <c r="F5">
        <v>5.916666666666667</v>
      </c>
      <c r="G5">
        <v>16.7</v>
      </c>
      <c r="H5">
        <f t="shared" si="1"/>
        <v>3.1137724550898205</v>
      </c>
      <c r="I5">
        <f t="shared" si="2"/>
        <v>24.031287674652059</v>
      </c>
      <c r="J5">
        <f t="shared" si="3"/>
        <v>25.331017716460529</v>
      </c>
      <c r="K5">
        <f t="shared" si="4"/>
        <v>12.084297256047275</v>
      </c>
      <c r="L5">
        <f t="shared" si="5"/>
        <v>74.494466821855539</v>
      </c>
      <c r="M5">
        <f t="shared" si="6"/>
        <v>1.6892981815794468</v>
      </c>
      <c r="O5" s="8" t="s">
        <v>45</v>
      </c>
      <c r="P5" s="8">
        <f>O2*P2*POWER(S2,Q2)</f>
        <v>0.24466500763085661</v>
      </c>
      <c r="Y5">
        <v>1.5</v>
      </c>
      <c r="Z5">
        <f t="shared" si="0"/>
        <v>38.113131867307011</v>
      </c>
    </row>
    <row r="6" spans="1:26">
      <c r="A6">
        <v>5.8988582029683103</v>
      </c>
      <c r="B6" s="2">
        <v>24.588421052631585</v>
      </c>
      <c r="C6">
        <v>26.432286860512853</v>
      </c>
      <c r="D6">
        <v>23.269850848566044</v>
      </c>
      <c r="F6">
        <v>7.833333333333333</v>
      </c>
      <c r="G6">
        <v>20</v>
      </c>
      <c r="H6">
        <f t="shared" si="1"/>
        <v>2.6</v>
      </c>
      <c r="I6">
        <f t="shared" si="2"/>
        <v>20.678652380202802</v>
      </c>
      <c r="J6">
        <f t="shared" si="3"/>
        <v>21.681323987080621</v>
      </c>
      <c r="K6">
        <f t="shared" si="4"/>
        <v>9.0981013622513789</v>
      </c>
      <c r="L6">
        <f t="shared" si="5"/>
        <v>2.8268503495326751</v>
      </c>
      <c r="M6">
        <f t="shared" si="6"/>
        <v>1.0053503512389468</v>
      </c>
      <c r="O6" s="8" t="s">
        <v>46</v>
      </c>
      <c r="P6" s="8">
        <f>Q2*R2</f>
        <v>0.98220556010466276</v>
      </c>
      <c r="Y6">
        <v>2</v>
      </c>
      <c r="Z6">
        <f t="shared" si="0"/>
        <v>35.056220587853083</v>
      </c>
    </row>
    <row r="7" spans="1:26">
      <c r="A7">
        <v>5.3910564580826312</v>
      </c>
      <c r="B7" s="2">
        <v>21.384782608695645</v>
      </c>
      <c r="C7">
        <v>27.366372474335414</v>
      </c>
      <c r="D7">
        <v>24.248397856046161</v>
      </c>
      <c r="F7">
        <v>7.583333333333333</v>
      </c>
      <c r="G7">
        <v>19.899999999999999</v>
      </c>
      <c r="H7">
        <f t="shared" si="1"/>
        <v>2.613065326633166</v>
      </c>
      <c r="I7">
        <f t="shared" si="2"/>
        <v>21.059118722634803</v>
      </c>
      <c r="J7">
        <f t="shared" si="3"/>
        <v>22.806544538618517</v>
      </c>
      <c r="K7">
        <f t="shared" si="4"/>
        <v>9.9391487537236838</v>
      </c>
      <c r="L7">
        <f t="shared" si="5"/>
        <v>8.4480011549731397</v>
      </c>
      <c r="M7">
        <f t="shared" si="6"/>
        <v>3.0534969823663491</v>
      </c>
      <c r="Y7">
        <v>2.5</v>
      </c>
      <c r="Z7">
        <f t="shared" si="0"/>
        <v>32.46408052868221</v>
      </c>
    </row>
    <row r="8" spans="1:26">
      <c r="A8">
        <v>3.7534697152025669</v>
      </c>
      <c r="B8" s="2">
        <v>24.340000000000007</v>
      </c>
      <c r="C8">
        <v>31.468844584232691</v>
      </c>
      <c r="D8">
        <v>28.617817790048164</v>
      </c>
      <c r="F8">
        <v>4.916666666666667</v>
      </c>
      <c r="G8">
        <v>20</v>
      </c>
      <c r="H8">
        <f t="shared" si="1"/>
        <v>2.6</v>
      </c>
      <c r="I8">
        <f t="shared" si="2"/>
        <v>26.287283572248786</v>
      </c>
      <c r="J8">
        <f t="shared" si="3"/>
        <v>27.411982596029247</v>
      </c>
      <c r="K8">
        <f t="shared" si="4"/>
        <v>14.183784999170721</v>
      </c>
      <c r="L8">
        <f t="shared" si="5"/>
        <v>54.937486003840462</v>
      </c>
      <c r="M8">
        <f t="shared" si="6"/>
        <v>1.2649478940927237</v>
      </c>
      <c r="Y8">
        <v>3</v>
      </c>
      <c r="Z8">
        <f t="shared" si="0"/>
        <v>30.236331339800163</v>
      </c>
    </row>
    <row r="9" spans="1:26">
      <c r="A9">
        <v>4.6843524368231044</v>
      </c>
      <c r="B9" s="2">
        <v>23.906578947368423</v>
      </c>
      <c r="C9">
        <v>28.890856379011336</v>
      </c>
      <c r="D9">
        <v>25.858764842558323</v>
      </c>
      <c r="F9">
        <v>6.25</v>
      </c>
      <c r="G9">
        <v>19.7</v>
      </c>
      <c r="H9">
        <f t="shared" si="1"/>
        <v>2.6395939086294415</v>
      </c>
      <c r="I9">
        <f t="shared" si="2"/>
        <v>23.367592719825424</v>
      </c>
      <c r="J9">
        <f t="shared" si="3"/>
        <v>24.585908718961932</v>
      </c>
      <c r="K9">
        <f t="shared" si="4"/>
        <v>11.410051753998774</v>
      </c>
      <c r="L9">
        <f t="shared" si="5"/>
        <v>23.872104010028231</v>
      </c>
      <c r="M9">
        <f t="shared" si="6"/>
        <v>1.4842938737519862</v>
      </c>
      <c r="Y9">
        <v>3.2024350180505414</v>
      </c>
      <c r="Z9">
        <f t="shared" si="0"/>
        <v>29.420700740849551</v>
      </c>
    </row>
    <row r="10" spans="1:26">
      <c r="A10">
        <v>5.8361603489771365</v>
      </c>
      <c r="B10" s="2">
        <v>24.228723404255309</v>
      </c>
      <c r="C10">
        <v>26.541480035092622</v>
      </c>
      <c r="D10">
        <v>23.383913870487824</v>
      </c>
      <c r="F10">
        <v>7.75</v>
      </c>
      <c r="G10">
        <v>19.5</v>
      </c>
      <c r="H10">
        <f t="shared" si="1"/>
        <v>2.6666666666666665</v>
      </c>
      <c r="I10">
        <f t="shared" si="2"/>
        <v>20.803854637087607</v>
      </c>
      <c r="J10">
        <f t="shared" si="3"/>
        <v>21.814116269831278</v>
      </c>
      <c r="K10">
        <f t="shared" si="4"/>
        <v>9.1940938522464535</v>
      </c>
      <c r="L10">
        <f t="shared" si="5"/>
        <v>5.3551341102978265</v>
      </c>
      <c r="M10">
        <f t="shared" si="6"/>
        <v>1.0206285665939072</v>
      </c>
      <c r="Y10">
        <v>3.5561288608102695</v>
      </c>
      <c r="Z10">
        <f t="shared" si="0"/>
        <v>28.098410976685837</v>
      </c>
    </row>
    <row r="11" spans="1:26">
      <c r="A11">
        <v>5.5605198555956674</v>
      </c>
      <c r="B11" s="2">
        <v>25.497752808988761</v>
      </c>
      <c r="C11">
        <v>27.041544737778377</v>
      </c>
      <c r="D11">
        <v>23.907392490015379</v>
      </c>
      <c r="F11">
        <v>7.333333333333333</v>
      </c>
      <c r="G11">
        <v>20.399999999999999</v>
      </c>
      <c r="H11">
        <f t="shared" si="1"/>
        <v>2.5490196078431375</v>
      </c>
      <c r="I11">
        <f t="shared" si="2"/>
        <v>21.454658933880513</v>
      </c>
      <c r="J11">
        <f t="shared" si="3"/>
        <v>22.418068211066629</v>
      </c>
      <c r="K11">
        <f t="shared" si="4"/>
        <v>9.6415500242294119</v>
      </c>
      <c r="L11">
        <f t="shared" si="5"/>
        <v>4.07259930451767</v>
      </c>
      <c r="M11">
        <f t="shared" si="6"/>
        <v>0.928157435368275</v>
      </c>
      <c r="Y11">
        <v>3.5603835740072203</v>
      </c>
      <c r="Z11">
        <f t="shared" si="0"/>
        <v>28.083241826949575</v>
      </c>
    </row>
    <row r="12" spans="1:26">
      <c r="A12">
        <v>5.9065521460088251</v>
      </c>
      <c r="B12" s="2">
        <v>20.806730769230771</v>
      </c>
      <c r="C12">
        <v>26.418998062345111</v>
      </c>
      <c r="D12">
        <v>23.255975367858859</v>
      </c>
      <c r="F12">
        <v>8.5833333333333339</v>
      </c>
      <c r="G12">
        <v>15.8</v>
      </c>
      <c r="H12">
        <f t="shared" si="1"/>
        <v>3.2911392405063289</v>
      </c>
      <c r="I12">
        <f t="shared" si="2"/>
        <v>19.619343674748443</v>
      </c>
      <c r="J12">
        <f t="shared" si="3"/>
        <v>21.665141443771887</v>
      </c>
      <c r="K12">
        <f t="shared" si="4"/>
        <v>9.0864608224764059</v>
      </c>
      <c r="L12">
        <f t="shared" si="5"/>
        <v>34.399884155450565</v>
      </c>
      <c r="M12">
        <f t="shared" si="6"/>
        <v>4.1852885117413026</v>
      </c>
      <c r="Y12">
        <v>3.6084636983553948</v>
      </c>
      <c r="Z12">
        <f t="shared" si="0"/>
        <v>27.912977225715629</v>
      </c>
    </row>
    <row r="13" spans="1:26">
      <c r="A13">
        <v>4.1879290012033694</v>
      </c>
      <c r="B13" s="2">
        <v>27.723880597014922</v>
      </c>
      <c r="C13">
        <v>30.166830469212044</v>
      </c>
      <c r="D13">
        <v>27.218872557605554</v>
      </c>
      <c r="F13">
        <v>5.5</v>
      </c>
      <c r="G13">
        <v>16.600000000000001</v>
      </c>
      <c r="H13">
        <f t="shared" si="1"/>
        <v>3.1325301204819276</v>
      </c>
      <c r="I13">
        <f t="shared" si="2"/>
        <v>24.919453895645443</v>
      </c>
      <c r="J13">
        <f t="shared" si="3"/>
        <v>26.014875762406284</v>
      </c>
      <c r="K13">
        <f t="shared" si="4"/>
        <v>12.737147045125887</v>
      </c>
      <c r="L13">
        <f t="shared" si="5"/>
        <v>88.639885621545275</v>
      </c>
      <c r="M13">
        <f t="shared" si="6"/>
        <v>1.1999490661778054</v>
      </c>
      <c r="Y13">
        <v>3.6830748094665058</v>
      </c>
      <c r="Z13">
        <f t="shared" si="0"/>
        <v>27.652886742114237</v>
      </c>
    </row>
    <row r="14" spans="1:26">
      <c r="A14">
        <v>3.6830748094665058</v>
      </c>
      <c r="B14" s="2">
        <v>22.406349206349198</v>
      </c>
      <c r="C14">
        <v>31.69954219666085</v>
      </c>
      <c r="D14">
        <v>28.866828590909059</v>
      </c>
      <c r="F14">
        <v>5.166666666666667</v>
      </c>
      <c r="G14">
        <v>17.899999999999999</v>
      </c>
      <c r="H14">
        <f t="shared" si="1"/>
        <v>2.9050279329608939</v>
      </c>
      <c r="I14">
        <f t="shared" si="2"/>
        <v>25.681948395125598</v>
      </c>
      <c r="J14">
        <f t="shared" si="3"/>
        <v>27.652886742114237</v>
      </c>
      <c r="K14">
        <f t="shared" si="4"/>
        <v>14.45001183728956</v>
      </c>
      <c r="L14">
        <f t="shared" si="5"/>
        <v>95.118799804507688</v>
      </c>
      <c r="M14">
        <f t="shared" si="6"/>
        <v>3.8845979676303086</v>
      </c>
      <c r="Y14">
        <v>3.7534697152025669</v>
      </c>
      <c r="Z14">
        <f t="shared" si="0"/>
        <v>27.411982596029247</v>
      </c>
    </row>
    <row r="15" spans="1:26">
      <c r="A15">
        <v>3.5603835740072203</v>
      </c>
      <c r="B15" s="2">
        <v>20.344444444444441</v>
      </c>
      <c r="C15">
        <v>32.116599463153804</v>
      </c>
      <c r="D15">
        <v>29.31784781093123</v>
      </c>
      <c r="F15">
        <v>5.166666666666667</v>
      </c>
      <c r="G15">
        <v>14</v>
      </c>
      <c r="H15">
        <f t="shared" si="1"/>
        <v>3.7142857142857144</v>
      </c>
      <c r="I15">
        <f t="shared" si="2"/>
        <v>25.681948395125598</v>
      </c>
      <c r="J15">
        <f t="shared" si="3"/>
        <v>28.083241826949575</v>
      </c>
      <c r="K15">
        <f t="shared" si="4"/>
        <v>14.938951983420079</v>
      </c>
      <c r="L15">
        <f t="shared" si="5"/>
        <v>198.337700356342</v>
      </c>
      <c r="M15">
        <f t="shared" si="6"/>
        <v>5.7662101457209705</v>
      </c>
      <c r="Y15">
        <v>3.8645908543922984</v>
      </c>
      <c r="Z15">
        <f t="shared" si="0"/>
        <v>27.040289591594941</v>
      </c>
    </row>
    <row r="16" spans="1:26">
      <c r="A16">
        <v>5.7180653830726031</v>
      </c>
      <c r="B16" s="2">
        <v>19.314285714285706</v>
      </c>
      <c r="C16">
        <v>26.751633583597929</v>
      </c>
      <c r="D16">
        <v>23.603685570524462</v>
      </c>
      <c r="F16">
        <v>8.6666666666666661</v>
      </c>
      <c r="G16">
        <v>15.1</v>
      </c>
      <c r="H16">
        <f t="shared" si="1"/>
        <v>3.4437086092715234</v>
      </c>
      <c r="I16">
        <f t="shared" si="2"/>
        <v>19.508640234554704</v>
      </c>
      <c r="J16">
        <f t="shared" si="3"/>
        <v>22.068778257004812</v>
      </c>
      <c r="K16">
        <f t="shared" si="4"/>
        <v>9.3805661541264964</v>
      </c>
      <c r="L16">
        <f t="shared" si="5"/>
        <v>48.563870395303034</v>
      </c>
      <c r="M16">
        <f t="shared" si="6"/>
        <v>6.5543066939947483</v>
      </c>
      <c r="Y16">
        <v>3.8963725932611317</v>
      </c>
      <c r="Z16">
        <f t="shared" si="0"/>
        <v>26.935862803229515</v>
      </c>
    </row>
    <row r="17" spans="1:26">
      <c r="A17">
        <v>5.5133813176895314</v>
      </c>
      <c r="B17" s="2">
        <v>25.102222222222217</v>
      </c>
      <c r="C17">
        <v>27.130508926045433</v>
      </c>
      <c r="D17">
        <v>24.00071201992273</v>
      </c>
      <c r="F17">
        <v>7.416666666666667</v>
      </c>
      <c r="G17">
        <v>18.899999999999999</v>
      </c>
      <c r="H17">
        <f t="shared" si="1"/>
        <v>2.7513227513227516</v>
      </c>
      <c r="I17">
        <f t="shared" si="2"/>
        <v>21.321080786981376</v>
      </c>
      <c r="J17">
        <f t="shared" si="3"/>
        <v>22.524771926101373</v>
      </c>
      <c r="K17">
        <f t="shared" si="4"/>
        <v>9.722510748043419</v>
      </c>
      <c r="L17">
        <f t="shared" si="5"/>
        <v>13.138971516252667</v>
      </c>
      <c r="M17">
        <f t="shared" si="6"/>
        <v>1.4488723583959948</v>
      </c>
      <c r="Y17">
        <v>3.9261387886081027</v>
      </c>
      <c r="Z17">
        <f t="shared" si="0"/>
        <v>26.838801008364495</v>
      </c>
    </row>
    <row r="18" spans="1:26">
      <c r="A18">
        <v>4.2573680304853587</v>
      </c>
      <c r="B18" s="2">
        <v>24.15217391304348</v>
      </c>
      <c r="C18">
        <v>29.976045805974632</v>
      </c>
      <c r="D18">
        <v>27.014815507327061</v>
      </c>
      <c r="F18">
        <v>5.666666666666667</v>
      </c>
      <c r="G18">
        <v>20.399999999999999</v>
      </c>
      <c r="H18">
        <f t="shared" si="1"/>
        <v>2.5490196078431375</v>
      </c>
      <c r="I18">
        <f t="shared" si="2"/>
        <v>24.555944039531891</v>
      </c>
      <c r="J18">
        <f t="shared" si="3"/>
        <v>25.804901212909012</v>
      </c>
      <c r="K18">
        <f t="shared" si="4"/>
        <v>12.533067081794071</v>
      </c>
      <c r="L18">
        <f t="shared" si="5"/>
        <v>29.212957121305326</v>
      </c>
      <c r="M18">
        <f t="shared" si="6"/>
        <v>1.559894020930169</v>
      </c>
      <c r="Y18">
        <v>4.0724819494584832</v>
      </c>
      <c r="Z18">
        <f t="shared" si="0"/>
        <v>26.371782193278769</v>
      </c>
    </row>
    <row r="19" spans="1:26">
      <c r="A19">
        <v>4.2820361010830332</v>
      </c>
      <c r="B19" s="2">
        <v>23.905797101449274</v>
      </c>
      <c r="C19">
        <v>29.909304997242714</v>
      </c>
      <c r="D19">
        <v>26.943488684640922</v>
      </c>
      <c r="F19">
        <v>5.666666666666667</v>
      </c>
      <c r="G19">
        <v>16.8</v>
      </c>
      <c r="H19">
        <f t="shared" si="1"/>
        <v>3.0952380952380949</v>
      </c>
      <c r="I19">
        <f t="shared" si="2"/>
        <v>24.555944039531891</v>
      </c>
      <c r="J19">
        <f t="shared" si="3"/>
        <v>25.731136323880783</v>
      </c>
      <c r="K19">
        <f t="shared" si="4"/>
        <v>12.462147377898068</v>
      </c>
      <c r="L19">
        <f t="shared" si="5"/>
        <v>79.765196035742733</v>
      </c>
      <c r="M19">
        <f t="shared" si="6"/>
        <v>1.3810769051931671</v>
      </c>
      <c r="Y19">
        <v>4.0782735659847571</v>
      </c>
      <c r="Z19">
        <f t="shared" si="0"/>
        <v>26.353639857705065</v>
      </c>
    </row>
    <row r="20" spans="1:26">
      <c r="A20">
        <v>4.872669073405536</v>
      </c>
      <c r="B20" s="2">
        <v>23.968354430379748</v>
      </c>
      <c r="C20">
        <v>28.454865681400612</v>
      </c>
      <c r="D20">
        <v>25.396558855913856</v>
      </c>
      <c r="F20">
        <v>6.5</v>
      </c>
      <c r="G20">
        <v>16.5</v>
      </c>
      <c r="H20">
        <f t="shared" si="1"/>
        <v>3.1515151515151514</v>
      </c>
      <c r="I20">
        <f t="shared" si="2"/>
        <v>22.894720720874108</v>
      </c>
      <c r="J20">
        <f t="shared" si="3"/>
        <v>24.084721072131931</v>
      </c>
      <c r="K20">
        <f t="shared" si="4"/>
        <v>10.976777304163326</v>
      </c>
      <c r="L20">
        <f t="shared" si="5"/>
        <v>57.527993742042142</v>
      </c>
      <c r="M20">
        <f t="shared" si="6"/>
        <v>1.4161008359937406</v>
      </c>
      <c r="Y20">
        <v>4.1033716405936618</v>
      </c>
      <c r="Z20">
        <f t="shared" si="0"/>
        <v>26.275312587067322</v>
      </c>
    </row>
    <row r="21" spans="1:26">
      <c r="A21">
        <v>6.2009468511833123</v>
      </c>
      <c r="B21" s="2">
        <v>21.586915887850459</v>
      </c>
      <c r="C21">
        <v>25.927862610556186</v>
      </c>
      <c r="D21">
        <v>22.744072533316814</v>
      </c>
      <c r="F21">
        <v>8.8333333333333339</v>
      </c>
      <c r="G21">
        <v>17</v>
      </c>
      <c r="H21">
        <f t="shared" si="1"/>
        <v>3.0588235294117645</v>
      </c>
      <c r="I21">
        <f t="shared" si="2"/>
        <v>19.29112847036648</v>
      </c>
      <c r="J21">
        <f t="shared" si="3"/>
        <v>21.063849668801382</v>
      </c>
      <c r="K21">
        <f t="shared" si="4"/>
        <v>8.6625684840712118</v>
      </c>
      <c r="L21">
        <f t="shared" si="5"/>
        <v>16.514874130617098</v>
      </c>
      <c r="M21">
        <f t="shared" si="6"/>
        <v>3.1425404473804721</v>
      </c>
      <c r="Y21">
        <v>4.1185595667870034</v>
      </c>
      <c r="Z21">
        <f t="shared" si="0"/>
        <v>26.228143221120238</v>
      </c>
    </row>
    <row r="22" spans="1:26">
      <c r="A22">
        <v>4.4489933814681111</v>
      </c>
      <c r="B22" s="2">
        <v>19.431325301204819</v>
      </c>
      <c r="C22">
        <v>29.471187109275636</v>
      </c>
      <c r="D22">
        <v>26.47600383877537</v>
      </c>
      <c r="F22">
        <v>6.833333333333333</v>
      </c>
      <c r="G22">
        <v>9.1999999999999993</v>
      </c>
      <c r="H22">
        <f t="shared" si="1"/>
        <v>5.6521739130434785</v>
      </c>
      <c r="I22">
        <f t="shared" si="2"/>
        <v>22.294810703053532</v>
      </c>
      <c r="J22">
        <f t="shared" si="3"/>
        <v>25.242948745574051</v>
      </c>
      <c r="K22">
        <f t="shared" si="4"/>
        <v>12.00264714576346</v>
      </c>
      <c r="L22">
        <f t="shared" si="5"/>
        <v>257.37620445311603</v>
      </c>
      <c r="M22">
        <f t="shared" si="6"/>
        <v>8.6915179177567161</v>
      </c>
      <c r="Y22">
        <v>4.1620659346169271</v>
      </c>
      <c r="Z22">
        <f t="shared" si="0"/>
        <v>26.093974343496448</v>
      </c>
    </row>
    <row r="23" spans="1:26">
      <c r="A23">
        <v>3.5561288608102695</v>
      </c>
      <c r="B23" s="2">
        <v>27.109259259259247</v>
      </c>
      <c r="C23">
        <v>32.131418674118805</v>
      </c>
      <c r="D23">
        <v>29.333893931388491</v>
      </c>
      <c r="F23">
        <v>4.416666666666667</v>
      </c>
      <c r="G23">
        <v>22.2</v>
      </c>
      <c r="H23">
        <f t="shared" si="1"/>
        <v>2.3423423423423424</v>
      </c>
      <c r="I23">
        <f t="shared" si="2"/>
        <v>27.594293594776349</v>
      </c>
      <c r="J23">
        <f t="shared" si="3"/>
        <v>28.098410976685837</v>
      </c>
      <c r="K23">
        <f t="shared" si="4"/>
        <v>14.956507382192974</v>
      </c>
      <c r="L23">
        <f t="shared" si="5"/>
        <v>34.79125204988798</v>
      </c>
      <c r="M23">
        <f t="shared" si="6"/>
        <v>0.25413433474327651</v>
      </c>
      <c r="Y23">
        <v>4.1879290012033694</v>
      </c>
      <c r="Z23">
        <f t="shared" si="0"/>
        <v>26.014875762406284</v>
      </c>
    </row>
    <row r="24" spans="1:26">
      <c r="A24">
        <v>4.2688935018050538</v>
      </c>
      <c r="B24" s="2">
        <v>26.116417910447758</v>
      </c>
      <c r="C24">
        <v>29.944796498126127</v>
      </c>
      <c r="D24">
        <v>26.981415257592978</v>
      </c>
      <c r="F24">
        <v>5.5</v>
      </c>
      <c r="G24">
        <v>14.6</v>
      </c>
      <c r="H24">
        <f t="shared" si="1"/>
        <v>3.5616438356164384</v>
      </c>
      <c r="I24">
        <f t="shared" si="2"/>
        <v>24.919453895645443</v>
      </c>
      <c r="J24">
        <f t="shared" si="3"/>
        <v>25.770383102886406</v>
      </c>
      <c r="K24">
        <f t="shared" si="4"/>
        <v>12.499830713082403</v>
      </c>
      <c r="L24">
        <f t="shared" si="5"/>
        <v>124.77745866525014</v>
      </c>
      <c r="M24">
        <f t="shared" si="6"/>
        <v>0.72408051573573351</v>
      </c>
      <c r="Y24">
        <v>4.1996505214600885</v>
      </c>
      <c r="Z24">
        <f t="shared" si="0"/>
        <v>25.97918767804876</v>
      </c>
    </row>
    <row r="25" spans="1:26">
      <c r="A25">
        <v>4.4305224127557166</v>
      </c>
      <c r="B25" s="2">
        <v>22.908108108108106</v>
      </c>
      <c r="C25">
        <v>29.518528329342065</v>
      </c>
      <c r="D25">
        <v>26.526456366330809</v>
      </c>
      <c r="F25">
        <v>6.083333333333333</v>
      </c>
      <c r="G25">
        <v>18.5</v>
      </c>
      <c r="H25">
        <f t="shared" si="1"/>
        <v>2.810810810810811</v>
      </c>
      <c r="I25">
        <f t="shared" si="2"/>
        <v>23.694515809516005</v>
      </c>
      <c r="J25">
        <f t="shared" si="3"/>
        <v>25.296029076847979</v>
      </c>
      <c r="K25">
        <f t="shared" si="4"/>
        <v>12.051794265963661</v>
      </c>
      <c r="L25">
        <f t="shared" si="5"/>
        <v>46.186011213363201</v>
      </c>
      <c r="M25">
        <f t="shared" si="6"/>
        <v>2.5648447454403351</v>
      </c>
      <c r="Y25">
        <v>4.2551335740072203</v>
      </c>
      <c r="Z25">
        <f t="shared" si="0"/>
        <v>25.811604175807904</v>
      </c>
    </row>
    <row r="26" spans="1:26">
      <c r="A26">
        <v>5.7589444444444453</v>
      </c>
      <c r="B26" s="2">
        <v>24.549462365591392</v>
      </c>
      <c r="C26">
        <v>26.678212655041555</v>
      </c>
      <c r="D26">
        <v>23.52686771699279</v>
      </c>
      <c r="F26">
        <v>7.666666666666667</v>
      </c>
      <c r="G26">
        <v>20.3</v>
      </c>
      <c r="H26">
        <f t="shared" si="1"/>
        <v>2.5615763546798029</v>
      </c>
      <c r="I26">
        <f t="shared" si="2"/>
        <v>20.930666045230133</v>
      </c>
      <c r="J26">
        <f t="shared" si="3"/>
        <v>21.979945255687035</v>
      </c>
      <c r="K26">
        <f t="shared" si="4"/>
        <v>9.3151602491936352</v>
      </c>
      <c r="L26">
        <f t="shared" si="5"/>
        <v>2.8222160621053747</v>
      </c>
      <c r="M26">
        <f t="shared" si="6"/>
        <v>1.1009868614970595</v>
      </c>
      <c r="Y26">
        <v>4.2573680304853587</v>
      </c>
      <c r="Z26">
        <f t="shared" si="0"/>
        <v>25.804901212909012</v>
      </c>
    </row>
    <row r="27" spans="1:26">
      <c r="A27">
        <v>5.4598585539510625</v>
      </c>
      <c r="B27" s="2">
        <v>23.55434782608695</v>
      </c>
      <c r="C27">
        <v>27.232808721532891</v>
      </c>
      <c r="D27">
        <v>24.108090423523109</v>
      </c>
      <c r="F27">
        <v>7.583333333333333</v>
      </c>
      <c r="G27">
        <v>13.8</v>
      </c>
      <c r="H27">
        <f t="shared" si="1"/>
        <v>3.7681159420289854</v>
      </c>
      <c r="I27">
        <f t="shared" si="2"/>
        <v>21.059118722634803</v>
      </c>
      <c r="J27">
        <f t="shared" si="3"/>
        <v>22.64718522026687</v>
      </c>
      <c r="K27">
        <f t="shared" si="4"/>
        <v>9.816115997335654</v>
      </c>
      <c r="L27">
        <f t="shared" si="5"/>
        <v>78.272686321708534</v>
      </c>
      <c r="M27">
        <f t="shared" si="6"/>
        <v>2.5219552009013788</v>
      </c>
      <c r="Y27">
        <v>4.2688935018050538</v>
      </c>
      <c r="Z27">
        <f t="shared" si="0"/>
        <v>25.770383102886406</v>
      </c>
    </row>
    <row r="28" spans="1:26">
      <c r="A28">
        <v>3.8645908543922984</v>
      </c>
      <c r="B28" s="2">
        <v>25.472131147540981</v>
      </c>
      <c r="C28">
        <v>31.116624418539999</v>
      </c>
      <c r="D28">
        <v>28.238293318582532</v>
      </c>
      <c r="F28">
        <v>5</v>
      </c>
      <c r="G28">
        <v>20.9</v>
      </c>
      <c r="H28">
        <f t="shared" si="1"/>
        <v>2.4880382775119618</v>
      </c>
      <c r="I28">
        <f t="shared" si="2"/>
        <v>26.082153244778578</v>
      </c>
      <c r="J28">
        <f t="shared" si="3"/>
        <v>27.040289591594941</v>
      </c>
      <c r="K28">
        <f t="shared" si="4"/>
        <v>13.783102954836208</v>
      </c>
      <c r="L28">
        <f t="shared" si="5"/>
        <v>37.703156268649188</v>
      </c>
      <c r="M28">
        <f t="shared" si="6"/>
        <v>0.91802525909060728</v>
      </c>
      <c r="Y28">
        <v>4.2820361010830332</v>
      </c>
      <c r="Z28">
        <f t="shared" si="0"/>
        <v>25.731136323880783</v>
      </c>
    </row>
    <row r="29" spans="1:26">
      <c r="A29">
        <v>3.2024350180505414</v>
      </c>
      <c r="B29" s="2">
        <v>23.845283018867931</v>
      </c>
      <c r="C29">
        <v>33.456669546952178</v>
      </c>
      <c r="D29">
        <v>30.774373430220592</v>
      </c>
      <c r="F29">
        <v>4.333333333333333</v>
      </c>
      <c r="G29">
        <v>18.7</v>
      </c>
      <c r="H29">
        <f t="shared" si="1"/>
        <v>2.7807486631016043</v>
      </c>
      <c r="I29">
        <f t="shared" si="2"/>
        <v>27.825781842985517</v>
      </c>
      <c r="J29">
        <f t="shared" si="3"/>
        <v>29.420700740849551</v>
      </c>
      <c r="K29">
        <f t="shared" si="4"/>
        <v>16.577451151593831</v>
      </c>
      <c r="L29">
        <f t="shared" si="5"/>
        <v>114.93342437485212</v>
      </c>
      <c r="M29">
        <f t="shared" si="6"/>
        <v>2.5437662907638239</v>
      </c>
      <c r="Y29">
        <v>4.3432272362615327</v>
      </c>
      <c r="Z29">
        <f t="shared" si="0"/>
        <v>25.549996307177512</v>
      </c>
    </row>
    <row r="30" spans="1:26">
      <c r="A30">
        <v>4.1996505214600885</v>
      </c>
      <c r="B30" s="2">
        <v>25.059090909090902</v>
      </c>
      <c r="C30">
        <v>30.134319093489569</v>
      </c>
      <c r="D30">
        <v>27.184082430074419</v>
      </c>
      <c r="F30">
        <v>5.416666666666667</v>
      </c>
      <c r="G30">
        <v>17.5</v>
      </c>
      <c r="H30">
        <f t="shared" si="1"/>
        <v>2.9714285714285715</v>
      </c>
      <c r="I30">
        <f t="shared" si="2"/>
        <v>25.105533645088663</v>
      </c>
      <c r="J30">
        <f t="shared" si="3"/>
        <v>25.97918767804876</v>
      </c>
      <c r="K30">
        <f t="shared" si="4"/>
        <v>12.702228500330852</v>
      </c>
      <c r="L30">
        <f t="shared" si="5"/>
        <v>71.896623679573921</v>
      </c>
      <c r="M30">
        <f t="shared" si="6"/>
        <v>0.76327136930744233</v>
      </c>
      <c r="Y30">
        <v>4.4183900922583232</v>
      </c>
      <c r="Z30">
        <f t="shared" si="0"/>
        <v>25.331017716460529</v>
      </c>
    </row>
    <row r="31" spans="1:26">
      <c r="A31">
        <v>4.4796216907340556</v>
      </c>
      <c r="B31" s="2">
        <v>21.947368421052637</v>
      </c>
      <c r="C31">
        <v>29.3932838116475</v>
      </c>
      <c r="D31">
        <v>26.393013502477441</v>
      </c>
      <c r="F31">
        <v>6.25</v>
      </c>
      <c r="G31">
        <v>16.100000000000001</v>
      </c>
      <c r="H31">
        <f t="shared" si="1"/>
        <v>3.2298136645962732</v>
      </c>
      <c r="I31">
        <f t="shared" si="2"/>
        <v>23.367592719825424</v>
      </c>
      <c r="J31">
        <f t="shared" si="3"/>
        <v>25.155429461711531</v>
      </c>
      <c r="K31">
        <f t="shared" si="4"/>
        <v>11.922037392488514</v>
      </c>
      <c r="L31">
        <f t="shared" si="5"/>
        <v>82.000802736033165</v>
      </c>
      <c r="M31">
        <f t="shared" si="6"/>
        <v>3.1963602156379296</v>
      </c>
      <c r="Y31">
        <v>4.4305224127557166</v>
      </c>
      <c r="Z31">
        <f t="shared" si="0"/>
        <v>25.296029076847979</v>
      </c>
    </row>
    <row r="32" spans="1:26">
      <c r="A32">
        <v>6.2400213598074608</v>
      </c>
      <c r="B32" s="2">
        <v>24.588461538461527</v>
      </c>
      <c r="C32">
        <v>25.865103963752635</v>
      </c>
      <c r="D32">
        <v>22.678789401008739</v>
      </c>
      <c r="F32">
        <v>8.5833333333333339</v>
      </c>
      <c r="G32">
        <v>22</v>
      </c>
      <c r="H32">
        <f t="shared" si="1"/>
        <v>2.3636363636363638</v>
      </c>
      <c r="I32">
        <f t="shared" si="2"/>
        <v>19.619343674748443</v>
      </c>
      <c r="J32">
        <f t="shared" si="3"/>
        <v>20.986578377373053</v>
      </c>
      <c r="K32">
        <f t="shared" si="4"/>
        <v>8.6092864537451312</v>
      </c>
      <c r="L32">
        <f t="shared" si="5"/>
        <v>1.0270233852078332</v>
      </c>
      <c r="M32">
        <f t="shared" si="6"/>
        <v>1.869330732061008</v>
      </c>
      <c r="Y32">
        <v>4.4489933814681111</v>
      </c>
      <c r="Z32">
        <f t="shared" si="0"/>
        <v>25.242948745574051</v>
      </c>
    </row>
    <row r="33" spans="1:26">
      <c r="A33">
        <v>4.1620659346169271</v>
      </c>
      <c r="B33" s="2">
        <v>23.857352941176465</v>
      </c>
      <c r="C33">
        <v>30.239013675514421</v>
      </c>
      <c r="D33">
        <v>27.296140088919895</v>
      </c>
      <c r="F33">
        <v>5.583333333333333</v>
      </c>
      <c r="G33">
        <v>14.2</v>
      </c>
      <c r="H33">
        <f t="shared" si="1"/>
        <v>3.6619718309859155</v>
      </c>
      <c r="I33">
        <f t="shared" si="2"/>
        <v>24.736280683497668</v>
      </c>
      <c r="J33">
        <f t="shared" si="3"/>
        <v>26.093974343496448</v>
      </c>
      <c r="K33">
        <f t="shared" si="4"/>
        <v>12.814882948822616</v>
      </c>
      <c r="L33">
        <f t="shared" si="5"/>
        <v>141.4666256837518</v>
      </c>
      <c r="M33">
        <f t="shared" si="6"/>
        <v>1.8433320744008836</v>
      </c>
      <c r="Y33">
        <v>4.4639558764540714</v>
      </c>
      <c r="Z33">
        <f t="shared" si="0"/>
        <v>25.200116669585956</v>
      </c>
    </row>
    <row r="34" spans="1:26">
      <c r="A34">
        <v>4.4806202366626557</v>
      </c>
      <c r="B34" s="2">
        <v>23.570270270270274</v>
      </c>
      <c r="C34">
        <v>29.390756435012392</v>
      </c>
      <c r="D34">
        <v>26.390321774579988</v>
      </c>
      <c r="F34">
        <v>6.083333333333333</v>
      </c>
      <c r="G34">
        <v>17.3</v>
      </c>
      <c r="H34">
        <f t="shared" si="1"/>
        <v>3.0057803468208091</v>
      </c>
      <c r="I34">
        <f t="shared" si="2"/>
        <v>23.694515809516005</v>
      </c>
      <c r="J34">
        <f t="shared" si="3"/>
        <v>25.152586545878343</v>
      </c>
      <c r="K34">
        <f t="shared" si="4"/>
        <v>11.919427734234629</v>
      </c>
      <c r="L34">
        <f t="shared" si="5"/>
        <v>61.663115460509552</v>
      </c>
      <c r="M34">
        <f t="shared" si="6"/>
        <v>2.1259702722362093</v>
      </c>
      <c r="Y34">
        <v>4.4796216907340556</v>
      </c>
      <c r="Z34">
        <f t="shared" si="0"/>
        <v>25.155429461711531</v>
      </c>
    </row>
    <row r="35" spans="1:26">
      <c r="A35">
        <v>4.592452466907341</v>
      </c>
      <c r="B35" s="2">
        <v>23.499999999999996</v>
      </c>
      <c r="C35">
        <v>29.112545677374175</v>
      </c>
      <c r="D35">
        <v>26.094283452047723</v>
      </c>
      <c r="F35">
        <v>6.166666666666667</v>
      </c>
      <c r="G35">
        <v>17.7</v>
      </c>
      <c r="H35">
        <f t="shared" si="1"/>
        <v>2.9378531073446328</v>
      </c>
      <c r="I35">
        <f t="shared" si="2"/>
        <v>23.529851271367129</v>
      </c>
      <c r="J35">
        <f t="shared" si="3"/>
        <v>24.838278004613585</v>
      </c>
      <c r="K35">
        <f t="shared" si="4"/>
        <v>11.634276681189583</v>
      </c>
      <c r="L35">
        <f t="shared" si="5"/>
        <v>50.95501287115011</v>
      </c>
      <c r="M35">
        <f t="shared" si="6"/>
        <v>1.7119805162739934</v>
      </c>
      <c r="Y35">
        <v>4.4806202366626557</v>
      </c>
      <c r="Z35">
        <f t="shared" si="0"/>
        <v>25.152586545878343</v>
      </c>
    </row>
    <row r="36" spans="1:26">
      <c r="A36">
        <v>4.0724819494584832</v>
      </c>
      <c r="B36" s="2">
        <v>22.478260869565212</v>
      </c>
      <c r="C36">
        <v>30.493926528035285</v>
      </c>
      <c r="D36">
        <v>27.569282355204972</v>
      </c>
      <c r="F36">
        <v>5.666666666666667</v>
      </c>
      <c r="G36">
        <v>17.899999999999999</v>
      </c>
      <c r="H36">
        <f t="shared" si="1"/>
        <v>2.9050279329608939</v>
      </c>
      <c r="I36">
        <f t="shared" si="2"/>
        <v>24.555944039531891</v>
      </c>
      <c r="J36">
        <f t="shared" si="3"/>
        <v>26.371782193278769</v>
      </c>
      <c r="K36">
        <f t="shared" si="4"/>
        <v>13.0917070274397</v>
      </c>
      <c r="L36">
        <f t="shared" si="5"/>
        <v>71.771093530355245</v>
      </c>
      <c r="M36">
        <f t="shared" si="6"/>
        <v>3.2972682006028697</v>
      </c>
      <c r="Y36">
        <v>4.592452466907341</v>
      </c>
      <c r="Z36">
        <f t="shared" si="0"/>
        <v>24.838278004613585</v>
      </c>
    </row>
    <row r="37" spans="1:26">
      <c r="A37">
        <v>5.1702338547934215</v>
      </c>
      <c r="B37" s="2">
        <v>22.258426966292134</v>
      </c>
      <c r="C37">
        <v>27.811523915948271</v>
      </c>
      <c r="D37">
        <v>24.716942939830115</v>
      </c>
      <c r="F37">
        <v>7.333333333333333</v>
      </c>
      <c r="G37">
        <v>17</v>
      </c>
      <c r="H37">
        <f t="shared" si="1"/>
        <v>3.0588235294117645</v>
      </c>
      <c r="I37">
        <f t="shared" si="2"/>
        <v>21.454658933880513</v>
      </c>
      <c r="J37">
        <f t="shared" si="3"/>
        <v>23.333773999654191</v>
      </c>
      <c r="K37">
        <f t="shared" si="4"/>
        <v>10.355943460010632</v>
      </c>
      <c r="L37">
        <f t="shared" si="5"/>
        <v>40.116693078695455</v>
      </c>
      <c r="M37">
        <f t="shared" si="6"/>
        <v>3.5310734304176163</v>
      </c>
      <c r="Y37">
        <v>4.6249350180505422</v>
      </c>
      <c r="Z37">
        <f t="shared" si="0"/>
        <v>24.748476624527882</v>
      </c>
    </row>
    <row r="38" spans="1:26">
      <c r="A38">
        <v>4.1033716405936618</v>
      </c>
      <c r="B38" s="2">
        <v>26.904761904761912</v>
      </c>
      <c r="C38">
        <v>30.405158778025736</v>
      </c>
      <c r="D38">
        <v>27.474118206645873</v>
      </c>
      <c r="F38">
        <v>5.166666666666667</v>
      </c>
      <c r="G38">
        <v>21.3</v>
      </c>
      <c r="H38">
        <f t="shared" si="1"/>
        <v>2.44131455399061</v>
      </c>
      <c r="I38">
        <f t="shared" si="2"/>
        <v>25.681948395125598</v>
      </c>
      <c r="J38">
        <f t="shared" si="3"/>
        <v>26.275312587067322</v>
      </c>
      <c r="K38">
        <f t="shared" si="4"/>
        <v>12.9949014141208</v>
      </c>
      <c r="L38">
        <f t="shared" si="5"/>
        <v>24.753735339030523</v>
      </c>
      <c r="M38">
        <f t="shared" si="6"/>
        <v>0.35208106427865515</v>
      </c>
      <c r="Y38">
        <v>4.6843524368231044</v>
      </c>
      <c r="Z38">
        <f t="shared" si="0"/>
        <v>24.585908718961932</v>
      </c>
    </row>
    <row r="39" spans="1:26">
      <c r="A39">
        <v>4.6249350180505422</v>
      </c>
      <c r="B39" s="2">
        <v>24.44794520547946</v>
      </c>
      <c r="C39">
        <v>29.033491256900344</v>
      </c>
      <c r="D39">
        <v>26.010259073264965</v>
      </c>
      <c r="F39">
        <v>6</v>
      </c>
      <c r="G39">
        <v>22.3</v>
      </c>
      <c r="H39">
        <f t="shared" si="1"/>
        <v>2.3318385650224216</v>
      </c>
      <c r="I39">
        <f t="shared" si="2"/>
        <v>23.86164209485154</v>
      </c>
      <c r="J39">
        <f t="shared" si="3"/>
        <v>24.748476624527882</v>
      </c>
      <c r="K39">
        <f t="shared" si="4"/>
        <v>11.554014034950772</v>
      </c>
      <c r="L39">
        <f t="shared" si="5"/>
        <v>5.9950377808594473</v>
      </c>
      <c r="M39">
        <f t="shared" si="6"/>
        <v>0.78647548302625914</v>
      </c>
      <c r="Y39">
        <v>4.7038235058162847</v>
      </c>
      <c r="Z39">
        <f t="shared" si="0"/>
        <v>24.533106807712112</v>
      </c>
    </row>
    <row r="40" spans="1:26">
      <c r="A40">
        <v>4.8234863618130763</v>
      </c>
      <c r="B40" s="2">
        <v>22.983132530120475</v>
      </c>
      <c r="C40">
        <v>28.56645318243606</v>
      </c>
      <c r="D40">
        <v>25.51473123061465</v>
      </c>
      <c r="F40">
        <v>6.833333333333333</v>
      </c>
      <c r="G40">
        <v>19.7</v>
      </c>
      <c r="H40">
        <f t="shared" si="1"/>
        <v>2.6395939086294415</v>
      </c>
      <c r="I40">
        <f t="shared" si="2"/>
        <v>22.294810703053532</v>
      </c>
      <c r="J40">
        <f t="shared" si="3"/>
        <v>24.213600940201825</v>
      </c>
      <c r="K40">
        <f t="shared" si="4"/>
        <v>11.086700511098808</v>
      </c>
      <c r="L40">
        <f t="shared" si="5"/>
        <v>20.372593447390809</v>
      </c>
      <c r="M40">
        <f t="shared" si="6"/>
        <v>3.6817559741756041</v>
      </c>
      <c r="Y40">
        <v>4.7483569494584836</v>
      </c>
      <c r="Z40">
        <f t="shared" si="0"/>
        <v>24.413203229463516</v>
      </c>
    </row>
    <row r="41" spans="1:26">
      <c r="A41">
        <v>4.756317689530686</v>
      </c>
      <c r="B41" s="2">
        <v>24.068421052631582</v>
      </c>
      <c r="C41">
        <v>28.721420860014948</v>
      </c>
      <c r="D41">
        <v>25.678986173271156</v>
      </c>
      <c r="F41">
        <v>6.25</v>
      </c>
      <c r="G41">
        <v>16.3</v>
      </c>
      <c r="H41">
        <f t="shared" si="1"/>
        <v>3.1901840490797544</v>
      </c>
      <c r="I41">
        <f t="shared" si="2"/>
        <v>23.367592719825424</v>
      </c>
      <c r="J41">
        <f t="shared" si="3"/>
        <v>24.391894896682661</v>
      </c>
      <c r="K41">
        <f t="shared" si="4"/>
        <v>11.240461548958798</v>
      </c>
      <c r="L41">
        <f t="shared" si="5"/>
        <v>65.478763018958887</v>
      </c>
      <c r="M41">
        <f t="shared" si="6"/>
        <v>1.0491949495144741</v>
      </c>
      <c r="Y41">
        <v>4.756317689530686</v>
      </c>
      <c r="Z41">
        <f t="shared" si="0"/>
        <v>24.391894896682661</v>
      </c>
    </row>
    <row r="42" spans="1:26">
      <c r="A42">
        <v>4.9380344965904523</v>
      </c>
      <c r="B42" s="2">
        <v>22.733333333333331</v>
      </c>
      <c r="C42">
        <v>28.308954949571337</v>
      </c>
      <c r="D42">
        <v>25.242167920836863</v>
      </c>
      <c r="F42">
        <v>6.666666666666667</v>
      </c>
      <c r="G42">
        <v>19.5</v>
      </c>
      <c r="H42">
        <f t="shared" si="1"/>
        <v>2.6666666666666665</v>
      </c>
      <c r="I42">
        <f t="shared" si="2"/>
        <v>22.590554595286662</v>
      </c>
      <c r="J42">
        <f t="shared" si="3"/>
        <v>23.915579067395615</v>
      </c>
      <c r="K42">
        <f t="shared" si="4"/>
        <v>10.834044901664297</v>
      </c>
      <c r="L42">
        <f t="shared" si="5"/>
        <v>19.497338500422334</v>
      </c>
      <c r="M42">
        <f t="shared" si="6"/>
        <v>1.7556898516876114</v>
      </c>
      <c r="Y42">
        <v>4.8234863618130763</v>
      </c>
      <c r="Z42">
        <f t="shared" si="0"/>
        <v>24.213600940201825</v>
      </c>
    </row>
    <row r="43" spans="1:26">
      <c r="A43">
        <v>4.3432272362615327</v>
      </c>
      <c r="B43" s="2">
        <v>23.80869565217391</v>
      </c>
      <c r="C43">
        <v>29.746024685127576</v>
      </c>
      <c r="D43">
        <v>26.769113725963219</v>
      </c>
      <c r="F43">
        <v>5.666666666666667</v>
      </c>
      <c r="G43">
        <v>21.1</v>
      </c>
      <c r="H43">
        <f t="shared" si="1"/>
        <v>2.4644549763033172</v>
      </c>
      <c r="I43">
        <f t="shared" si="2"/>
        <v>24.555944039531891</v>
      </c>
      <c r="J43">
        <f t="shared" si="3"/>
        <v>25.549996307177512</v>
      </c>
      <c r="K43">
        <f t="shared" si="4"/>
        <v>12.289672467771119</v>
      </c>
      <c r="L43">
        <f t="shared" si="5"/>
        <v>19.802467133893483</v>
      </c>
      <c r="M43">
        <f t="shared" si="6"/>
        <v>0.98813991081140162</v>
      </c>
      <c r="Y43">
        <v>4.872669073405536</v>
      </c>
      <c r="Z43">
        <f t="shared" si="0"/>
        <v>24.084721072131931</v>
      </c>
    </row>
    <row r="44" spans="1:26">
      <c r="A44">
        <v>4.7038235058162847</v>
      </c>
      <c r="B44" s="2">
        <v>25.339999999999993</v>
      </c>
      <c r="C44">
        <v>28.844659314709574</v>
      </c>
      <c r="D44">
        <v>25.80972818290142</v>
      </c>
      <c r="F44">
        <v>6.166666666666667</v>
      </c>
      <c r="G44">
        <v>18.5</v>
      </c>
      <c r="H44">
        <f t="shared" si="1"/>
        <v>2.810810810810811</v>
      </c>
      <c r="I44">
        <f t="shared" si="2"/>
        <v>23.529851271367129</v>
      </c>
      <c r="J44">
        <f t="shared" si="3"/>
        <v>24.533106807712112</v>
      </c>
      <c r="K44">
        <f t="shared" si="4"/>
        <v>11.363659572249983</v>
      </c>
      <c r="L44">
        <f t="shared" si="5"/>
        <v>36.398377753262238</v>
      </c>
      <c r="M44">
        <f t="shared" si="6"/>
        <v>1.006521671206861</v>
      </c>
      <c r="Y44">
        <v>4.9380344965904523</v>
      </c>
      <c r="Z44">
        <f t="shared" si="0"/>
        <v>23.915579067395615</v>
      </c>
    </row>
    <row r="45" spans="1:26">
      <c r="A45">
        <v>4.2551335740072203</v>
      </c>
      <c r="B45" s="2">
        <v>20.650666666666666</v>
      </c>
      <c r="C45">
        <v>29.982117714879035</v>
      </c>
      <c r="D45">
        <v>27.021306107954235</v>
      </c>
      <c r="F45">
        <v>6.166666666666667</v>
      </c>
      <c r="G45">
        <v>18.8</v>
      </c>
      <c r="H45">
        <f t="shared" si="1"/>
        <v>2.7659574468085104</v>
      </c>
      <c r="I45">
        <f t="shared" si="2"/>
        <v>23.529851271367129</v>
      </c>
      <c r="J45">
        <f t="shared" si="3"/>
        <v>25.811604175807904</v>
      </c>
      <c r="K45">
        <f t="shared" si="4"/>
        <v>12.539531306222829</v>
      </c>
      <c r="L45">
        <f t="shared" si="5"/>
        <v>49.162593118206829</v>
      </c>
      <c r="M45">
        <f t="shared" si="6"/>
        <v>5.2063963169239154</v>
      </c>
      <c r="Y45">
        <v>4.9921427998395504</v>
      </c>
      <c r="Z45">
        <f t="shared" si="0"/>
        <v>23.777382842587183</v>
      </c>
    </row>
    <row r="46" spans="1:26">
      <c r="A46">
        <v>5.3175090252707582</v>
      </c>
      <c r="B46" s="2">
        <v>21.721111111111107</v>
      </c>
      <c r="C46">
        <v>27.511785658319639</v>
      </c>
      <c r="D46">
        <v>24.401297954548905</v>
      </c>
      <c r="F46">
        <v>7.416666666666667</v>
      </c>
      <c r="G46">
        <v>17.600000000000001</v>
      </c>
      <c r="H46">
        <f t="shared" si="1"/>
        <v>2.9545454545454541</v>
      </c>
      <c r="I46">
        <f t="shared" si="2"/>
        <v>21.321080786981376</v>
      </c>
      <c r="J46">
        <f t="shared" si="3"/>
        <v>22.979434781840542</v>
      </c>
      <c r="K46">
        <f t="shared" si="4"/>
        <v>10.074156181567128</v>
      </c>
      <c r="L46">
        <f t="shared" si="5"/>
        <v>28.938318572075783</v>
      </c>
      <c r="M46">
        <f t="shared" si="6"/>
        <v>2.7501379722653536</v>
      </c>
      <c r="Y46">
        <v>5.0678309265944641</v>
      </c>
      <c r="Z46">
        <f t="shared" si="0"/>
        <v>23.586772128387917</v>
      </c>
    </row>
    <row r="47" spans="1:26">
      <c r="A47">
        <v>3.8963725932611317</v>
      </c>
      <c r="B47" s="2">
        <v>21.803000000000001</v>
      </c>
      <c r="C47">
        <v>31.018457946132468</v>
      </c>
      <c r="D47">
        <v>28.132658929908537</v>
      </c>
      <c r="F47">
        <v>5.416666666666667</v>
      </c>
      <c r="G47">
        <v>17.3</v>
      </c>
      <c r="H47">
        <f t="shared" si="1"/>
        <v>3.0057803468208091</v>
      </c>
      <c r="I47">
        <f t="shared" si="2"/>
        <v>25.105533645088663</v>
      </c>
      <c r="J47">
        <f t="shared" si="3"/>
        <v>26.935862803229515</v>
      </c>
      <c r="K47">
        <f t="shared" si="4"/>
        <v>13.672670133466255</v>
      </c>
      <c r="L47">
        <f t="shared" si="5"/>
        <v>92.849851962662157</v>
      </c>
      <c r="M47">
        <f t="shared" si="6"/>
        <v>3.3501048271406009</v>
      </c>
      <c r="Y47">
        <v>5.1470436221419975</v>
      </c>
      <c r="Z47">
        <f t="shared" si="0"/>
        <v>23.390583752731629</v>
      </c>
    </row>
    <row r="48" spans="1:26">
      <c r="A48">
        <v>4.4639558764540714</v>
      </c>
      <c r="B48" s="2">
        <v>25.7087</v>
      </c>
      <c r="C48">
        <v>29.433037368009145</v>
      </c>
      <c r="D48">
        <v>26.435357834324037</v>
      </c>
      <c r="F48">
        <v>5.666666666666667</v>
      </c>
      <c r="G48" s="1">
        <v>13.3</v>
      </c>
      <c r="H48">
        <f t="shared" si="1"/>
        <v>3.9097744360902253</v>
      </c>
      <c r="I48">
        <f t="shared" si="2"/>
        <v>24.555944039531891</v>
      </c>
      <c r="J48">
        <f t="shared" si="3"/>
        <v>25.200116669585956</v>
      </c>
      <c r="K48">
        <f t="shared" si="4"/>
        <v>11.96313082355155</v>
      </c>
      <c r="L48">
        <f t="shared" si="5"/>
        <v>141.61277674975753</v>
      </c>
      <c r="M48">
        <f t="shared" si="6"/>
        <v>0.41495837731077145</v>
      </c>
      <c r="Y48">
        <v>5.1702338547934215</v>
      </c>
      <c r="Z48">
        <f t="shared" si="0"/>
        <v>23.333773999654191</v>
      </c>
    </row>
    <row r="49" spans="1:26">
      <c r="A49">
        <v>4.7483569494584836</v>
      </c>
      <c r="B49" s="2">
        <v>22.596341463414632</v>
      </c>
      <c r="C49">
        <v>28.739988417277733</v>
      </c>
      <c r="D49">
        <v>25.698677575219154</v>
      </c>
      <c r="F49">
        <v>6.75</v>
      </c>
      <c r="G49" s="1">
        <v>8.5</v>
      </c>
      <c r="H49">
        <f t="shared" si="1"/>
        <v>6.117647058823529</v>
      </c>
      <c r="I49">
        <f t="shared" si="2"/>
        <v>22.441652565853726</v>
      </c>
      <c r="J49">
        <f t="shared" si="3"/>
        <v>24.413203229463516</v>
      </c>
      <c r="K49">
        <f t="shared" si="4"/>
        <v>11.258970855293599</v>
      </c>
      <c r="L49">
        <f t="shared" si="5"/>
        <v>253.23003702220808</v>
      </c>
      <c r="M49">
        <f t="shared" si="6"/>
        <v>3.8870120191802031</v>
      </c>
      <c r="Y49">
        <v>5.3175090252707582</v>
      </c>
      <c r="Z49">
        <f t="shared" si="0"/>
        <v>22.979434781840542</v>
      </c>
    </row>
    <row r="50" spans="1:26">
      <c r="A50">
        <v>6.3236894304051345</v>
      </c>
      <c r="B50" s="2">
        <v>34.202325581395343</v>
      </c>
      <c r="C50">
        <v>25.732535767453673</v>
      </c>
      <c r="D50">
        <v>22.540985563440643</v>
      </c>
      <c r="F50">
        <v>6.916666666666667</v>
      </c>
      <c r="G50" s="1">
        <v>30</v>
      </c>
      <c r="H50">
        <f t="shared" si="1"/>
        <v>1.7333333333333334</v>
      </c>
      <c r="I50">
        <f t="shared" si="2"/>
        <v>22.149985261944042</v>
      </c>
      <c r="J50">
        <f t="shared" si="3"/>
        <v>20.823041764970135</v>
      </c>
      <c r="K50">
        <f t="shared" si="4"/>
        <v>8.4973915981062209</v>
      </c>
      <c r="L50">
        <f t="shared" si="5"/>
        <v>84.216562447482445</v>
      </c>
      <c r="M50">
        <f t="shared" si="6"/>
        <v>1.760779044161342</v>
      </c>
      <c r="Y50">
        <v>5.3910564580826312</v>
      </c>
      <c r="Z50">
        <f t="shared" si="0"/>
        <v>22.806544538618517</v>
      </c>
    </row>
    <row r="51" spans="1:26">
      <c r="A51">
        <v>7.4971357300441239</v>
      </c>
      <c r="B51" s="2">
        <v>33.004166666666656</v>
      </c>
      <c r="C51">
        <v>24.09696692298121</v>
      </c>
      <c r="D51">
        <v>20.851864479658545</v>
      </c>
      <c r="F51">
        <v>7.916666666666667</v>
      </c>
      <c r="G51" s="1">
        <v>30</v>
      </c>
      <c r="H51">
        <f t="shared" si="1"/>
        <v>1.7333333333333334</v>
      </c>
      <c r="I51">
        <f t="shared" si="2"/>
        <v>20.555028006647255</v>
      </c>
      <c r="J51">
        <f t="shared" si="3"/>
        <v>18.774615591609887</v>
      </c>
      <c r="K51">
        <f t="shared" si="4"/>
        <v>7.1891284491215472</v>
      </c>
      <c r="L51">
        <f t="shared" si="5"/>
        <v>126.00925511612785</v>
      </c>
      <c r="M51">
        <f t="shared" si="6"/>
        <v>3.1698683676191934</v>
      </c>
      <c r="Y51">
        <v>5.3973844765342953</v>
      </c>
      <c r="Z51">
        <f t="shared" si="0"/>
        <v>22.791792489396403</v>
      </c>
    </row>
    <row r="52" spans="1:26">
      <c r="A52">
        <v>5.8695156438026475</v>
      </c>
      <c r="B52" s="2">
        <v>32.31898734177215</v>
      </c>
      <c r="C52">
        <v>26.483187966589188</v>
      </c>
      <c r="D52">
        <v>23.323011176140373</v>
      </c>
      <c r="F52">
        <v>6.5</v>
      </c>
      <c r="G52" s="1">
        <v>24.9</v>
      </c>
      <c r="H52">
        <f t="shared" si="1"/>
        <v>2.0883534136546187</v>
      </c>
      <c r="I52">
        <f t="shared" si="2"/>
        <v>22.894720720874108</v>
      </c>
      <c r="J52">
        <f t="shared" si="3"/>
        <v>21.743265717690534</v>
      </c>
      <c r="K52">
        <f t="shared" si="4"/>
        <v>9.1427727659340405</v>
      </c>
      <c r="L52">
        <f t="shared" si="5"/>
        <v>9.9649713291078523</v>
      </c>
      <c r="M52">
        <f t="shared" si="6"/>
        <v>1.3258486243564858</v>
      </c>
      <c r="Y52">
        <v>5.4340524969915762</v>
      </c>
      <c r="Z52">
        <f t="shared" si="0"/>
        <v>22.706691281677909</v>
      </c>
    </row>
    <row r="53" spans="1:26">
      <c r="A53">
        <v>7.6406738868832731</v>
      </c>
      <c r="B53" s="2">
        <v>30.221495327102794</v>
      </c>
      <c r="C53">
        <v>23.921302371426016</v>
      </c>
      <c r="D53">
        <v>20.671689223864046</v>
      </c>
      <c r="F53">
        <v>8.8333333333333339</v>
      </c>
      <c r="G53" s="1">
        <v>26.1</v>
      </c>
      <c r="H53">
        <f t="shared" si="1"/>
        <v>1.9923371647509578</v>
      </c>
      <c r="I53">
        <f t="shared" si="2"/>
        <v>19.29112847036648</v>
      </c>
      <c r="J53">
        <f t="shared" si="3"/>
        <v>18.551745232630246</v>
      </c>
      <c r="K53">
        <f t="shared" si="4"/>
        <v>7.0564539724035935</v>
      </c>
      <c r="L53">
        <f t="shared" si="5"/>
        <v>56.976150033120241</v>
      </c>
      <c r="M53">
        <f t="shared" si="6"/>
        <v>0.54668757224531683</v>
      </c>
      <c r="Y53">
        <v>5.4598585539510625</v>
      </c>
      <c r="Z53">
        <f t="shared" si="0"/>
        <v>22.64718522026687</v>
      </c>
    </row>
    <row r="54" spans="1:26">
      <c r="A54">
        <v>8.2239245888487762</v>
      </c>
      <c r="B54" s="2">
        <v>30.960176991150444</v>
      </c>
      <c r="C54">
        <v>23.251955995621888</v>
      </c>
      <c r="D54">
        <v>19.987423365603082</v>
      </c>
      <c r="F54">
        <v>9.3333333333333339</v>
      </c>
      <c r="G54" s="1">
        <v>31.6</v>
      </c>
      <c r="H54">
        <f t="shared" si="1"/>
        <v>1.6455696202531644</v>
      </c>
      <c r="I54">
        <f t="shared" si="2"/>
        <v>18.668127483751949</v>
      </c>
      <c r="J54">
        <f t="shared" si="3"/>
        <v>17.698741741969922</v>
      </c>
      <c r="K54">
        <f t="shared" si="4"/>
        <v>6.5645890608627644</v>
      </c>
      <c r="L54">
        <f t="shared" si="5"/>
        <v>193.24498115644948</v>
      </c>
      <c r="M54">
        <f t="shared" si="6"/>
        <v>0.93970871637029041</v>
      </c>
      <c r="Y54">
        <v>5.507314229843562</v>
      </c>
      <c r="Z54">
        <f t="shared" si="0"/>
        <v>22.538580514548528</v>
      </c>
    </row>
    <row r="55" spans="1:26">
      <c r="A55">
        <v>7.9625636281588461</v>
      </c>
      <c r="B55" s="2">
        <v>29.97232142857143</v>
      </c>
      <c r="C55">
        <v>23.543487843396342</v>
      </c>
      <c r="D55">
        <v>20.285008889235282</v>
      </c>
      <c r="F55">
        <v>9.25</v>
      </c>
      <c r="G55" s="1">
        <v>25.6</v>
      </c>
      <c r="H55">
        <f t="shared" si="1"/>
        <v>2.03125</v>
      </c>
      <c r="I55">
        <f t="shared" si="2"/>
        <v>18.76901001706667</v>
      </c>
      <c r="J55">
        <f t="shared" si="3"/>
        <v>18.070941076929817</v>
      </c>
      <c r="K55">
        <f t="shared" si="4"/>
        <v>6.7761679219705622</v>
      </c>
      <c r="L55">
        <f t="shared" si="5"/>
        <v>56.686728267062769</v>
      </c>
      <c r="M55">
        <f t="shared" si="6"/>
        <v>0.48730024518378917</v>
      </c>
      <c r="Y55">
        <v>5.5133813176895314</v>
      </c>
      <c r="Z55">
        <f t="shared" si="0"/>
        <v>22.524771926101373</v>
      </c>
    </row>
    <row r="56" spans="1:26">
      <c r="A56">
        <v>5.1470436221419975</v>
      </c>
      <c r="B56" s="2">
        <v>30.753731343283583</v>
      </c>
      <c r="C56">
        <v>27.859800262040363</v>
      </c>
      <c r="D56">
        <v>24.767840652325489</v>
      </c>
      <c r="F56">
        <v>5.5</v>
      </c>
      <c r="G56" s="1">
        <v>30.2</v>
      </c>
      <c r="H56">
        <f t="shared" si="1"/>
        <v>1.7218543046357617</v>
      </c>
      <c r="I56">
        <f t="shared" si="2"/>
        <v>24.919453895645443</v>
      </c>
      <c r="J56">
        <f t="shared" si="3"/>
        <v>23.390583752731629</v>
      </c>
      <c r="K56">
        <f t="shared" si="4"/>
        <v>10.401770513256524</v>
      </c>
      <c r="L56">
        <f t="shared" si="5"/>
        <v>46.368149628562449</v>
      </c>
      <c r="M56">
        <f t="shared" si="6"/>
        <v>2.337443913893305</v>
      </c>
      <c r="Y56">
        <v>5.5544705174488564</v>
      </c>
      <c r="Z56">
        <f t="shared" si="0"/>
        <v>22.431704133272572</v>
      </c>
    </row>
    <row r="57" spans="1:26">
      <c r="A57">
        <v>5.507314229843562</v>
      </c>
      <c r="B57" s="2">
        <v>31.472368421052614</v>
      </c>
      <c r="C57">
        <v>27.142035857870361</v>
      </c>
      <c r="D57">
        <v>24.012807437607812</v>
      </c>
      <c r="F57">
        <v>6.25</v>
      </c>
      <c r="G57" s="1">
        <v>25.2</v>
      </c>
      <c r="H57">
        <f t="shared" si="1"/>
        <v>2.0634920634920637</v>
      </c>
      <c r="I57">
        <f t="shared" si="2"/>
        <v>23.367592719825424</v>
      </c>
      <c r="J57">
        <f t="shared" si="3"/>
        <v>22.538580514548528</v>
      </c>
      <c r="K57">
        <f t="shared" si="4"/>
        <v>9.7330307783641334</v>
      </c>
      <c r="L57">
        <f t="shared" si="5"/>
        <v>7.0831536775407749</v>
      </c>
      <c r="M57">
        <f t="shared" si="6"/>
        <v>0.68726123649806314</v>
      </c>
      <c r="Y57">
        <v>5.5582618331327716</v>
      </c>
      <c r="Z57">
        <f t="shared" si="0"/>
        <v>22.423156089751764</v>
      </c>
    </row>
    <row r="58" spans="1:26">
      <c r="A58">
        <v>7.5389629963898912</v>
      </c>
      <c r="B58" s="2">
        <v>31.873786407766989</v>
      </c>
      <c r="C58">
        <v>24.045299830227449</v>
      </c>
      <c r="D58">
        <v>20.798845224698425</v>
      </c>
      <c r="F58">
        <v>8.5</v>
      </c>
      <c r="G58" s="1">
        <v>26.9</v>
      </c>
      <c r="H58">
        <f t="shared" si="1"/>
        <v>1.9330855018587361</v>
      </c>
      <c r="I58">
        <f t="shared" si="2"/>
        <v>19.731377501263587</v>
      </c>
      <c r="J58">
        <f t="shared" si="3"/>
        <v>18.709112043397585</v>
      </c>
      <c r="K58">
        <f t="shared" si="4"/>
        <v>7.1499499333042875</v>
      </c>
      <c r="L58">
        <f t="shared" si="5"/>
        <v>67.090645517614462</v>
      </c>
      <c r="M58">
        <f t="shared" si="6"/>
        <v>1.0450266663459866</v>
      </c>
      <c r="Y58">
        <v>5.5605198555956674</v>
      </c>
      <c r="Z58">
        <f t="shared" si="0"/>
        <v>22.418068211066629</v>
      </c>
    </row>
    <row r="59" spans="1:26">
      <c r="A59">
        <v>5.5582618331327716</v>
      </c>
      <c r="B59" s="2">
        <v>31.707692307692312</v>
      </c>
      <c r="C59">
        <v>27.045782424070868</v>
      </c>
      <c r="D59">
        <v>23.911836342596899</v>
      </c>
      <c r="F59">
        <v>6.416666666666667</v>
      </c>
      <c r="G59" s="1">
        <v>32.700000000000003</v>
      </c>
      <c r="H59">
        <f t="shared" si="1"/>
        <v>1.5902140672782874</v>
      </c>
      <c r="I59">
        <f t="shared" si="2"/>
        <v>23.050079047628937</v>
      </c>
      <c r="J59">
        <f t="shared" si="3"/>
        <v>22.423156089751764</v>
      </c>
      <c r="K59">
        <f t="shared" si="4"/>
        <v>9.6453971548707376</v>
      </c>
      <c r="L59">
        <f t="shared" si="5"/>
        <v>105.61352075560632</v>
      </c>
      <c r="M59">
        <f t="shared" si="6"/>
        <v>0.39303239511346433</v>
      </c>
      <c r="Y59">
        <v>5.7180653830726031</v>
      </c>
      <c r="Z59">
        <f t="shared" si="0"/>
        <v>22.068778257004812</v>
      </c>
    </row>
    <row r="60" spans="1:26">
      <c r="A60">
        <v>5.5544705174488564</v>
      </c>
      <c r="B60" s="2">
        <v>31.931168831168847</v>
      </c>
      <c r="C60">
        <v>27.052903047895466</v>
      </c>
      <c r="D60">
        <v>23.919303681363498</v>
      </c>
      <c r="F60">
        <v>6.333333333333333</v>
      </c>
      <c r="G60" s="1">
        <v>32.1</v>
      </c>
      <c r="H60">
        <f t="shared" si="1"/>
        <v>1.6199376947040498</v>
      </c>
      <c r="I60">
        <f t="shared" si="2"/>
        <v>23.207686110423829</v>
      </c>
      <c r="J60">
        <f t="shared" si="3"/>
        <v>22.431704133272572</v>
      </c>
      <c r="K60">
        <f t="shared" si="4"/>
        <v>9.6518636230921739</v>
      </c>
      <c r="L60">
        <f t="shared" si="5"/>
        <v>93.475944966578709</v>
      </c>
      <c r="M60">
        <f t="shared" si="6"/>
        <v>0.60214802886357466</v>
      </c>
      <c r="Y60">
        <v>5.7215478339350181</v>
      </c>
      <c r="Z60">
        <f t="shared" si="0"/>
        <v>22.061182242266721</v>
      </c>
    </row>
    <row r="61" spans="1:26">
      <c r="A61">
        <v>6.0624702166064983</v>
      </c>
      <c r="B61" s="2">
        <v>33.192405063291133</v>
      </c>
      <c r="C61">
        <v>26.154763296752677</v>
      </c>
      <c r="D61">
        <v>22.980345370779517</v>
      </c>
      <c r="F61">
        <v>6.5</v>
      </c>
      <c r="G61" s="1">
        <v>28.6</v>
      </c>
      <c r="H61">
        <f t="shared" si="1"/>
        <v>1.8181818181818181</v>
      </c>
      <c r="I61">
        <f t="shared" si="2"/>
        <v>22.894720720874108</v>
      </c>
      <c r="J61">
        <f t="shared" si="3"/>
        <v>21.342406708841466</v>
      </c>
      <c r="K61">
        <f t="shared" si="4"/>
        <v>8.8568754447154827</v>
      </c>
      <c r="L61">
        <f t="shared" si="5"/>
        <v>52.672660379869384</v>
      </c>
      <c r="M61">
        <f t="shared" si="6"/>
        <v>2.4096787919528788</v>
      </c>
      <c r="Y61">
        <v>5.7589444444444453</v>
      </c>
      <c r="Z61">
        <f t="shared" si="0"/>
        <v>21.979945255687035</v>
      </c>
    </row>
    <row r="62" spans="1:26">
      <c r="A62">
        <v>6.1976055455274768</v>
      </c>
      <c r="B62" s="2">
        <v>32.18372093023256</v>
      </c>
      <c r="C62">
        <v>25.933254603617652</v>
      </c>
      <c r="D62">
        <v>22.749682793927548</v>
      </c>
      <c r="F62">
        <v>7.083333333333333</v>
      </c>
      <c r="G62" s="1">
        <v>30.4</v>
      </c>
      <c r="H62">
        <f t="shared" si="1"/>
        <v>1.7105263157894737</v>
      </c>
      <c r="I62">
        <f t="shared" si="2"/>
        <v>21.866214915011859</v>
      </c>
      <c r="J62">
        <f t="shared" si="3"/>
        <v>21.070484045179157</v>
      </c>
      <c r="K62">
        <f t="shared" si="4"/>
        <v>8.6671555951911454</v>
      </c>
      <c r="L62">
        <f t="shared" si="5"/>
        <v>87.039867951256639</v>
      </c>
      <c r="M62">
        <f t="shared" si="6"/>
        <v>0.63318761720470951</v>
      </c>
      <c r="Y62">
        <v>5.8361603489771365</v>
      </c>
      <c r="Z62">
        <f t="shared" si="0"/>
        <v>21.814116269831278</v>
      </c>
    </row>
    <row r="63" spans="1:26">
      <c r="A63">
        <v>6.6140811271560374</v>
      </c>
      <c r="B63" s="2">
        <v>30.939130434782605</v>
      </c>
      <c r="C63">
        <v>25.290643323374418</v>
      </c>
      <c r="D63">
        <v>22.082597944056197</v>
      </c>
      <c r="F63">
        <v>7.583333333333333</v>
      </c>
      <c r="G63" s="1">
        <v>22</v>
      </c>
      <c r="H63">
        <f t="shared" si="1"/>
        <v>2.3636363636363638</v>
      </c>
      <c r="I63">
        <f t="shared" si="2"/>
        <v>21.059118722634803</v>
      </c>
      <c r="J63">
        <f t="shared" si="3"/>
        <v>20.274976800838374</v>
      </c>
      <c r="K63">
        <f t="shared" si="4"/>
        <v>8.1308064228249268</v>
      </c>
      <c r="L63">
        <f t="shared" si="5"/>
        <v>2.975705037645811</v>
      </c>
      <c r="M63">
        <f t="shared" si="6"/>
        <v>0.61487855351859755</v>
      </c>
      <c r="Y63">
        <v>5.8542200661853183</v>
      </c>
      <c r="Z63">
        <f t="shared" si="0"/>
        <v>21.775697204614673</v>
      </c>
    </row>
    <row r="64" spans="1:26">
      <c r="A64">
        <v>7.7943040513437625</v>
      </c>
      <c r="B64" s="2">
        <v>31.387962962962952</v>
      </c>
      <c r="C64">
        <v>23.738283791898848</v>
      </c>
      <c r="D64">
        <v>20.48423286645621</v>
      </c>
      <c r="F64">
        <v>8.9166666666666661</v>
      </c>
      <c r="G64" s="1">
        <v>26.9</v>
      </c>
      <c r="H64">
        <f t="shared" si="1"/>
        <v>1.9330855018587361</v>
      </c>
      <c r="I64">
        <f t="shared" si="2"/>
        <v>19.184273587582492</v>
      </c>
      <c r="J64">
        <f t="shared" si="3"/>
        <v>18.319073476469416</v>
      </c>
      <c r="K64">
        <f t="shared" si="4"/>
        <v>6.9198181034754045</v>
      </c>
      <c r="L64">
        <f t="shared" si="5"/>
        <v>73.63230000223065</v>
      </c>
      <c r="M64">
        <f t="shared" si="6"/>
        <v>0.74857123227007871</v>
      </c>
      <c r="Y64">
        <v>5.8695156438026475</v>
      </c>
      <c r="Z64">
        <f t="shared" si="0"/>
        <v>21.743265717690534</v>
      </c>
    </row>
    <row r="65" spans="1:26">
      <c r="A65">
        <v>6.7927701062976329</v>
      </c>
      <c r="B65" s="2">
        <v>35.807142857142857</v>
      </c>
      <c r="C65">
        <v>25.031871238483831</v>
      </c>
      <c r="D65">
        <v>21.814855849787932</v>
      </c>
      <c r="F65">
        <v>6.916666666666667</v>
      </c>
      <c r="G65">
        <v>36</v>
      </c>
      <c r="H65">
        <f t="shared" si="1"/>
        <v>1.4444444444444444</v>
      </c>
      <c r="I65">
        <f t="shared" si="2"/>
        <v>22.149985261944042</v>
      </c>
      <c r="J65">
        <f t="shared" si="3"/>
        <v>19.952043255506993</v>
      </c>
      <c r="K65">
        <f t="shared" si="4"/>
        <v>7.9206757679591764</v>
      </c>
      <c r="L65">
        <f t="shared" si="5"/>
        <v>257.53691567311859</v>
      </c>
      <c r="M65">
        <f t="shared" si="6"/>
        <v>4.8309490636605226</v>
      </c>
      <c r="Y65">
        <v>5.8809878660248689</v>
      </c>
      <c r="Z65">
        <f t="shared" si="0"/>
        <v>21.719005272527525</v>
      </c>
    </row>
    <row r="66" spans="1:26">
      <c r="A66">
        <v>5.9580321901323705</v>
      </c>
      <c r="B66" s="2">
        <v>33.593670886075955</v>
      </c>
      <c r="C66">
        <v>26.330695995110933</v>
      </c>
      <c r="D66">
        <v>23.163807898833166</v>
      </c>
      <c r="F66">
        <v>6.5</v>
      </c>
      <c r="G66">
        <v>29.6</v>
      </c>
      <c r="H66">
        <f t="shared" si="1"/>
        <v>1.7567567567567566</v>
      </c>
      <c r="I66">
        <f t="shared" si="2"/>
        <v>22.894720720874108</v>
      </c>
      <c r="J66">
        <f t="shared" si="3"/>
        <v>21.557492308197233</v>
      </c>
      <c r="K66">
        <f t="shared" si="4"/>
        <v>9.0093408802319672</v>
      </c>
      <c r="L66">
        <f t="shared" si="5"/>
        <v>64.681929972706698</v>
      </c>
      <c r="M66">
        <f t="shared" si="6"/>
        <v>1.7881798276703158</v>
      </c>
      <c r="Y66">
        <v>5.8988582029683103</v>
      </c>
      <c r="Z66">
        <f t="shared" si="0"/>
        <v>21.681323987080621</v>
      </c>
    </row>
    <row r="67" spans="1:26">
      <c r="A67">
        <v>6.1230162454873653</v>
      </c>
      <c r="B67" s="2">
        <v>31.937647058823515</v>
      </c>
      <c r="C67">
        <v>26.054681031054617</v>
      </c>
      <c r="D67">
        <v>22.876081978800052</v>
      </c>
      <c r="F67">
        <v>7</v>
      </c>
      <c r="G67">
        <v>26.4</v>
      </c>
      <c r="H67">
        <f t="shared" si="1"/>
        <v>1.9696969696969697</v>
      </c>
      <c r="I67">
        <f t="shared" si="2"/>
        <v>22.007133756775204</v>
      </c>
      <c r="J67">
        <f t="shared" si="3"/>
        <v>21.219698421523624</v>
      </c>
      <c r="K67">
        <f t="shared" si="4"/>
        <v>8.770847110626141</v>
      </c>
      <c r="L67">
        <f t="shared" si="5"/>
        <v>26.835524443964815</v>
      </c>
      <c r="M67">
        <f t="shared" si="6"/>
        <v>0.62005440720276772</v>
      </c>
      <c r="Y67">
        <v>5.9065521460088251</v>
      </c>
      <c r="Z67">
        <f t="shared" ref="Z67:Z91" si="7">52/(1+$P$5*POWER(Y67,$P$6))</f>
        <v>21.665141443771887</v>
      </c>
    </row>
    <row r="68" spans="1:26">
      <c r="A68">
        <v>3.6084636983553948</v>
      </c>
      <c r="B68" s="2">
        <v>34.451219512195117</v>
      </c>
      <c r="C68">
        <v>31.950823608311882</v>
      </c>
      <c r="D68">
        <v>29.138441110474808</v>
      </c>
      <c r="F68">
        <v>3.3333333333333335</v>
      </c>
      <c r="G68">
        <v>32.299999999999997</v>
      </c>
      <c r="H68">
        <f t="shared" ref="H68:H85" si="8">52/G68</f>
        <v>1.6099071207430342</v>
      </c>
      <c r="I68">
        <f t="shared" ref="I68:I85" si="9">52/($P$2*POWER(F68,$Q$2)+1)</f>
        <v>30.969248761055429</v>
      </c>
      <c r="J68">
        <f t="shared" ref="J68:J92" si="10">52/(1+$P$5*POWER(A68,$P$6))</f>
        <v>27.912977225715629</v>
      </c>
      <c r="K68">
        <f t="shared" ref="K68:K92" si="11">52/(POWER(A68,$P$6))</f>
        <v>14.743420147693703</v>
      </c>
      <c r="L68">
        <f t="shared" ref="L68:L85" si="12">POWER(J68-G68,2)</f>
        <v>19.245968822089715</v>
      </c>
      <c r="M68">
        <f t="shared" ref="M68:M85" si="13">POWER(J68-I68,2)</f>
        <v>9.3407956977282964</v>
      </c>
      <c r="Y68">
        <v>5.9580321901323705</v>
      </c>
      <c r="Z68">
        <f t="shared" si="7"/>
        <v>21.557492308197233</v>
      </c>
    </row>
    <row r="69" spans="1:26">
      <c r="A69">
        <v>5.0678309265944641</v>
      </c>
      <c r="B69" s="2">
        <v>31.198550724637677</v>
      </c>
      <c r="C69">
        <v>28.027001946519629</v>
      </c>
      <c r="D69">
        <v>24.944247997325338</v>
      </c>
      <c r="F69">
        <v>5.666666666666667</v>
      </c>
      <c r="G69">
        <v>27.2</v>
      </c>
      <c r="H69">
        <f t="shared" si="8"/>
        <v>1.911764705882353</v>
      </c>
      <c r="I69">
        <f t="shared" si="9"/>
        <v>24.555944039531891</v>
      </c>
      <c r="J69">
        <f t="shared" si="10"/>
        <v>23.586772128387917</v>
      </c>
      <c r="K69">
        <f t="shared" si="11"/>
        <v>10.561440117275135</v>
      </c>
      <c r="L69">
        <f t="shared" si="12"/>
        <v>13.055415652194378</v>
      </c>
      <c r="M69">
        <f t="shared" si="13"/>
        <v>0.93929419335046271</v>
      </c>
      <c r="Y69">
        <v>6.0624702166064983</v>
      </c>
      <c r="Z69">
        <f t="shared" si="7"/>
        <v>21.342406708841466</v>
      </c>
    </row>
    <row r="70" spans="1:26">
      <c r="A70">
        <v>5.8809878660248689</v>
      </c>
      <c r="B70" s="2">
        <v>31.681927710843361</v>
      </c>
      <c r="C70">
        <v>26.463244983467199</v>
      </c>
      <c r="D70">
        <v>23.302180765481022</v>
      </c>
      <c r="F70">
        <v>6.833333333333333</v>
      </c>
      <c r="G70">
        <v>32.700000000000003</v>
      </c>
      <c r="H70">
        <f t="shared" si="8"/>
        <v>1.5902140672782874</v>
      </c>
      <c r="I70">
        <f t="shared" si="9"/>
        <v>22.294810703053532</v>
      </c>
      <c r="J70">
        <f t="shared" si="10"/>
        <v>21.719005272527525</v>
      </c>
      <c r="K70">
        <f t="shared" si="11"/>
        <v>9.1252547416370025</v>
      </c>
      <c r="L70">
        <f t="shared" si="12"/>
        <v>120.58224520477836</v>
      </c>
      <c r="M70">
        <f t="shared" si="13"/>
        <v>0.33155189382323996</v>
      </c>
      <c r="Y70">
        <v>6.0725682912154033</v>
      </c>
      <c r="Z70">
        <f t="shared" si="7"/>
        <v>21.321840969482533</v>
      </c>
    </row>
    <row r="71" spans="1:26">
      <c r="A71">
        <v>7.1635830324909744</v>
      </c>
      <c r="B71" s="2">
        <v>31.434375000000003</v>
      </c>
      <c r="C71">
        <v>24.523798958650918</v>
      </c>
      <c r="D71">
        <v>21.290673097530661</v>
      </c>
      <c r="F71">
        <v>7.916666666666667</v>
      </c>
      <c r="G71">
        <v>25.6</v>
      </c>
      <c r="H71">
        <f t="shared" si="8"/>
        <v>2.03125</v>
      </c>
      <c r="I71">
        <f t="shared" si="9"/>
        <v>20.555028006647255</v>
      </c>
      <c r="J71">
        <f t="shared" si="10"/>
        <v>19.314110546610351</v>
      </c>
      <c r="K71">
        <f t="shared" si="11"/>
        <v>7.5177799451481064</v>
      </c>
      <c r="L71">
        <f t="shared" si="12"/>
        <v>39.512406220235235</v>
      </c>
      <c r="M71">
        <f t="shared" si="13"/>
        <v>1.5398761426244416</v>
      </c>
      <c r="Y71">
        <v>6.1230162454873653</v>
      </c>
      <c r="Z71">
        <f t="shared" si="7"/>
        <v>21.219698421523624</v>
      </c>
    </row>
    <row r="72" spans="1:26">
      <c r="A72">
        <v>6.9252970818291217</v>
      </c>
      <c r="B72" s="2">
        <v>30.811458333333324</v>
      </c>
      <c r="C72">
        <v>24.845965543249093</v>
      </c>
      <c r="D72">
        <v>21.622823377572974</v>
      </c>
      <c r="F72">
        <v>7.916666666666667</v>
      </c>
      <c r="G72">
        <v>28.3</v>
      </c>
      <c r="H72">
        <f t="shared" si="8"/>
        <v>1.8374558303886925</v>
      </c>
      <c r="I72">
        <f t="shared" si="9"/>
        <v>20.555028006647255</v>
      </c>
      <c r="J72">
        <f t="shared" si="10"/>
        <v>19.719196030913935</v>
      </c>
      <c r="K72">
        <f t="shared" si="11"/>
        <v>7.7717722614315203</v>
      </c>
      <c r="L72">
        <f t="shared" si="12"/>
        <v>73.63019675588319</v>
      </c>
      <c r="M72">
        <f t="shared" si="13"/>
        <v>0.69861509165826619</v>
      </c>
      <c r="Y72">
        <v>6.1976055455274768</v>
      </c>
      <c r="Z72">
        <f t="shared" si="7"/>
        <v>21.070484045179157</v>
      </c>
    </row>
    <row r="73" spans="1:26">
      <c r="A73">
        <v>6.4490367027677493</v>
      </c>
      <c r="B73" s="2">
        <v>30.332258064516125</v>
      </c>
      <c r="C73">
        <v>25.538412885021444</v>
      </c>
      <c r="D73">
        <v>22.339434432796892</v>
      </c>
      <c r="F73">
        <v>7.666666666666667</v>
      </c>
      <c r="G73">
        <v>25.5</v>
      </c>
      <c r="H73">
        <f t="shared" si="8"/>
        <v>2.0392156862745097</v>
      </c>
      <c r="I73">
        <f t="shared" si="9"/>
        <v>20.930666045230133</v>
      </c>
      <c r="J73">
        <f t="shared" si="10"/>
        <v>20.58282351285407</v>
      </c>
      <c r="K73">
        <f t="shared" si="11"/>
        <v>8.3351419896904293</v>
      </c>
      <c r="L73">
        <f t="shared" si="12"/>
        <v>24.17862460574079</v>
      </c>
      <c r="M73">
        <f t="shared" si="13"/>
        <v>0.12099442732979258</v>
      </c>
      <c r="Y73">
        <v>6.2009468511833123</v>
      </c>
      <c r="Z73">
        <f t="shared" si="7"/>
        <v>21.063849668801382</v>
      </c>
    </row>
    <row r="74" spans="1:26">
      <c r="A74">
        <v>5.8542200661853183</v>
      </c>
      <c r="B74" s="2">
        <v>32.945945945945944</v>
      </c>
      <c r="C74">
        <v>26.509861540391455</v>
      </c>
      <c r="D74">
        <v>23.350876240313962</v>
      </c>
      <c r="F74">
        <v>6.083333333333333</v>
      </c>
      <c r="G74">
        <v>28.6</v>
      </c>
      <c r="H74">
        <f t="shared" si="8"/>
        <v>1.8181818181818181</v>
      </c>
      <c r="I74">
        <f t="shared" si="9"/>
        <v>23.694515809516005</v>
      </c>
      <c r="J74">
        <f t="shared" si="10"/>
        <v>21.775697204614673</v>
      </c>
      <c r="K74">
        <f t="shared" si="11"/>
        <v>9.1662348758788017</v>
      </c>
      <c r="L74">
        <f t="shared" si="12"/>
        <v>46.571108643104012</v>
      </c>
      <c r="M74">
        <f t="shared" si="13"/>
        <v>3.6818648385154957</v>
      </c>
      <c r="Y74">
        <v>6.2400213598074608</v>
      </c>
      <c r="Z74">
        <f t="shared" si="7"/>
        <v>20.986578377373053</v>
      </c>
    </row>
    <row r="75" spans="1:26">
      <c r="A75">
        <v>5.3973844765342953</v>
      </c>
      <c r="B75" s="2">
        <v>30.747560975609751</v>
      </c>
      <c r="C75">
        <v>27.353989633891342</v>
      </c>
      <c r="D75">
        <v>24.235384431563503</v>
      </c>
      <c r="F75">
        <v>6.75</v>
      </c>
      <c r="G75">
        <v>26.1</v>
      </c>
      <c r="H75">
        <f t="shared" si="8"/>
        <v>1.9923371647509578</v>
      </c>
      <c r="I75">
        <f t="shared" si="9"/>
        <v>22.441652565853726</v>
      </c>
      <c r="J75">
        <f t="shared" si="10"/>
        <v>22.791792489396403</v>
      </c>
      <c r="K75">
        <f t="shared" si="11"/>
        <v>9.9277031029159311</v>
      </c>
      <c r="L75">
        <f t="shared" si="12"/>
        <v>10.944236933214055</v>
      </c>
      <c r="M75">
        <f t="shared" si="13"/>
        <v>0.12259796605847199</v>
      </c>
      <c r="Y75">
        <v>6.3236894304051345</v>
      </c>
      <c r="Z75">
        <f t="shared" si="7"/>
        <v>20.823041764970135</v>
      </c>
    </row>
    <row r="76" spans="1:26">
      <c r="A76">
        <v>4.1185595667870034</v>
      </c>
      <c r="B76" s="2">
        <v>33.141772151898735</v>
      </c>
      <c r="C76">
        <v>30.361852071509571</v>
      </c>
      <c r="D76">
        <v>27.427709672666584</v>
      </c>
      <c r="F76">
        <v>6.5</v>
      </c>
      <c r="G76">
        <v>30.2</v>
      </c>
      <c r="H76">
        <f t="shared" si="8"/>
        <v>1.7218543046357617</v>
      </c>
      <c r="I76">
        <f t="shared" si="9"/>
        <v>22.894720720874108</v>
      </c>
      <c r="J76">
        <f t="shared" si="10"/>
        <v>26.228143221120238</v>
      </c>
      <c r="K76">
        <f t="shared" si="11"/>
        <v>12.947831568855666</v>
      </c>
      <c r="L76">
        <f t="shared" si="12"/>
        <v>15.775646271933114</v>
      </c>
      <c r="M76">
        <f t="shared" si="13"/>
        <v>11.111705565147158</v>
      </c>
      <c r="Y76">
        <v>6.4490367027677493</v>
      </c>
      <c r="Z76">
        <f t="shared" si="7"/>
        <v>20.58282351285407</v>
      </c>
    </row>
    <row r="77" spans="1:26">
      <c r="A77">
        <v>4.9921427998395504</v>
      </c>
      <c r="B77" s="2">
        <v>34.257575757575765</v>
      </c>
      <c r="C77">
        <v>28.190182800565104</v>
      </c>
      <c r="D77">
        <v>25.116602099748508</v>
      </c>
      <c r="F77">
        <v>8.1666666666666661</v>
      </c>
      <c r="G77">
        <v>31.3</v>
      </c>
      <c r="H77">
        <f t="shared" si="8"/>
        <v>1.6613418530351438</v>
      </c>
      <c r="I77">
        <f t="shared" si="9"/>
        <v>20.193321668112027</v>
      </c>
      <c r="J77">
        <f t="shared" si="10"/>
        <v>23.777382842587183</v>
      </c>
      <c r="K77">
        <f t="shared" si="11"/>
        <v>10.718696397047665</v>
      </c>
      <c r="L77">
        <f t="shared" si="12"/>
        <v>56.589768897001697</v>
      </c>
      <c r="M77">
        <f t="shared" si="13"/>
        <v>12.845494502380237</v>
      </c>
      <c r="Y77">
        <v>6.6140811271560374</v>
      </c>
      <c r="Z77">
        <f t="shared" si="7"/>
        <v>20.274976800838374</v>
      </c>
    </row>
    <row r="78" spans="1:26">
      <c r="A78">
        <v>6.0725682912154033</v>
      </c>
      <c r="B78" s="2">
        <v>31.702531645569639</v>
      </c>
      <c r="C78">
        <v>26.137975213629478</v>
      </c>
      <c r="D78">
        <v>22.962850742640587</v>
      </c>
      <c r="F78">
        <v>6.5</v>
      </c>
      <c r="G78">
        <v>29.8</v>
      </c>
      <c r="H78">
        <f t="shared" si="8"/>
        <v>1.7449664429530201</v>
      </c>
      <c r="I78">
        <f t="shared" si="9"/>
        <v>22.894720720874108</v>
      </c>
      <c r="J78">
        <f t="shared" si="10"/>
        <v>21.321840969482533</v>
      </c>
      <c r="K78">
        <f t="shared" si="11"/>
        <v>8.8424092095055169</v>
      </c>
      <c r="L78">
        <f t="shared" si="12"/>
        <v>71.879180546744877</v>
      </c>
      <c r="M78">
        <f t="shared" si="13"/>
        <v>2.473950712337623</v>
      </c>
      <c r="Y78">
        <v>6.7927701062976329</v>
      </c>
      <c r="Z78">
        <f t="shared" si="7"/>
        <v>19.952043255506993</v>
      </c>
    </row>
    <row r="79" spans="1:26">
      <c r="A79">
        <v>6.9965193040513443</v>
      </c>
      <c r="B79" s="2">
        <v>30.610869565217399</v>
      </c>
      <c r="C79">
        <v>24.748080889027005</v>
      </c>
      <c r="D79">
        <v>21.521820089001981</v>
      </c>
      <c r="F79">
        <v>7.583333333333333</v>
      </c>
      <c r="G79">
        <v>30.1</v>
      </c>
      <c r="H79">
        <f t="shared" si="8"/>
        <v>1.7275747508305648</v>
      </c>
      <c r="I79">
        <f t="shared" si="9"/>
        <v>21.059118722634803</v>
      </c>
      <c r="J79">
        <f t="shared" si="10"/>
        <v>19.596323305357163</v>
      </c>
      <c r="K79">
        <f t="shared" si="11"/>
        <v>7.69405895150779</v>
      </c>
      <c r="L79">
        <f t="shared" si="12"/>
        <v>110.3272241055831</v>
      </c>
      <c r="M79">
        <f t="shared" si="13"/>
        <v>2.1397704328084646</v>
      </c>
      <c r="Y79">
        <v>6.9252970818291217</v>
      </c>
      <c r="Z79">
        <f t="shared" si="7"/>
        <v>19.719196030913935</v>
      </c>
    </row>
    <row r="80" spans="1:26">
      <c r="A80">
        <v>8.7022457882069801</v>
      </c>
      <c r="B80" s="2">
        <v>35.041739130434792</v>
      </c>
      <c r="C80">
        <v>22.750306056880788</v>
      </c>
      <c r="D80">
        <v>19.476984244118935</v>
      </c>
      <c r="F80">
        <v>9.5</v>
      </c>
      <c r="G80">
        <v>32.799999999999997</v>
      </c>
      <c r="H80">
        <f t="shared" si="8"/>
        <v>1.5853658536585367</v>
      </c>
      <c r="I80">
        <f t="shared" si="9"/>
        <v>18.469741458572589</v>
      </c>
      <c r="J80">
        <f t="shared" si="10"/>
        <v>17.056328233310381</v>
      </c>
      <c r="K80">
        <f t="shared" si="11"/>
        <v>6.2100087441136145</v>
      </c>
      <c r="L80">
        <f t="shared" si="12"/>
        <v>247.86320069725971</v>
      </c>
      <c r="M80">
        <f t="shared" si="13"/>
        <v>1.9977369453461153</v>
      </c>
      <c r="Y80">
        <v>6.9965193040513443</v>
      </c>
      <c r="Z80">
        <f t="shared" si="7"/>
        <v>19.596323305357163</v>
      </c>
    </row>
    <row r="81" spans="1:26">
      <c r="A81">
        <v>8.2967324007220213</v>
      </c>
      <c r="B81" s="2">
        <v>29.293749999999996</v>
      </c>
      <c r="C81">
        <v>23.173021473673195</v>
      </c>
      <c r="D81">
        <v>19.906968788561127</v>
      </c>
      <c r="F81">
        <v>9.25</v>
      </c>
      <c r="G81">
        <v>29.8</v>
      </c>
      <c r="H81">
        <f t="shared" si="8"/>
        <v>1.7449664429530201</v>
      </c>
      <c r="I81">
        <f t="shared" si="9"/>
        <v>18.76901001706667</v>
      </c>
      <c r="J81">
        <f t="shared" si="10"/>
        <v>17.597808913066338</v>
      </c>
      <c r="K81">
        <f t="shared" si="11"/>
        <v>6.5080022995723033</v>
      </c>
      <c r="L81">
        <f t="shared" si="12"/>
        <v>148.89346732204334</v>
      </c>
      <c r="M81">
        <f t="shared" si="13"/>
        <v>1.371712026011596</v>
      </c>
      <c r="Y81">
        <v>7.1635830324909744</v>
      </c>
      <c r="Z81">
        <f t="shared" si="7"/>
        <v>19.314110546610351</v>
      </c>
    </row>
    <row r="82" spans="1:26">
      <c r="A82">
        <v>8.9426976534296028</v>
      </c>
      <c r="B82" s="2">
        <v>32.483050847457626</v>
      </c>
      <c r="C82">
        <v>22.512330236857981</v>
      </c>
      <c r="D82">
        <v>19.235567742428746</v>
      </c>
      <c r="F82">
        <v>9.75</v>
      </c>
      <c r="G82">
        <v>27.4</v>
      </c>
      <c r="H82">
        <f t="shared" si="8"/>
        <v>1.8978102189781023</v>
      </c>
      <c r="I82">
        <f t="shared" si="9"/>
        <v>18.180325188000722</v>
      </c>
      <c r="J82">
        <f t="shared" si="10"/>
        <v>16.750908591725967</v>
      </c>
      <c r="K82">
        <f t="shared" si="11"/>
        <v>6.0459652366453067</v>
      </c>
      <c r="L82">
        <f t="shared" si="12"/>
        <v>113.4031478217758</v>
      </c>
      <c r="M82">
        <f t="shared" si="13"/>
        <v>2.0432318057057075</v>
      </c>
      <c r="Y82">
        <v>7.4971357300441239</v>
      </c>
      <c r="Z82">
        <f t="shared" si="7"/>
        <v>18.774615591609887</v>
      </c>
    </row>
    <row r="83" spans="1:26">
      <c r="A83">
        <v>5.4340524969915762</v>
      </c>
      <c r="B83" s="2">
        <v>32.488888888888887</v>
      </c>
      <c r="C83">
        <v>27.282630618326223</v>
      </c>
      <c r="D83">
        <v>24.160412903127714</v>
      </c>
      <c r="F83">
        <v>5.916666666666667</v>
      </c>
      <c r="G83">
        <v>29.9</v>
      </c>
      <c r="H83">
        <f t="shared" si="8"/>
        <v>1.7391304347826089</v>
      </c>
      <c r="I83">
        <f t="shared" si="9"/>
        <v>24.031287674652059</v>
      </c>
      <c r="J83">
        <f t="shared" si="10"/>
        <v>22.706691281677909</v>
      </c>
      <c r="K83">
        <f t="shared" si="11"/>
        <v>9.8619008236470513</v>
      </c>
      <c r="L83">
        <f t="shared" si="12"/>
        <v>51.743690317088586</v>
      </c>
      <c r="M83">
        <f t="shared" si="13"/>
        <v>1.7545556042801305</v>
      </c>
      <c r="Y83">
        <v>7.5389629963898912</v>
      </c>
      <c r="Z83">
        <f t="shared" si="7"/>
        <v>18.709112043397585</v>
      </c>
    </row>
    <row r="84" spans="1:26" ht="15" thickBot="1">
      <c r="A84">
        <v>5.7215478339350181</v>
      </c>
      <c r="B84" s="2">
        <v>30.41578947368421</v>
      </c>
      <c r="C84">
        <v>26.745350610630425</v>
      </c>
      <c r="D84">
        <v>23.597110369957132</v>
      </c>
      <c r="F84">
        <v>6.25</v>
      </c>
      <c r="G84">
        <v>24.9</v>
      </c>
      <c r="H84">
        <f t="shared" si="8"/>
        <v>2.0883534136546187</v>
      </c>
      <c r="I84">
        <f t="shared" si="9"/>
        <v>23.367592719825424</v>
      </c>
      <c r="J84">
        <f t="shared" si="10"/>
        <v>22.061182242266721</v>
      </c>
      <c r="K84">
        <f t="shared" si="11"/>
        <v>9.3749581896331229</v>
      </c>
      <c r="L84">
        <f t="shared" si="12"/>
        <v>8.0588862616217938</v>
      </c>
      <c r="M84">
        <f t="shared" si="13"/>
        <v>1.7067083358751594</v>
      </c>
      <c r="Y84" s="14">
        <v>7.6406738868832731</v>
      </c>
      <c r="Z84">
        <f t="shared" si="7"/>
        <v>18.551745232630246</v>
      </c>
    </row>
    <row r="85" spans="1:26" s="14" customFormat="1" ht="15" thickBot="1">
      <c r="A85" s="14">
        <v>7.7943093662254315</v>
      </c>
      <c r="B85" s="19">
        <v>33.302941176470597</v>
      </c>
      <c r="C85" s="14">
        <v>23.7382775469686</v>
      </c>
      <c r="D85" s="14">
        <v>20.484226474677065</v>
      </c>
      <c r="F85" s="14">
        <v>8.4166666666666661</v>
      </c>
      <c r="G85" s="14">
        <v>29.3</v>
      </c>
      <c r="H85" s="14">
        <f t="shared" si="8"/>
        <v>1.7747440273037542</v>
      </c>
      <c r="I85" s="14">
        <f t="shared" si="9"/>
        <v>19.844766484319472</v>
      </c>
      <c r="J85" s="14">
        <f t="shared" si="10"/>
        <v>18.319065529479822</v>
      </c>
      <c r="K85" s="14">
        <f t="shared" si="11"/>
        <v>6.9198134688671624</v>
      </c>
      <c r="L85" s="14">
        <f t="shared" si="12"/>
        <v>120.58092184585828</v>
      </c>
      <c r="M85" s="14">
        <f t="shared" si="13"/>
        <v>2.3277634035986186</v>
      </c>
      <c r="Y85">
        <v>7.7943040513437625</v>
      </c>
      <c r="Z85">
        <f t="shared" si="7"/>
        <v>18.319073476469416</v>
      </c>
    </row>
    <row r="86" spans="1:26">
      <c r="A86" s="12">
        <v>3</v>
      </c>
      <c r="J86" s="12">
        <f t="shared" si="10"/>
        <v>30.236331339800163</v>
      </c>
      <c r="K86" s="12">
        <f t="shared" si="11"/>
        <v>17.675519802344581</v>
      </c>
      <c r="Y86" s="21">
        <v>7.7943093662254315</v>
      </c>
      <c r="Z86">
        <f t="shared" si="7"/>
        <v>18.319065529479822</v>
      </c>
    </row>
    <row r="87" spans="1:26">
      <c r="A87" s="12">
        <v>2.5</v>
      </c>
      <c r="J87" s="12">
        <f t="shared" si="10"/>
        <v>32.46408052868221</v>
      </c>
      <c r="K87" s="12">
        <f t="shared" si="11"/>
        <v>21.141921430465228</v>
      </c>
      <c r="Y87">
        <v>7.9625636281588461</v>
      </c>
      <c r="Z87">
        <f t="shared" si="7"/>
        <v>18.070941076929817</v>
      </c>
    </row>
    <row r="88" spans="1:26">
      <c r="A88" s="12">
        <v>2</v>
      </c>
      <c r="J88" s="12">
        <f t="shared" si="10"/>
        <v>35.056220587853083</v>
      </c>
      <c r="K88" s="12">
        <f t="shared" si="11"/>
        <v>26.322674179606956</v>
      </c>
      <c r="Y88">
        <v>8.2239245888487762</v>
      </c>
      <c r="Z88">
        <f t="shared" si="7"/>
        <v>17.698741741969922</v>
      </c>
    </row>
    <row r="89" spans="1:26">
      <c r="A89" s="12">
        <v>1.5</v>
      </c>
      <c r="J89" s="12">
        <f t="shared" si="10"/>
        <v>38.113131867307011</v>
      </c>
      <c r="K89" s="12">
        <f t="shared" si="11"/>
        <v>34.91769200387688</v>
      </c>
      <c r="Y89">
        <v>8.2967324007220213</v>
      </c>
      <c r="Z89">
        <f t="shared" si="7"/>
        <v>17.597808913066338</v>
      </c>
    </row>
    <row r="90" spans="1:26">
      <c r="A90" s="12">
        <v>1</v>
      </c>
      <c r="J90" s="12">
        <f t="shared" si="10"/>
        <v>41.778309570202197</v>
      </c>
      <c r="K90" s="12">
        <f t="shared" si="11"/>
        <v>52</v>
      </c>
      <c r="Y90">
        <v>8.7022457882069801</v>
      </c>
      <c r="Z90">
        <f t="shared" si="7"/>
        <v>17.056328233310381</v>
      </c>
    </row>
    <row r="91" spans="1:26">
      <c r="A91" s="12">
        <v>0.5</v>
      </c>
      <c r="J91" s="12">
        <f t="shared" si="10"/>
        <v>46.26949043841104</v>
      </c>
      <c r="K91" s="12">
        <f t="shared" si="11"/>
        <v>102.72512517344752</v>
      </c>
      <c r="Y91">
        <v>8.9426976534296028</v>
      </c>
      <c r="Z91">
        <f t="shared" si="7"/>
        <v>16.750908591725967</v>
      </c>
    </row>
    <row r="92" spans="1:26">
      <c r="A92" s="12">
        <v>0.1</v>
      </c>
      <c r="J92" s="12">
        <f t="shared" si="10"/>
        <v>50.707476934404106</v>
      </c>
      <c r="K92" s="12">
        <f t="shared" si="11"/>
        <v>499.12451792080338</v>
      </c>
    </row>
  </sheetData>
  <autoFilter ref="Y1:Z1" xr:uid="{B2088C04-A3A8-4A4B-96B7-CEC0F985B541}">
    <sortState xmlns:xlrd2="http://schemas.microsoft.com/office/spreadsheetml/2017/richdata2" ref="Y2:Z91">
      <sortCondition ref="Y1"/>
    </sortState>
  </autoFilter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2CEB0-A042-445D-B5AD-FF9E42B82DC2}">
  <dimension ref="A1:S91"/>
  <sheetViews>
    <sheetView topLeftCell="D7" workbookViewId="0">
      <selection activeCell="S48" sqref="S48"/>
    </sheetView>
  </sheetViews>
  <sheetFormatPr defaultRowHeight="14.4"/>
  <cols>
    <col min="5" max="5" width="12.88671875" bestFit="1" customWidth="1"/>
    <col min="6" max="6" width="13.33203125" bestFit="1" customWidth="1"/>
  </cols>
  <sheetData>
    <row r="1" spans="1:19">
      <c r="A1" t="s">
        <v>15</v>
      </c>
      <c r="B1" t="s">
        <v>4</v>
      </c>
      <c r="C1" t="s">
        <v>16</v>
      </c>
      <c r="D1" t="s">
        <v>23</v>
      </c>
      <c r="E1" t="s">
        <v>19</v>
      </c>
      <c r="F1" t="s">
        <v>39</v>
      </c>
      <c r="G1" s="8" t="s">
        <v>24</v>
      </c>
      <c r="H1" t="s">
        <v>13</v>
      </c>
      <c r="I1" t="s">
        <v>5</v>
      </c>
      <c r="J1" s="8" t="s">
        <v>18</v>
      </c>
      <c r="K1" s="8" t="s">
        <v>17</v>
      </c>
      <c r="R1" s="119"/>
      <c r="S1" s="119"/>
    </row>
    <row r="2" spans="1:19">
      <c r="A2">
        <v>0</v>
      </c>
      <c r="D2">
        <f>52/($J$2*POWER(A2,$K$2)+1)</f>
        <v>52</v>
      </c>
      <c r="E2">
        <f t="shared" ref="E2:E9" si="0">52/D2</f>
        <v>1</v>
      </c>
      <c r="G2" s="8">
        <f>SUM(F9:F91)</f>
        <v>4174.2831020174362</v>
      </c>
      <c r="J2" s="8">
        <v>0.21927817618363687</v>
      </c>
      <c r="K2" s="8">
        <v>0.93889589107081028</v>
      </c>
      <c r="Q2" s="5"/>
    </row>
    <row r="3" spans="1:19">
      <c r="A3">
        <v>0.5</v>
      </c>
      <c r="D3">
        <f t="shared" ref="D3:D8" si="1">52/($J$2*POWER(A3,$K$2)+1)</f>
        <v>46.662613601278444</v>
      </c>
      <c r="E3">
        <f t="shared" si="0"/>
        <v>1.1143824999672827</v>
      </c>
      <c r="Q3" s="5"/>
    </row>
    <row r="4" spans="1:19">
      <c r="A4">
        <v>1</v>
      </c>
      <c r="D4">
        <f t="shared" si="1"/>
        <v>42.648183995846587</v>
      </c>
      <c r="E4">
        <f t="shared" si="0"/>
        <v>1.2192781761836369</v>
      </c>
      <c r="F4" s="8" t="s">
        <v>44</v>
      </c>
      <c r="G4" s="8">
        <f>CORREL(C9:C91,E9:E91)</f>
        <v>-0.19647178443841176</v>
      </c>
      <c r="Q4" s="5"/>
    </row>
    <row r="5" spans="1:19">
      <c r="A5">
        <v>1.5</v>
      </c>
      <c r="D5">
        <f t="shared" si="1"/>
        <v>39.368043931616683</v>
      </c>
      <c r="E5">
        <f t="shared" si="0"/>
        <v>1.3208682679364347</v>
      </c>
      <c r="Q5" s="5"/>
    </row>
    <row r="6" spans="1:19">
      <c r="A6">
        <v>2</v>
      </c>
      <c r="D6">
        <f t="shared" si="1"/>
        <v>36.610190972120776</v>
      </c>
      <c r="E6">
        <f t="shared" si="0"/>
        <v>1.4203695369849012</v>
      </c>
      <c r="Q6" s="5"/>
    </row>
    <row r="7" spans="1:19">
      <c r="A7">
        <v>2.5</v>
      </c>
      <c r="D7">
        <f t="shared" si="1"/>
        <v>34.24779607118414</v>
      </c>
      <c r="E7">
        <f t="shared" si="0"/>
        <v>1.5183458781381978</v>
      </c>
      <c r="H7" s="8" t="s">
        <v>13</v>
      </c>
      <c r="I7" s="8" t="s">
        <v>5</v>
      </c>
      <c r="Q7" s="5"/>
    </row>
    <row r="8" spans="1:19" ht="15" thickBot="1">
      <c r="A8" s="14">
        <v>3</v>
      </c>
      <c r="B8" s="14"/>
      <c r="C8" s="14"/>
      <c r="D8" s="14">
        <f t="shared" si="1"/>
        <v>32.195672572631509</v>
      </c>
      <c r="E8" s="14">
        <f t="shared" si="0"/>
        <v>1.6151238922774829</v>
      </c>
      <c r="F8" s="14"/>
      <c r="G8" s="14"/>
      <c r="H8" s="109">
        <f>AVERAGE(H9:H91)</f>
        <v>6.2253272658756176</v>
      </c>
      <c r="I8" s="110">
        <f>AVERAGE(I9:I91)</f>
        <v>0.30741118515903559</v>
      </c>
      <c r="Q8" s="5"/>
    </row>
    <row r="9" spans="1:19">
      <c r="A9">
        <v>3.3333333333333335</v>
      </c>
      <c r="B9">
        <v>32.299999999999997</v>
      </c>
      <c r="C9">
        <f>52/B9</f>
        <v>1.6099071207430342</v>
      </c>
      <c r="D9">
        <f t="shared" ref="D9:D40" si="2">52/($J$2*POWER(A9,$K$2)+1)</f>
        <v>30.969248761055429</v>
      </c>
      <c r="E9">
        <f t="shared" si="0"/>
        <v>1.6790849659030556</v>
      </c>
      <c r="F9">
        <f t="shared" ref="F9:F40" si="3">POWER((D9-B9),2)</f>
        <v>1.7708988599525037</v>
      </c>
      <c r="H9">
        <f>ABS(D9-B9)</f>
        <v>1.3307512389445684</v>
      </c>
      <c r="I9" s="6">
        <f>H9/B9</f>
        <v>4.1199728759893764E-2</v>
      </c>
      <c r="Q9" s="5"/>
    </row>
    <row r="10" spans="1:19">
      <c r="A10">
        <v>4.333333333333333</v>
      </c>
      <c r="B10">
        <v>18.7</v>
      </c>
      <c r="C10">
        <f t="shared" ref="C10:C73" si="4">52/B10</f>
        <v>2.7807486631016043</v>
      </c>
      <c r="D10">
        <f t="shared" si="2"/>
        <v>27.825781842985517</v>
      </c>
      <c r="E10">
        <f t="shared" ref="E10:E73" si="5">52/D10</f>
        <v>1.868770491101527</v>
      </c>
      <c r="F10">
        <f t="shared" si="3"/>
        <v>83.279894245764154</v>
      </c>
      <c r="H10">
        <f t="shared" ref="H10:H73" si="6">ABS(D10-B10)</f>
        <v>9.1257818429855178</v>
      </c>
      <c r="I10" s="6">
        <f t="shared" ref="I10:I73" si="7">H10/B10</f>
        <v>0.48800972422382449</v>
      </c>
    </row>
    <row r="11" spans="1:19">
      <c r="A11">
        <v>4.416666666666667</v>
      </c>
      <c r="B11">
        <v>22.2</v>
      </c>
      <c r="C11">
        <f t="shared" si="4"/>
        <v>2.3423423423423424</v>
      </c>
      <c r="D11">
        <f t="shared" si="2"/>
        <v>27.594293594776349</v>
      </c>
      <c r="E11">
        <f t="shared" si="5"/>
        <v>1.8844475877376219</v>
      </c>
      <c r="F11">
        <f t="shared" si="3"/>
        <v>29.09840338664516</v>
      </c>
      <c r="H11">
        <f t="shared" si="6"/>
        <v>5.3942935947763502</v>
      </c>
      <c r="I11" s="6">
        <f t="shared" si="7"/>
        <v>0.24298619796289866</v>
      </c>
    </row>
    <row r="12" spans="1:19">
      <c r="A12">
        <v>4.916666666666667</v>
      </c>
      <c r="B12">
        <v>20</v>
      </c>
      <c r="C12">
        <f t="shared" si="4"/>
        <v>2.6</v>
      </c>
      <c r="D12">
        <f t="shared" si="2"/>
        <v>26.287283572248786</v>
      </c>
      <c r="E12">
        <f t="shared" si="5"/>
        <v>1.9781427722298346</v>
      </c>
      <c r="F12">
        <f t="shared" si="3"/>
        <v>39.529934717869452</v>
      </c>
      <c r="H12">
        <f t="shared" si="6"/>
        <v>6.2872835722487856</v>
      </c>
      <c r="I12" s="6">
        <f t="shared" si="7"/>
        <v>0.31436417861243926</v>
      </c>
    </row>
    <row r="13" spans="1:19">
      <c r="A13">
        <v>5</v>
      </c>
      <c r="B13">
        <v>20.9</v>
      </c>
      <c r="C13">
        <f t="shared" si="4"/>
        <v>2.4880382775119618</v>
      </c>
      <c r="D13">
        <f t="shared" si="2"/>
        <v>26.082153244778578</v>
      </c>
      <c r="E13">
        <f t="shared" si="5"/>
        <v>1.9937004246537793</v>
      </c>
      <c r="F13">
        <f t="shared" si="3"/>
        <v>26.854712252369158</v>
      </c>
      <c r="H13">
        <f t="shared" si="6"/>
        <v>5.1821532447785792</v>
      </c>
      <c r="I13" s="6">
        <f t="shared" si="7"/>
        <v>0.24794991601811386</v>
      </c>
    </row>
    <row r="14" spans="1:19">
      <c r="A14">
        <v>5.166666666666667</v>
      </c>
      <c r="B14">
        <v>17.899999999999999</v>
      </c>
      <c r="C14">
        <f t="shared" si="4"/>
        <v>2.9050279329608939</v>
      </c>
      <c r="D14">
        <f t="shared" si="2"/>
        <v>25.681948395125598</v>
      </c>
      <c r="E14">
        <f t="shared" si="5"/>
        <v>2.0247684949740625</v>
      </c>
      <c r="F14">
        <f t="shared" si="3"/>
        <v>60.558720824397895</v>
      </c>
      <c r="H14">
        <f t="shared" si="6"/>
        <v>7.7819483951255997</v>
      </c>
      <c r="I14" s="6">
        <f t="shared" si="7"/>
        <v>0.43474572039807824</v>
      </c>
    </row>
    <row r="15" spans="1:19">
      <c r="A15">
        <v>5.166666666666667</v>
      </c>
      <c r="B15">
        <v>14</v>
      </c>
      <c r="C15">
        <f t="shared" si="4"/>
        <v>3.7142857142857144</v>
      </c>
      <c r="D15">
        <f t="shared" si="2"/>
        <v>25.681948395125598</v>
      </c>
      <c r="E15">
        <f t="shared" si="5"/>
        <v>2.0247684949740625</v>
      </c>
      <c r="F15">
        <f t="shared" si="3"/>
        <v>136.46791830637753</v>
      </c>
      <c r="H15">
        <f t="shared" si="6"/>
        <v>11.681948395125598</v>
      </c>
      <c r="I15" s="6">
        <f t="shared" si="7"/>
        <v>0.83442488536611414</v>
      </c>
    </row>
    <row r="16" spans="1:19">
      <c r="A16">
        <v>5.166666666666667</v>
      </c>
      <c r="B16">
        <v>21.3</v>
      </c>
      <c r="C16">
        <f t="shared" si="4"/>
        <v>2.44131455399061</v>
      </c>
      <c r="D16">
        <f t="shared" si="2"/>
        <v>25.681948395125598</v>
      </c>
      <c r="E16">
        <f t="shared" si="5"/>
        <v>2.0247684949740625</v>
      </c>
      <c r="F16">
        <f t="shared" si="3"/>
        <v>19.201471737543798</v>
      </c>
      <c r="H16">
        <f t="shared" si="6"/>
        <v>4.3819483951255975</v>
      </c>
      <c r="I16" s="6">
        <f t="shared" si="7"/>
        <v>0.20572527676645996</v>
      </c>
    </row>
    <row r="17" spans="1:9">
      <c r="A17">
        <v>5.333333333333333</v>
      </c>
      <c r="B17">
        <v>22</v>
      </c>
      <c r="C17">
        <f t="shared" si="4"/>
        <v>2.3636363636363638</v>
      </c>
      <c r="D17">
        <f t="shared" si="2"/>
        <v>25.294592296908313</v>
      </c>
      <c r="E17">
        <f t="shared" si="5"/>
        <v>2.0557753763975795</v>
      </c>
      <c r="F17">
        <f t="shared" si="3"/>
        <v>10.854338402847592</v>
      </c>
      <c r="H17">
        <f t="shared" si="6"/>
        <v>3.2945922969083128</v>
      </c>
      <c r="I17" s="6">
        <f t="shared" si="7"/>
        <v>0.14975419531401421</v>
      </c>
    </row>
    <row r="18" spans="1:9">
      <c r="A18">
        <v>5.333333333333333</v>
      </c>
      <c r="B18">
        <v>21</v>
      </c>
      <c r="C18">
        <f t="shared" si="4"/>
        <v>2.4761904761904763</v>
      </c>
      <c r="D18">
        <f t="shared" si="2"/>
        <v>25.294592296908313</v>
      </c>
      <c r="E18">
        <f t="shared" si="5"/>
        <v>2.0557753763975795</v>
      </c>
      <c r="F18">
        <f t="shared" si="3"/>
        <v>18.443522996664218</v>
      </c>
      <c r="H18">
        <f t="shared" si="6"/>
        <v>4.2945922969083128</v>
      </c>
      <c r="I18" s="6">
        <f t="shared" si="7"/>
        <v>0.20450439509087204</v>
      </c>
    </row>
    <row r="19" spans="1:9">
      <c r="A19">
        <v>5.416666666666667</v>
      </c>
      <c r="B19">
        <v>17.5</v>
      </c>
      <c r="C19">
        <f t="shared" si="4"/>
        <v>2.9714285714285715</v>
      </c>
      <c r="D19">
        <f t="shared" si="2"/>
        <v>25.105533645088663</v>
      </c>
      <c r="E19">
        <f t="shared" si="5"/>
        <v>2.0712565100233444</v>
      </c>
      <c r="F19">
        <f t="shared" si="3"/>
        <v>57.844142026575639</v>
      </c>
      <c r="H19">
        <f t="shared" si="6"/>
        <v>7.6055336450886628</v>
      </c>
      <c r="I19" s="6">
        <f t="shared" si="7"/>
        <v>0.43460192257649499</v>
      </c>
    </row>
    <row r="20" spans="1:9">
      <c r="A20">
        <v>5.416666666666667</v>
      </c>
      <c r="B20">
        <v>17.3</v>
      </c>
      <c r="C20">
        <f t="shared" si="4"/>
        <v>3.0057803468208091</v>
      </c>
      <c r="D20">
        <f t="shared" si="2"/>
        <v>25.105533645088663</v>
      </c>
      <c r="E20">
        <f t="shared" si="5"/>
        <v>2.0712565100233444</v>
      </c>
      <c r="F20">
        <f t="shared" si="3"/>
        <v>60.926355484611094</v>
      </c>
      <c r="H20">
        <f t="shared" si="6"/>
        <v>7.8055336450886621</v>
      </c>
      <c r="I20" s="6">
        <f t="shared" si="7"/>
        <v>0.45118691590107873</v>
      </c>
    </row>
    <row r="21" spans="1:9">
      <c r="A21">
        <v>5.5</v>
      </c>
      <c r="B21">
        <v>16.600000000000001</v>
      </c>
      <c r="C21">
        <f t="shared" si="4"/>
        <v>3.1325301204819276</v>
      </c>
      <c r="D21">
        <f t="shared" si="2"/>
        <v>24.919453895645443</v>
      </c>
      <c r="E21">
        <f t="shared" si="5"/>
        <v>2.0867230966520802</v>
      </c>
      <c r="F21">
        <f t="shared" si="3"/>
        <v>69.213313121770113</v>
      </c>
      <c r="H21">
        <f t="shared" si="6"/>
        <v>8.3194538956454416</v>
      </c>
      <c r="I21" s="6">
        <f t="shared" si="7"/>
        <v>0.50117192142442413</v>
      </c>
    </row>
    <row r="22" spans="1:9">
      <c r="A22">
        <v>5.5</v>
      </c>
      <c r="B22">
        <v>14.6</v>
      </c>
      <c r="C22">
        <f t="shared" si="4"/>
        <v>3.5616438356164384</v>
      </c>
      <c r="D22">
        <f t="shared" si="2"/>
        <v>24.919453895645443</v>
      </c>
      <c r="E22">
        <f t="shared" si="5"/>
        <v>2.0867230966520802</v>
      </c>
      <c r="F22">
        <f t="shared" si="3"/>
        <v>106.49112870435192</v>
      </c>
      <c r="H22">
        <f t="shared" si="6"/>
        <v>10.319453895645443</v>
      </c>
      <c r="I22" s="6">
        <f t="shared" si="7"/>
        <v>0.70681191066064686</v>
      </c>
    </row>
    <row r="23" spans="1:9">
      <c r="A23">
        <v>5.5</v>
      </c>
      <c r="B23">
        <v>30.2</v>
      </c>
      <c r="C23">
        <f t="shared" si="4"/>
        <v>1.7218543046357617</v>
      </c>
      <c r="D23">
        <f t="shared" si="2"/>
        <v>24.919453895645443</v>
      </c>
      <c r="E23">
        <f t="shared" si="5"/>
        <v>2.0867230966520802</v>
      </c>
      <c r="F23">
        <f t="shared" si="3"/>
        <v>27.88416716021408</v>
      </c>
      <c r="H23">
        <f t="shared" si="6"/>
        <v>5.2805461043545563</v>
      </c>
      <c r="I23" s="6">
        <f t="shared" si="7"/>
        <v>0.17485252001174029</v>
      </c>
    </row>
    <row r="24" spans="1:9">
      <c r="A24">
        <v>5.583333333333333</v>
      </c>
      <c r="B24">
        <v>14.2</v>
      </c>
      <c r="C24">
        <f t="shared" si="4"/>
        <v>3.6619718309859155</v>
      </c>
      <c r="D24">
        <f t="shared" si="2"/>
        <v>24.736280683497668</v>
      </c>
      <c r="E24">
        <f t="shared" si="5"/>
        <v>2.1021753700705212</v>
      </c>
      <c r="F24">
        <f t="shared" si="3"/>
        <v>111.01321064144611</v>
      </c>
      <c r="H24">
        <f t="shared" si="6"/>
        <v>10.536280683497669</v>
      </c>
      <c r="I24" s="6">
        <f t="shared" si="7"/>
        <v>0.74199159742941334</v>
      </c>
    </row>
    <row r="25" spans="1:9">
      <c r="A25">
        <v>5.666666666666667</v>
      </c>
      <c r="B25">
        <v>20.399999999999999</v>
      </c>
      <c r="C25">
        <f t="shared" si="4"/>
        <v>2.5490196078431375</v>
      </c>
      <c r="D25">
        <f t="shared" si="2"/>
        <v>24.555944039531891</v>
      </c>
      <c r="E25">
        <f t="shared" si="5"/>
        <v>2.1176135568759538</v>
      </c>
      <c r="F25">
        <f t="shared" si="3"/>
        <v>17.271870859720664</v>
      </c>
      <c r="H25">
        <f t="shared" si="6"/>
        <v>4.1559440395318923</v>
      </c>
      <c r="I25" s="6">
        <f t="shared" si="7"/>
        <v>0.20372274703587709</v>
      </c>
    </row>
    <row r="26" spans="1:9">
      <c r="A26">
        <v>5.666666666666667</v>
      </c>
      <c r="B26">
        <v>16.8</v>
      </c>
      <c r="C26">
        <f t="shared" si="4"/>
        <v>3.0952380952380949</v>
      </c>
      <c r="D26">
        <f t="shared" si="2"/>
        <v>24.555944039531891</v>
      </c>
      <c r="E26">
        <f t="shared" si="5"/>
        <v>2.1176135568759538</v>
      </c>
      <c r="F26">
        <f t="shared" si="3"/>
        <v>60.154667944350251</v>
      </c>
      <c r="H26">
        <f t="shared" si="6"/>
        <v>7.7559440395318902</v>
      </c>
      <c r="I26" s="6">
        <f t="shared" si="7"/>
        <v>0.46166333568642204</v>
      </c>
    </row>
    <row r="27" spans="1:9">
      <c r="A27">
        <v>5.666666666666667</v>
      </c>
      <c r="B27">
        <v>17.899999999999999</v>
      </c>
      <c r="C27">
        <f t="shared" si="4"/>
        <v>2.9050279329608939</v>
      </c>
      <c r="D27">
        <f t="shared" si="2"/>
        <v>24.555944039531891</v>
      </c>
      <c r="E27">
        <f t="shared" si="5"/>
        <v>2.1176135568759538</v>
      </c>
      <c r="F27">
        <f t="shared" si="3"/>
        <v>44.301591057380122</v>
      </c>
      <c r="H27">
        <f t="shared" si="6"/>
        <v>6.6559440395318923</v>
      </c>
      <c r="I27" s="6">
        <f t="shared" si="7"/>
        <v>0.37184044913585995</v>
      </c>
    </row>
    <row r="28" spans="1:9">
      <c r="A28">
        <v>5.666666666666667</v>
      </c>
      <c r="B28">
        <v>21.1</v>
      </c>
      <c r="C28">
        <f t="shared" si="4"/>
        <v>2.4644549763033172</v>
      </c>
      <c r="D28">
        <f t="shared" si="2"/>
        <v>24.555944039531891</v>
      </c>
      <c r="E28">
        <f t="shared" si="5"/>
        <v>2.1176135568759538</v>
      </c>
      <c r="F28">
        <f t="shared" si="3"/>
        <v>11.943549204375994</v>
      </c>
      <c r="H28">
        <f t="shared" si="6"/>
        <v>3.4559440395318894</v>
      </c>
      <c r="I28" s="6">
        <f t="shared" si="7"/>
        <v>0.16378881703942602</v>
      </c>
    </row>
    <row r="29" spans="1:9">
      <c r="A29">
        <v>5.666666666666667</v>
      </c>
      <c r="B29">
        <v>13.3</v>
      </c>
      <c r="C29">
        <f t="shared" si="4"/>
        <v>3.9097744360902253</v>
      </c>
      <c r="D29">
        <f t="shared" si="2"/>
        <v>24.555944039531891</v>
      </c>
      <c r="E29">
        <f t="shared" si="5"/>
        <v>2.1176135568759538</v>
      </c>
      <c r="F29">
        <f t="shared" si="3"/>
        <v>126.69627622107349</v>
      </c>
      <c r="H29">
        <f t="shared" si="6"/>
        <v>11.25594403953189</v>
      </c>
      <c r="I29" s="6">
        <f t="shared" si="7"/>
        <v>0.84631158191969091</v>
      </c>
    </row>
    <row r="30" spans="1:9">
      <c r="A30">
        <v>5.666666666666667</v>
      </c>
      <c r="B30">
        <v>27.2</v>
      </c>
      <c r="C30">
        <f t="shared" si="4"/>
        <v>1.911764705882353</v>
      </c>
      <c r="D30">
        <f t="shared" si="2"/>
        <v>24.555944039531891</v>
      </c>
      <c r="E30">
        <f t="shared" si="5"/>
        <v>2.1176135568759538</v>
      </c>
      <c r="F30">
        <f t="shared" si="3"/>
        <v>6.9910319220869317</v>
      </c>
      <c r="H30">
        <f t="shared" si="6"/>
        <v>2.6440559604681084</v>
      </c>
      <c r="I30" s="6">
        <f t="shared" si="7"/>
        <v>9.7207939723092218E-2</v>
      </c>
    </row>
    <row r="31" spans="1:9">
      <c r="A31">
        <v>5.916666666666667</v>
      </c>
      <c r="B31">
        <v>16.7</v>
      </c>
      <c r="C31">
        <f t="shared" si="4"/>
        <v>3.1137724550898205</v>
      </c>
      <c r="D31">
        <f t="shared" si="2"/>
        <v>24.031287674652059</v>
      </c>
      <c r="E31">
        <f t="shared" si="5"/>
        <v>2.1638457624078562</v>
      </c>
      <c r="F31">
        <f t="shared" si="3"/>
        <v>53.747778968505209</v>
      </c>
      <c r="H31">
        <f t="shared" si="6"/>
        <v>7.3312876746520601</v>
      </c>
      <c r="I31" s="6">
        <f t="shared" si="7"/>
        <v>0.43899926195521322</v>
      </c>
    </row>
    <row r="32" spans="1:9">
      <c r="A32">
        <v>5.916666666666667</v>
      </c>
      <c r="B32">
        <v>29.9</v>
      </c>
      <c r="C32">
        <f t="shared" si="4"/>
        <v>1.7391304347826089</v>
      </c>
      <c r="D32">
        <f t="shared" si="2"/>
        <v>24.031287674652059</v>
      </c>
      <c r="E32">
        <f t="shared" si="5"/>
        <v>2.1638457624078562</v>
      </c>
      <c r="F32">
        <f t="shared" si="3"/>
        <v>34.441784357690814</v>
      </c>
      <c r="H32">
        <f t="shared" si="6"/>
        <v>5.8687123253479392</v>
      </c>
      <c r="I32" s="6">
        <f t="shared" si="7"/>
        <v>0.19627800419223879</v>
      </c>
    </row>
    <row r="33" spans="1:9">
      <c r="A33">
        <v>6</v>
      </c>
      <c r="B33">
        <v>22.3</v>
      </c>
      <c r="C33">
        <f t="shared" si="4"/>
        <v>2.3318385650224216</v>
      </c>
      <c r="D33">
        <f t="shared" si="2"/>
        <v>23.86164209485154</v>
      </c>
      <c r="E33">
        <f t="shared" si="5"/>
        <v>2.1792297358788932</v>
      </c>
      <c r="F33">
        <f t="shared" si="3"/>
        <v>2.4387260324123035</v>
      </c>
      <c r="H33">
        <f t="shared" si="6"/>
        <v>1.561642094851539</v>
      </c>
      <c r="I33" s="6">
        <f t="shared" si="7"/>
        <v>7.0028793491100402E-2</v>
      </c>
    </row>
    <row r="34" spans="1:9">
      <c r="A34">
        <v>6.083333333333333</v>
      </c>
      <c r="B34">
        <v>18.5</v>
      </c>
      <c r="C34">
        <f t="shared" si="4"/>
        <v>2.810810810810811</v>
      </c>
      <c r="D34">
        <f t="shared" si="2"/>
        <v>23.694515809516005</v>
      </c>
      <c r="E34">
        <f t="shared" si="5"/>
        <v>2.1946006585674214</v>
      </c>
      <c r="F34">
        <f t="shared" si="3"/>
        <v>26.982994495311718</v>
      </c>
      <c r="H34">
        <f t="shared" si="6"/>
        <v>5.1945158095160053</v>
      </c>
      <c r="I34" s="6">
        <f t="shared" si="7"/>
        <v>0.28078463835221651</v>
      </c>
    </row>
    <row r="35" spans="1:9">
      <c r="A35">
        <v>6.083333333333333</v>
      </c>
      <c r="B35">
        <v>17.3</v>
      </c>
      <c r="C35">
        <f t="shared" si="4"/>
        <v>3.0057803468208091</v>
      </c>
      <c r="D35">
        <f t="shared" si="2"/>
        <v>23.694515809516005</v>
      </c>
      <c r="E35">
        <f t="shared" si="5"/>
        <v>2.1946006585674214</v>
      </c>
      <c r="F35">
        <f t="shared" si="3"/>
        <v>40.889832438150123</v>
      </c>
      <c r="H35">
        <f t="shared" si="6"/>
        <v>6.3945158095160046</v>
      </c>
      <c r="I35" s="6">
        <f t="shared" si="7"/>
        <v>0.36962519130150312</v>
      </c>
    </row>
    <row r="36" spans="1:9">
      <c r="A36">
        <v>6.083333333333333</v>
      </c>
      <c r="B36">
        <v>28.6</v>
      </c>
      <c r="C36">
        <f t="shared" si="4"/>
        <v>1.8181818181818181</v>
      </c>
      <c r="D36">
        <f t="shared" si="2"/>
        <v>23.694515809516005</v>
      </c>
      <c r="E36">
        <f t="shared" si="5"/>
        <v>2.1946006585674214</v>
      </c>
      <c r="F36">
        <f t="shared" si="3"/>
        <v>24.063775143088428</v>
      </c>
      <c r="H36">
        <f t="shared" si="6"/>
        <v>4.9054841904839961</v>
      </c>
      <c r="I36" s="6">
        <f t="shared" si="7"/>
        <v>0.17152042624069916</v>
      </c>
    </row>
    <row r="37" spans="1:9">
      <c r="A37">
        <v>6.166666666666667</v>
      </c>
      <c r="B37">
        <v>17.7</v>
      </c>
      <c r="C37">
        <f t="shared" si="4"/>
        <v>2.9378531073446328</v>
      </c>
      <c r="D37">
        <f t="shared" si="2"/>
        <v>23.529851271367129</v>
      </c>
      <c r="E37">
        <f t="shared" si="5"/>
        <v>2.2099587201079109</v>
      </c>
      <c r="F37">
        <f t="shared" si="3"/>
        <v>33.987165846260936</v>
      </c>
      <c r="H37">
        <f t="shared" si="6"/>
        <v>5.8298512713671293</v>
      </c>
      <c r="I37" s="6">
        <f t="shared" si="7"/>
        <v>0.32937012832582652</v>
      </c>
    </row>
    <row r="38" spans="1:9">
      <c r="A38">
        <v>6.166666666666667</v>
      </c>
      <c r="B38">
        <v>18.5</v>
      </c>
      <c r="C38">
        <f t="shared" si="4"/>
        <v>2.810810810810811</v>
      </c>
      <c r="D38">
        <f t="shared" si="2"/>
        <v>23.529851271367129</v>
      </c>
      <c r="E38">
        <f t="shared" si="5"/>
        <v>2.2099587201079109</v>
      </c>
      <c r="F38">
        <f t="shared" si="3"/>
        <v>25.299403812073521</v>
      </c>
      <c r="H38">
        <f t="shared" si="6"/>
        <v>5.0298512713671286</v>
      </c>
      <c r="I38" s="6">
        <f t="shared" si="7"/>
        <v>0.27188385250633129</v>
      </c>
    </row>
    <row r="39" spans="1:9">
      <c r="A39">
        <v>6.166666666666667</v>
      </c>
      <c r="B39">
        <v>18.8</v>
      </c>
      <c r="C39">
        <f t="shared" si="4"/>
        <v>2.7659574468085104</v>
      </c>
      <c r="D39">
        <f t="shared" si="2"/>
        <v>23.529851271367129</v>
      </c>
      <c r="E39">
        <f t="shared" si="5"/>
        <v>2.2099587201079109</v>
      </c>
      <c r="F39">
        <f t="shared" si="3"/>
        <v>22.371493049253235</v>
      </c>
      <c r="H39">
        <f t="shared" si="6"/>
        <v>4.7298512713671279</v>
      </c>
      <c r="I39" s="6">
        <f t="shared" si="7"/>
        <v>0.25158783358335784</v>
      </c>
    </row>
    <row r="40" spans="1:9">
      <c r="A40">
        <v>6.25</v>
      </c>
      <c r="B40">
        <v>19.7</v>
      </c>
      <c r="C40">
        <f t="shared" si="4"/>
        <v>2.6395939086294415</v>
      </c>
      <c r="D40">
        <f t="shared" si="2"/>
        <v>23.367592719825424</v>
      </c>
      <c r="E40">
        <f t="shared" si="5"/>
        <v>2.2253041048546862</v>
      </c>
      <c r="F40">
        <f t="shared" si="3"/>
        <v>13.451236358516459</v>
      </c>
      <c r="H40">
        <f t="shared" si="6"/>
        <v>3.667592719825425</v>
      </c>
      <c r="I40" s="6">
        <f t="shared" si="7"/>
        <v>0.18617221928047845</v>
      </c>
    </row>
    <row r="41" spans="1:9">
      <c r="A41">
        <v>6.25</v>
      </c>
      <c r="B41">
        <v>16.100000000000001</v>
      </c>
      <c r="C41">
        <f t="shared" si="4"/>
        <v>3.2298136645962732</v>
      </c>
      <c r="D41">
        <f t="shared" ref="D41:D72" si="8">52/($J$2*POWER(A41,$K$2)+1)</f>
        <v>23.367592719825424</v>
      </c>
      <c r="E41">
        <f t="shared" si="5"/>
        <v>2.2253041048546862</v>
      </c>
      <c r="F41">
        <f t="shared" ref="F41:F72" si="9">POWER((D41-B41),2)</f>
        <v>52.817903941259488</v>
      </c>
      <c r="H41">
        <f t="shared" si="6"/>
        <v>7.2675927198254229</v>
      </c>
      <c r="I41" s="6">
        <f t="shared" si="7"/>
        <v>0.45140327452331813</v>
      </c>
    </row>
    <row r="42" spans="1:9">
      <c r="A42">
        <v>6.25</v>
      </c>
      <c r="B42">
        <v>16.3</v>
      </c>
      <c r="C42">
        <f t="shared" si="4"/>
        <v>3.1901840490797544</v>
      </c>
      <c r="D42">
        <f t="shared" si="8"/>
        <v>23.367592719825424</v>
      </c>
      <c r="E42">
        <f t="shared" si="5"/>
        <v>2.2253041048546862</v>
      </c>
      <c r="F42">
        <f t="shared" si="9"/>
        <v>49.95086685332933</v>
      </c>
      <c r="H42">
        <f t="shared" si="6"/>
        <v>7.0675927198254236</v>
      </c>
      <c r="I42" s="6">
        <f t="shared" si="7"/>
        <v>0.4335946453880628</v>
      </c>
    </row>
    <row r="43" spans="1:9">
      <c r="A43">
        <v>6.25</v>
      </c>
      <c r="B43">
        <v>25.2</v>
      </c>
      <c r="C43">
        <f t="shared" si="4"/>
        <v>2.0634920634920637</v>
      </c>
      <c r="D43">
        <f t="shared" si="8"/>
        <v>23.367592719825424</v>
      </c>
      <c r="E43">
        <f t="shared" si="5"/>
        <v>2.2253041048546862</v>
      </c>
      <c r="F43">
        <f t="shared" si="9"/>
        <v>3.3577164404367834</v>
      </c>
      <c r="H43">
        <f t="shared" si="6"/>
        <v>1.832407280174575</v>
      </c>
      <c r="I43" s="6">
        <f t="shared" si="7"/>
        <v>7.2714574610102181E-2</v>
      </c>
    </row>
    <row r="44" spans="1:9">
      <c r="A44">
        <v>6.25</v>
      </c>
      <c r="B44">
        <v>24.9</v>
      </c>
      <c r="C44">
        <f t="shared" si="4"/>
        <v>2.0883534136546187</v>
      </c>
      <c r="D44">
        <f t="shared" si="8"/>
        <v>23.367592719825424</v>
      </c>
      <c r="E44">
        <f t="shared" si="5"/>
        <v>2.2253041048546862</v>
      </c>
      <c r="F44">
        <f t="shared" si="9"/>
        <v>2.3482720723320361</v>
      </c>
      <c r="H44">
        <f t="shared" si="6"/>
        <v>1.5324072801745743</v>
      </c>
      <c r="I44" s="6">
        <f t="shared" si="7"/>
        <v>6.1542461051187727E-2</v>
      </c>
    </row>
    <row r="45" spans="1:9">
      <c r="A45">
        <v>6.333333333333333</v>
      </c>
      <c r="B45">
        <v>32.1</v>
      </c>
      <c r="C45">
        <f t="shared" si="4"/>
        <v>1.6199376947040498</v>
      </c>
      <c r="D45">
        <f t="shared" si="8"/>
        <v>23.207686110423829</v>
      </c>
      <c r="E45">
        <f t="shared" si="5"/>
        <v>2.2406369920973717</v>
      </c>
      <c r="F45">
        <f t="shared" si="9"/>
        <v>79.073246310749312</v>
      </c>
      <c r="H45">
        <f t="shared" si="6"/>
        <v>8.8923138895761724</v>
      </c>
      <c r="I45" s="6">
        <f t="shared" si="7"/>
        <v>0.27701912428586206</v>
      </c>
    </row>
    <row r="46" spans="1:9">
      <c r="A46">
        <v>6.416666666666667</v>
      </c>
      <c r="B46">
        <v>32.700000000000003</v>
      </c>
      <c r="C46">
        <f t="shared" si="4"/>
        <v>1.5902140672782874</v>
      </c>
      <c r="D46">
        <f t="shared" si="8"/>
        <v>23.050079047628937</v>
      </c>
      <c r="E46">
        <f t="shared" si="5"/>
        <v>2.255957556264824</v>
      </c>
      <c r="F46">
        <f t="shared" si="9"/>
        <v>93.120974387010094</v>
      </c>
      <c r="H46">
        <f t="shared" si="6"/>
        <v>9.6499209523710654</v>
      </c>
      <c r="I46" s="6">
        <f t="shared" si="7"/>
        <v>0.2951046162804607</v>
      </c>
    </row>
    <row r="47" spans="1:9">
      <c r="A47">
        <v>6.5</v>
      </c>
      <c r="B47">
        <v>16.5</v>
      </c>
      <c r="C47">
        <f t="shared" si="4"/>
        <v>3.1515151515151514</v>
      </c>
      <c r="D47">
        <f t="shared" si="8"/>
        <v>22.894720720874108</v>
      </c>
      <c r="E47">
        <f t="shared" si="5"/>
        <v>2.2712659671183211</v>
      </c>
      <c r="F47">
        <f t="shared" si="9"/>
        <v>40.892453097976677</v>
      </c>
      <c r="H47">
        <f t="shared" si="6"/>
        <v>6.3947207208741084</v>
      </c>
      <c r="I47" s="6">
        <f t="shared" si="7"/>
        <v>0.38755883156812776</v>
      </c>
    </row>
    <row r="48" spans="1:9">
      <c r="A48">
        <v>6.5</v>
      </c>
      <c r="B48">
        <v>24.9</v>
      </c>
      <c r="C48">
        <f t="shared" si="4"/>
        <v>2.0883534136546187</v>
      </c>
      <c r="D48">
        <f t="shared" si="8"/>
        <v>22.894720720874108</v>
      </c>
      <c r="E48">
        <f t="shared" si="5"/>
        <v>2.2712659671183211</v>
      </c>
      <c r="F48">
        <f t="shared" si="9"/>
        <v>4.0211449872916498</v>
      </c>
      <c r="H48">
        <f t="shared" si="6"/>
        <v>2.0052792791258902</v>
      </c>
      <c r="I48" s="6">
        <f t="shared" si="7"/>
        <v>8.0533304382565882E-2</v>
      </c>
    </row>
    <row r="49" spans="1:9">
      <c r="A49">
        <v>6.5</v>
      </c>
      <c r="B49">
        <v>28.6</v>
      </c>
      <c r="C49">
        <f t="shared" si="4"/>
        <v>1.8181818181818181</v>
      </c>
      <c r="D49">
        <f t="shared" si="8"/>
        <v>22.894720720874108</v>
      </c>
      <c r="E49">
        <f t="shared" si="5"/>
        <v>2.2712659671183211</v>
      </c>
      <c r="F49">
        <f t="shared" si="9"/>
        <v>32.550211652823272</v>
      </c>
      <c r="H49">
        <f t="shared" si="6"/>
        <v>5.7052792791258931</v>
      </c>
      <c r="I49" s="6">
        <f t="shared" si="7"/>
        <v>0.19948528947992633</v>
      </c>
    </row>
    <row r="50" spans="1:9">
      <c r="A50">
        <v>6.5</v>
      </c>
      <c r="B50">
        <v>29.6</v>
      </c>
      <c r="C50">
        <f t="shared" si="4"/>
        <v>1.7567567567567566</v>
      </c>
      <c r="D50">
        <f t="shared" si="8"/>
        <v>22.894720720874108</v>
      </c>
      <c r="E50">
        <f t="shared" si="5"/>
        <v>2.2712659671183211</v>
      </c>
      <c r="F50">
        <f t="shared" si="9"/>
        <v>44.960770211075058</v>
      </c>
      <c r="H50">
        <f t="shared" si="6"/>
        <v>6.7052792791258931</v>
      </c>
      <c r="I50" s="6">
        <f t="shared" si="7"/>
        <v>0.22652970537587475</v>
      </c>
    </row>
    <row r="51" spans="1:9">
      <c r="A51">
        <v>6.5</v>
      </c>
      <c r="B51">
        <v>30.2</v>
      </c>
      <c r="C51">
        <f t="shared" si="4"/>
        <v>1.7218543046357617</v>
      </c>
      <c r="D51">
        <f t="shared" si="8"/>
        <v>22.894720720874108</v>
      </c>
      <c r="E51">
        <f t="shared" si="5"/>
        <v>2.2712659671183211</v>
      </c>
      <c r="F51">
        <f t="shared" si="9"/>
        <v>53.367105346026094</v>
      </c>
      <c r="H51">
        <f t="shared" si="6"/>
        <v>7.3052792791258909</v>
      </c>
      <c r="I51" s="6">
        <f t="shared" si="7"/>
        <v>0.24189666487171824</v>
      </c>
    </row>
    <row r="52" spans="1:9">
      <c r="A52">
        <v>6.5</v>
      </c>
      <c r="B52">
        <v>29.8</v>
      </c>
      <c r="C52">
        <f t="shared" si="4"/>
        <v>1.7449664429530201</v>
      </c>
      <c r="D52">
        <f t="shared" si="8"/>
        <v>22.894720720874108</v>
      </c>
      <c r="E52">
        <f t="shared" si="5"/>
        <v>2.2712659671183211</v>
      </c>
      <c r="F52">
        <f t="shared" si="9"/>
        <v>47.6828819227254</v>
      </c>
      <c r="H52">
        <f t="shared" si="6"/>
        <v>6.9052792791258923</v>
      </c>
      <c r="I52" s="6">
        <f t="shared" si="7"/>
        <v>0.23172078117872122</v>
      </c>
    </row>
    <row r="53" spans="1:9">
      <c r="A53">
        <v>6.666666666666667</v>
      </c>
      <c r="B53">
        <v>19.5</v>
      </c>
      <c r="C53">
        <f t="shared" si="4"/>
        <v>2.6666666666666665</v>
      </c>
      <c r="D53">
        <f t="shared" si="8"/>
        <v>22.590554595286662</v>
      </c>
      <c r="E53">
        <f t="shared" si="5"/>
        <v>2.3018469856799966</v>
      </c>
      <c r="F53">
        <f t="shared" si="9"/>
        <v>9.5515277064475015</v>
      </c>
      <c r="H53">
        <f t="shared" si="6"/>
        <v>3.0905545952866618</v>
      </c>
      <c r="I53" s="6">
        <f t="shared" si="7"/>
        <v>0.15848997924546984</v>
      </c>
    </row>
    <row r="54" spans="1:9">
      <c r="A54">
        <v>6.75</v>
      </c>
      <c r="B54">
        <v>8.5</v>
      </c>
      <c r="C54">
        <f t="shared" si="4"/>
        <v>6.117647058823529</v>
      </c>
      <c r="D54">
        <f t="shared" si="8"/>
        <v>22.441652565853726</v>
      </c>
      <c r="E54">
        <f t="shared" si="5"/>
        <v>2.3171199111745011</v>
      </c>
      <c r="F54">
        <f t="shared" si="9"/>
        <v>194.36967626697577</v>
      </c>
      <c r="H54">
        <f t="shared" si="6"/>
        <v>13.941652565853726</v>
      </c>
      <c r="I54" s="6">
        <f t="shared" si="7"/>
        <v>1.6401944195122031</v>
      </c>
    </row>
    <row r="55" spans="1:9">
      <c r="A55">
        <v>6.75</v>
      </c>
      <c r="B55">
        <v>26.1</v>
      </c>
      <c r="C55">
        <f t="shared" si="4"/>
        <v>1.9923371647509578</v>
      </c>
      <c r="D55">
        <f t="shared" si="8"/>
        <v>22.441652565853726</v>
      </c>
      <c r="E55">
        <f t="shared" si="5"/>
        <v>2.3171199111745011</v>
      </c>
      <c r="F55">
        <f t="shared" si="9"/>
        <v>13.383505948924636</v>
      </c>
      <c r="H55">
        <f t="shared" si="6"/>
        <v>3.6583474341462754</v>
      </c>
      <c r="I55" s="6">
        <f t="shared" si="7"/>
        <v>0.14016656835809482</v>
      </c>
    </row>
    <row r="56" spans="1:9">
      <c r="A56">
        <v>6.833333333333333</v>
      </c>
      <c r="B56">
        <v>9.1999999999999993</v>
      </c>
      <c r="C56">
        <f t="shared" si="4"/>
        <v>5.6521739130434785</v>
      </c>
      <c r="D56">
        <f t="shared" si="8"/>
        <v>22.294810703053532</v>
      </c>
      <c r="E56">
        <f t="shared" si="5"/>
        <v>2.3323813192492366</v>
      </c>
      <c r="F56">
        <f t="shared" si="9"/>
        <v>171.47406734880536</v>
      </c>
      <c r="H56">
        <f t="shared" si="6"/>
        <v>13.094810703053533</v>
      </c>
      <c r="I56" s="6">
        <f t="shared" si="7"/>
        <v>1.4233489894623406</v>
      </c>
    </row>
    <row r="57" spans="1:9">
      <c r="A57">
        <v>6.833333333333333</v>
      </c>
      <c r="B57">
        <v>19.7</v>
      </c>
      <c r="C57">
        <f t="shared" si="4"/>
        <v>2.6395939086294415</v>
      </c>
      <c r="D57">
        <f t="shared" si="8"/>
        <v>22.294810703053532</v>
      </c>
      <c r="E57">
        <f t="shared" si="5"/>
        <v>2.3323813192492366</v>
      </c>
      <c r="F57">
        <f t="shared" si="9"/>
        <v>6.7330425846811677</v>
      </c>
      <c r="H57">
        <f t="shared" si="6"/>
        <v>2.5948107030535326</v>
      </c>
      <c r="I57" s="6">
        <f t="shared" si="7"/>
        <v>0.1317162793428189</v>
      </c>
    </row>
    <row r="58" spans="1:9">
      <c r="A58">
        <v>6.833333333333333</v>
      </c>
      <c r="B58">
        <v>32.700000000000003</v>
      </c>
      <c r="C58">
        <f t="shared" si="4"/>
        <v>1.5902140672782874</v>
      </c>
      <c r="D58">
        <f t="shared" si="8"/>
        <v>22.294810703053532</v>
      </c>
      <c r="E58">
        <f t="shared" si="5"/>
        <v>2.3323813192492366</v>
      </c>
      <c r="F58">
        <f t="shared" si="9"/>
        <v>108.2679643052894</v>
      </c>
      <c r="H58">
        <f t="shared" si="6"/>
        <v>10.405189296946471</v>
      </c>
      <c r="I58" s="6">
        <f t="shared" si="7"/>
        <v>0.31820150755187981</v>
      </c>
    </row>
    <row r="59" spans="1:9">
      <c r="A59">
        <v>6.916666666666667</v>
      </c>
      <c r="B59">
        <v>30</v>
      </c>
      <c r="C59">
        <f t="shared" si="4"/>
        <v>1.7333333333333334</v>
      </c>
      <c r="D59">
        <f t="shared" si="8"/>
        <v>22.149985261944042</v>
      </c>
      <c r="E59">
        <f t="shared" si="5"/>
        <v>2.3476313588949136</v>
      </c>
      <c r="F59">
        <f t="shared" si="9"/>
        <v>61.622731387695744</v>
      </c>
      <c r="H59">
        <f t="shared" si="6"/>
        <v>7.8500147380559575</v>
      </c>
      <c r="I59" s="6">
        <f t="shared" si="7"/>
        <v>0.26166715793519857</v>
      </c>
    </row>
    <row r="60" spans="1:9">
      <c r="A60">
        <v>6.916666666666667</v>
      </c>
      <c r="B60">
        <v>36</v>
      </c>
      <c r="C60">
        <f t="shared" si="4"/>
        <v>1.4444444444444444</v>
      </c>
      <c r="D60">
        <f t="shared" si="8"/>
        <v>22.149985261944042</v>
      </c>
      <c r="E60">
        <f t="shared" si="5"/>
        <v>2.3476313588949136</v>
      </c>
      <c r="F60">
        <f t="shared" si="9"/>
        <v>191.82290824436723</v>
      </c>
      <c r="H60">
        <f t="shared" si="6"/>
        <v>13.850014738055958</v>
      </c>
      <c r="I60" s="6">
        <f t="shared" si="7"/>
        <v>0.38472263161266551</v>
      </c>
    </row>
    <row r="61" spans="1:9">
      <c r="A61">
        <v>7</v>
      </c>
      <c r="B61">
        <v>26.4</v>
      </c>
      <c r="C61">
        <f t="shared" si="4"/>
        <v>1.9696969696969697</v>
      </c>
      <c r="D61">
        <f t="shared" si="8"/>
        <v>22.007133756775204</v>
      </c>
      <c r="E61">
        <f t="shared" si="5"/>
        <v>2.3628701754035131</v>
      </c>
      <c r="F61">
        <f t="shared" si="9"/>
        <v>19.297273830863922</v>
      </c>
      <c r="H61">
        <f t="shared" si="6"/>
        <v>4.3928662432247947</v>
      </c>
      <c r="I61" s="6">
        <f t="shared" si="7"/>
        <v>0.16639644860699981</v>
      </c>
    </row>
    <row r="62" spans="1:9">
      <c r="A62">
        <v>7.083333333333333</v>
      </c>
      <c r="B62">
        <v>30.4</v>
      </c>
      <c r="C62">
        <f t="shared" si="4"/>
        <v>1.7105263157894737</v>
      </c>
      <c r="D62">
        <f t="shared" si="8"/>
        <v>21.866214915011859</v>
      </c>
      <c r="E62">
        <f t="shared" si="5"/>
        <v>2.3780979105030351</v>
      </c>
      <c r="F62">
        <f t="shared" si="9"/>
        <v>72.825487876766019</v>
      </c>
      <c r="H62">
        <f t="shared" si="6"/>
        <v>8.5337850849881391</v>
      </c>
      <c r="I62" s="6">
        <f t="shared" si="7"/>
        <v>0.28071661463776776</v>
      </c>
    </row>
    <row r="63" spans="1:9">
      <c r="A63">
        <v>7.333333333333333</v>
      </c>
      <c r="B63">
        <v>20.399999999999999</v>
      </c>
      <c r="C63">
        <f t="shared" si="4"/>
        <v>2.5490196078431375</v>
      </c>
      <c r="D63">
        <f t="shared" si="8"/>
        <v>21.454658933880513</v>
      </c>
      <c r="E63">
        <f t="shared" si="5"/>
        <v>2.4237159938200303</v>
      </c>
      <c r="F63">
        <f t="shared" si="9"/>
        <v>1.1123054668139827</v>
      </c>
      <c r="H63">
        <f t="shared" si="6"/>
        <v>1.0546589338805141</v>
      </c>
      <c r="I63" s="6">
        <f t="shared" si="7"/>
        <v>5.1698967347084027E-2</v>
      </c>
    </row>
    <row r="64" spans="1:9">
      <c r="A64">
        <v>7.333333333333333</v>
      </c>
      <c r="B64">
        <v>17</v>
      </c>
      <c r="C64">
        <f t="shared" si="4"/>
        <v>3.0588235294117645</v>
      </c>
      <c r="D64">
        <f t="shared" si="8"/>
        <v>21.454658933880513</v>
      </c>
      <c r="E64">
        <f t="shared" si="5"/>
        <v>2.4237159938200303</v>
      </c>
      <c r="F64">
        <f t="shared" si="9"/>
        <v>19.843986217201465</v>
      </c>
      <c r="H64">
        <f t="shared" si="6"/>
        <v>4.4546589338805127</v>
      </c>
      <c r="I64" s="6">
        <f t="shared" si="7"/>
        <v>0.26203876081650074</v>
      </c>
    </row>
    <row r="65" spans="1:9">
      <c r="A65">
        <v>7.416666666666667</v>
      </c>
      <c r="B65">
        <v>18.899999999999999</v>
      </c>
      <c r="C65">
        <f t="shared" si="4"/>
        <v>2.7513227513227516</v>
      </c>
      <c r="D65">
        <f t="shared" si="8"/>
        <v>21.321080786981376</v>
      </c>
      <c r="E65">
        <f t="shared" si="5"/>
        <v>2.4389007536499339</v>
      </c>
      <c r="F65">
        <f t="shared" si="9"/>
        <v>5.8616321770903674</v>
      </c>
      <c r="H65">
        <f t="shared" si="6"/>
        <v>2.4210807869813777</v>
      </c>
      <c r="I65" s="6">
        <f t="shared" si="7"/>
        <v>0.12809951253869725</v>
      </c>
    </row>
    <row r="66" spans="1:9">
      <c r="A66">
        <v>7.416666666666667</v>
      </c>
      <c r="B66">
        <v>17.600000000000001</v>
      </c>
      <c r="C66">
        <f t="shared" si="4"/>
        <v>2.9545454545454541</v>
      </c>
      <c r="D66">
        <f t="shared" si="8"/>
        <v>21.321080786981376</v>
      </c>
      <c r="E66">
        <f t="shared" si="5"/>
        <v>2.4389007536499339</v>
      </c>
      <c r="F66">
        <f t="shared" si="9"/>
        <v>13.846442223241928</v>
      </c>
      <c r="H66">
        <f t="shared" si="6"/>
        <v>3.7210807869813749</v>
      </c>
      <c r="I66" s="6">
        <f t="shared" si="7"/>
        <v>0.21142504471485082</v>
      </c>
    </row>
    <row r="67" spans="1:9">
      <c r="A67">
        <v>7.583333333333333</v>
      </c>
      <c r="B67">
        <v>19.899999999999999</v>
      </c>
      <c r="C67">
        <f t="shared" si="4"/>
        <v>2.613065326633166</v>
      </c>
      <c r="D67">
        <f t="shared" si="8"/>
        <v>21.059118722634803</v>
      </c>
      <c r="E67">
        <f t="shared" si="5"/>
        <v>2.4692391303207413</v>
      </c>
      <c r="F67">
        <f t="shared" si="9"/>
        <v>1.3435562131625414</v>
      </c>
      <c r="H67">
        <f t="shared" si="6"/>
        <v>1.1591187226348048</v>
      </c>
      <c r="I67" s="6">
        <f t="shared" si="7"/>
        <v>5.8247171991698737E-2</v>
      </c>
    </row>
    <row r="68" spans="1:9">
      <c r="A68">
        <v>7.583333333333333</v>
      </c>
      <c r="B68">
        <v>13.8</v>
      </c>
      <c r="C68">
        <f t="shared" si="4"/>
        <v>3.7681159420289854</v>
      </c>
      <c r="D68">
        <f t="shared" si="8"/>
        <v>21.059118722634803</v>
      </c>
      <c r="E68">
        <f t="shared" si="5"/>
        <v>2.4692391303207413</v>
      </c>
      <c r="F68">
        <f t="shared" si="9"/>
        <v>52.694804629307129</v>
      </c>
      <c r="H68">
        <f t="shared" si="6"/>
        <v>7.2591187226348026</v>
      </c>
      <c r="I68" s="6">
        <f t="shared" si="7"/>
        <v>0.52602309584310158</v>
      </c>
    </row>
    <row r="69" spans="1:9">
      <c r="A69">
        <v>7.583333333333333</v>
      </c>
      <c r="B69">
        <v>22</v>
      </c>
      <c r="C69">
        <f t="shared" si="4"/>
        <v>2.3636363636363638</v>
      </c>
      <c r="D69">
        <f t="shared" si="8"/>
        <v>21.059118722634803</v>
      </c>
      <c r="E69">
        <f t="shared" si="5"/>
        <v>2.4692391303207413</v>
      </c>
      <c r="F69">
        <f t="shared" si="9"/>
        <v>0.88525757809636418</v>
      </c>
      <c r="H69">
        <f t="shared" si="6"/>
        <v>0.94088127736519667</v>
      </c>
      <c r="I69" s="6">
        <f t="shared" si="7"/>
        <v>4.2767330789327124E-2</v>
      </c>
    </row>
    <row r="70" spans="1:9">
      <c r="A70">
        <v>7.583333333333333</v>
      </c>
      <c r="B70">
        <v>30.1</v>
      </c>
      <c r="C70">
        <f t="shared" si="4"/>
        <v>1.7275747508305648</v>
      </c>
      <c r="D70">
        <f t="shared" si="8"/>
        <v>21.059118722634803</v>
      </c>
      <c r="E70">
        <f t="shared" si="5"/>
        <v>2.4692391303207413</v>
      </c>
      <c r="F70">
        <f t="shared" si="9"/>
        <v>81.737534271412571</v>
      </c>
      <c r="H70">
        <f t="shared" si="6"/>
        <v>9.0408812773651981</v>
      </c>
      <c r="I70" s="6">
        <f t="shared" si="7"/>
        <v>0.3003615042314019</v>
      </c>
    </row>
    <row r="71" spans="1:9">
      <c r="A71">
        <v>7.666666666666667</v>
      </c>
      <c r="B71">
        <v>20.3</v>
      </c>
      <c r="C71">
        <f t="shared" si="4"/>
        <v>2.5615763546798029</v>
      </c>
      <c r="D71">
        <f t="shared" si="8"/>
        <v>20.930666045230133</v>
      </c>
      <c r="E71">
        <f t="shared" si="5"/>
        <v>2.4843929900572954</v>
      </c>
      <c r="F71">
        <f t="shared" si="9"/>
        <v>0.39773966060621524</v>
      </c>
      <c r="H71">
        <f t="shared" si="6"/>
        <v>0.63066604523013226</v>
      </c>
      <c r="I71" s="6">
        <f t="shared" si="7"/>
        <v>3.106729286847942E-2</v>
      </c>
    </row>
    <row r="72" spans="1:9">
      <c r="A72">
        <v>7.666666666666667</v>
      </c>
      <c r="B72">
        <v>25.5</v>
      </c>
      <c r="C72">
        <f t="shared" si="4"/>
        <v>2.0392156862745097</v>
      </c>
      <c r="D72">
        <f t="shared" si="8"/>
        <v>20.930666045230133</v>
      </c>
      <c r="E72">
        <f t="shared" si="5"/>
        <v>2.4843929900572954</v>
      </c>
      <c r="F72">
        <f t="shared" si="9"/>
        <v>20.878812790212834</v>
      </c>
      <c r="H72">
        <f t="shared" si="6"/>
        <v>4.569333954769867</v>
      </c>
      <c r="I72" s="6">
        <f t="shared" si="7"/>
        <v>0.17918956685372028</v>
      </c>
    </row>
    <row r="73" spans="1:9">
      <c r="A73">
        <v>7.75</v>
      </c>
      <c r="B73">
        <v>19.5</v>
      </c>
      <c r="C73">
        <f t="shared" si="4"/>
        <v>2.6666666666666665</v>
      </c>
      <c r="D73">
        <f t="shared" ref="D73:D91" si="10">52/($J$2*POWER(A73,$K$2)+1)</f>
        <v>20.803854637087607</v>
      </c>
      <c r="E73">
        <f t="shared" si="5"/>
        <v>2.4995367881151296</v>
      </c>
      <c r="F73">
        <f t="shared" ref="F73:F91" si="11">POWER((D73-B73),2)</f>
        <v>1.7000369146548553</v>
      </c>
      <c r="H73">
        <f t="shared" si="6"/>
        <v>1.303854637087607</v>
      </c>
      <c r="I73" s="6">
        <f t="shared" si="7"/>
        <v>6.6864340363467029E-2</v>
      </c>
    </row>
    <row r="74" spans="1:9">
      <c r="A74">
        <v>7.833333333333333</v>
      </c>
      <c r="B74">
        <v>20</v>
      </c>
      <c r="C74">
        <f t="shared" ref="C74:C91" si="12">52/B74</f>
        <v>2.6</v>
      </c>
      <c r="D74">
        <f t="shared" si="10"/>
        <v>20.678652380202802</v>
      </c>
      <c r="E74">
        <f t="shared" ref="E74:E91" si="13">52/D74</f>
        <v>2.5146706392619391</v>
      </c>
      <c r="F74">
        <f t="shared" si="11"/>
        <v>0.46056905315492874</v>
      </c>
      <c r="H74">
        <f t="shared" ref="H74:H91" si="14">ABS(D74-B74)</f>
        <v>0.67865238020280216</v>
      </c>
      <c r="I74" s="6">
        <f t="shared" ref="I74:I91" si="15">H74/B74</f>
        <v>3.3932619010140108E-2</v>
      </c>
    </row>
    <row r="75" spans="1:9">
      <c r="A75">
        <v>7.916666666666667</v>
      </c>
      <c r="B75">
        <v>30</v>
      </c>
      <c r="C75">
        <f t="shared" si="12"/>
        <v>1.7333333333333334</v>
      </c>
      <c r="D75">
        <f t="shared" si="10"/>
        <v>20.555028006647255</v>
      </c>
      <c r="E75">
        <f t="shared" si="13"/>
        <v>2.5297946557496203</v>
      </c>
      <c r="F75">
        <f t="shared" si="11"/>
        <v>89.207495955217723</v>
      </c>
      <c r="H75">
        <f t="shared" si="14"/>
        <v>9.4449719933527447</v>
      </c>
      <c r="I75" s="6">
        <f t="shared" si="15"/>
        <v>0.31483239977842481</v>
      </c>
    </row>
    <row r="76" spans="1:9">
      <c r="A76">
        <v>7.916666666666667</v>
      </c>
      <c r="B76">
        <v>25.6</v>
      </c>
      <c r="C76">
        <f t="shared" si="12"/>
        <v>2.03125</v>
      </c>
      <c r="D76">
        <f t="shared" si="10"/>
        <v>20.555028006647255</v>
      </c>
      <c r="E76">
        <f t="shared" si="13"/>
        <v>2.5297946557496203</v>
      </c>
      <c r="F76">
        <f t="shared" si="11"/>
        <v>25.451742413713582</v>
      </c>
      <c r="H76">
        <f t="shared" si="14"/>
        <v>5.0449719933527462</v>
      </c>
      <c r="I76" s="6">
        <f t="shared" si="15"/>
        <v>0.19706921849034165</v>
      </c>
    </row>
    <row r="77" spans="1:9">
      <c r="A77">
        <v>7.916666666666667</v>
      </c>
      <c r="B77">
        <v>28.3</v>
      </c>
      <c r="C77">
        <f t="shared" si="12"/>
        <v>1.8374558303886925</v>
      </c>
      <c r="D77">
        <f t="shared" si="10"/>
        <v>20.555028006647255</v>
      </c>
      <c r="E77">
        <f t="shared" si="13"/>
        <v>2.5297946557496203</v>
      </c>
      <c r="F77">
        <f t="shared" si="11"/>
        <v>59.984591177818402</v>
      </c>
      <c r="H77">
        <f t="shared" si="14"/>
        <v>7.7449719933527454</v>
      </c>
      <c r="I77" s="6">
        <f t="shared" si="15"/>
        <v>0.27367392202659879</v>
      </c>
    </row>
    <row r="78" spans="1:9">
      <c r="A78">
        <v>8.1666666666666661</v>
      </c>
      <c r="B78">
        <v>31.3</v>
      </c>
      <c r="C78">
        <f t="shared" si="12"/>
        <v>1.6613418530351438</v>
      </c>
      <c r="D78">
        <f t="shared" si="10"/>
        <v>20.193321668112027</v>
      </c>
      <c r="E78">
        <f t="shared" si="13"/>
        <v>2.5751087837180844</v>
      </c>
      <c r="F78">
        <f t="shared" si="11"/>
        <v>123.35830356802983</v>
      </c>
      <c r="H78">
        <f t="shared" si="14"/>
        <v>11.106678331887974</v>
      </c>
      <c r="I78" s="6">
        <f t="shared" si="15"/>
        <v>0.35484595309546241</v>
      </c>
    </row>
    <row r="79" spans="1:9">
      <c r="A79">
        <v>8.4166666666666661</v>
      </c>
      <c r="B79">
        <v>29.3</v>
      </c>
      <c r="C79">
        <f t="shared" si="12"/>
        <v>1.7747440273037542</v>
      </c>
      <c r="D79">
        <f t="shared" si="10"/>
        <v>19.844766484319472</v>
      </c>
      <c r="E79">
        <f t="shared" si="13"/>
        <v>2.6203382156745603</v>
      </c>
      <c r="F79">
        <f t="shared" si="11"/>
        <v>89.40144083604838</v>
      </c>
      <c r="H79">
        <f t="shared" si="14"/>
        <v>9.4552335156805292</v>
      </c>
      <c r="I79" s="6">
        <f t="shared" si="15"/>
        <v>0.3227042155522365</v>
      </c>
    </row>
    <row r="80" spans="1:9">
      <c r="A80">
        <v>8.5</v>
      </c>
      <c r="B80">
        <v>26.9</v>
      </c>
      <c r="C80">
        <f t="shared" si="12"/>
        <v>1.9330855018587361</v>
      </c>
      <c r="D80">
        <f t="shared" si="10"/>
        <v>19.731377501263587</v>
      </c>
      <c r="E80">
        <f t="shared" si="13"/>
        <v>2.635396337466553</v>
      </c>
      <c r="F80">
        <f t="shared" si="11"/>
        <v>51.389148529389871</v>
      </c>
      <c r="H80">
        <f t="shared" si="14"/>
        <v>7.1686224987364113</v>
      </c>
      <c r="I80" s="6">
        <f t="shared" si="15"/>
        <v>0.26649154270395581</v>
      </c>
    </row>
    <row r="81" spans="1:9">
      <c r="A81">
        <v>8.5833333333333339</v>
      </c>
      <c r="B81">
        <v>15.8</v>
      </c>
      <c r="C81">
        <f t="shared" si="12"/>
        <v>3.2911392405063289</v>
      </c>
      <c r="D81">
        <f t="shared" si="10"/>
        <v>19.619343674748443</v>
      </c>
      <c r="E81">
        <f t="shared" si="13"/>
        <v>2.6504454410943357</v>
      </c>
      <c r="F81">
        <f t="shared" si="11"/>
        <v>14.587386105840933</v>
      </c>
      <c r="H81">
        <f t="shared" si="14"/>
        <v>3.8193436747484419</v>
      </c>
      <c r="I81" s="6">
        <f t="shared" si="15"/>
        <v>0.24173061232585075</v>
      </c>
    </row>
    <row r="82" spans="1:9">
      <c r="A82">
        <v>8.5833333333333339</v>
      </c>
      <c r="B82">
        <v>22</v>
      </c>
      <c r="C82">
        <f t="shared" si="12"/>
        <v>2.3636363636363638</v>
      </c>
      <c r="D82">
        <f t="shared" si="10"/>
        <v>19.619343674748443</v>
      </c>
      <c r="E82">
        <f t="shared" si="13"/>
        <v>2.6504454410943357</v>
      </c>
      <c r="F82">
        <f t="shared" si="11"/>
        <v>5.6675245389602491</v>
      </c>
      <c r="H82">
        <f t="shared" si="14"/>
        <v>2.3806563252515573</v>
      </c>
      <c r="I82" s="6">
        <f t="shared" si="15"/>
        <v>0.10821165114779806</v>
      </c>
    </row>
    <row r="83" spans="1:9">
      <c r="A83">
        <v>8.6666666666666661</v>
      </c>
      <c r="B83">
        <v>15.1</v>
      </c>
      <c r="C83">
        <f t="shared" si="12"/>
        <v>3.4437086092715234</v>
      </c>
      <c r="D83">
        <f t="shared" si="10"/>
        <v>19.508640234554704</v>
      </c>
      <c r="E83">
        <f t="shared" si="13"/>
        <v>2.6654856194382495</v>
      </c>
      <c r="F83">
        <f t="shared" si="11"/>
        <v>19.436108717734562</v>
      </c>
      <c r="H83">
        <f t="shared" si="14"/>
        <v>4.4086402345547047</v>
      </c>
      <c r="I83" s="6">
        <f t="shared" si="15"/>
        <v>0.29196292944070895</v>
      </c>
    </row>
    <row r="84" spans="1:9">
      <c r="A84">
        <v>8.8333333333333339</v>
      </c>
      <c r="B84">
        <v>17</v>
      </c>
      <c r="C84">
        <f t="shared" si="12"/>
        <v>3.0588235294117645</v>
      </c>
      <c r="D84">
        <f t="shared" si="10"/>
        <v>19.29112847036648</v>
      </c>
      <c r="E84">
        <f t="shared" si="13"/>
        <v>2.6955395626481016</v>
      </c>
      <c r="F84">
        <f t="shared" si="11"/>
        <v>5.2492696677238486</v>
      </c>
      <c r="H84">
        <f t="shared" si="14"/>
        <v>2.2911284703664805</v>
      </c>
      <c r="I84" s="6">
        <f t="shared" si="15"/>
        <v>0.13477226296273415</v>
      </c>
    </row>
    <row r="85" spans="1:9">
      <c r="A85">
        <v>8.8333333333333339</v>
      </c>
      <c r="B85">
        <v>26.1</v>
      </c>
      <c r="C85">
        <f t="shared" si="12"/>
        <v>1.9923371647509578</v>
      </c>
      <c r="D85">
        <f t="shared" si="10"/>
        <v>19.29112847036648</v>
      </c>
      <c r="E85">
        <f t="shared" si="13"/>
        <v>2.6955395626481016</v>
      </c>
      <c r="F85">
        <f t="shared" si="11"/>
        <v>46.36073150705392</v>
      </c>
      <c r="H85">
        <f t="shared" si="14"/>
        <v>6.8088715296335209</v>
      </c>
      <c r="I85" s="6">
        <f t="shared" si="15"/>
        <v>0.26087630381737625</v>
      </c>
    </row>
    <row r="86" spans="1:9">
      <c r="A86">
        <v>8.9166666666666661</v>
      </c>
      <c r="B86">
        <v>26.9</v>
      </c>
      <c r="C86">
        <f t="shared" si="12"/>
        <v>1.9330855018587361</v>
      </c>
      <c r="D86">
        <f t="shared" si="10"/>
        <v>19.184273587582492</v>
      </c>
      <c r="E86">
        <f t="shared" si="13"/>
        <v>2.7105535042858397</v>
      </c>
      <c r="F86">
        <f t="shared" si="11"/>
        <v>59.532434071277123</v>
      </c>
      <c r="H86">
        <f t="shared" si="14"/>
        <v>7.7157264124175065</v>
      </c>
      <c r="I86" s="6">
        <f t="shared" si="15"/>
        <v>0.28682997815678463</v>
      </c>
    </row>
    <row r="87" spans="1:9">
      <c r="A87">
        <v>9.25</v>
      </c>
      <c r="B87">
        <v>25.6</v>
      </c>
      <c r="C87">
        <f t="shared" si="12"/>
        <v>2.03125</v>
      </c>
      <c r="D87">
        <f t="shared" si="10"/>
        <v>18.76901001706667</v>
      </c>
      <c r="E87">
        <f t="shared" si="13"/>
        <v>2.7705243884848683</v>
      </c>
      <c r="F87">
        <f t="shared" si="11"/>
        <v>46.662424146935521</v>
      </c>
      <c r="H87">
        <f t="shared" si="14"/>
        <v>6.8309899829333318</v>
      </c>
      <c r="I87" s="6">
        <f t="shared" si="15"/>
        <v>0.26683554620833327</v>
      </c>
    </row>
    <row r="88" spans="1:9">
      <c r="A88">
        <v>9.25</v>
      </c>
      <c r="B88">
        <v>29.8</v>
      </c>
      <c r="C88">
        <f t="shared" si="12"/>
        <v>1.7449664429530201</v>
      </c>
      <c r="D88">
        <f t="shared" si="10"/>
        <v>18.76901001706667</v>
      </c>
      <c r="E88">
        <f t="shared" si="13"/>
        <v>2.7705243884848683</v>
      </c>
      <c r="F88">
        <f t="shared" si="11"/>
        <v>121.68274000357549</v>
      </c>
      <c r="H88">
        <f t="shared" si="14"/>
        <v>11.030989982933331</v>
      </c>
      <c r="I88" s="6">
        <f t="shared" si="15"/>
        <v>0.3701674490917225</v>
      </c>
    </row>
    <row r="89" spans="1:9">
      <c r="A89">
        <v>9.3333333333333339</v>
      </c>
      <c r="B89">
        <v>31.6</v>
      </c>
      <c r="C89">
        <f t="shared" si="12"/>
        <v>1.6455696202531644</v>
      </c>
      <c r="D89">
        <f t="shared" si="10"/>
        <v>18.668127483751949</v>
      </c>
      <c r="E89">
        <f t="shared" si="13"/>
        <v>2.7854962981830336</v>
      </c>
      <c r="F89">
        <f t="shared" si="11"/>
        <v>167.23332677649174</v>
      </c>
      <c r="H89">
        <f t="shared" si="14"/>
        <v>12.931872516248053</v>
      </c>
      <c r="I89" s="6">
        <f t="shared" si="15"/>
        <v>0.40923647203316621</v>
      </c>
    </row>
    <row r="90" spans="1:9">
      <c r="A90">
        <v>9.5</v>
      </c>
      <c r="B90">
        <v>32.799999999999997</v>
      </c>
      <c r="C90">
        <f t="shared" si="12"/>
        <v>1.5853658536585367</v>
      </c>
      <c r="D90">
        <f t="shared" si="10"/>
        <v>18.469741458572589</v>
      </c>
      <c r="E90">
        <f t="shared" si="13"/>
        <v>2.8154156958090284</v>
      </c>
      <c r="F90">
        <f t="shared" si="11"/>
        <v>205.35630986415319</v>
      </c>
      <c r="H90">
        <f t="shared" si="14"/>
        <v>14.330258541427408</v>
      </c>
      <c r="I90" s="6">
        <f t="shared" si="15"/>
        <v>0.43689812626303076</v>
      </c>
    </row>
    <row r="91" spans="1:9">
      <c r="A91">
        <v>9.75</v>
      </c>
      <c r="B91">
        <v>27.4</v>
      </c>
      <c r="C91">
        <f t="shared" si="12"/>
        <v>1.8978102189781023</v>
      </c>
      <c r="D91">
        <f t="shared" si="10"/>
        <v>18.180325188000722</v>
      </c>
      <c r="E91">
        <f t="shared" si="13"/>
        <v>2.8602348672135278</v>
      </c>
      <c r="F91">
        <f t="shared" si="11"/>
        <v>85.002403639013892</v>
      </c>
      <c r="H91">
        <f t="shared" si="14"/>
        <v>9.2196748119992762</v>
      </c>
      <c r="I91" s="6">
        <f t="shared" si="15"/>
        <v>0.33648448218975463</v>
      </c>
    </row>
  </sheetData>
  <autoFilter ref="A1:K1" xr:uid="{1172CEB0-A042-445D-B5AD-FF9E42B82DC2}">
    <sortState xmlns:xlrd2="http://schemas.microsoft.com/office/spreadsheetml/2017/richdata2" ref="A2:K85">
      <sortCondition ref="A1"/>
    </sortState>
  </autoFilter>
  <mergeCells count="1">
    <mergeCell ref="R1:S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87ABD-599C-4E3C-B698-A34D313DA54B}">
  <dimension ref="A1:X384"/>
  <sheetViews>
    <sheetView workbookViewId="0">
      <pane ySplit="1" topLeftCell="A2" activePane="bottomLeft" state="frozen"/>
      <selection pane="bottomLeft" activeCell="R16" sqref="R16"/>
    </sheetView>
  </sheetViews>
  <sheetFormatPr defaultRowHeight="14.4"/>
  <cols>
    <col min="9" max="9" width="11" bestFit="1" customWidth="1"/>
    <col min="12" max="12" width="18.5546875" bestFit="1" customWidth="1"/>
    <col min="18" max="18" width="17.6640625" bestFit="1" customWidth="1"/>
  </cols>
  <sheetData>
    <row r="1" spans="1:24">
      <c r="A1" t="s">
        <v>15</v>
      </c>
      <c r="B1" t="s">
        <v>4</v>
      </c>
      <c r="C1" t="s">
        <v>23</v>
      </c>
      <c r="D1" t="s">
        <v>30</v>
      </c>
      <c r="E1" t="s">
        <v>27</v>
      </c>
      <c r="G1" t="s">
        <v>18</v>
      </c>
      <c r="H1" t="s">
        <v>17</v>
      </c>
      <c r="J1" t="s">
        <v>15</v>
      </c>
      <c r="K1" t="s">
        <v>33</v>
      </c>
      <c r="L1" t="s">
        <v>25</v>
      </c>
      <c r="M1" t="s">
        <v>31</v>
      </c>
      <c r="N1" t="s">
        <v>28</v>
      </c>
      <c r="O1" t="s">
        <v>26</v>
      </c>
      <c r="P1" t="s">
        <v>38</v>
      </c>
      <c r="Q1" t="s">
        <v>29</v>
      </c>
      <c r="R1" t="s">
        <v>34</v>
      </c>
      <c r="S1" t="s">
        <v>37</v>
      </c>
      <c r="T1" t="s">
        <v>36</v>
      </c>
    </row>
    <row r="2" spans="1:24">
      <c r="L2" t="s">
        <v>51</v>
      </c>
      <c r="N2">
        <f>SUM(M3:M85)</f>
        <v>8680.2116372837518</v>
      </c>
      <c r="Q2">
        <f>SUM(P3:P85)</f>
        <v>507.37576186891442</v>
      </c>
      <c r="R2" t="s">
        <v>35</v>
      </c>
      <c r="T2">
        <f>SUM(S3:S85)</f>
        <v>2720.1445945655155</v>
      </c>
      <c r="W2" s="13"/>
      <c r="X2" s="13"/>
    </row>
    <row r="3" spans="1:24">
      <c r="A3">
        <v>0.1</v>
      </c>
      <c r="B3">
        <v>51.216000000000001</v>
      </c>
      <c r="C3">
        <f t="shared" ref="C3:C34" si="0">52/($G$3*POWER(A3,$H$3)+1)</f>
        <v>50.779011063983177</v>
      </c>
      <c r="D3">
        <f>POWER((C3-B3),2)</f>
        <v>0.19095933020111627</v>
      </c>
      <c r="E3">
        <f>SUM(D3:D384)</f>
        <v>2499.8794611050489</v>
      </c>
      <c r="G3">
        <v>0.17529645006122466</v>
      </c>
      <c r="H3">
        <v>0.86274563126212933</v>
      </c>
      <c r="J3">
        <v>5.333333333333333</v>
      </c>
      <c r="K3">
        <v>22</v>
      </c>
      <c r="L3">
        <f>-3.3957*J3+51.255</f>
        <v>33.144600000000004</v>
      </c>
      <c r="M3">
        <f>POWER((L3-K3),2)</f>
        <v>124.20210916000009</v>
      </c>
      <c r="O3">
        <f t="shared" ref="O3:O66" si="1">52/($G$3*POWER(J3,$H$3)+1)</f>
        <v>29.833641162766423</v>
      </c>
      <c r="P3">
        <f t="shared" ref="P3:P66" si="2">POWER((O3-L3),2)</f>
        <v>10.96244842185515</v>
      </c>
      <c r="R3">
        <f t="shared" ref="R3:R66" si="3">32.045*J3^(-0.203)</f>
        <v>22.812849435390447</v>
      </c>
      <c r="S3">
        <f t="shared" ref="S3:S66" si="4">POWER((O3-R3),2)</f>
        <v>49.291516479190932</v>
      </c>
      <c r="V3" s="13"/>
    </row>
    <row r="4" spans="1:24">
      <c r="A4">
        <v>0.1</v>
      </c>
      <c r="B4">
        <v>51.216000000000001</v>
      </c>
      <c r="C4">
        <f t="shared" si="0"/>
        <v>50.779011063983177</v>
      </c>
      <c r="D4">
        <f t="shared" ref="D4:D67" si="5">POWER((C4-B4),2)</f>
        <v>0.19095933020111627</v>
      </c>
      <c r="J4">
        <v>5.333333333333333</v>
      </c>
      <c r="K4">
        <v>21</v>
      </c>
      <c r="L4">
        <f t="shared" ref="L4:L67" si="6">-3.3957*J4+51.255</f>
        <v>33.144600000000004</v>
      </c>
      <c r="M4">
        <f t="shared" ref="M4:M67" si="7">POWER((L4-K4),2)</f>
        <v>147.4913091600001</v>
      </c>
      <c r="O4">
        <f t="shared" si="1"/>
        <v>29.833641162766423</v>
      </c>
      <c r="P4">
        <f t="shared" si="2"/>
        <v>10.96244842185515</v>
      </c>
      <c r="R4">
        <f t="shared" si="3"/>
        <v>22.812849435390447</v>
      </c>
      <c r="S4">
        <f t="shared" si="4"/>
        <v>49.291516479190932</v>
      </c>
      <c r="V4" s="13"/>
    </row>
    <row r="5" spans="1:24">
      <c r="A5">
        <v>0.1</v>
      </c>
      <c r="B5">
        <v>51.216000000000001</v>
      </c>
      <c r="C5">
        <f t="shared" si="0"/>
        <v>50.779011063983177</v>
      </c>
      <c r="D5">
        <f t="shared" si="5"/>
        <v>0.19095933020111627</v>
      </c>
      <c r="J5">
        <v>5.916666666666667</v>
      </c>
      <c r="K5">
        <v>16.7</v>
      </c>
      <c r="L5">
        <f t="shared" si="6"/>
        <v>31.163775000000001</v>
      </c>
      <c r="M5">
        <f t="shared" si="7"/>
        <v>209.20078725062504</v>
      </c>
      <c r="O5">
        <f t="shared" si="1"/>
        <v>28.687999811090776</v>
      </c>
      <c r="P5">
        <f t="shared" si="2"/>
        <v>6.1294627860185074</v>
      </c>
      <c r="R5">
        <f t="shared" si="3"/>
        <v>22.337194410307845</v>
      </c>
      <c r="S5">
        <f t="shared" si="4"/>
        <v>40.332729238613652</v>
      </c>
      <c r="U5" s="13"/>
    </row>
    <row r="6" spans="1:24">
      <c r="A6">
        <v>0.1</v>
      </c>
      <c r="B6">
        <v>51.216000000000001</v>
      </c>
      <c r="C6">
        <f t="shared" si="0"/>
        <v>50.779011063983177</v>
      </c>
      <c r="D6">
        <f t="shared" si="5"/>
        <v>0.19095933020111627</v>
      </c>
      <c r="J6">
        <v>7.833333333333333</v>
      </c>
      <c r="K6">
        <v>20</v>
      </c>
      <c r="L6">
        <f t="shared" si="6"/>
        <v>24.655350000000002</v>
      </c>
      <c r="M6">
        <f t="shared" si="7"/>
        <v>21.672283622500018</v>
      </c>
      <c r="O6">
        <f t="shared" si="1"/>
        <v>25.55039262315319</v>
      </c>
      <c r="P6">
        <f t="shared" si="2"/>
        <v>0.80110129726093937</v>
      </c>
      <c r="R6">
        <f t="shared" si="3"/>
        <v>21.100323541025322</v>
      </c>
      <c r="S6">
        <f t="shared" si="4"/>
        <v>19.803114835710367</v>
      </c>
      <c r="U6" s="13"/>
    </row>
    <row r="7" spans="1:24">
      <c r="A7">
        <v>0.1</v>
      </c>
      <c r="B7">
        <v>51.216000000000001</v>
      </c>
      <c r="C7">
        <f t="shared" si="0"/>
        <v>50.779011063983177</v>
      </c>
      <c r="D7">
        <f t="shared" si="5"/>
        <v>0.19095933020111627</v>
      </c>
      <c r="J7">
        <v>7.583333333333333</v>
      </c>
      <c r="K7">
        <v>19.899999999999999</v>
      </c>
      <c r="L7">
        <f t="shared" si="6"/>
        <v>25.504275000000003</v>
      </c>
      <c r="M7">
        <f t="shared" si="7"/>
        <v>31.407898275625055</v>
      </c>
      <c r="O7">
        <f t="shared" si="1"/>
        <v>25.914132213296185</v>
      </c>
      <c r="P7">
        <f t="shared" si="2"/>
        <v>0.16798293529091146</v>
      </c>
      <c r="R7">
        <f t="shared" si="3"/>
        <v>21.239714083200781</v>
      </c>
      <c r="S7">
        <f t="shared" si="4"/>
        <v>21.850184854964613</v>
      </c>
    </row>
    <row r="8" spans="1:24">
      <c r="A8">
        <v>0.1</v>
      </c>
      <c r="B8">
        <v>51.216000000000001</v>
      </c>
      <c r="C8">
        <f t="shared" si="0"/>
        <v>50.779011063983177</v>
      </c>
      <c r="D8">
        <f t="shared" si="5"/>
        <v>0.19095933020111627</v>
      </c>
      <c r="J8">
        <v>4.916666666666667</v>
      </c>
      <c r="K8">
        <v>20</v>
      </c>
      <c r="L8">
        <f t="shared" si="6"/>
        <v>34.559474999999999</v>
      </c>
      <c r="M8">
        <f t="shared" si="7"/>
        <v>211.97831227562497</v>
      </c>
      <c r="O8">
        <f t="shared" si="1"/>
        <v>30.72119723379787</v>
      </c>
      <c r="P8">
        <f t="shared" si="2"/>
        <v>14.732376210521606</v>
      </c>
      <c r="R8">
        <f t="shared" si="3"/>
        <v>23.192689325904798</v>
      </c>
      <c r="S8">
        <f t="shared" si="4"/>
        <v>56.678431319208521</v>
      </c>
    </row>
    <row r="9" spans="1:24">
      <c r="A9">
        <v>0.1</v>
      </c>
      <c r="B9">
        <v>51.216000000000001</v>
      </c>
      <c r="C9">
        <f t="shared" si="0"/>
        <v>50.779011063983177</v>
      </c>
      <c r="D9">
        <f t="shared" si="5"/>
        <v>0.19095933020111627</v>
      </c>
      <c r="J9">
        <v>6.25</v>
      </c>
      <c r="K9">
        <v>19.7</v>
      </c>
      <c r="L9">
        <f t="shared" si="6"/>
        <v>30.031875000000003</v>
      </c>
      <c r="M9">
        <f t="shared" si="7"/>
        <v>106.74764101562508</v>
      </c>
      <c r="O9">
        <f t="shared" si="1"/>
        <v>28.078481442870491</v>
      </c>
      <c r="P9">
        <f t="shared" si="2"/>
        <v>3.8157463890350898</v>
      </c>
      <c r="R9">
        <f t="shared" si="3"/>
        <v>22.090046618415347</v>
      </c>
      <c r="S9">
        <f t="shared" si="4"/>
        <v>35.86135164674711</v>
      </c>
    </row>
    <row r="10" spans="1:24">
      <c r="A10">
        <v>0.1</v>
      </c>
      <c r="B10">
        <v>51.216000000000001</v>
      </c>
      <c r="C10">
        <f t="shared" si="0"/>
        <v>50.779011063983177</v>
      </c>
      <c r="D10">
        <f t="shared" si="5"/>
        <v>0.19095933020111627</v>
      </c>
      <c r="J10">
        <v>7.75</v>
      </c>
      <c r="K10">
        <v>19.5</v>
      </c>
      <c r="L10">
        <f t="shared" si="6"/>
        <v>24.938325000000003</v>
      </c>
      <c r="M10">
        <f t="shared" si="7"/>
        <v>29.575378805625029</v>
      </c>
      <c r="O10">
        <f t="shared" si="1"/>
        <v>25.670320551205979</v>
      </c>
      <c r="P10">
        <f t="shared" si="2"/>
        <v>0.53581748698534115</v>
      </c>
      <c r="R10">
        <f t="shared" si="3"/>
        <v>21.146185143402018</v>
      </c>
      <c r="S10">
        <f t="shared" si="4"/>
        <v>20.467801188145508</v>
      </c>
    </row>
    <row r="11" spans="1:24">
      <c r="A11">
        <v>0.1</v>
      </c>
      <c r="B11">
        <v>51.216000000000001</v>
      </c>
      <c r="C11">
        <f t="shared" si="0"/>
        <v>50.779011063983177</v>
      </c>
      <c r="D11">
        <f t="shared" si="5"/>
        <v>0.19095933020111627</v>
      </c>
      <c r="J11">
        <v>7.333333333333333</v>
      </c>
      <c r="K11">
        <v>20.399999999999999</v>
      </c>
      <c r="L11">
        <f t="shared" si="6"/>
        <v>26.353200000000001</v>
      </c>
      <c r="M11">
        <f t="shared" si="7"/>
        <v>35.440590240000027</v>
      </c>
      <c r="O11">
        <f t="shared" si="1"/>
        <v>26.290100090969791</v>
      </c>
      <c r="P11">
        <f t="shared" si="2"/>
        <v>3.9815985196208353E-3</v>
      </c>
      <c r="R11">
        <f t="shared" si="3"/>
        <v>21.384745516703937</v>
      </c>
      <c r="S11">
        <f t="shared" si="4"/>
        <v>24.062503499270932</v>
      </c>
    </row>
    <row r="12" spans="1:24">
      <c r="A12">
        <v>0.1</v>
      </c>
      <c r="B12">
        <v>51.216000000000001</v>
      </c>
      <c r="C12">
        <f t="shared" si="0"/>
        <v>50.779011063983177</v>
      </c>
      <c r="D12">
        <f t="shared" si="5"/>
        <v>0.19095933020111627</v>
      </c>
      <c r="J12">
        <v>8.5833333333333339</v>
      </c>
      <c r="K12">
        <v>15.8</v>
      </c>
      <c r="L12">
        <f t="shared" si="6"/>
        <v>22.108574999999998</v>
      </c>
      <c r="M12">
        <f t="shared" si="7"/>
        <v>39.798118530624969</v>
      </c>
      <c r="O12">
        <f t="shared" si="1"/>
        <v>24.526430614835974</v>
      </c>
      <c r="P12">
        <f t="shared" si="2"/>
        <v>5.8460257741938522</v>
      </c>
      <c r="R12">
        <f t="shared" si="3"/>
        <v>20.712289717408233</v>
      </c>
      <c r="S12">
        <f t="shared" si="4"/>
        <v>14.547670785430894</v>
      </c>
    </row>
    <row r="13" spans="1:24">
      <c r="A13">
        <v>0.1</v>
      </c>
      <c r="B13">
        <v>51.216000000000001</v>
      </c>
      <c r="C13">
        <f t="shared" si="0"/>
        <v>50.779011063983177</v>
      </c>
      <c r="D13">
        <f t="shared" si="5"/>
        <v>0.19095933020111627</v>
      </c>
      <c r="J13">
        <v>5.5</v>
      </c>
      <c r="K13">
        <v>16.600000000000001</v>
      </c>
      <c r="L13">
        <f t="shared" si="6"/>
        <v>32.578650000000003</v>
      </c>
      <c r="M13">
        <f t="shared" si="7"/>
        <v>255.31725582250004</v>
      </c>
      <c r="O13">
        <f t="shared" si="1"/>
        <v>29.495376802125882</v>
      </c>
      <c r="P13">
        <f t="shared" si="2"/>
        <v>9.5065736127289071</v>
      </c>
      <c r="R13">
        <f t="shared" si="3"/>
        <v>22.67078978469609</v>
      </c>
      <c r="S13">
        <f t="shared" si="4"/>
        <v>46.574987958471262</v>
      </c>
    </row>
    <row r="14" spans="1:24">
      <c r="A14">
        <v>0.1</v>
      </c>
      <c r="B14">
        <v>51.216000000000001</v>
      </c>
      <c r="C14">
        <f t="shared" si="0"/>
        <v>50.779011063983177</v>
      </c>
      <c r="D14">
        <f t="shared" si="5"/>
        <v>0.19095933020111627</v>
      </c>
      <c r="J14">
        <v>5.166666666666667</v>
      </c>
      <c r="K14">
        <v>17.899999999999999</v>
      </c>
      <c r="L14">
        <f t="shared" si="6"/>
        <v>33.710549999999998</v>
      </c>
      <c r="M14">
        <f t="shared" si="7"/>
        <v>249.97349130249998</v>
      </c>
      <c r="O14">
        <f t="shared" si="1"/>
        <v>30.181259561288062</v>
      </c>
      <c r="P14">
        <f t="shared" si="2"/>
        <v>12.455891000783488</v>
      </c>
      <c r="R14">
        <f t="shared" si="3"/>
        <v>22.960352742875333</v>
      </c>
      <c r="S14">
        <f t="shared" si="4"/>
        <v>52.141495280199443</v>
      </c>
    </row>
    <row r="15" spans="1:24">
      <c r="A15">
        <v>0.1</v>
      </c>
      <c r="B15">
        <v>51.216000000000001</v>
      </c>
      <c r="C15">
        <f t="shared" si="0"/>
        <v>50.779011063983177</v>
      </c>
      <c r="D15">
        <f t="shared" si="5"/>
        <v>0.19095933020111627</v>
      </c>
      <c r="J15">
        <v>5.166666666666667</v>
      </c>
      <c r="K15">
        <v>14</v>
      </c>
      <c r="L15">
        <f t="shared" si="6"/>
        <v>33.710549999999998</v>
      </c>
      <c r="M15">
        <f t="shared" si="7"/>
        <v>388.50578130249994</v>
      </c>
      <c r="O15">
        <f t="shared" si="1"/>
        <v>30.181259561288062</v>
      </c>
      <c r="P15">
        <f t="shared" si="2"/>
        <v>12.455891000783488</v>
      </c>
      <c r="R15">
        <f t="shared" si="3"/>
        <v>22.960352742875333</v>
      </c>
      <c r="S15">
        <f t="shared" si="4"/>
        <v>52.141495280199443</v>
      </c>
    </row>
    <row r="16" spans="1:24">
      <c r="A16">
        <v>0.1</v>
      </c>
      <c r="B16">
        <v>51.216000000000001</v>
      </c>
      <c r="C16">
        <f t="shared" si="0"/>
        <v>50.779011063983177</v>
      </c>
      <c r="D16">
        <f t="shared" si="5"/>
        <v>0.19095933020111627</v>
      </c>
      <c r="J16">
        <v>8.6666666666666661</v>
      </c>
      <c r="K16">
        <v>15.1</v>
      </c>
      <c r="L16">
        <f t="shared" si="6"/>
        <v>21.825600000000001</v>
      </c>
      <c r="M16">
        <f t="shared" si="7"/>
        <v>45.233695360000027</v>
      </c>
      <c r="O16">
        <f t="shared" si="1"/>
        <v>24.41843980460839</v>
      </c>
      <c r="P16">
        <f t="shared" si="2"/>
        <v>6.722818252361666</v>
      </c>
      <c r="R16">
        <f t="shared" si="3"/>
        <v>20.671705110592072</v>
      </c>
      <c r="S16">
        <f t="shared" si="4"/>
        <v>14.038020867345553</v>
      </c>
    </row>
    <row r="17" spans="1:19">
      <c r="A17">
        <v>0.1</v>
      </c>
      <c r="B17">
        <v>51.216000000000001</v>
      </c>
      <c r="C17">
        <f t="shared" si="0"/>
        <v>50.779011063983177</v>
      </c>
      <c r="D17">
        <f t="shared" si="5"/>
        <v>0.19095933020111627</v>
      </c>
      <c r="J17">
        <v>7.416666666666667</v>
      </c>
      <c r="K17">
        <v>18.899999999999999</v>
      </c>
      <c r="L17">
        <f t="shared" si="6"/>
        <v>26.070225000000001</v>
      </c>
      <c r="M17">
        <f t="shared" si="7"/>
        <v>51.412126550625032</v>
      </c>
      <c r="O17">
        <f t="shared" si="1"/>
        <v>26.163377634958241</v>
      </c>
      <c r="P17">
        <f t="shared" si="2"/>
        <v>8.6774133996632211E-3</v>
      </c>
      <c r="R17">
        <f t="shared" si="3"/>
        <v>21.335749195254014</v>
      </c>
      <c r="S17">
        <f t="shared" si="4"/>
        <v>23.305996351841074</v>
      </c>
    </row>
    <row r="18" spans="1:19">
      <c r="A18">
        <v>0.1</v>
      </c>
      <c r="B18">
        <v>51.216000000000001</v>
      </c>
      <c r="C18">
        <f t="shared" si="0"/>
        <v>50.779011063983177</v>
      </c>
      <c r="D18">
        <f t="shared" si="5"/>
        <v>0.19095933020111627</v>
      </c>
      <c r="J18">
        <v>5.666666666666667</v>
      </c>
      <c r="K18">
        <v>20.399999999999999</v>
      </c>
      <c r="L18">
        <f t="shared" si="6"/>
        <v>32.012700000000002</v>
      </c>
      <c r="M18">
        <f t="shared" si="7"/>
        <v>134.8548012900001</v>
      </c>
      <c r="O18">
        <f t="shared" si="1"/>
        <v>29.166054576153766</v>
      </c>
      <c r="P18">
        <f t="shared" si="2"/>
        <v>8.1033901691047223</v>
      </c>
      <c r="R18">
        <f t="shared" si="3"/>
        <v>22.533816821192211</v>
      </c>
      <c r="S18">
        <f t="shared" si="4"/>
        <v>43.986577638337479</v>
      </c>
    </row>
    <row r="19" spans="1:19">
      <c r="A19">
        <v>0.1</v>
      </c>
      <c r="B19">
        <v>51.216000000000001</v>
      </c>
      <c r="C19">
        <f t="shared" si="0"/>
        <v>50.779011063983177</v>
      </c>
      <c r="D19">
        <f t="shared" si="5"/>
        <v>0.19095933020111627</v>
      </c>
      <c r="J19">
        <v>5.666666666666667</v>
      </c>
      <c r="K19">
        <v>16.8</v>
      </c>
      <c r="L19">
        <f t="shared" si="6"/>
        <v>32.012700000000002</v>
      </c>
      <c r="M19">
        <f t="shared" si="7"/>
        <v>231.42624129000006</v>
      </c>
      <c r="O19">
        <f t="shared" si="1"/>
        <v>29.166054576153766</v>
      </c>
      <c r="P19">
        <f t="shared" si="2"/>
        <v>8.1033901691047223</v>
      </c>
      <c r="R19">
        <f t="shared" si="3"/>
        <v>22.533816821192211</v>
      </c>
      <c r="S19">
        <f t="shared" si="4"/>
        <v>43.986577638337479</v>
      </c>
    </row>
    <row r="20" spans="1:19">
      <c r="A20">
        <v>0.1</v>
      </c>
      <c r="B20">
        <v>51.216000000000001</v>
      </c>
      <c r="C20">
        <f t="shared" si="0"/>
        <v>50.779011063983177</v>
      </c>
      <c r="D20">
        <f t="shared" si="5"/>
        <v>0.19095933020111627</v>
      </c>
      <c r="J20">
        <v>6.5</v>
      </c>
      <c r="K20">
        <v>16.5</v>
      </c>
      <c r="L20">
        <f t="shared" si="6"/>
        <v>29.182950000000002</v>
      </c>
      <c r="M20">
        <f t="shared" si="7"/>
        <v>160.85722070250003</v>
      </c>
      <c r="O20">
        <f t="shared" si="1"/>
        <v>27.640854987737324</v>
      </c>
      <c r="P20">
        <f t="shared" si="2"/>
        <v>2.3780570268454282</v>
      </c>
      <c r="R20">
        <f t="shared" si="3"/>
        <v>21.914868273152752</v>
      </c>
      <c r="S20">
        <f t="shared" si="4"/>
        <v>32.786923855599021</v>
      </c>
    </row>
    <row r="21" spans="1:19">
      <c r="A21">
        <v>0.1</v>
      </c>
      <c r="B21">
        <v>51.216000000000001</v>
      </c>
      <c r="C21">
        <f t="shared" si="0"/>
        <v>50.779011063983177</v>
      </c>
      <c r="D21">
        <f t="shared" si="5"/>
        <v>0.19095933020111627</v>
      </c>
      <c r="J21">
        <v>8.8333333333333339</v>
      </c>
      <c r="K21">
        <v>17</v>
      </c>
      <c r="L21">
        <f t="shared" si="6"/>
        <v>21.259650000000001</v>
      </c>
      <c r="M21">
        <f t="shared" si="7"/>
        <v>18.144618122500006</v>
      </c>
      <c r="O21">
        <f t="shared" si="1"/>
        <v>24.205702718163298</v>
      </c>
      <c r="P21">
        <f t="shared" si="2"/>
        <v>8.6792266181973545</v>
      </c>
      <c r="R21">
        <f t="shared" si="3"/>
        <v>20.591926443543592</v>
      </c>
      <c r="S21">
        <f t="shared" si="4"/>
        <v>13.059378963004281</v>
      </c>
    </row>
    <row r="22" spans="1:19">
      <c r="A22">
        <v>0.1</v>
      </c>
      <c r="B22">
        <v>51.216000000000001</v>
      </c>
      <c r="C22">
        <f t="shared" si="0"/>
        <v>50.779011063983177</v>
      </c>
      <c r="D22">
        <f t="shared" si="5"/>
        <v>0.19095933020111627</v>
      </c>
      <c r="J22">
        <v>6.833333333333333</v>
      </c>
      <c r="K22">
        <v>9.1999999999999993</v>
      </c>
      <c r="L22">
        <f t="shared" si="6"/>
        <v>28.051050000000004</v>
      </c>
      <c r="M22">
        <f t="shared" si="7"/>
        <v>355.36208610250014</v>
      </c>
      <c r="O22">
        <f t="shared" si="1"/>
        <v>27.081512677470297</v>
      </c>
      <c r="P22">
        <f t="shared" si="2"/>
        <v>0.94000261977807276</v>
      </c>
      <c r="R22">
        <f t="shared" si="3"/>
        <v>21.693511522796751</v>
      </c>
      <c r="S22">
        <f t="shared" si="4"/>
        <v>29.030556442763466</v>
      </c>
    </row>
    <row r="23" spans="1:19">
      <c r="A23">
        <v>0.1</v>
      </c>
      <c r="B23">
        <v>51.216000000000001</v>
      </c>
      <c r="C23">
        <f t="shared" si="0"/>
        <v>50.779011063983177</v>
      </c>
      <c r="D23">
        <f t="shared" si="5"/>
        <v>0.19095933020111627</v>
      </c>
      <c r="J23">
        <v>4.416666666666667</v>
      </c>
      <c r="K23">
        <v>22.2</v>
      </c>
      <c r="L23">
        <f t="shared" si="6"/>
        <v>36.257325000000002</v>
      </c>
      <c r="M23">
        <f t="shared" si="7"/>
        <v>197.60838615562506</v>
      </c>
      <c r="O23">
        <f t="shared" si="1"/>
        <v>31.873863952431545</v>
      </c>
      <c r="P23">
        <f t="shared" si="2"/>
        <v>19.214730755549947</v>
      </c>
      <c r="R23">
        <f t="shared" si="3"/>
        <v>23.703150135357301</v>
      </c>
      <c r="S23">
        <f t="shared" si="4"/>
        <v>66.760564280527959</v>
      </c>
    </row>
    <row r="24" spans="1:19">
      <c r="A24">
        <v>0.1</v>
      </c>
      <c r="B24">
        <v>51.216000000000001</v>
      </c>
      <c r="C24">
        <f t="shared" si="0"/>
        <v>50.779011063983177</v>
      </c>
      <c r="D24">
        <f t="shared" si="5"/>
        <v>0.19095933020111627</v>
      </c>
      <c r="J24">
        <v>5.5</v>
      </c>
      <c r="K24">
        <v>14.6</v>
      </c>
      <c r="L24">
        <f t="shared" si="6"/>
        <v>32.578650000000003</v>
      </c>
      <c r="M24">
        <f t="shared" si="7"/>
        <v>323.23185582250005</v>
      </c>
      <c r="O24">
        <f t="shared" si="1"/>
        <v>29.495376802125882</v>
      </c>
      <c r="P24">
        <f t="shared" si="2"/>
        <v>9.5065736127289071</v>
      </c>
      <c r="R24">
        <f t="shared" si="3"/>
        <v>22.67078978469609</v>
      </c>
      <c r="S24">
        <f t="shared" si="4"/>
        <v>46.574987958471262</v>
      </c>
    </row>
    <row r="25" spans="1:19">
      <c r="A25">
        <v>0.1</v>
      </c>
      <c r="B25">
        <v>51.216000000000001</v>
      </c>
      <c r="C25">
        <f t="shared" si="0"/>
        <v>50.779011063983177</v>
      </c>
      <c r="D25">
        <f t="shared" si="5"/>
        <v>0.19095933020111627</v>
      </c>
      <c r="J25">
        <v>6.083333333333333</v>
      </c>
      <c r="K25">
        <v>18.5</v>
      </c>
      <c r="L25">
        <f t="shared" si="6"/>
        <v>30.597825000000004</v>
      </c>
      <c r="M25">
        <f t="shared" si="7"/>
        <v>146.35736973062509</v>
      </c>
      <c r="O25">
        <f t="shared" si="1"/>
        <v>28.379395332619623</v>
      </c>
      <c r="P25">
        <f t="shared" si="2"/>
        <v>4.9214301891134262</v>
      </c>
      <c r="R25">
        <f t="shared" si="3"/>
        <v>22.211583860538259</v>
      </c>
      <c r="S25">
        <f t="shared" si="4"/>
        <v>38.041898355138493</v>
      </c>
    </row>
    <row r="26" spans="1:19">
      <c r="A26">
        <v>0.1</v>
      </c>
      <c r="B26">
        <v>51.216000000000001</v>
      </c>
      <c r="C26">
        <f t="shared" si="0"/>
        <v>50.779011063983177</v>
      </c>
      <c r="D26">
        <f t="shared" si="5"/>
        <v>0.19095933020111627</v>
      </c>
      <c r="J26">
        <v>7.666666666666667</v>
      </c>
      <c r="K26">
        <v>20.3</v>
      </c>
      <c r="L26">
        <f t="shared" si="6"/>
        <v>25.221299999999999</v>
      </c>
      <c r="M26">
        <f t="shared" si="7"/>
        <v>24.219193689999987</v>
      </c>
      <c r="O26">
        <f t="shared" si="1"/>
        <v>25.791559264753538</v>
      </c>
      <c r="P26">
        <f t="shared" si="2"/>
        <v>0.32519562903724608</v>
      </c>
      <c r="R26">
        <f t="shared" si="3"/>
        <v>21.192643859878252</v>
      </c>
      <c r="S26">
        <f t="shared" si="4"/>
        <v>21.150022901199208</v>
      </c>
    </row>
    <row r="27" spans="1:19">
      <c r="A27">
        <v>0.1</v>
      </c>
      <c r="B27">
        <v>51.216000000000001</v>
      </c>
      <c r="C27">
        <f t="shared" si="0"/>
        <v>50.779011063983177</v>
      </c>
      <c r="D27">
        <f t="shared" si="5"/>
        <v>0.19095933020111627</v>
      </c>
      <c r="J27">
        <v>7.583333333333333</v>
      </c>
      <c r="K27">
        <v>13.8</v>
      </c>
      <c r="L27">
        <f t="shared" si="6"/>
        <v>25.504275000000003</v>
      </c>
      <c r="M27">
        <f t="shared" si="7"/>
        <v>136.99005327562506</v>
      </c>
      <c r="O27">
        <f t="shared" si="1"/>
        <v>25.914132213296185</v>
      </c>
      <c r="P27">
        <f t="shared" si="2"/>
        <v>0.16798293529091146</v>
      </c>
      <c r="R27">
        <f t="shared" si="3"/>
        <v>21.239714083200781</v>
      </c>
      <c r="S27">
        <f t="shared" si="4"/>
        <v>21.850184854964613</v>
      </c>
    </row>
    <row r="28" spans="1:19">
      <c r="A28">
        <v>0.1</v>
      </c>
      <c r="B28">
        <v>51.216000000000001</v>
      </c>
      <c r="C28">
        <f t="shared" si="0"/>
        <v>50.779011063983177</v>
      </c>
      <c r="D28">
        <f t="shared" si="5"/>
        <v>0.19095933020111627</v>
      </c>
      <c r="J28">
        <v>5</v>
      </c>
      <c r="K28">
        <v>20.9</v>
      </c>
      <c r="L28">
        <f t="shared" si="6"/>
        <v>34.276499999999999</v>
      </c>
      <c r="M28">
        <f t="shared" si="7"/>
        <v>178.93075225000001</v>
      </c>
      <c r="O28">
        <f t="shared" si="1"/>
        <v>30.538672165607533</v>
      </c>
      <c r="P28">
        <f t="shared" si="2"/>
        <v>13.971356919559069</v>
      </c>
      <c r="R28">
        <f t="shared" si="3"/>
        <v>23.113694300390772</v>
      </c>
      <c r="S28">
        <f t="shared" si="4"/>
        <v>55.130296298958847</v>
      </c>
    </row>
    <row r="29" spans="1:19">
      <c r="A29">
        <v>0.1</v>
      </c>
      <c r="B29">
        <v>51.216000000000001</v>
      </c>
      <c r="C29">
        <f t="shared" si="0"/>
        <v>50.779011063983177</v>
      </c>
      <c r="D29">
        <f t="shared" si="5"/>
        <v>0.19095933020111627</v>
      </c>
      <c r="J29">
        <v>4.333333333333333</v>
      </c>
      <c r="K29">
        <v>18.7</v>
      </c>
      <c r="L29">
        <f t="shared" si="6"/>
        <v>36.540300000000002</v>
      </c>
      <c r="M29">
        <f t="shared" si="7"/>
        <v>318.27630409000011</v>
      </c>
      <c r="O29">
        <f t="shared" si="1"/>
        <v>32.0762185916725</v>
      </c>
      <c r="P29">
        <f t="shared" si="2"/>
        <v>19.928022820175251</v>
      </c>
      <c r="R29">
        <f t="shared" si="3"/>
        <v>23.794982520628942</v>
      </c>
      <c r="S29">
        <f t="shared" si="4"/>
        <v>68.57887086435295</v>
      </c>
    </row>
    <row r="30" spans="1:19">
      <c r="A30">
        <v>0.1</v>
      </c>
      <c r="B30">
        <v>51.216000000000001</v>
      </c>
      <c r="C30">
        <f t="shared" si="0"/>
        <v>50.779011063983177</v>
      </c>
      <c r="D30">
        <f t="shared" si="5"/>
        <v>0.19095933020111627</v>
      </c>
      <c r="J30">
        <v>5.416666666666667</v>
      </c>
      <c r="K30">
        <v>17.5</v>
      </c>
      <c r="L30">
        <f t="shared" si="6"/>
        <v>32.861625000000004</v>
      </c>
      <c r="M30">
        <f t="shared" si="7"/>
        <v>235.97952264062511</v>
      </c>
      <c r="O30">
        <f t="shared" si="1"/>
        <v>29.66336610460295</v>
      </c>
      <c r="P30">
        <f t="shared" si="2"/>
        <v>10.22885996198638</v>
      </c>
      <c r="R30">
        <f t="shared" si="3"/>
        <v>22.741162288201799</v>
      </c>
      <c r="S30">
        <f t="shared" si="4"/>
        <v>47.91690567579866</v>
      </c>
    </row>
    <row r="31" spans="1:19">
      <c r="A31">
        <v>0.1</v>
      </c>
      <c r="B31">
        <v>51.216000000000001</v>
      </c>
      <c r="C31">
        <f t="shared" si="0"/>
        <v>50.779011063983177</v>
      </c>
      <c r="D31">
        <f t="shared" si="5"/>
        <v>0.19095933020111627</v>
      </c>
      <c r="J31">
        <v>6.25</v>
      </c>
      <c r="K31">
        <v>16.100000000000001</v>
      </c>
      <c r="L31">
        <f t="shared" si="6"/>
        <v>30.031875000000003</v>
      </c>
      <c r="M31">
        <f t="shared" si="7"/>
        <v>194.09714101562506</v>
      </c>
      <c r="O31">
        <f t="shared" si="1"/>
        <v>28.078481442870491</v>
      </c>
      <c r="P31">
        <f t="shared" si="2"/>
        <v>3.8157463890350898</v>
      </c>
      <c r="R31">
        <f t="shared" si="3"/>
        <v>22.090046618415347</v>
      </c>
      <c r="S31">
        <f t="shared" si="4"/>
        <v>35.86135164674711</v>
      </c>
    </row>
    <row r="32" spans="1:19">
      <c r="A32">
        <v>0.1</v>
      </c>
      <c r="B32">
        <v>51.216000000000001</v>
      </c>
      <c r="C32">
        <f t="shared" si="0"/>
        <v>50.779011063983177</v>
      </c>
      <c r="D32">
        <f t="shared" si="5"/>
        <v>0.19095933020111627</v>
      </c>
      <c r="J32">
        <v>8.5833333333333339</v>
      </c>
      <c r="K32">
        <v>22</v>
      </c>
      <c r="L32">
        <f t="shared" si="6"/>
        <v>22.108574999999998</v>
      </c>
      <c r="M32">
        <f t="shared" si="7"/>
        <v>1.1788530624999634E-2</v>
      </c>
      <c r="O32">
        <f t="shared" si="1"/>
        <v>24.526430614835974</v>
      </c>
      <c r="P32">
        <f t="shared" si="2"/>
        <v>5.8460257741938522</v>
      </c>
      <c r="R32">
        <f t="shared" si="3"/>
        <v>20.712289717408233</v>
      </c>
      <c r="S32">
        <f t="shared" si="4"/>
        <v>14.547670785430894</v>
      </c>
    </row>
    <row r="33" spans="1:19">
      <c r="A33">
        <v>0.1</v>
      </c>
      <c r="B33">
        <v>51.216000000000001</v>
      </c>
      <c r="C33">
        <f t="shared" si="0"/>
        <v>50.779011063983177</v>
      </c>
      <c r="D33">
        <f t="shared" si="5"/>
        <v>0.19095933020111627</v>
      </c>
      <c r="J33">
        <v>5.583333333333333</v>
      </c>
      <c r="K33">
        <v>14.2</v>
      </c>
      <c r="L33">
        <f t="shared" si="6"/>
        <v>32.295675000000003</v>
      </c>
      <c r="M33">
        <f t="shared" si="7"/>
        <v>327.45345370562512</v>
      </c>
      <c r="O33">
        <f t="shared" si="1"/>
        <v>29.32962262973674</v>
      </c>
      <c r="P33">
        <f t="shared" si="2"/>
        <v>8.7974666631443217</v>
      </c>
      <c r="R33">
        <f t="shared" si="3"/>
        <v>22.601688437845336</v>
      </c>
      <c r="S33">
        <f t="shared" si="4"/>
        <v>45.26509849042143</v>
      </c>
    </row>
    <row r="34" spans="1:19">
      <c r="A34">
        <v>0.1</v>
      </c>
      <c r="B34">
        <v>51.216000000000001</v>
      </c>
      <c r="C34">
        <f t="shared" si="0"/>
        <v>50.779011063983177</v>
      </c>
      <c r="D34">
        <f t="shared" si="5"/>
        <v>0.19095933020111627</v>
      </c>
      <c r="J34">
        <v>6.083333333333333</v>
      </c>
      <c r="K34">
        <v>17.3</v>
      </c>
      <c r="L34">
        <f t="shared" si="6"/>
        <v>30.597825000000004</v>
      </c>
      <c r="M34">
        <f t="shared" si="7"/>
        <v>176.83214973062508</v>
      </c>
      <c r="O34">
        <f t="shared" si="1"/>
        <v>28.379395332619623</v>
      </c>
      <c r="P34">
        <f t="shared" si="2"/>
        <v>4.9214301891134262</v>
      </c>
      <c r="R34">
        <f t="shared" si="3"/>
        <v>22.211583860538259</v>
      </c>
      <c r="S34">
        <f t="shared" si="4"/>
        <v>38.041898355138493</v>
      </c>
    </row>
    <row r="35" spans="1:19">
      <c r="A35">
        <v>0.1</v>
      </c>
      <c r="B35">
        <v>51.216000000000001</v>
      </c>
      <c r="C35">
        <f t="shared" ref="C35:C66" si="8">52/($G$3*POWER(A35,$H$3)+1)</f>
        <v>50.779011063983177</v>
      </c>
      <c r="D35">
        <f t="shared" si="5"/>
        <v>0.19095933020111627</v>
      </c>
      <c r="J35">
        <v>6.166666666666667</v>
      </c>
      <c r="K35">
        <v>17.7</v>
      </c>
      <c r="L35">
        <f t="shared" si="6"/>
        <v>30.31485</v>
      </c>
      <c r="M35">
        <f t="shared" si="7"/>
        <v>159.1344405225</v>
      </c>
      <c r="O35">
        <f t="shared" si="1"/>
        <v>28.22799693702952</v>
      </c>
      <c r="P35">
        <f t="shared" si="2"/>
        <v>4.3549557064292745</v>
      </c>
      <c r="R35">
        <f t="shared" si="3"/>
        <v>22.150321275932082</v>
      </c>
      <c r="S35">
        <f t="shared" si="4"/>
        <v>36.938141441496171</v>
      </c>
    </row>
    <row r="36" spans="1:19">
      <c r="A36">
        <v>0.1</v>
      </c>
      <c r="B36">
        <v>51.216000000000001</v>
      </c>
      <c r="C36">
        <f t="shared" si="8"/>
        <v>50.779011063983177</v>
      </c>
      <c r="D36">
        <f t="shared" si="5"/>
        <v>0.19095933020111627</v>
      </c>
      <c r="J36">
        <v>5.666666666666667</v>
      </c>
      <c r="K36">
        <v>17.899999999999999</v>
      </c>
      <c r="L36">
        <f t="shared" si="6"/>
        <v>32.012700000000002</v>
      </c>
      <c r="M36">
        <f t="shared" si="7"/>
        <v>199.1683012900001</v>
      </c>
      <c r="O36">
        <f t="shared" si="1"/>
        <v>29.166054576153766</v>
      </c>
      <c r="P36">
        <f t="shared" si="2"/>
        <v>8.1033901691047223</v>
      </c>
      <c r="R36">
        <f t="shared" si="3"/>
        <v>22.533816821192211</v>
      </c>
      <c r="S36">
        <f t="shared" si="4"/>
        <v>43.986577638337479</v>
      </c>
    </row>
    <row r="37" spans="1:19">
      <c r="A37">
        <v>0.1</v>
      </c>
      <c r="B37">
        <v>51.216000000000001</v>
      </c>
      <c r="C37">
        <f t="shared" si="8"/>
        <v>50.779011063983177</v>
      </c>
      <c r="D37">
        <f t="shared" si="5"/>
        <v>0.19095933020111627</v>
      </c>
      <c r="J37">
        <v>7.333333333333333</v>
      </c>
      <c r="K37">
        <v>17</v>
      </c>
      <c r="L37">
        <f t="shared" si="6"/>
        <v>26.353200000000001</v>
      </c>
      <c r="M37">
        <f t="shared" si="7"/>
        <v>87.482350240000017</v>
      </c>
      <c r="O37">
        <f t="shared" si="1"/>
        <v>26.290100090969791</v>
      </c>
      <c r="P37">
        <f t="shared" si="2"/>
        <v>3.9815985196208353E-3</v>
      </c>
      <c r="R37">
        <f t="shared" si="3"/>
        <v>21.384745516703937</v>
      </c>
      <c r="S37">
        <f t="shared" si="4"/>
        <v>24.062503499270932</v>
      </c>
    </row>
    <row r="38" spans="1:19">
      <c r="A38">
        <v>0.1</v>
      </c>
      <c r="B38">
        <v>51.216000000000001</v>
      </c>
      <c r="C38">
        <f t="shared" si="8"/>
        <v>50.779011063983177</v>
      </c>
      <c r="D38">
        <f t="shared" si="5"/>
        <v>0.19095933020111627</v>
      </c>
      <c r="J38">
        <v>5.166666666666667</v>
      </c>
      <c r="K38">
        <v>21.3</v>
      </c>
      <c r="L38">
        <f t="shared" si="6"/>
        <v>33.710549999999998</v>
      </c>
      <c r="M38">
        <f t="shared" si="7"/>
        <v>154.02175130249992</v>
      </c>
      <c r="O38">
        <f t="shared" si="1"/>
        <v>30.181259561288062</v>
      </c>
      <c r="P38">
        <f t="shared" si="2"/>
        <v>12.455891000783488</v>
      </c>
      <c r="R38">
        <f t="shared" si="3"/>
        <v>22.960352742875333</v>
      </c>
      <c r="S38">
        <f t="shared" si="4"/>
        <v>52.141495280199443</v>
      </c>
    </row>
    <row r="39" spans="1:19">
      <c r="A39">
        <v>0.1</v>
      </c>
      <c r="B39">
        <v>51.216000000000001</v>
      </c>
      <c r="C39">
        <f t="shared" si="8"/>
        <v>50.779011063983177</v>
      </c>
      <c r="D39">
        <f t="shared" si="5"/>
        <v>0.19095933020111627</v>
      </c>
      <c r="J39">
        <v>6</v>
      </c>
      <c r="K39">
        <v>22.3</v>
      </c>
      <c r="L39">
        <f t="shared" si="6"/>
        <v>30.880800000000001</v>
      </c>
      <c r="M39">
        <f t="shared" si="7"/>
        <v>73.630128639999995</v>
      </c>
      <c r="O39">
        <f t="shared" si="1"/>
        <v>28.532716074639517</v>
      </c>
      <c r="P39">
        <f t="shared" si="2"/>
        <v>5.5134981205362994</v>
      </c>
      <c r="R39">
        <f t="shared" si="3"/>
        <v>22.273864434878814</v>
      </c>
      <c r="S39">
        <f t="shared" si="4"/>
        <v>39.173223848535244</v>
      </c>
    </row>
    <row r="40" spans="1:19">
      <c r="A40">
        <v>0.1</v>
      </c>
      <c r="B40">
        <v>51.216000000000001</v>
      </c>
      <c r="C40">
        <f t="shared" si="8"/>
        <v>50.779011063983177</v>
      </c>
      <c r="D40">
        <f t="shared" si="5"/>
        <v>0.19095933020111627</v>
      </c>
      <c r="J40">
        <v>6.833333333333333</v>
      </c>
      <c r="K40">
        <v>19.7</v>
      </c>
      <c r="L40">
        <f t="shared" si="6"/>
        <v>28.051050000000004</v>
      </c>
      <c r="M40">
        <f t="shared" si="7"/>
        <v>69.740036102500071</v>
      </c>
      <c r="O40">
        <f t="shared" si="1"/>
        <v>27.081512677470297</v>
      </c>
      <c r="P40">
        <f t="shared" si="2"/>
        <v>0.94000261977807276</v>
      </c>
      <c r="R40">
        <f t="shared" si="3"/>
        <v>21.693511522796751</v>
      </c>
      <c r="S40">
        <f t="shared" si="4"/>
        <v>29.030556442763466</v>
      </c>
    </row>
    <row r="41" spans="1:19">
      <c r="A41">
        <v>0.1</v>
      </c>
      <c r="B41">
        <v>51.216000000000001</v>
      </c>
      <c r="C41">
        <f t="shared" si="8"/>
        <v>50.779011063983177</v>
      </c>
      <c r="D41">
        <f t="shared" si="5"/>
        <v>0.19095933020111627</v>
      </c>
      <c r="J41">
        <v>6.25</v>
      </c>
      <c r="K41">
        <v>16.3</v>
      </c>
      <c r="L41">
        <f t="shared" si="6"/>
        <v>30.031875000000003</v>
      </c>
      <c r="M41">
        <f t="shared" si="7"/>
        <v>188.56439101562506</v>
      </c>
      <c r="O41">
        <f t="shared" si="1"/>
        <v>28.078481442870491</v>
      </c>
      <c r="P41">
        <f t="shared" si="2"/>
        <v>3.8157463890350898</v>
      </c>
      <c r="R41">
        <f t="shared" si="3"/>
        <v>22.090046618415347</v>
      </c>
      <c r="S41">
        <f t="shared" si="4"/>
        <v>35.86135164674711</v>
      </c>
    </row>
    <row r="42" spans="1:19">
      <c r="A42">
        <v>0.1</v>
      </c>
      <c r="B42">
        <v>51.216000000000001</v>
      </c>
      <c r="C42">
        <f t="shared" si="8"/>
        <v>50.779011063983177</v>
      </c>
      <c r="D42">
        <f t="shared" si="5"/>
        <v>0.19095933020111627</v>
      </c>
      <c r="J42">
        <v>6.666666666666667</v>
      </c>
      <c r="K42">
        <v>19.5</v>
      </c>
      <c r="L42">
        <f t="shared" si="6"/>
        <v>28.617000000000001</v>
      </c>
      <c r="M42">
        <f t="shared" si="7"/>
        <v>83.119689000000022</v>
      </c>
      <c r="O42">
        <f t="shared" si="1"/>
        <v>27.357845365507263</v>
      </c>
      <c r="P42">
        <f t="shared" si="2"/>
        <v>1.5854703935645407</v>
      </c>
      <c r="R42">
        <f t="shared" si="3"/>
        <v>21.802525419666267</v>
      </c>
      <c r="S42">
        <f t="shared" si="4"/>
        <v>30.861579700658801</v>
      </c>
    </row>
    <row r="43" spans="1:19">
      <c r="A43">
        <v>0.1</v>
      </c>
      <c r="B43">
        <v>51.216000000000001</v>
      </c>
      <c r="C43">
        <f t="shared" si="8"/>
        <v>50.779011063983177</v>
      </c>
      <c r="D43">
        <f t="shared" si="5"/>
        <v>0.19095933020111627</v>
      </c>
      <c r="J43">
        <v>5.666666666666667</v>
      </c>
      <c r="K43">
        <v>21.1</v>
      </c>
      <c r="L43">
        <f t="shared" si="6"/>
        <v>32.012700000000002</v>
      </c>
      <c r="M43">
        <f t="shared" si="7"/>
        <v>119.08702129000002</v>
      </c>
      <c r="O43">
        <f t="shared" si="1"/>
        <v>29.166054576153766</v>
      </c>
      <c r="P43">
        <f t="shared" si="2"/>
        <v>8.1033901691047223</v>
      </c>
      <c r="R43">
        <f t="shared" si="3"/>
        <v>22.533816821192211</v>
      </c>
      <c r="S43">
        <f t="shared" si="4"/>
        <v>43.986577638337479</v>
      </c>
    </row>
    <row r="44" spans="1:19">
      <c r="A44">
        <v>0.1</v>
      </c>
      <c r="B44">
        <v>51.216000000000001</v>
      </c>
      <c r="C44">
        <f t="shared" si="8"/>
        <v>50.779011063983177</v>
      </c>
      <c r="D44">
        <f t="shared" si="5"/>
        <v>0.19095933020111627</v>
      </c>
      <c r="J44">
        <v>6.166666666666667</v>
      </c>
      <c r="K44">
        <v>18.5</v>
      </c>
      <c r="L44">
        <f t="shared" si="6"/>
        <v>30.31485</v>
      </c>
      <c r="M44">
        <f t="shared" si="7"/>
        <v>139.59068052250001</v>
      </c>
      <c r="O44">
        <f t="shared" si="1"/>
        <v>28.22799693702952</v>
      </c>
      <c r="P44">
        <f t="shared" si="2"/>
        <v>4.3549557064292745</v>
      </c>
      <c r="R44">
        <f t="shared" si="3"/>
        <v>22.150321275932082</v>
      </c>
      <c r="S44">
        <f t="shared" si="4"/>
        <v>36.938141441496171</v>
      </c>
    </row>
    <row r="45" spans="1:19">
      <c r="A45">
        <v>0.1</v>
      </c>
      <c r="B45">
        <v>51.216000000000001</v>
      </c>
      <c r="C45">
        <f t="shared" si="8"/>
        <v>50.779011063983177</v>
      </c>
      <c r="D45">
        <f t="shared" si="5"/>
        <v>0.19095933020111627</v>
      </c>
      <c r="J45">
        <v>6.166666666666667</v>
      </c>
      <c r="K45">
        <v>18.8</v>
      </c>
      <c r="L45">
        <f t="shared" si="6"/>
        <v>30.31485</v>
      </c>
      <c r="M45">
        <f t="shared" si="7"/>
        <v>132.59177052249998</v>
      </c>
      <c r="O45">
        <f t="shared" si="1"/>
        <v>28.22799693702952</v>
      </c>
      <c r="P45">
        <f t="shared" si="2"/>
        <v>4.3549557064292745</v>
      </c>
      <c r="R45">
        <f t="shared" si="3"/>
        <v>22.150321275932082</v>
      </c>
      <c r="S45">
        <f t="shared" si="4"/>
        <v>36.938141441496171</v>
      </c>
    </row>
    <row r="46" spans="1:19">
      <c r="A46">
        <v>0.1</v>
      </c>
      <c r="B46">
        <v>51.216000000000001</v>
      </c>
      <c r="C46">
        <f t="shared" si="8"/>
        <v>50.779011063983177</v>
      </c>
      <c r="D46">
        <f t="shared" si="5"/>
        <v>0.19095933020111627</v>
      </c>
      <c r="J46">
        <v>7.416666666666667</v>
      </c>
      <c r="K46">
        <v>17.600000000000001</v>
      </c>
      <c r="L46">
        <f t="shared" si="6"/>
        <v>26.070225000000001</v>
      </c>
      <c r="M46">
        <f t="shared" si="7"/>
        <v>71.744711550624984</v>
      </c>
      <c r="O46">
        <f t="shared" si="1"/>
        <v>26.163377634958241</v>
      </c>
      <c r="P46">
        <f t="shared" si="2"/>
        <v>8.6774133996632211E-3</v>
      </c>
      <c r="R46">
        <f t="shared" si="3"/>
        <v>21.335749195254014</v>
      </c>
      <c r="S46">
        <f t="shared" si="4"/>
        <v>23.305996351841074</v>
      </c>
    </row>
    <row r="47" spans="1:19">
      <c r="A47">
        <v>0.1</v>
      </c>
      <c r="B47">
        <v>51.216000000000001</v>
      </c>
      <c r="C47">
        <f t="shared" si="8"/>
        <v>50.779011063983177</v>
      </c>
      <c r="D47">
        <f t="shared" si="5"/>
        <v>0.19095933020111627</v>
      </c>
      <c r="J47">
        <v>5.416666666666667</v>
      </c>
      <c r="K47">
        <v>17.3</v>
      </c>
      <c r="L47">
        <f t="shared" si="6"/>
        <v>32.861625000000004</v>
      </c>
      <c r="M47">
        <f t="shared" si="7"/>
        <v>242.16417264062508</v>
      </c>
      <c r="O47">
        <f t="shared" si="1"/>
        <v>29.66336610460295</v>
      </c>
      <c r="P47">
        <f t="shared" si="2"/>
        <v>10.22885996198638</v>
      </c>
      <c r="R47">
        <f t="shared" si="3"/>
        <v>22.741162288201799</v>
      </c>
      <c r="S47">
        <f t="shared" si="4"/>
        <v>47.91690567579866</v>
      </c>
    </row>
    <row r="48" spans="1:19">
      <c r="A48">
        <v>0.1</v>
      </c>
      <c r="B48">
        <v>51.216000000000001</v>
      </c>
      <c r="C48">
        <f t="shared" si="8"/>
        <v>50.779011063983177</v>
      </c>
      <c r="D48">
        <f t="shared" si="5"/>
        <v>0.19095933020111627</v>
      </c>
      <c r="J48">
        <v>5.666666666666667</v>
      </c>
      <c r="K48">
        <v>13.3</v>
      </c>
      <c r="L48">
        <f t="shared" si="6"/>
        <v>32.012700000000002</v>
      </c>
      <c r="M48">
        <f t="shared" si="7"/>
        <v>350.16514129000007</v>
      </c>
      <c r="O48">
        <f t="shared" si="1"/>
        <v>29.166054576153766</v>
      </c>
      <c r="P48">
        <f t="shared" si="2"/>
        <v>8.1033901691047223</v>
      </c>
      <c r="R48">
        <f t="shared" si="3"/>
        <v>22.533816821192211</v>
      </c>
      <c r="S48">
        <f t="shared" si="4"/>
        <v>43.986577638337479</v>
      </c>
    </row>
    <row r="49" spans="1:19">
      <c r="A49">
        <v>0.1</v>
      </c>
      <c r="B49">
        <v>51.216000000000001</v>
      </c>
      <c r="C49">
        <f t="shared" si="8"/>
        <v>50.779011063983177</v>
      </c>
      <c r="D49">
        <f t="shared" si="5"/>
        <v>0.19095933020111627</v>
      </c>
      <c r="J49">
        <v>6.75</v>
      </c>
      <c r="K49">
        <v>8.5</v>
      </c>
      <c r="L49">
        <f t="shared" si="6"/>
        <v>28.334025</v>
      </c>
      <c r="M49">
        <f t="shared" si="7"/>
        <v>393.388547700625</v>
      </c>
      <c r="O49">
        <f t="shared" si="1"/>
        <v>27.218860631963462</v>
      </c>
      <c r="P49">
        <f t="shared" si="2"/>
        <v>1.2435915677383316</v>
      </c>
      <c r="R49">
        <f t="shared" si="3"/>
        <v>21.747613697642759</v>
      </c>
      <c r="S49">
        <f t="shared" si="4"/>
        <v>29.934543016313693</v>
      </c>
    </row>
    <row r="50" spans="1:19">
      <c r="A50">
        <v>0.1</v>
      </c>
      <c r="B50">
        <v>51.216000000000001</v>
      </c>
      <c r="C50">
        <f t="shared" si="8"/>
        <v>50.779011063983177</v>
      </c>
      <c r="D50">
        <f t="shared" si="5"/>
        <v>0.19095933020111627</v>
      </c>
      <c r="J50">
        <v>6.916666666666667</v>
      </c>
      <c r="K50">
        <v>30</v>
      </c>
      <c r="L50">
        <f t="shared" si="6"/>
        <v>27.768075</v>
      </c>
      <c r="M50">
        <f t="shared" si="7"/>
        <v>4.9814892056250013</v>
      </c>
      <c r="O50">
        <f t="shared" si="1"/>
        <v>26.945770160088234</v>
      </c>
      <c r="P50">
        <f t="shared" si="2"/>
        <v>0.67618524974231486</v>
      </c>
      <c r="R50">
        <f t="shared" si="3"/>
        <v>21.640197303646289</v>
      </c>
      <c r="S50">
        <f t="shared" si="4"/>
        <v>28.149103335013535</v>
      </c>
    </row>
    <row r="51" spans="1:19">
      <c r="A51">
        <v>0.1</v>
      </c>
      <c r="B51">
        <v>51.216000000000001</v>
      </c>
      <c r="C51">
        <f t="shared" si="8"/>
        <v>50.779011063983177</v>
      </c>
      <c r="D51">
        <f t="shared" si="5"/>
        <v>0.19095933020111627</v>
      </c>
      <c r="J51">
        <v>7.916666666666667</v>
      </c>
      <c r="K51">
        <v>30</v>
      </c>
      <c r="L51">
        <f t="shared" si="6"/>
        <v>24.372375000000002</v>
      </c>
      <c r="M51">
        <f t="shared" si="7"/>
        <v>31.670163140624982</v>
      </c>
      <c r="O51">
        <f t="shared" si="1"/>
        <v>25.431752611693085</v>
      </c>
      <c r="P51">
        <f t="shared" si="2"/>
        <v>1.1222809241565412</v>
      </c>
      <c r="R51">
        <f t="shared" si="3"/>
        <v>21.055045147323813</v>
      </c>
      <c r="S51">
        <f t="shared" si="4"/>
        <v>19.1555682286657</v>
      </c>
    </row>
    <row r="52" spans="1:19">
      <c r="A52">
        <v>0.1</v>
      </c>
      <c r="B52">
        <v>51.216000000000001</v>
      </c>
      <c r="C52">
        <f t="shared" si="8"/>
        <v>50.779011063983177</v>
      </c>
      <c r="D52">
        <f t="shared" si="5"/>
        <v>0.19095933020111627</v>
      </c>
      <c r="J52">
        <v>6.5</v>
      </c>
      <c r="K52">
        <v>24.9</v>
      </c>
      <c r="L52">
        <f t="shared" si="6"/>
        <v>29.182950000000002</v>
      </c>
      <c r="M52">
        <f t="shared" si="7"/>
        <v>18.343660702500028</v>
      </c>
      <c r="O52">
        <f t="shared" si="1"/>
        <v>27.640854987737324</v>
      </c>
      <c r="P52">
        <f t="shared" si="2"/>
        <v>2.3780570268454282</v>
      </c>
      <c r="R52">
        <f t="shared" si="3"/>
        <v>21.914868273152752</v>
      </c>
      <c r="S52">
        <f t="shared" si="4"/>
        <v>32.786923855599021</v>
      </c>
    </row>
    <row r="53" spans="1:19">
      <c r="A53">
        <v>0.1</v>
      </c>
      <c r="B53">
        <v>51.216000000000001</v>
      </c>
      <c r="C53">
        <f t="shared" si="8"/>
        <v>50.779011063983177</v>
      </c>
      <c r="D53">
        <f t="shared" si="5"/>
        <v>0.19095933020111627</v>
      </c>
      <c r="J53">
        <v>8.8333333333333339</v>
      </c>
      <c r="K53">
        <v>26.1</v>
      </c>
      <c r="L53">
        <f t="shared" si="6"/>
        <v>21.259650000000001</v>
      </c>
      <c r="M53">
        <f t="shared" si="7"/>
        <v>23.428988122500009</v>
      </c>
      <c r="O53">
        <f t="shared" si="1"/>
        <v>24.205702718163298</v>
      </c>
      <c r="P53">
        <f t="shared" si="2"/>
        <v>8.6792266181973545</v>
      </c>
      <c r="R53">
        <f t="shared" si="3"/>
        <v>20.591926443543592</v>
      </c>
      <c r="S53">
        <f t="shared" si="4"/>
        <v>13.059378963004281</v>
      </c>
    </row>
    <row r="54" spans="1:19">
      <c r="A54">
        <v>0.1</v>
      </c>
      <c r="B54">
        <v>51.216000000000001</v>
      </c>
      <c r="C54">
        <f t="shared" si="8"/>
        <v>50.779011063983177</v>
      </c>
      <c r="D54">
        <f t="shared" si="5"/>
        <v>0.19095933020111627</v>
      </c>
      <c r="J54">
        <v>9.3333333333333339</v>
      </c>
      <c r="K54">
        <v>31.6</v>
      </c>
      <c r="L54">
        <f t="shared" si="6"/>
        <v>19.561799999999998</v>
      </c>
      <c r="M54">
        <f t="shared" si="7"/>
        <v>144.91825924000008</v>
      </c>
      <c r="O54">
        <f t="shared" si="1"/>
        <v>23.592231102572114</v>
      </c>
      <c r="P54">
        <f t="shared" si="2"/>
        <v>16.244374872580686</v>
      </c>
      <c r="R54">
        <f t="shared" si="3"/>
        <v>20.363049185294983</v>
      </c>
      <c r="S54">
        <f t="shared" si="4"/>
        <v>10.427615854869609</v>
      </c>
    </row>
    <row r="55" spans="1:19">
      <c r="A55">
        <v>0.1</v>
      </c>
      <c r="B55">
        <v>51.216000000000001</v>
      </c>
      <c r="C55">
        <f t="shared" si="8"/>
        <v>50.779011063983177</v>
      </c>
      <c r="D55">
        <f t="shared" si="5"/>
        <v>0.19095933020111627</v>
      </c>
      <c r="J55">
        <v>9.25</v>
      </c>
      <c r="K55">
        <v>25.6</v>
      </c>
      <c r="L55">
        <f t="shared" si="6"/>
        <v>19.844775000000002</v>
      </c>
      <c r="M55">
        <f t="shared" si="7"/>
        <v>33.122614800624994</v>
      </c>
      <c r="O55">
        <f t="shared" si="1"/>
        <v>23.691993543834659</v>
      </c>
      <c r="P55">
        <f t="shared" si="2"/>
        <v>14.801090524025259</v>
      </c>
      <c r="R55">
        <f t="shared" si="3"/>
        <v>20.40015673679234</v>
      </c>
      <c r="S55">
        <f t="shared" si="4"/>
        <v>10.836189564198571</v>
      </c>
    </row>
    <row r="56" spans="1:19">
      <c r="A56">
        <v>0.1</v>
      </c>
      <c r="B56">
        <v>51.216000000000001</v>
      </c>
      <c r="C56">
        <f t="shared" si="8"/>
        <v>50.779011063983177</v>
      </c>
      <c r="D56">
        <f t="shared" si="5"/>
        <v>0.19095933020111627</v>
      </c>
      <c r="J56">
        <v>5.5</v>
      </c>
      <c r="K56">
        <v>30.2</v>
      </c>
      <c r="L56">
        <f t="shared" si="6"/>
        <v>32.578650000000003</v>
      </c>
      <c r="M56">
        <f t="shared" si="7"/>
        <v>5.6579758225000187</v>
      </c>
      <c r="O56">
        <f t="shared" si="1"/>
        <v>29.495376802125882</v>
      </c>
      <c r="P56">
        <f t="shared" si="2"/>
        <v>9.5065736127289071</v>
      </c>
      <c r="R56">
        <f t="shared" si="3"/>
        <v>22.67078978469609</v>
      </c>
      <c r="S56">
        <f t="shared" si="4"/>
        <v>46.574987958471262</v>
      </c>
    </row>
    <row r="57" spans="1:19">
      <c r="A57">
        <v>0.1</v>
      </c>
      <c r="B57">
        <v>51.216000000000001</v>
      </c>
      <c r="C57">
        <f t="shared" si="8"/>
        <v>50.779011063983177</v>
      </c>
      <c r="D57">
        <f t="shared" si="5"/>
        <v>0.19095933020111627</v>
      </c>
      <c r="J57">
        <v>6.25</v>
      </c>
      <c r="K57">
        <v>25.2</v>
      </c>
      <c r="L57">
        <f t="shared" si="6"/>
        <v>30.031875000000003</v>
      </c>
      <c r="M57">
        <f t="shared" si="7"/>
        <v>23.347016015625037</v>
      </c>
      <c r="O57">
        <f t="shared" si="1"/>
        <v>28.078481442870491</v>
      </c>
      <c r="P57">
        <f t="shared" si="2"/>
        <v>3.8157463890350898</v>
      </c>
      <c r="R57">
        <f t="shared" si="3"/>
        <v>22.090046618415347</v>
      </c>
      <c r="S57">
        <f t="shared" si="4"/>
        <v>35.86135164674711</v>
      </c>
    </row>
    <row r="58" spans="1:19">
      <c r="A58">
        <v>0.1</v>
      </c>
      <c r="B58">
        <v>51.216000000000001</v>
      </c>
      <c r="C58">
        <f t="shared" si="8"/>
        <v>50.779011063983177</v>
      </c>
      <c r="D58">
        <f t="shared" si="5"/>
        <v>0.19095933020111627</v>
      </c>
      <c r="J58">
        <v>8.5</v>
      </c>
      <c r="K58">
        <v>26.9</v>
      </c>
      <c r="L58">
        <f t="shared" si="6"/>
        <v>22.391550000000002</v>
      </c>
      <c r="M58">
        <f t="shared" si="7"/>
        <v>20.326121402499968</v>
      </c>
      <c r="O58">
        <f t="shared" si="1"/>
        <v>24.635526778047115</v>
      </c>
      <c r="P58">
        <f t="shared" si="2"/>
        <v>5.0354317804147017</v>
      </c>
      <c r="R58">
        <f t="shared" si="3"/>
        <v>20.753351127686752</v>
      </c>
      <c r="S58">
        <f t="shared" si="4"/>
        <v>15.071287780250907</v>
      </c>
    </row>
    <row r="59" spans="1:19">
      <c r="A59">
        <v>0.1</v>
      </c>
      <c r="B59">
        <v>51.216000000000001</v>
      </c>
      <c r="C59">
        <f t="shared" si="8"/>
        <v>50.779011063983177</v>
      </c>
      <c r="D59">
        <f t="shared" si="5"/>
        <v>0.19095933020111627</v>
      </c>
      <c r="J59">
        <v>6.416666666666667</v>
      </c>
      <c r="K59">
        <v>32.700000000000003</v>
      </c>
      <c r="L59">
        <f t="shared" si="6"/>
        <v>29.465925000000002</v>
      </c>
      <c r="M59">
        <f t="shared" si="7"/>
        <v>10.459241105625004</v>
      </c>
      <c r="O59">
        <f t="shared" si="1"/>
        <v>27.784947112613526</v>
      </c>
      <c r="P59">
        <f t="shared" si="2"/>
        <v>2.8256866578822994</v>
      </c>
      <c r="R59">
        <f t="shared" si="3"/>
        <v>21.972347132799836</v>
      </c>
      <c r="S59">
        <f t="shared" si="4"/>
        <v>33.78631852533011</v>
      </c>
    </row>
    <row r="60" spans="1:19">
      <c r="A60">
        <v>0.1</v>
      </c>
      <c r="B60">
        <v>51.216000000000001</v>
      </c>
      <c r="C60">
        <f t="shared" si="8"/>
        <v>50.779011063983177</v>
      </c>
      <c r="D60">
        <f t="shared" si="5"/>
        <v>0.19095933020111627</v>
      </c>
      <c r="J60">
        <v>6.333333333333333</v>
      </c>
      <c r="K60">
        <v>32.1</v>
      </c>
      <c r="L60">
        <f t="shared" si="6"/>
        <v>29.748900000000003</v>
      </c>
      <c r="M60">
        <f t="shared" si="7"/>
        <v>5.527671209999995</v>
      </c>
      <c r="O60">
        <f t="shared" si="1"/>
        <v>27.930810560879763</v>
      </c>
      <c r="P60">
        <f t="shared" si="2"/>
        <v>3.3054492086405465</v>
      </c>
      <c r="R60">
        <f t="shared" si="3"/>
        <v>22.030731099067271</v>
      </c>
      <c r="S60">
        <f t="shared" si="4"/>
        <v>34.810937655701586</v>
      </c>
    </row>
    <row r="61" spans="1:19">
      <c r="A61">
        <v>0.1</v>
      </c>
      <c r="B61">
        <v>51.216000000000001</v>
      </c>
      <c r="C61">
        <f t="shared" si="8"/>
        <v>50.779011063983177</v>
      </c>
      <c r="D61">
        <f t="shared" si="5"/>
        <v>0.19095933020111627</v>
      </c>
      <c r="J61">
        <v>6.5</v>
      </c>
      <c r="K61">
        <v>28.6</v>
      </c>
      <c r="L61">
        <f t="shared" si="6"/>
        <v>29.182950000000002</v>
      </c>
      <c r="M61">
        <f t="shared" si="7"/>
        <v>0.33983070250000036</v>
      </c>
      <c r="O61">
        <f t="shared" si="1"/>
        <v>27.640854987737324</v>
      </c>
      <c r="P61">
        <f t="shared" si="2"/>
        <v>2.3780570268454282</v>
      </c>
      <c r="R61">
        <f t="shared" si="3"/>
        <v>21.914868273152752</v>
      </c>
      <c r="S61">
        <f t="shared" si="4"/>
        <v>32.786923855599021</v>
      </c>
    </row>
    <row r="62" spans="1:19">
      <c r="A62">
        <v>0.1</v>
      </c>
      <c r="B62">
        <v>51.216000000000001</v>
      </c>
      <c r="C62">
        <f t="shared" si="8"/>
        <v>50.779011063983177</v>
      </c>
      <c r="D62">
        <f t="shared" si="5"/>
        <v>0.19095933020111627</v>
      </c>
      <c r="J62">
        <v>7.083333333333333</v>
      </c>
      <c r="K62">
        <v>30.4</v>
      </c>
      <c r="L62">
        <f t="shared" si="6"/>
        <v>27.202125000000002</v>
      </c>
      <c r="M62">
        <f t="shared" si="7"/>
        <v>10.226404515624976</v>
      </c>
      <c r="O62">
        <f t="shared" si="1"/>
        <v>26.678980295448724</v>
      </c>
      <c r="P62">
        <f t="shared" si="2"/>
        <v>0.27368038190004401</v>
      </c>
      <c r="R62">
        <f t="shared" si="3"/>
        <v>21.535850461713178</v>
      </c>
      <c r="S62">
        <f t="shared" si="4"/>
        <v>26.451784486660628</v>
      </c>
    </row>
    <row r="63" spans="1:19">
      <c r="A63">
        <v>0.1</v>
      </c>
      <c r="B63">
        <v>51.216000000000001</v>
      </c>
      <c r="C63">
        <f t="shared" si="8"/>
        <v>50.779011063983177</v>
      </c>
      <c r="D63">
        <f t="shared" si="5"/>
        <v>0.19095933020111627</v>
      </c>
      <c r="J63">
        <v>7.583333333333333</v>
      </c>
      <c r="K63">
        <v>22</v>
      </c>
      <c r="L63">
        <f t="shared" si="6"/>
        <v>25.504275000000003</v>
      </c>
      <c r="M63">
        <f t="shared" si="7"/>
        <v>12.279943275625024</v>
      </c>
      <c r="O63">
        <f t="shared" si="1"/>
        <v>25.914132213296185</v>
      </c>
      <c r="P63">
        <f t="shared" si="2"/>
        <v>0.16798293529091146</v>
      </c>
      <c r="R63">
        <f t="shared" si="3"/>
        <v>21.239714083200781</v>
      </c>
      <c r="S63">
        <f t="shared" si="4"/>
        <v>21.850184854964613</v>
      </c>
    </row>
    <row r="64" spans="1:19">
      <c r="A64">
        <v>0.1</v>
      </c>
      <c r="B64">
        <v>51.216000000000001</v>
      </c>
      <c r="C64">
        <f t="shared" si="8"/>
        <v>50.779011063983177</v>
      </c>
      <c r="D64">
        <f t="shared" si="5"/>
        <v>0.19095933020111627</v>
      </c>
      <c r="J64">
        <v>8.9166666666666661</v>
      </c>
      <c r="K64">
        <v>26.9</v>
      </c>
      <c r="L64">
        <f t="shared" si="6"/>
        <v>20.976675000000004</v>
      </c>
      <c r="M64">
        <f t="shared" si="7"/>
        <v>35.08577905562494</v>
      </c>
      <c r="O64">
        <f t="shared" si="1"/>
        <v>24.100921692252978</v>
      </c>
      <c r="P64">
        <f t="shared" si="2"/>
        <v>9.7609173940536511</v>
      </c>
      <c r="R64">
        <f t="shared" si="3"/>
        <v>20.552713200886867</v>
      </c>
      <c r="S64">
        <f t="shared" si="4"/>
        <v>12.589783498202575</v>
      </c>
    </row>
    <row r="65" spans="1:19">
      <c r="A65">
        <v>0.1</v>
      </c>
      <c r="B65">
        <v>51.216000000000001</v>
      </c>
      <c r="C65">
        <f t="shared" si="8"/>
        <v>50.779011063983177</v>
      </c>
      <c r="D65">
        <f t="shared" si="5"/>
        <v>0.19095933020111627</v>
      </c>
      <c r="J65">
        <v>6.916666666666667</v>
      </c>
      <c r="K65">
        <v>36</v>
      </c>
      <c r="L65">
        <f t="shared" si="6"/>
        <v>27.768075</v>
      </c>
      <c r="M65">
        <f t="shared" si="7"/>
        <v>67.764589205625001</v>
      </c>
      <c r="O65">
        <f t="shared" si="1"/>
        <v>26.945770160088234</v>
      </c>
      <c r="P65">
        <f t="shared" si="2"/>
        <v>0.67618524974231486</v>
      </c>
      <c r="R65">
        <f t="shared" si="3"/>
        <v>21.640197303646289</v>
      </c>
      <c r="S65">
        <f t="shared" si="4"/>
        <v>28.149103335013535</v>
      </c>
    </row>
    <row r="66" spans="1:19">
      <c r="A66">
        <v>0.1</v>
      </c>
      <c r="B66">
        <v>51.216000000000001</v>
      </c>
      <c r="C66">
        <f t="shared" si="8"/>
        <v>50.779011063983177</v>
      </c>
      <c r="D66">
        <f t="shared" si="5"/>
        <v>0.19095933020111627</v>
      </c>
      <c r="J66">
        <v>6.5</v>
      </c>
      <c r="K66">
        <v>29.6</v>
      </c>
      <c r="L66">
        <f t="shared" si="6"/>
        <v>29.182950000000002</v>
      </c>
      <c r="M66">
        <f t="shared" si="7"/>
        <v>0.17393070249999976</v>
      </c>
      <c r="O66">
        <f t="shared" si="1"/>
        <v>27.640854987737324</v>
      </c>
      <c r="P66">
        <f t="shared" si="2"/>
        <v>2.3780570268454282</v>
      </c>
      <c r="R66">
        <f t="shared" si="3"/>
        <v>21.914868273152752</v>
      </c>
      <c r="S66">
        <f t="shared" si="4"/>
        <v>32.786923855599021</v>
      </c>
    </row>
    <row r="67" spans="1:19">
      <c r="A67">
        <v>0.1</v>
      </c>
      <c r="B67">
        <v>51.216000000000001</v>
      </c>
      <c r="C67">
        <f t="shared" ref="C67:C98" si="9">52/($G$3*POWER(A67,$H$3)+1)</f>
        <v>50.779011063983177</v>
      </c>
      <c r="D67">
        <f t="shared" si="5"/>
        <v>0.19095933020111627</v>
      </c>
      <c r="J67">
        <v>7</v>
      </c>
      <c r="K67">
        <v>26.4</v>
      </c>
      <c r="L67">
        <f t="shared" si="6"/>
        <v>27.485100000000003</v>
      </c>
      <c r="M67">
        <f t="shared" si="7"/>
        <v>1.1774420100000091</v>
      </c>
      <c r="O67">
        <f t="shared" ref="O67:O85" si="10">52/($G$3*POWER(J67,$H$3)+1)</f>
        <v>26.811602589285407</v>
      </c>
      <c r="P67">
        <f t="shared" ref="P67:P85" si="11">POWER((O67-L67),2)</f>
        <v>0.4535987622392651</v>
      </c>
      <c r="R67">
        <f t="shared" ref="R67:R85" si="12">32.045*J67^(-0.203)</f>
        <v>21.587650275971292</v>
      </c>
      <c r="S67">
        <f t="shared" ref="S67:S85" si="13">POWER((O67-R67),2)</f>
        <v>27.289677771779893</v>
      </c>
    </row>
    <row r="68" spans="1:19">
      <c r="A68">
        <v>0.1</v>
      </c>
      <c r="B68">
        <v>51.216000000000001</v>
      </c>
      <c r="C68">
        <f t="shared" si="9"/>
        <v>50.779011063983177</v>
      </c>
      <c r="D68">
        <f t="shared" ref="D68:D131" si="14">POWER((C68-B68),2)</f>
        <v>0.19095933020111627</v>
      </c>
      <c r="J68">
        <v>3.3333333333333335</v>
      </c>
      <c r="K68">
        <v>32.299999999999997</v>
      </c>
      <c r="L68">
        <f t="shared" ref="L68:L85" si="15">-3.3957*J68+51.255</f>
        <v>39.936</v>
      </c>
      <c r="M68">
        <f t="shared" ref="M68:M85" si="16">POWER((L68-K68),2)</f>
        <v>58.308496000000041</v>
      </c>
      <c r="O68">
        <f t="shared" si="10"/>
        <v>34.775202045446299</v>
      </c>
      <c r="P68">
        <f t="shared" si="11"/>
        <v>26.633835527725662</v>
      </c>
      <c r="R68">
        <f t="shared" si="12"/>
        <v>25.096657894984261</v>
      </c>
      <c r="S68">
        <f t="shared" si="13"/>
        <v>93.674216872442926</v>
      </c>
    </row>
    <row r="69" spans="1:19">
      <c r="A69">
        <v>0.1</v>
      </c>
      <c r="B69">
        <v>51.216000000000001</v>
      </c>
      <c r="C69">
        <f t="shared" si="9"/>
        <v>50.779011063983177</v>
      </c>
      <c r="D69">
        <f t="shared" si="14"/>
        <v>0.19095933020111627</v>
      </c>
      <c r="J69">
        <v>5.666666666666667</v>
      </c>
      <c r="K69">
        <v>27.2</v>
      </c>
      <c r="L69">
        <f t="shared" si="15"/>
        <v>32.012700000000002</v>
      </c>
      <c r="M69">
        <f t="shared" si="16"/>
        <v>23.162081290000028</v>
      </c>
      <c r="O69">
        <f t="shared" si="10"/>
        <v>29.166054576153766</v>
      </c>
      <c r="P69">
        <f t="shared" si="11"/>
        <v>8.1033901691047223</v>
      </c>
      <c r="R69">
        <f t="shared" si="12"/>
        <v>22.533816821192211</v>
      </c>
      <c r="S69">
        <f t="shared" si="13"/>
        <v>43.986577638337479</v>
      </c>
    </row>
    <row r="70" spans="1:19">
      <c r="A70">
        <v>0.1</v>
      </c>
      <c r="B70">
        <v>51.216000000000001</v>
      </c>
      <c r="C70">
        <f t="shared" si="9"/>
        <v>50.779011063983177</v>
      </c>
      <c r="D70">
        <f t="shared" si="14"/>
        <v>0.19095933020111627</v>
      </c>
      <c r="J70">
        <v>6.833333333333333</v>
      </c>
      <c r="K70">
        <v>32.700000000000003</v>
      </c>
      <c r="L70">
        <f t="shared" si="15"/>
        <v>28.051050000000004</v>
      </c>
      <c r="M70">
        <f t="shared" si="16"/>
        <v>21.612736102499994</v>
      </c>
      <c r="O70">
        <f t="shared" si="10"/>
        <v>27.081512677470297</v>
      </c>
      <c r="P70">
        <f t="shared" si="11"/>
        <v>0.94000261977807276</v>
      </c>
      <c r="R70">
        <f t="shared" si="12"/>
        <v>21.693511522796751</v>
      </c>
      <c r="S70">
        <f t="shared" si="13"/>
        <v>29.030556442763466</v>
      </c>
    </row>
    <row r="71" spans="1:19">
      <c r="A71">
        <v>0.1</v>
      </c>
      <c r="B71">
        <v>51.216000000000001</v>
      </c>
      <c r="C71">
        <f t="shared" si="9"/>
        <v>50.779011063983177</v>
      </c>
      <c r="D71">
        <f t="shared" si="14"/>
        <v>0.19095933020111627</v>
      </c>
      <c r="J71">
        <v>7.916666666666667</v>
      </c>
      <c r="K71">
        <v>25.6</v>
      </c>
      <c r="L71">
        <f t="shared" si="15"/>
        <v>24.372375000000002</v>
      </c>
      <c r="M71">
        <f t="shared" si="16"/>
        <v>1.5070631406249995</v>
      </c>
      <c r="O71">
        <f t="shared" si="10"/>
        <v>25.431752611693085</v>
      </c>
      <c r="P71">
        <f t="shared" si="11"/>
        <v>1.1222809241565412</v>
      </c>
      <c r="R71">
        <f t="shared" si="12"/>
        <v>21.055045147323813</v>
      </c>
      <c r="S71">
        <f t="shared" si="13"/>
        <v>19.1555682286657</v>
      </c>
    </row>
    <row r="72" spans="1:19">
      <c r="A72">
        <v>0.1</v>
      </c>
      <c r="B72">
        <v>51.216000000000001</v>
      </c>
      <c r="C72">
        <f t="shared" si="9"/>
        <v>50.779011063983177</v>
      </c>
      <c r="D72">
        <f t="shared" si="14"/>
        <v>0.19095933020111627</v>
      </c>
      <c r="J72">
        <v>7.916666666666667</v>
      </c>
      <c r="K72">
        <v>28.3</v>
      </c>
      <c r="L72">
        <f t="shared" si="15"/>
        <v>24.372375000000002</v>
      </c>
      <c r="M72">
        <f t="shared" si="16"/>
        <v>15.426238140624992</v>
      </c>
      <c r="O72">
        <f t="shared" si="10"/>
        <v>25.431752611693085</v>
      </c>
      <c r="P72">
        <f t="shared" si="11"/>
        <v>1.1222809241565412</v>
      </c>
      <c r="R72">
        <f t="shared" si="12"/>
        <v>21.055045147323813</v>
      </c>
      <c r="S72">
        <f t="shared" si="13"/>
        <v>19.1555682286657</v>
      </c>
    </row>
    <row r="73" spans="1:19">
      <c r="A73">
        <v>0.1</v>
      </c>
      <c r="B73">
        <v>51.216000000000001</v>
      </c>
      <c r="C73">
        <f t="shared" si="9"/>
        <v>50.779011063983177</v>
      </c>
      <c r="D73">
        <f t="shared" si="14"/>
        <v>0.19095933020111627</v>
      </c>
      <c r="J73">
        <v>7.666666666666667</v>
      </c>
      <c r="K73">
        <v>25.5</v>
      </c>
      <c r="L73">
        <f t="shared" si="15"/>
        <v>25.221299999999999</v>
      </c>
      <c r="M73">
        <f t="shared" si="16"/>
        <v>7.7673690000000337E-2</v>
      </c>
      <c r="O73">
        <f t="shared" si="10"/>
        <v>25.791559264753538</v>
      </c>
      <c r="P73">
        <f t="shared" si="11"/>
        <v>0.32519562903724608</v>
      </c>
      <c r="R73">
        <f t="shared" si="12"/>
        <v>21.192643859878252</v>
      </c>
      <c r="S73">
        <f t="shared" si="13"/>
        <v>21.150022901199208</v>
      </c>
    </row>
    <row r="74" spans="1:19">
      <c r="A74">
        <v>0.1</v>
      </c>
      <c r="B74">
        <v>51.216000000000001</v>
      </c>
      <c r="C74">
        <f t="shared" si="9"/>
        <v>50.779011063983177</v>
      </c>
      <c r="D74">
        <f t="shared" si="14"/>
        <v>0.19095933020111627</v>
      </c>
      <c r="J74">
        <v>6.083333333333333</v>
      </c>
      <c r="K74">
        <v>28.6</v>
      </c>
      <c r="L74">
        <f t="shared" si="15"/>
        <v>30.597825000000004</v>
      </c>
      <c r="M74">
        <f t="shared" si="16"/>
        <v>3.9913047306250098</v>
      </c>
      <c r="O74">
        <f t="shared" si="10"/>
        <v>28.379395332619623</v>
      </c>
      <c r="P74">
        <f t="shared" si="11"/>
        <v>4.9214301891134262</v>
      </c>
      <c r="R74">
        <f t="shared" si="12"/>
        <v>22.211583860538259</v>
      </c>
      <c r="S74">
        <f t="shared" si="13"/>
        <v>38.041898355138493</v>
      </c>
    </row>
    <row r="75" spans="1:19">
      <c r="A75">
        <v>0.1</v>
      </c>
      <c r="B75">
        <v>51.216000000000001</v>
      </c>
      <c r="C75">
        <f t="shared" si="9"/>
        <v>50.779011063983177</v>
      </c>
      <c r="D75">
        <f t="shared" si="14"/>
        <v>0.19095933020111627</v>
      </c>
      <c r="J75">
        <v>6.75</v>
      </c>
      <c r="K75">
        <v>26.1</v>
      </c>
      <c r="L75">
        <f t="shared" si="15"/>
        <v>28.334025</v>
      </c>
      <c r="M75">
        <f t="shared" si="16"/>
        <v>4.990867700624996</v>
      </c>
      <c r="O75">
        <f t="shared" si="10"/>
        <v>27.218860631963462</v>
      </c>
      <c r="P75">
        <f t="shared" si="11"/>
        <v>1.2435915677383316</v>
      </c>
      <c r="R75">
        <f t="shared" si="12"/>
        <v>21.747613697642759</v>
      </c>
      <c r="S75">
        <f t="shared" si="13"/>
        <v>29.934543016313693</v>
      </c>
    </row>
    <row r="76" spans="1:19">
      <c r="A76">
        <v>0.1</v>
      </c>
      <c r="B76">
        <v>51.216000000000001</v>
      </c>
      <c r="C76">
        <f t="shared" si="9"/>
        <v>50.779011063983177</v>
      </c>
      <c r="D76">
        <f t="shared" si="14"/>
        <v>0.19095933020111627</v>
      </c>
      <c r="J76">
        <v>6.5</v>
      </c>
      <c r="K76">
        <v>30.2</v>
      </c>
      <c r="L76">
        <f t="shared" si="15"/>
        <v>29.182950000000002</v>
      </c>
      <c r="M76">
        <f t="shared" si="16"/>
        <v>1.034390702499995</v>
      </c>
      <c r="O76">
        <f t="shared" si="10"/>
        <v>27.640854987737324</v>
      </c>
      <c r="P76">
        <f t="shared" si="11"/>
        <v>2.3780570268454282</v>
      </c>
      <c r="R76">
        <f t="shared" si="12"/>
        <v>21.914868273152752</v>
      </c>
      <c r="S76">
        <f t="shared" si="13"/>
        <v>32.786923855599021</v>
      </c>
    </row>
    <row r="77" spans="1:19">
      <c r="A77">
        <v>0.1</v>
      </c>
      <c r="B77">
        <v>51.216000000000001</v>
      </c>
      <c r="C77">
        <f t="shared" si="9"/>
        <v>50.779011063983177</v>
      </c>
      <c r="D77">
        <f t="shared" si="14"/>
        <v>0.19095933020111627</v>
      </c>
      <c r="J77">
        <v>8.1666666666666661</v>
      </c>
      <c r="K77">
        <v>31.3</v>
      </c>
      <c r="L77">
        <f t="shared" si="15"/>
        <v>23.523450000000004</v>
      </c>
      <c r="M77">
        <f t="shared" si="16"/>
        <v>60.474729902499952</v>
      </c>
      <c r="O77">
        <f t="shared" si="10"/>
        <v>25.08333970683654</v>
      </c>
      <c r="P77">
        <f t="shared" si="11"/>
        <v>2.4332558974945742</v>
      </c>
      <c r="R77">
        <f t="shared" si="12"/>
        <v>20.922577031935635</v>
      </c>
      <c r="S77">
        <f t="shared" si="13"/>
        <v>17.311946036848536</v>
      </c>
    </row>
    <row r="78" spans="1:19">
      <c r="A78">
        <v>0.1</v>
      </c>
      <c r="B78">
        <v>51.216000000000001</v>
      </c>
      <c r="C78">
        <f t="shared" si="9"/>
        <v>50.779011063983177</v>
      </c>
      <c r="D78">
        <f t="shared" si="14"/>
        <v>0.19095933020111627</v>
      </c>
      <c r="J78">
        <v>6.5</v>
      </c>
      <c r="K78">
        <v>29.8</v>
      </c>
      <c r="L78">
        <f t="shared" si="15"/>
        <v>29.182950000000002</v>
      </c>
      <c r="M78">
        <f t="shared" si="16"/>
        <v>0.38075070249999876</v>
      </c>
      <c r="O78">
        <f t="shared" si="10"/>
        <v>27.640854987737324</v>
      </c>
      <c r="P78">
        <f t="shared" si="11"/>
        <v>2.3780570268454282</v>
      </c>
      <c r="R78">
        <f t="shared" si="12"/>
        <v>21.914868273152752</v>
      </c>
      <c r="S78">
        <f t="shared" si="13"/>
        <v>32.786923855599021</v>
      </c>
    </row>
    <row r="79" spans="1:19">
      <c r="A79">
        <v>0.1</v>
      </c>
      <c r="B79">
        <v>51.216000000000001</v>
      </c>
      <c r="C79">
        <f t="shared" si="9"/>
        <v>50.779011063983177</v>
      </c>
      <c r="D79">
        <f t="shared" si="14"/>
        <v>0.19095933020111627</v>
      </c>
      <c r="J79">
        <v>7.583333333333333</v>
      </c>
      <c r="K79">
        <v>30.1</v>
      </c>
      <c r="L79">
        <f t="shared" si="15"/>
        <v>25.504275000000003</v>
      </c>
      <c r="M79">
        <f t="shared" si="16"/>
        <v>21.120688275624982</v>
      </c>
      <c r="O79">
        <f t="shared" si="10"/>
        <v>25.914132213296185</v>
      </c>
      <c r="P79">
        <f t="shared" si="11"/>
        <v>0.16798293529091146</v>
      </c>
      <c r="R79">
        <f t="shared" si="12"/>
        <v>21.239714083200781</v>
      </c>
      <c r="S79">
        <f t="shared" si="13"/>
        <v>21.850184854964613</v>
      </c>
    </row>
    <row r="80" spans="1:19">
      <c r="A80">
        <v>0.1</v>
      </c>
      <c r="B80">
        <v>51.216000000000001</v>
      </c>
      <c r="C80">
        <f t="shared" si="9"/>
        <v>50.779011063983177</v>
      </c>
      <c r="D80">
        <f t="shared" si="14"/>
        <v>0.19095933020111627</v>
      </c>
      <c r="J80">
        <v>9.5</v>
      </c>
      <c r="K80">
        <v>32.799999999999997</v>
      </c>
      <c r="L80">
        <f t="shared" si="15"/>
        <v>18.995850000000004</v>
      </c>
      <c r="M80">
        <f t="shared" si="16"/>
        <v>190.5545572224998</v>
      </c>
      <c r="O80">
        <f t="shared" si="10"/>
        <v>23.395563394043215</v>
      </c>
      <c r="P80">
        <f t="shared" si="11"/>
        <v>19.357477949723229</v>
      </c>
      <c r="R80">
        <f t="shared" si="12"/>
        <v>20.290015745073465</v>
      </c>
      <c r="S80">
        <f t="shared" si="13"/>
        <v>9.6444262000215435</v>
      </c>
    </row>
    <row r="81" spans="1:19">
      <c r="A81">
        <v>0.1</v>
      </c>
      <c r="B81">
        <v>51.216000000000001</v>
      </c>
      <c r="C81">
        <f t="shared" si="9"/>
        <v>50.779011063983177</v>
      </c>
      <c r="D81">
        <f t="shared" si="14"/>
        <v>0.19095933020111627</v>
      </c>
      <c r="J81">
        <v>9.25</v>
      </c>
      <c r="K81">
        <v>29.8</v>
      </c>
      <c r="L81">
        <f t="shared" si="15"/>
        <v>19.844775000000002</v>
      </c>
      <c r="M81">
        <f t="shared" si="16"/>
        <v>99.106504800624975</v>
      </c>
      <c r="O81">
        <f t="shared" si="10"/>
        <v>23.691993543834659</v>
      </c>
      <c r="P81">
        <f t="shared" si="11"/>
        <v>14.801090524025259</v>
      </c>
      <c r="R81">
        <f t="shared" si="12"/>
        <v>20.40015673679234</v>
      </c>
      <c r="S81">
        <f t="shared" si="13"/>
        <v>10.836189564198571</v>
      </c>
    </row>
    <row r="82" spans="1:19">
      <c r="A82">
        <v>0.1</v>
      </c>
      <c r="B82">
        <v>51.216000000000001</v>
      </c>
      <c r="C82">
        <f t="shared" si="9"/>
        <v>50.779011063983177</v>
      </c>
      <c r="D82">
        <f t="shared" si="14"/>
        <v>0.19095933020111627</v>
      </c>
      <c r="J82">
        <v>9.75</v>
      </c>
      <c r="K82">
        <v>27.4</v>
      </c>
      <c r="L82">
        <f t="shared" si="15"/>
        <v>18.146925000000003</v>
      </c>
      <c r="M82">
        <f t="shared" si="16"/>
        <v>85.619396955624921</v>
      </c>
      <c r="O82">
        <f t="shared" si="10"/>
        <v>23.107488987404256</v>
      </c>
      <c r="P82">
        <f t="shared" si="11"/>
        <v>24.607195073131983</v>
      </c>
      <c r="R82">
        <f t="shared" si="12"/>
        <v>20.183307594921615</v>
      </c>
      <c r="S82">
        <f t="shared" si="13"/>
        <v>8.5508368161417163</v>
      </c>
    </row>
    <row r="83" spans="1:19">
      <c r="A83">
        <v>0.1</v>
      </c>
      <c r="B83">
        <v>51.216000000000001</v>
      </c>
      <c r="C83">
        <f t="shared" si="9"/>
        <v>50.779011063983177</v>
      </c>
      <c r="D83">
        <f t="shared" si="14"/>
        <v>0.19095933020111627</v>
      </c>
      <c r="J83">
        <v>5.916666666666667</v>
      </c>
      <c r="K83">
        <v>29.9</v>
      </c>
      <c r="L83">
        <f t="shared" si="15"/>
        <v>31.163775000000001</v>
      </c>
      <c r="M83">
        <f t="shared" si="16"/>
        <v>1.5971272506250065</v>
      </c>
      <c r="O83">
        <f t="shared" si="10"/>
        <v>28.687999811090776</v>
      </c>
      <c r="P83">
        <f t="shared" si="11"/>
        <v>6.1294627860185074</v>
      </c>
      <c r="R83">
        <f t="shared" si="12"/>
        <v>22.337194410307845</v>
      </c>
      <c r="S83">
        <f t="shared" si="13"/>
        <v>40.332729238613652</v>
      </c>
    </row>
    <row r="84" spans="1:19">
      <c r="A84">
        <v>0.1</v>
      </c>
      <c r="B84">
        <v>51.216000000000001</v>
      </c>
      <c r="C84">
        <f t="shared" si="9"/>
        <v>50.779011063983177</v>
      </c>
      <c r="D84">
        <f t="shared" si="14"/>
        <v>0.19095933020111627</v>
      </c>
      <c r="J84">
        <v>6.25</v>
      </c>
      <c r="K84">
        <v>24.9</v>
      </c>
      <c r="L84">
        <f t="shared" si="15"/>
        <v>30.031875000000003</v>
      </c>
      <c r="M84">
        <f t="shared" si="16"/>
        <v>26.336141015625046</v>
      </c>
      <c r="O84">
        <f t="shared" si="10"/>
        <v>28.078481442870491</v>
      </c>
      <c r="P84">
        <f t="shared" si="11"/>
        <v>3.8157463890350898</v>
      </c>
      <c r="R84">
        <f t="shared" si="12"/>
        <v>22.090046618415347</v>
      </c>
      <c r="S84">
        <f t="shared" si="13"/>
        <v>35.86135164674711</v>
      </c>
    </row>
    <row r="85" spans="1:19">
      <c r="A85">
        <v>0.1</v>
      </c>
      <c r="B85">
        <v>51.216000000000001</v>
      </c>
      <c r="C85">
        <f t="shared" si="9"/>
        <v>50.779011063983177</v>
      </c>
      <c r="D85">
        <f t="shared" si="14"/>
        <v>0.19095933020111627</v>
      </c>
      <c r="J85">
        <v>8.4166666666666661</v>
      </c>
      <c r="K85">
        <v>29.3</v>
      </c>
      <c r="L85">
        <f t="shared" si="15"/>
        <v>22.674525000000003</v>
      </c>
      <c r="M85">
        <f t="shared" si="16"/>
        <v>43.89691897562497</v>
      </c>
      <c r="O85">
        <f t="shared" si="10"/>
        <v>24.745746700598982</v>
      </c>
      <c r="P85">
        <f t="shared" si="11"/>
        <v>4.2899593330321277</v>
      </c>
      <c r="R85">
        <f t="shared" si="12"/>
        <v>20.794899700747813</v>
      </c>
      <c r="S85">
        <f t="shared" si="13"/>
        <v>15.609192016232985</v>
      </c>
    </row>
    <row r="86" spans="1:19">
      <c r="A86">
        <v>0.1</v>
      </c>
      <c r="B86">
        <v>51.216000000000001</v>
      </c>
      <c r="C86">
        <f t="shared" si="9"/>
        <v>50.779011063983177</v>
      </c>
      <c r="D86">
        <f t="shared" si="14"/>
        <v>0.19095933020111627</v>
      </c>
    </row>
    <row r="87" spans="1:19">
      <c r="A87">
        <v>0.1</v>
      </c>
      <c r="B87">
        <v>51.216000000000001</v>
      </c>
      <c r="C87">
        <f t="shared" si="9"/>
        <v>50.779011063983177</v>
      </c>
      <c r="D87">
        <f t="shared" si="14"/>
        <v>0.19095933020111627</v>
      </c>
    </row>
    <row r="88" spans="1:19">
      <c r="A88">
        <v>0.1</v>
      </c>
      <c r="B88">
        <v>51.216000000000001</v>
      </c>
      <c r="C88">
        <f t="shared" si="9"/>
        <v>50.779011063983177</v>
      </c>
      <c r="D88">
        <f t="shared" si="14"/>
        <v>0.19095933020111627</v>
      </c>
    </row>
    <row r="89" spans="1:19">
      <c r="A89">
        <v>0.1</v>
      </c>
      <c r="B89">
        <v>51.216000000000001</v>
      </c>
      <c r="C89">
        <f t="shared" si="9"/>
        <v>50.779011063983177</v>
      </c>
      <c r="D89">
        <f t="shared" si="14"/>
        <v>0.19095933020111627</v>
      </c>
    </row>
    <row r="90" spans="1:19">
      <c r="A90">
        <v>0.1</v>
      </c>
      <c r="B90">
        <v>51.216000000000001</v>
      </c>
      <c r="C90">
        <f t="shared" si="9"/>
        <v>50.779011063983177</v>
      </c>
      <c r="D90">
        <f t="shared" si="14"/>
        <v>0.19095933020111627</v>
      </c>
    </row>
    <row r="91" spans="1:19">
      <c r="A91">
        <v>0.1</v>
      </c>
      <c r="B91">
        <v>51.216000000000001</v>
      </c>
      <c r="C91">
        <f t="shared" si="9"/>
        <v>50.779011063983177</v>
      </c>
      <c r="D91">
        <f t="shared" si="14"/>
        <v>0.19095933020111627</v>
      </c>
    </row>
    <row r="92" spans="1:19">
      <c r="A92">
        <v>0.1</v>
      </c>
      <c r="B92">
        <v>51.216000000000001</v>
      </c>
      <c r="C92">
        <f t="shared" si="9"/>
        <v>50.779011063983177</v>
      </c>
      <c r="D92">
        <f t="shared" si="14"/>
        <v>0.19095933020111627</v>
      </c>
    </row>
    <row r="93" spans="1:19">
      <c r="A93">
        <v>0.1</v>
      </c>
      <c r="B93">
        <v>51.216000000000001</v>
      </c>
      <c r="C93">
        <f t="shared" si="9"/>
        <v>50.779011063983177</v>
      </c>
      <c r="D93">
        <f t="shared" si="14"/>
        <v>0.19095933020111627</v>
      </c>
    </row>
    <row r="94" spans="1:19">
      <c r="A94">
        <v>0.1</v>
      </c>
      <c r="B94">
        <v>51.216000000000001</v>
      </c>
      <c r="C94">
        <f t="shared" si="9"/>
        <v>50.779011063983177</v>
      </c>
      <c r="D94">
        <f t="shared" si="14"/>
        <v>0.19095933020111627</v>
      </c>
    </row>
    <row r="95" spans="1:19">
      <c r="A95">
        <v>0.1</v>
      </c>
      <c r="B95">
        <v>51.216000000000001</v>
      </c>
      <c r="C95">
        <f t="shared" si="9"/>
        <v>50.779011063983177</v>
      </c>
      <c r="D95">
        <f t="shared" si="14"/>
        <v>0.19095933020111627</v>
      </c>
    </row>
    <row r="96" spans="1:19">
      <c r="A96">
        <v>0.1</v>
      </c>
      <c r="B96">
        <v>51.216000000000001</v>
      </c>
      <c r="C96">
        <f t="shared" si="9"/>
        <v>50.779011063983177</v>
      </c>
      <c r="D96">
        <f t="shared" si="14"/>
        <v>0.19095933020111627</v>
      </c>
    </row>
    <row r="97" spans="1:4">
      <c r="A97">
        <v>0.1</v>
      </c>
      <c r="B97">
        <v>51.216000000000001</v>
      </c>
      <c r="C97">
        <f t="shared" si="9"/>
        <v>50.779011063983177</v>
      </c>
      <c r="D97">
        <f t="shared" si="14"/>
        <v>0.19095933020111627</v>
      </c>
    </row>
    <row r="98" spans="1:4">
      <c r="A98">
        <v>0.1</v>
      </c>
      <c r="B98">
        <v>51.216000000000001</v>
      </c>
      <c r="C98">
        <f t="shared" si="9"/>
        <v>50.779011063983177</v>
      </c>
      <c r="D98">
        <f t="shared" si="14"/>
        <v>0.19095933020111627</v>
      </c>
    </row>
    <row r="99" spans="1:4">
      <c r="A99">
        <v>0.1</v>
      </c>
      <c r="B99">
        <v>51.216000000000001</v>
      </c>
      <c r="C99">
        <f t="shared" ref="C99:C131" si="17">52/($G$3*POWER(A99,$H$3)+1)</f>
        <v>50.779011063983177</v>
      </c>
      <c r="D99">
        <f t="shared" si="14"/>
        <v>0.19095933020111627</v>
      </c>
    </row>
    <row r="100" spans="1:4">
      <c r="A100">
        <v>0.1</v>
      </c>
      <c r="B100">
        <v>51.216000000000001</v>
      </c>
      <c r="C100">
        <f t="shared" si="17"/>
        <v>50.779011063983177</v>
      </c>
      <c r="D100">
        <f t="shared" si="14"/>
        <v>0.19095933020111627</v>
      </c>
    </row>
    <row r="101" spans="1:4">
      <c r="A101">
        <v>0.1</v>
      </c>
      <c r="B101">
        <v>51.216000000000001</v>
      </c>
      <c r="C101">
        <f t="shared" si="17"/>
        <v>50.779011063983177</v>
      </c>
      <c r="D101">
        <f t="shared" si="14"/>
        <v>0.19095933020111627</v>
      </c>
    </row>
    <row r="102" spans="1:4">
      <c r="A102">
        <v>0.1</v>
      </c>
      <c r="B102">
        <v>51.216000000000001</v>
      </c>
      <c r="C102">
        <f t="shared" si="17"/>
        <v>50.779011063983177</v>
      </c>
      <c r="D102">
        <f t="shared" si="14"/>
        <v>0.19095933020111627</v>
      </c>
    </row>
    <row r="103" spans="1:4">
      <c r="A103">
        <v>0.1</v>
      </c>
      <c r="B103">
        <v>51.216000000000001</v>
      </c>
      <c r="C103">
        <f t="shared" si="17"/>
        <v>50.779011063983177</v>
      </c>
      <c r="D103">
        <f t="shared" si="14"/>
        <v>0.19095933020111627</v>
      </c>
    </row>
    <row r="104" spans="1:4">
      <c r="A104">
        <v>0.1</v>
      </c>
      <c r="B104">
        <v>51.216000000000001</v>
      </c>
      <c r="C104">
        <f t="shared" si="17"/>
        <v>50.779011063983177</v>
      </c>
      <c r="D104">
        <f t="shared" si="14"/>
        <v>0.19095933020111627</v>
      </c>
    </row>
    <row r="105" spans="1:4">
      <c r="A105">
        <v>0.1</v>
      </c>
      <c r="B105">
        <v>51.216000000000001</v>
      </c>
      <c r="C105">
        <f t="shared" si="17"/>
        <v>50.779011063983177</v>
      </c>
      <c r="D105">
        <f t="shared" si="14"/>
        <v>0.19095933020111627</v>
      </c>
    </row>
    <row r="106" spans="1:4">
      <c r="A106">
        <v>0.1</v>
      </c>
      <c r="B106">
        <v>51.216000000000001</v>
      </c>
      <c r="C106">
        <f t="shared" si="17"/>
        <v>50.779011063983177</v>
      </c>
      <c r="D106">
        <f t="shared" si="14"/>
        <v>0.19095933020111627</v>
      </c>
    </row>
    <row r="107" spans="1:4">
      <c r="A107">
        <v>0.1</v>
      </c>
      <c r="B107">
        <v>51.216000000000001</v>
      </c>
      <c r="C107">
        <f t="shared" si="17"/>
        <v>50.779011063983177</v>
      </c>
      <c r="D107">
        <f t="shared" si="14"/>
        <v>0.19095933020111627</v>
      </c>
    </row>
    <row r="108" spans="1:4">
      <c r="A108">
        <v>0.1</v>
      </c>
      <c r="B108">
        <v>51.216000000000001</v>
      </c>
      <c r="C108">
        <f t="shared" si="17"/>
        <v>50.779011063983177</v>
      </c>
      <c r="D108">
        <f t="shared" si="14"/>
        <v>0.19095933020111627</v>
      </c>
    </row>
    <row r="109" spans="1:4">
      <c r="A109">
        <v>0.1</v>
      </c>
      <c r="B109">
        <v>51.216000000000001</v>
      </c>
      <c r="C109">
        <f t="shared" si="17"/>
        <v>50.779011063983177</v>
      </c>
      <c r="D109">
        <f t="shared" si="14"/>
        <v>0.19095933020111627</v>
      </c>
    </row>
    <row r="110" spans="1:4">
      <c r="A110">
        <v>0.1</v>
      </c>
      <c r="B110">
        <v>51.216000000000001</v>
      </c>
      <c r="C110">
        <f t="shared" si="17"/>
        <v>50.779011063983177</v>
      </c>
      <c r="D110">
        <f t="shared" si="14"/>
        <v>0.19095933020111627</v>
      </c>
    </row>
    <row r="111" spans="1:4">
      <c r="A111">
        <v>0.1</v>
      </c>
      <c r="B111">
        <v>51.216000000000001</v>
      </c>
      <c r="C111">
        <f t="shared" si="17"/>
        <v>50.779011063983177</v>
      </c>
      <c r="D111">
        <f t="shared" si="14"/>
        <v>0.19095933020111627</v>
      </c>
    </row>
    <row r="112" spans="1:4">
      <c r="A112">
        <v>0.1</v>
      </c>
      <c r="B112">
        <v>51.216000000000001</v>
      </c>
      <c r="C112">
        <f t="shared" si="17"/>
        <v>50.779011063983177</v>
      </c>
      <c r="D112">
        <f t="shared" si="14"/>
        <v>0.19095933020111627</v>
      </c>
    </row>
    <row r="113" spans="1:4">
      <c r="A113">
        <v>0.1</v>
      </c>
      <c r="B113">
        <v>51.216000000000001</v>
      </c>
      <c r="C113">
        <f t="shared" si="17"/>
        <v>50.779011063983177</v>
      </c>
      <c r="D113">
        <f t="shared" si="14"/>
        <v>0.19095933020111627</v>
      </c>
    </row>
    <row r="114" spans="1:4">
      <c r="A114">
        <v>0.1</v>
      </c>
      <c r="B114">
        <v>51.216000000000001</v>
      </c>
      <c r="C114">
        <f t="shared" si="17"/>
        <v>50.779011063983177</v>
      </c>
      <c r="D114">
        <f t="shared" si="14"/>
        <v>0.19095933020111627</v>
      </c>
    </row>
    <row r="115" spans="1:4">
      <c r="A115">
        <v>0.1</v>
      </c>
      <c r="B115">
        <v>51.216000000000001</v>
      </c>
      <c r="C115">
        <f t="shared" si="17"/>
        <v>50.779011063983177</v>
      </c>
      <c r="D115">
        <f t="shared" si="14"/>
        <v>0.19095933020111627</v>
      </c>
    </row>
    <row r="116" spans="1:4">
      <c r="A116">
        <v>0.1</v>
      </c>
      <c r="B116">
        <v>51.216000000000001</v>
      </c>
      <c r="C116">
        <f t="shared" si="17"/>
        <v>50.779011063983177</v>
      </c>
      <c r="D116">
        <f t="shared" si="14"/>
        <v>0.19095933020111627</v>
      </c>
    </row>
    <row r="117" spans="1:4">
      <c r="A117">
        <v>0.1</v>
      </c>
      <c r="B117">
        <v>51.216000000000001</v>
      </c>
      <c r="C117">
        <f t="shared" si="17"/>
        <v>50.779011063983177</v>
      </c>
      <c r="D117">
        <f t="shared" si="14"/>
        <v>0.19095933020111627</v>
      </c>
    </row>
    <row r="118" spans="1:4">
      <c r="A118">
        <v>0.1</v>
      </c>
      <c r="B118">
        <v>51.216000000000001</v>
      </c>
      <c r="C118">
        <f t="shared" si="17"/>
        <v>50.779011063983177</v>
      </c>
      <c r="D118">
        <f t="shared" si="14"/>
        <v>0.19095933020111627</v>
      </c>
    </row>
    <row r="119" spans="1:4">
      <c r="A119">
        <v>0.1</v>
      </c>
      <c r="B119">
        <v>51.216000000000001</v>
      </c>
      <c r="C119">
        <f t="shared" si="17"/>
        <v>50.779011063983177</v>
      </c>
      <c r="D119">
        <f t="shared" si="14"/>
        <v>0.19095933020111627</v>
      </c>
    </row>
    <row r="120" spans="1:4">
      <c r="A120">
        <v>0.1</v>
      </c>
      <c r="B120">
        <v>51.216000000000001</v>
      </c>
      <c r="C120">
        <f t="shared" si="17"/>
        <v>50.779011063983177</v>
      </c>
      <c r="D120">
        <f t="shared" si="14"/>
        <v>0.19095933020111627</v>
      </c>
    </row>
    <row r="121" spans="1:4">
      <c r="A121">
        <v>0.1</v>
      </c>
      <c r="B121">
        <v>51.216000000000001</v>
      </c>
      <c r="C121">
        <f t="shared" si="17"/>
        <v>50.779011063983177</v>
      </c>
      <c r="D121">
        <f t="shared" si="14"/>
        <v>0.19095933020111627</v>
      </c>
    </row>
    <row r="122" spans="1:4">
      <c r="A122">
        <v>0.1</v>
      </c>
      <c r="B122">
        <v>51.216000000000001</v>
      </c>
      <c r="C122">
        <f t="shared" si="17"/>
        <v>50.779011063983177</v>
      </c>
      <c r="D122">
        <f t="shared" si="14"/>
        <v>0.19095933020111627</v>
      </c>
    </row>
    <row r="123" spans="1:4">
      <c r="A123">
        <v>0.1</v>
      </c>
      <c r="B123">
        <v>51.216000000000001</v>
      </c>
      <c r="C123">
        <f t="shared" si="17"/>
        <v>50.779011063983177</v>
      </c>
      <c r="D123">
        <f t="shared" si="14"/>
        <v>0.19095933020111627</v>
      </c>
    </row>
    <row r="124" spans="1:4">
      <c r="A124">
        <v>0.1</v>
      </c>
      <c r="B124">
        <v>51.216000000000001</v>
      </c>
      <c r="C124">
        <f t="shared" si="17"/>
        <v>50.779011063983177</v>
      </c>
      <c r="D124">
        <f t="shared" si="14"/>
        <v>0.19095933020111627</v>
      </c>
    </row>
    <row r="125" spans="1:4">
      <c r="A125">
        <v>0.1</v>
      </c>
      <c r="B125">
        <v>51.216000000000001</v>
      </c>
      <c r="C125">
        <f t="shared" si="17"/>
        <v>50.779011063983177</v>
      </c>
      <c r="D125">
        <f t="shared" si="14"/>
        <v>0.19095933020111627</v>
      </c>
    </row>
    <row r="126" spans="1:4">
      <c r="A126">
        <v>0.1</v>
      </c>
      <c r="B126">
        <v>51.216000000000001</v>
      </c>
      <c r="C126">
        <f t="shared" si="17"/>
        <v>50.779011063983177</v>
      </c>
      <c r="D126">
        <f t="shared" si="14"/>
        <v>0.19095933020111627</v>
      </c>
    </row>
    <row r="127" spans="1:4">
      <c r="A127">
        <v>0.1</v>
      </c>
      <c r="B127">
        <v>51.216000000000001</v>
      </c>
      <c r="C127">
        <f t="shared" si="17"/>
        <v>50.779011063983177</v>
      </c>
      <c r="D127">
        <f t="shared" si="14"/>
        <v>0.19095933020111627</v>
      </c>
    </row>
    <row r="128" spans="1:4">
      <c r="A128">
        <v>0.1</v>
      </c>
      <c r="B128">
        <v>51.216000000000001</v>
      </c>
      <c r="C128">
        <f t="shared" si="17"/>
        <v>50.779011063983177</v>
      </c>
      <c r="D128">
        <f t="shared" si="14"/>
        <v>0.19095933020111627</v>
      </c>
    </row>
    <row r="129" spans="1:4">
      <c r="A129">
        <v>0.1</v>
      </c>
      <c r="B129">
        <v>51.216000000000001</v>
      </c>
      <c r="C129">
        <f t="shared" si="17"/>
        <v>50.779011063983177</v>
      </c>
      <c r="D129">
        <f t="shared" si="14"/>
        <v>0.19095933020111627</v>
      </c>
    </row>
    <row r="130" spans="1:4">
      <c r="A130">
        <v>0.1</v>
      </c>
      <c r="B130">
        <v>51.216000000000001</v>
      </c>
      <c r="C130">
        <f t="shared" si="17"/>
        <v>50.779011063983177</v>
      </c>
      <c r="D130">
        <f t="shared" si="14"/>
        <v>0.19095933020111627</v>
      </c>
    </row>
    <row r="131" spans="1:4">
      <c r="A131">
        <v>0.1</v>
      </c>
      <c r="B131">
        <v>51.216000000000001</v>
      </c>
      <c r="C131">
        <f t="shared" si="17"/>
        <v>50.779011063983177</v>
      </c>
      <c r="D131">
        <f t="shared" si="14"/>
        <v>0.19095933020111627</v>
      </c>
    </row>
    <row r="132" spans="1:4">
      <c r="A132">
        <v>0.1</v>
      </c>
      <c r="B132">
        <v>51.216000000000001</v>
      </c>
      <c r="C132">
        <f t="shared" ref="C132:C195" si="18">52/($G$3*POWER(A132,$H$3)+1)</f>
        <v>50.779011063983177</v>
      </c>
      <c r="D132">
        <f t="shared" ref="D132:D195" si="19">POWER((C132-B132),2)</f>
        <v>0.19095933020111627</v>
      </c>
    </row>
    <row r="133" spans="1:4">
      <c r="A133">
        <v>0.1</v>
      </c>
      <c r="B133">
        <v>51.216000000000001</v>
      </c>
      <c r="C133">
        <f t="shared" si="18"/>
        <v>50.779011063983177</v>
      </c>
      <c r="D133">
        <f t="shared" si="19"/>
        <v>0.19095933020111627</v>
      </c>
    </row>
    <row r="134" spans="1:4">
      <c r="A134">
        <v>0.1</v>
      </c>
      <c r="B134">
        <v>51.216000000000001</v>
      </c>
      <c r="C134">
        <f t="shared" si="18"/>
        <v>50.779011063983177</v>
      </c>
      <c r="D134">
        <f t="shared" si="19"/>
        <v>0.19095933020111627</v>
      </c>
    </row>
    <row r="135" spans="1:4">
      <c r="A135">
        <v>0.1</v>
      </c>
      <c r="B135">
        <v>51.216000000000001</v>
      </c>
      <c r="C135">
        <f t="shared" si="18"/>
        <v>50.779011063983177</v>
      </c>
      <c r="D135">
        <f t="shared" si="19"/>
        <v>0.19095933020111627</v>
      </c>
    </row>
    <row r="136" spans="1:4">
      <c r="A136">
        <v>0.1</v>
      </c>
      <c r="B136">
        <v>51.216000000000001</v>
      </c>
      <c r="C136">
        <f t="shared" si="18"/>
        <v>50.779011063983177</v>
      </c>
      <c r="D136">
        <f t="shared" si="19"/>
        <v>0.19095933020111627</v>
      </c>
    </row>
    <row r="137" spans="1:4">
      <c r="A137">
        <v>0.1</v>
      </c>
      <c r="B137">
        <v>51.216000000000001</v>
      </c>
      <c r="C137">
        <f t="shared" si="18"/>
        <v>50.779011063983177</v>
      </c>
      <c r="D137">
        <f t="shared" si="19"/>
        <v>0.19095933020111627</v>
      </c>
    </row>
    <row r="138" spans="1:4">
      <c r="A138">
        <v>0.1</v>
      </c>
      <c r="B138">
        <v>51.216000000000001</v>
      </c>
      <c r="C138">
        <f t="shared" si="18"/>
        <v>50.779011063983177</v>
      </c>
      <c r="D138">
        <f t="shared" si="19"/>
        <v>0.19095933020111627</v>
      </c>
    </row>
    <row r="139" spans="1:4">
      <c r="A139">
        <v>0.1</v>
      </c>
      <c r="B139">
        <v>51.216000000000001</v>
      </c>
      <c r="C139">
        <f t="shared" si="18"/>
        <v>50.779011063983177</v>
      </c>
      <c r="D139">
        <f t="shared" si="19"/>
        <v>0.19095933020111627</v>
      </c>
    </row>
    <row r="140" spans="1:4">
      <c r="A140">
        <v>0.1</v>
      </c>
      <c r="B140">
        <v>51.216000000000001</v>
      </c>
      <c r="C140">
        <f t="shared" si="18"/>
        <v>50.779011063983177</v>
      </c>
      <c r="D140">
        <f t="shared" si="19"/>
        <v>0.19095933020111627</v>
      </c>
    </row>
    <row r="141" spans="1:4">
      <c r="A141">
        <v>0.1</v>
      </c>
      <c r="B141">
        <v>51.216000000000001</v>
      </c>
      <c r="C141">
        <f t="shared" si="18"/>
        <v>50.779011063983177</v>
      </c>
      <c r="D141">
        <f t="shared" si="19"/>
        <v>0.19095933020111627</v>
      </c>
    </row>
    <row r="142" spans="1:4">
      <c r="A142">
        <v>0.1</v>
      </c>
      <c r="B142">
        <v>51.216000000000001</v>
      </c>
      <c r="C142">
        <f t="shared" si="18"/>
        <v>50.779011063983177</v>
      </c>
      <c r="D142">
        <f t="shared" si="19"/>
        <v>0.19095933020111627</v>
      </c>
    </row>
    <row r="143" spans="1:4">
      <c r="A143">
        <v>0.1</v>
      </c>
      <c r="B143">
        <v>51.216000000000001</v>
      </c>
      <c r="C143">
        <f t="shared" si="18"/>
        <v>50.779011063983177</v>
      </c>
      <c r="D143">
        <f t="shared" si="19"/>
        <v>0.19095933020111627</v>
      </c>
    </row>
    <row r="144" spans="1:4">
      <c r="A144">
        <v>0.1</v>
      </c>
      <c r="B144">
        <v>51.216000000000001</v>
      </c>
      <c r="C144">
        <f t="shared" si="18"/>
        <v>50.779011063983177</v>
      </c>
      <c r="D144">
        <f t="shared" si="19"/>
        <v>0.19095933020111627</v>
      </c>
    </row>
    <row r="145" spans="1:4">
      <c r="A145">
        <v>0.1</v>
      </c>
      <c r="B145">
        <v>51.216000000000001</v>
      </c>
      <c r="C145">
        <f t="shared" si="18"/>
        <v>50.779011063983177</v>
      </c>
      <c r="D145">
        <f t="shared" si="19"/>
        <v>0.19095933020111627</v>
      </c>
    </row>
    <row r="146" spans="1:4">
      <c r="A146">
        <v>0.1</v>
      </c>
      <c r="B146">
        <v>51.216000000000001</v>
      </c>
      <c r="C146">
        <f t="shared" si="18"/>
        <v>50.779011063983177</v>
      </c>
      <c r="D146">
        <f t="shared" si="19"/>
        <v>0.19095933020111627</v>
      </c>
    </row>
    <row r="147" spans="1:4">
      <c r="A147">
        <v>0.1</v>
      </c>
      <c r="B147">
        <v>51.216000000000001</v>
      </c>
      <c r="C147">
        <f t="shared" si="18"/>
        <v>50.779011063983177</v>
      </c>
      <c r="D147">
        <f t="shared" si="19"/>
        <v>0.19095933020111627</v>
      </c>
    </row>
    <row r="148" spans="1:4">
      <c r="A148">
        <v>0.1</v>
      </c>
      <c r="B148">
        <v>51.216000000000001</v>
      </c>
      <c r="C148">
        <f t="shared" si="18"/>
        <v>50.779011063983177</v>
      </c>
      <c r="D148">
        <f t="shared" si="19"/>
        <v>0.19095933020111627</v>
      </c>
    </row>
    <row r="149" spans="1:4">
      <c r="A149">
        <v>0.1</v>
      </c>
      <c r="B149">
        <v>51.216000000000001</v>
      </c>
      <c r="C149">
        <f t="shared" si="18"/>
        <v>50.779011063983177</v>
      </c>
      <c r="D149">
        <f t="shared" si="19"/>
        <v>0.19095933020111627</v>
      </c>
    </row>
    <row r="150" spans="1:4">
      <c r="A150">
        <v>0.1</v>
      </c>
      <c r="B150">
        <v>51.216000000000001</v>
      </c>
      <c r="C150">
        <f t="shared" si="18"/>
        <v>50.779011063983177</v>
      </c>
      <c r="D150">
        <f t="shared" si="19"/>
        <v>0.19095933020111627</v>
      </c>
    </row>
    <row r="151" spans="1:4">
      <c r="A151">
        <v>0.1</v>
      </c>
      <c r="B151">
        <v>51.216000000000001</v>
      </c>
      <c r="C151">
        <f t="shared" si="18"/>
        <v>50.779011063983177</v>
      </c>
      <c r="D151">
        <f t="shared" si="19"/>
        <v>0.19095933020111627</v>
      </c>
    </row>
    <row r="152" spans="1:4">
      <c r="A152">
        <v>0.1</v>
      </c>
      <c r="B152">
        <v>51.216000000000001</v>
      </c>
      <c r="C152">
        <f t="shared" si="18"/>
        <v>50.779011063983177</v>
      </c>
      <c r="D152">
        <f t="shared" si="19"/>
        <v>0.19095933020111627</v>
      </c>
    </row>
    <row r="153" spans="1:4">
      <c r="A153">
        <v>0.1</v>
      </c>
      <c r="B153">
        <v>51.216000000000001</v>
      </c>
      <c r="C153">
        <f t="shared" si="18"/>
        <v>50.779011063983177</v>
      </c>
      <c r="D153">
        <f t="shared" si="19"/>
        <v>0.19095933020111627</v>
      </c>
    </row>
    <row r="154" spans="1:4">
      <c r="A154">
        <v>0.1</v>
      </c>
      <c r="B154">
        <v>51.216000000000001</v>
      </c>
      <c r="C154">
        <f t="shared" si="18"/>
        <v>50.779011063983177</v>
      </c>
      <c r="D154">
        <f t="shared" si="19"/>
        <v>0.19095933020111627</v>
      </c>
    </row>
    <row r="155" spans="1:4">
      <c r="A155">
        <v>0.1</v>
      </c>
      <c r="B155">
        <v>51.216000000000001</v>
      </c>
      <c r="C155">
        <f t="shared" si="18"/>
        <v>50.779011063983177</v>
      </c>
      <c r="D155">
        <f t="shared" si="19"/>
        <v>0.19095933020111627</v>
      </c>
    </row>
    <row r="156" spans="1:4">
      <c r="A156">
        <v>0.1</v>
      </c>
      <c r="B156">
        <v>51.216000000000001</v>
      </c>
      <c r="C156">
        <f t="shared" si="18"/>
        <v>50.779011063983177</v>
      </c>
      <c r="D156">
        <f t="shared" si="19"/>
        <v>0.19095933020111627</v>
      </c>
    </row>
    <row r="157" spans="1:4">
      <c r="A157">
        <v>0.1</v>
      </c>
      <c r="B157">
        <v>51.216000000000001</v>
      </c>
      <c r="C157">
        <f t="shared" si="18"/>
        <v>50.779011063983177</v>
      </c>
      <c r="D157">
        <f t="shared" si="19"/>
        <v>0.19095933020111627</v>
      </c>
    </row>
    <row r="158" spans="1:4">
      <c r="A158">
        <v>0.1</v>
      </c>
      <c r="B158">
        <v>51.216000000000001</v>
      </c>
      <c r="C158">
        <f t="shared" si="18"/>
        <v>50.779011063983177</v>
      </c>
      <c r="D158">
        <f t="shared" si="19"/>
        <v>0.19095933020111627</v>
      </c>
    </row>
    <row r="159" spans="1:4">
      <c r="A159">
        <v>0.1</v>
      </c>
      <c r="B159">
        <v>51.216000000000001</v>
      </c>
      <c r="C159">
        <f t="shared" si="18"/>
        <v>50.779011063983177</v>
      </c>
      <c r="D159">
        <f t="shared" si="19"/>
        <v>0.19095933020111627</v>
      </c>
    </row>
    <row r="160" spans="1:4">
      <c r="A160">
        <v>0.1</v>
      </c>
      <c r="B160">
        <v>51.216000000000001</v>
      </c>
      <c r="C160">
        <f t="shared" si="18"/>
        <v>50.779011063983177</v>
      </c>
      <c r="D160">
        <f t="shared" si="19"/>
        <v>0.19095933020111627</v>
      </c>
    </row>
    <row r="161" spans="1:4">
      <c r="A161">
        <v>0.1</v>
      </c>
      <c r="B161">
        <v>51.216000000000001</v>
      </c>
      <c r="C161">
        <f t="shared" si="18"/>
        <v>50.779011063983177</v>
      </c>
      <c r="D161">
        <f t="shared" si="19"/>
        <v>0.19095933020111627</v>
      </c>
    </row>
    <row r="162" spans="1:4">
      <c r="A162">
        <v>0.1</v>
      </c>
      <c r="B162">
        <v>51.216000000000001</v>
      </c>
      <c r="C162">
        <f t="shared" si="18"/>
        <v>50.779011063983177</v>
      </c>
      <c r="D162">
        <f t="shared" si="19"/>
        <v>0.19095933020111627</v>
      </c>
    </row>
    <row r="163" spans="1:4">
      <c r="A163">
        <v>0.1</v>
      </c>
      <c r="B163">
        <v>51.216000000000001</v>
      </c>
      <c r="C163">
        <f t="shared" si="18"/>
        <v>50.779011063983177</v>
      </c>
      <c r="D163">
        <f t="shared" si="19"/>
        <v>0.19095933020111627</v>
      </c>
    </row>
    <row r="164" spans="1:4">
      <c r="A164">
        <v>0.1</v>
      </c>
      <c r="B164">
        <v>51.216000000000001</v>
      </c>
      <c r="C164">
        <f t="shared" si="18"/>
        <v>50.779011063983177</v>
      </c>
      <c r="D164">
        <f t="shared" si="19"/>
        <v>0.19095933020111627</v>
      </c>
    </row>
    <row r="165" spans="1:4">
      <c r="A165">
        <v>0.1</v>
      </c>
      <c r="B165">
        <v>51.216000000000001</v>
      </c>
      <c r="C165">
        <f t="shared" si="18"/>
        <v>50.779011063983177</v>
      </c>
      <c r="D165">
        <f t="shared" si="19"/>
        <v>0.19095933020111627</v>
      </c>
    </row>
    <row r="166" spans="1:4">
      <c r="A166">
        <v>0.1</v>
      </c>
      <c r="B166">
        <v>51.216000000000001</v>
      </c>
      <c r="C166">
        <f t="shared" si="18"/>
        <v>50.779011063983177</v>
      </c>
      <c r="D166">
        <f t="shared" si="19"/>
        <v>0.19095933020111627</v>
      </c>
    </row>
    <row r="167" spans="1:4">
      <c r="A167">
        <v>0.1</v>
      </c>
      <c r="B167">
        <v>51.216000000000001</v>
      </c>
      <c r="C167">
        <f t="shared" si="18"/>
        <v>50.779011063983177</v>
      </c>
      <c r="D167">
        <f t="shared" si="19"/>
        <v>0.19095933020111627</v>
      </c>
    </row>
    <row r="168" spans="1:4">
      <c r="A168">
        <v>0.1</v>
      </c>
      <c r="B168">
        <v>51.216000000000001</v>
      </c>
      <c r="C168">
        <f t="shared" si="18"/>
        <v>50.779011063983177</v>
      </c>
      <c r="D168">
        <f t="shared" si="19"/>
        <v>0.19095933020111627</v>
      </c>
    </row>
    <row r="169" spans="1:4">
      <c r="A169">
        <v>0.1</v>
      </c>
      <c r="B169">
        <v>51.216000000000001</v>
      </c>
      <c r="C169">
        <f t="shared" si="18"/>
        <v>50.779011063983177</v>
      </c>
      <c r="D169">
        <f t="shared" si="19"/>
        <v>0.19095933020111627</v>
      </c>
    </row>
    <row r="170" spans="1:4">
      <c r="A170">
        <v>0.1</v>
      </c>
      <c r="B170">
        <v>51.216000000000001</v>
      </c>
      <c r="C170">
        <f t="shared" si="18"/>
        <v>50.779011063983177</v>
      </c>
      <c r="D170">
        <f t="shared" si="19"/>
        <v>0.19095933020111627</v>
      </c>
    </row>
    <row r="171" spans="1:4">
      <c r="A171">
        <v>0.1</v>
      </c>
      <c r="B171">
        <v>51.216000000000001</v>
      </c>
      <c r="C171">
        <f t="shared" si="18"/>
        <v>50.779011063983177</v>
      </c>
      <c r="D171">
        <f t="shared" si="19"/>
        <v>0.19095933020111627</v>
      </c>
    </row>
    <row r="172" spans="1:4">
      <c r="A172">
        <v>0.1</v>
      </c>
      <c r="B172">
        <v>51.216000000000001</v>
      </c>
      <c r="C172">
        <f t="shared" si="18"/>
        <v>50.779011063983177</v>
      </c>
      <c r="D172">
        <f t="shared" si="19"/>
        <v>0.19095933020111627</v>
      </c>
    </row>
    <row r="173" spans="1:4">
      <c r="A173">
        <v>0.1</v>
      </c>
      <c r="B173">
        <v>51.216000000000001</v>
      </c>
      <c r="C173">
        <f t="shared" si="18"/>
        <v>50.779011063983177</v>
      </c>
      <c r="D173">
        <f t="shared" si="19"/>
        <v>0.19095933020111627</v>
      </c>
    </row>
    <row r="174" spans="1:4">
      <c r="A174">
        <v>0.1</v>
      </c>
      <c r="B174">
        <v>51.216000000000001</v>
      </c>
      <c r="C174">
        <f t="shared" si="18"/>
        <v>50.779011063983177</v>
      </c>
      <c r="D174">
        <f t="shared" si="19"/>
        <v>0.19095933020111627</v>
      </c>
    </row>
    <row r="175" spans="1:4">
      <c r="A175">
        <v>0.1</v>
      </c>
      <c r="B175">
        <v>51.216000000000001</v>
      </c>
      <c r="C175">
        <f t="shared" si="18"/>
        <v>50.779011063983177</v>
      </c>
      <c r="D175">
        <f t="shared" si="19"/>
        <v>0.19095933020111627</v>
      </c>
    </row>
    <row r="176" spans="1:4">
      <c r="A176">
        <v>0.1</v>
      </c>
      <c r="B176">
        <v>51.216000000000001</v>
      </c>
      <c r="C176">
        <f t="shared" si="18"/>
        <v>50.779011063983177</v>
      </c>
      <c r="D176">
        <f t="shared" si="19"/>
        <v>0.19095933020111627</v>
      </c>
    </row>
    <row r="177" spans="1:4">
      <c r="A177">
        <v>0.1</v>
      </c>
      <c r="B177">
        <v>51.216000000000001</v>
      </c>
      <c r="C177">
        <f t="shared" si="18"/>
        <v>50.779011063983177</v>
      </c>
      <c r="D177">
        <f t="shared" si="19"/>
        <v>0.19095933020111627</v>
      </c>
    </row>
    <row r="178" spans="1:4">
      <c r="A178">
        <v>0.1</v>
      </c>
      <c r="B178">
        <v>51.216000000000001</v>
      </c>
      <c r="C178">
        <f t="shared" si="18"/>
        <v>50.779011063983177</v>
      </c>
      <c r="D178">
        <f t="shared" si="19"/>
        <v>0.19095933020111627</v>
      </c>
    </row>
    <row r="179" spans="1:4">
      <c r="A179">
        <v>0.1</v>
      </c>
      <c r="B179">
        <v>51.216000000000001</v>
      </c>
      <c r="C179">
        <f t="shared" si="18"/>
        <v>50.779011063983177</v>
      </c>
      <c r="D179">
        <f t="shared" si="19"/>
        <v>0.19095933020111627</v>
      </c>
    </row>
    <row r="180" spans="1:4">
      <c r="A180">
        <v>0.1</v>
      </c>
      <c r="B180">
        <v>51.216000000000001</v>
      </c>
      <c r="C180">
        <f t="shared" si="18"/>
        <v>50.779011063983177</v>
      </c>
      <c r="D180">
        <f t="shared" si="19"/>
        <v>0.19095933020111627</v>
      </c>
    </row>
    <row r="181" spans="1:4">
      <c r="A181">
        <v>0.1</v>
      </c>
      <c r="B181">
        <v>51.216000000000001</v>
      </c>
      <c r="C181">
        <f t="shared" si="18"/>
        <v>50.779011063983177</v>
      </c>
      <c r="D181">
        <f t="shared" si="19"/>
        <v>0.19095933020111627</v>
      </c>
    </row>
    <row r="182" spans="1:4">
      <c r="A182">
        <v>0.1</v>
      </c>
      <c r="B182">
        <v>51.216000000000001</v>
      </c>
      <c r="C182">
        <f t="shared" si="18"/>
        <v>50.779011063983177</v>
      </c>
      <c r="D182">
        <f t="shared" si="19"/>
        <v>0.19095933020111627</v>
      </c>
    </row>
    <row r="183" spans="1:4">
      <c r="A183">
        <v>0.1</v>
      </c>
      <c r="B183">
        <v>51.216000000000001</v>
      </c>
      <c r="C183">
        <f t="shared" si="18"/>
        <v>50.779011063983177</v>
      </c>
      <c r="D183">
        <f t="shared" si="19"/>
        <v>0.19095933020111627</v>
      </c>
    </row>
    <row r="184" spans="1:4">
      <c r="A184">
        <v>0.1</v>
      </c>
      <c r="B184">
        <v>51.216000000000001</v>
      </c>
      <c r="C184">
        <f t="shared" si="18"/>
        <v>50.779011063983177</v>
      </c>
      <c r="D184">
        <f t="shared" si="19"/>
        <v>0.19095933020111627</v>
      </c>
    </row>
    <row r="185" spans="1:4">
      <c r="A185">
        <v>0.1</v>
      </c>
      <c r="B185">
        <v>51.216000000000001</v>
      </c>
      <c r="C185">
        <f t="shared" si="18"/>
        <v>50.779011063983177</v>
      </c>
      <c r="D185">
        <f t="shared" si="19"/>
        <v>0.19095933020111627</v>
      </c>
    </row>
    <row r="186" spans="1:4">
      <c r="A186">
        <v>0.1</v>
      </c>
      <c r="B186">
        <v>51.216000000000001</v>
      </c>
      <c r="C186">
        <f t="shared" si="18"/>
        <v>50.779011063983177</v>
      </c>
      <c r="D186">
        <f t="shared" si="19"/>
        <v>0.19095933020111627</v>
      </c>
    </row>
    <row r="187" spans="1:4">
      <c r="A187">
        <v>0.1</v>
      </c>
      <c r="B187">
        <v>51.216000000000001</v>
      </c>
      <c r="C187">
        <f t="shared" si="18"/>
        <v>50.779011063983177</v>
      </c>
      <c r="D187">
        <f t="shared" si="19"/>
        <v>0.19095933020111627</v>
      </c>
    </row>
    <row r="188" spans="1:4">
      <c r="A188">
        <v>0.1</v>
      </c>
      <c r="B188">
        <v>51.216000000000001</v>
      </c>
      <c r="C188">
        <f t="shared" si="18"/>
        <v>50.779011063983177</v>
      </c>
      <c r="D188">
        <f t="shared" si="19"/>
        <v>0.19095933020111627</v>
      </c>
    </row>
    <row r="189" spans="1:4">
      <c r="A189">
        <v>0.1</v>
      </c>
      <c r="B189">
        <v>51.216000000000001</v>
      </c>
      <c r="C189">
        <f t="shared" si="18"/>
        <v>50.779011063983177</v>
      </c>
      <c r="D189">
        <f t="shared" si="19"/>
        <v>0.19095933020111627</v>
      </c>
    </row>
    <row r="190" spans="1:4">
      <c r="A190">
        <v>0.1</v>
      </c>
      <c r="B190">
        <v>51.216000000000001</v>
      </c>
      <c r="C190">
        <f t="shared" si="18"/>
        <v>50.779011063983177</v>
      </c>
      <c r="D190">
        <f t="shared" si="19"/>
        <v>0.19095933020111627</v>
      </c>
    </row>
    <row r="191" spans="1:4">
      <c r="A191">
        <v>0.1</v>
      </c>
      <c r="B191">
        <v>51.216000000000001</v>
      </c>
      <c r="C191">
        <f t="shared" si="18"/>
        <v>50.779011063983177</v>
      </c>
      <c r="D191">
        <f t="shared" si="19"/>
        <v>0.19095933020111627</v>
      </c>
    </row>
    <row r="192" spans="1:4">
      <c r="A192">
        <v>0.1</v>
      </c>
      <c r="B192">
        <v>51.216000000000001</v>
      </c>
      <c r="C192">
        <f t="shared" si="18"/>
        <v>50.779011063983177</v>
      </c>
      <c r="D192">
        <f t="shared" si="19"/>
        <v>0.19095933020111627</v>
      </c>
    </row>
    <row r="193" spans="1:4">
      <c r="A193">
        <v>0.1</v>
      </c>
      <c r="B193">
        <v>51.216000000000001</v>
      </c>
      <c r="C193">
        <f t="shared" si="18"/>
        <v>50.779011063983177</v>
      </c>
      <c r="D193">
        <f t="shared" si="19"/>
        <v>0.19095933020111627</v>
      </c>
    </row>
    <row r="194" spans="1:4">
      <c r="A194">
        <v>0.1</v>
      </c>
      <c r="B194">
        <v>51.216000000000001</v>
      </c>
      <c r="C194">
        <f t="shared" si="18"/>
        <v>50.779011063983177</v>
      </c>
      <c r="D194">
        <f t="shared" si="19"/>
        <v>0.19095933020111627</v>
      </c>
    </row>
    <row r="195" spans="1:4">
      <c r="A195">
        <v>0.1</v>
      </c>
      <c r="B195">
        <v>51.216000000000001</v>
      </c>
      <c r="C195">
        <f t="shared" si="18"/>
        <v>50.779011063983177</v>
      </c>
      <c r="D195">
        <f t="shared" si="19"/>
        <v>0.19095933020111627</v>
      </c>
    </row>
    <row r="196" spans="1:4">
      <c r="A196">
        <v>0.1</v>
      </c>
      <c r="B196">
        <v>51.216000000000001</v>
      </c>
      <c r="C196">
        <f t="shared" ref="C196:C259" si="20">52/($G$3*POWER(A196,$H$3)+1)</f>
        <v>50.779011063983177</v>
      </c>
      <c r="D196">
        <f t="shared" ref="D196:D259" si="21">POWER((C196-B196),2)</f>
        <v>0.19095933020111627</v>
      </c>
    </row>
    <row r="197" spans="1:4">
      <c r="A197">
        <v>0.1</v>
      </c>
      <c r="B197">
        <v>51.216000000000001</v>
      </c>
      <c r="C197">
        <f t="shared" si="20"/>
        <v>50.779011063983177</v>
      </c>
      <c r="D197">
        <f t="shared" si="21"/>
        <v>0.19095933020111627</v>
      </c>
    </row>
    <row r="198" spans="1:4">
      <c r="A198">
        <v>0.1</v>
      </c>
      <c r="B198">
        <v>51.216000000000001</v>
      </c>
      <c r="C198">
        <f t="shared" si="20"/>
        <v>50.779011063983177</v>
      </c>
      <c r="D198">
        <f t="shared" si="21"/>
        <v>0.19095933020111627</v>
      </c>
    </row>
    <row r="199" spans="1:4">
      <c r="A199">
        <v>0.1</v>
      </c>
      <c r="B199">
        <v>51.216000000000001</v>
      </c>
      <c r="C199">
        <f t="shared" si="20"/>
        <v>50.779011063983177</v>
      </c>
      <c r="D199">
        <f t="shared" si="21"/>
        <v>0.19095933020111627</v>
      </c>
    </row>
    <row r="200" spans="1:4">
      <c r="A200">
        <v>0.1</v>
      </c>
      <c r="B200">
        <v>51.216000000000001</v>
      </c>
      <c r="C200">
        <f t="shared" si="20"/>
        <v>50.779011063983177</v>
      </c>
      <c r="D200">
        <f t="shared" si="21"/>
        <v>0.19095933020111627</v>
      </c>
    </row>
    <row r="201" spans="1:4">
      <c r="A201">
        <v>0.1</v>
      </c>
      <c r="B201">
        <v>51.216000000000001</v>
      </c>
      <c r="C201">
        <f t="shared" si="20"/>
        <v>50.779011063983177</v>
      </c>
      <c r="D201">
        <f t="shared" si="21"/>
        <v>0.19095933020111627</v>
      </c>
    </row>
    <row r="202" spans="1:4">
      <c r="A202">
        <v>0.1</v>
      </c>
      <c r="B202">
        <v>51.216000000000001</v>
      </c>
      <c r="C202">
        <f t="shared" si="20"/>
        <v>50.779011063983177</v>
      </c>
      <c r="D202">
        <f t="shared" si="21"/>
        <v>0.19095933020111627</v>
      </c>
    </row>
    <row r="203" spans="1:4">
      <c r="A203">
        <v>0.1</v>
      </c>
      <c r="B203">
        <v>51.216000000000001</v>
      </c>
      <c r="C203">
        <f t="shared" si="20"/>
        <v>50.779011063983177</v>
      </c>
      <c r="D203">
        <f t="shared" si="21"/>
        <v>0.19095933020111627</v>
      </c>
    </row>
    <row r="204" spans="1:4">
      <c r="A204">
        <v>0.1</v>
      </c>
      <c r="B204">
        <v>51.216000000000001</v>
      </c>
      <c r="C204">
        <f t="shared" si="20"/>
        <v>50.779011063983177</v>
      </c>
      <c r="D204">
        <f t="shared" si="21"/>
        <v>0.19095933020111627</v>
      </c>
    </row>
    <row r="205" spans="1:4">
      <c r="A205">
        <v>0.1</v>
      </c>
      <c r="B205">
        <v>51.216000000000001</v>
      </c>
      <c r="C205">
        <f t="shared" si="20"/>
        <v>50.779011063983177</v>
      </c>
      <c r="D205">
        <f t="shared" si="21"/>
        <v>0.19095933020111627</v>
      </c>
    </row>
    <row r="206" spans="1:4">
      <c r="A206">
        <v>0.1</v>
      </c>
      <c r="B206">
        <v>51.216000000000001</v>
      </c>
      <c r="C206">
        <f t="shared" si="20"/>
        <v>50.779011063983177</v>
      </c>
      <c r="D206">
        <f t="shared" si="21"/>
        <v>0.19095933020111627</v>
      </c>
    </row>
    <row r="207" spans="1:4">
      <c r="A207">
        <v>0.1</v>
      </c>
      <c r="B207">
        <v>51.216000000000001</v>
      </c>
      <c r="C207">
        <f t="shared" si="20"/>
        <v>50.779011063983177</v>
      </c>
      <c r="D207">
        <f t="shared" si="21"/>
        <v>0.19095933020111627</v>
      </c>
    </row>
    <row r="208" spans="1:4">
      <c r="A208">
        <v>0.1</v>
      </c>
      <c r="B208">
        <v>51.216000000000001</v>
      </c>
      <c r="C208">
        <f t="shared" si="20"/>
        <v>50.779011063983177</v>
      </c>
      <c r="D208">
        <f t="shared" si="21"/>
        <v>0.19095933020111627</v>
      </c>
    </row>
    <row r="209" spans="1:4">
      <c r="A209">
        <v>0.1</v>
      </c>
      <c r="B209">
        <v>51.216000000000001</v>
      </c>
      <c r="C209">
        <f t="shared" si="20"/>
        <v>50.779011063983177</v>
      </c>
      <c r="D209">
        <f t="shared" si="21"/>
        <v>0.19095933020111627</v>
      </c>
    </row>
    <row r="210" spans="1:4">
      <c r="A210">
        <v>0.1</v>
      </c>
      <c r="B210">
        <v>51.216000000000001</v>
      </c>
      <c r="C210">
        <f t="shared" si="20"/>
        <v>50.779011063983177</v>
      </c>
      <c r="D210">
        <f t="shared" si="21"/>
        <v>0.19095933020111627</v>
      </c>
    </row>
    <row r="211" spans="1:4">
      <c r="A211">
        <v>0.1</v>
      </c>
      <c r="B211">
        <v>51.216000000000001</v>
      </c>
      <c r="C211">
        <f t="shared" si="20"/>
        <v>50.779011063983177</v>
      </c>
      <c r="D211">
        <f t="shared" si="21"/>
        <v>0.19095933020111627</v>
      </c>
    </row>
    <row r="212" spans="1:4">
      <c r="A212">
        <v>0.1</v>
      </c>
      <c r="B212">
        <v>51.216000000000001</v>
      </c>
      <c r="C212">
        <f t="shared" si="20"/>
        <v>50.779011063983177</v>
      </c>
      <c r="D212">
        <f t="shared" si="21"/>
        <v>0.19095933020111627</v>
      </c>
    </row>
    <row r="213" spans="1:4">
      <c r="A213">
        <v>0.1</v>
      </c>
      <c r="B213">
        <v>51.216000000000001</v>
      </c>
      <c r="C213">
        <f t="shared" si="20"/>
        <v>50.779011063983177</v>
      </c>
      <c r="D213">
        <f t="shared" si="21"/>
        <v>0.19095933020111627</v>
      </c>
    </row>
    <row r="214" spans="1:4">
      <c r="A214">
        <v>0.1</v>
      </c>
      <c r="B214">
        <v>51.216000000000001</v>
      </c>
      <c r="C214">
        <f t="shared" si="20"/>
        <v>50.779011063983177</v>
      </c>
      <c r="D214">
        <f t="shared" si="21"/>
        <v>0.19095933020111627</v>
      </c>
    </row>
    <row r="215" spans="1:4">
      <c r="A215">
        <v>0.1</v>
      </c>
      <c r="B215">
        <v>51.216000000000001</v>
      </c>
      <c r="C215">
        <f t="shared" si="20"/>
        <v>50.779011063983177</v>
      </c>
      <c r="D215">
        <f t="shared" si="21"/>
        <v>0.19095933020111627</v>
      </c>
    </row>
    <row r="216" spans="1:4">
      <c r="A216">
        <v>0.1</v>
      </c>
      <c r="B216">
        <v>51.216000000000001</v>
      </c>
      <c r="C216">
        <f t="shared" si="20"/>
        <v>50.779011063983177</v>
      </c>
      <c r="D216">
        <f t="shared" si="21"/>
        <v>0.19095933020111627</v>
      </c>
    </row>
    <row r="217" spans="1:4">
      <c r="A217">
        <v>0.1</v>
      </c>
      <c r="B217">
        <v>51.216000000000001</v>
      </c>
      <c r="C217">
        <f t="shared" si="20"/>
        <v>50.779011063983177</v>
      </c>
      <c r="D217">
        <f t="shared" si="21"/>
        <v>0.19095933020111627</v>
      </c>
    </row>
    <row r="218" spans="1:4">
      <c r="A218">
        <v>0.1</v>
      </c>
      <c r="B218">
        <v>51.216000000000001</v>
      </c>
      <c r="C218">
        <f t="shared" si="20"/>
        <v>50.779011063983177</v>
      </c>
      <c r="D218">
        <f t="shared" si="21"/>
        <v>0.19095933020111627</v>
      </c>
    </row>
    <row r="219" spans="1:4">
      <c r="A219">
        <v>0.1</v>
      </c>
      <c r="B219">
        <v>51.216000000000001</v>
      </c>
      <c r="C219">
        <f t="shared" si="20"/>
        <v>50.779011063983177</v>
      </c>
      <c r="D219">
        <f t="shared" si="21"/>
        <v>0.19095933020111627</v>
      </c>
    </row>
    <row r="220" spans="1:4">
      <c r="A220">
        <v>0.1</v>
      </c>
      <c r="B220">
        <v>51.216000000000001</v>
      </c>
      <c r="C220">
        <f t="shared" si="20"/>
        <v>50.779011063983177</v>
      </c>
      <c r="D220">
        <f t="shared" si="21"/>
        <v>0.19095933020111627</v>
      </c>
    </row>
    <row r="221" spans="1:4">
      <c r="A221">
        <v>0.1</v>
      </c>
      <c r="B221">
        <v>51.216000000000001</v>
      </c>
      <c r="C221">
        <f t="shared" si="20"/>
        <v>50.779011063983177</v>
      </c>
      <c r="D221">
        <f t="shared" si="21"/>
        <v>0.19095933020111627</v>
      </c>
    </row>
    <row r="222" spans="1:4">
      <c r="A222">
        <v>0.1</v>
      </c>
      <c r="B222">
        <v>51.216000000000001</v>
      </c>
      <c r="C222">
        <f t="shared" si="20"/>
        <v>50.779011063983177</v>
      </c>
      <c r="D222">
        <f t="shared" si="21"/>
        <v>0.19095933020111627</v>
      </c>
    </row>
    <row r="223" spans="1:4">
      <c r="A223">
        <v>0.1</v>
      </c>
      <c r="B223">
        <v>51.216000000000001</v>
      </c>
      <c r="C223">
        <f t="shared" si="20"/>
        <v>50.779011063983177</v>
      </c>
      <c r="D223">
        <f t="shared" si="21"/>
        <v>0.19095933020111627</v>
      </c>
    </row>
    <row r="224" spans="1:4">
      <c r="A224">
        <v>0.1</v>
      </c>
      <c r="B224">
        <v>51.216000000000001</v>
      </c>
      <c r="C224">
        <f t="shared" si="20"/>
        <v>50.779011063983177</v>
      </c>
      <c r="D224">
        <f t="shared" si="21"/>
        <v>0.19095933020111627</v>
      </c>
    </row>
    <row r="225" spans="1:4">
      <c r="A225">
        <v>0.1</v>
      </c>
      <c r="B225">
        <v>51.216000000000001</v>
      </c>
      <c r="C225">
        <f t="shared" si="20"/>
        <v>50.779011063983177</v>
      </c>
      <c r="D225">
        <f t="shared" si="21"/>
        <v>0.19095933020111627</v>
      </c>
    </row>
    <row r="226" spans="1:4">
      <c r="A226">
        <v>0.1</v>
      </c>
      <c r="B226">
        <v>51.216000000000001</v>
      </c>
      <c r="C226">
        <f t="shared" si="20"/>
        <v>50.779011063983177</v>
      </c>
      <c r="D226">
        <f t="shared" si="21"/>
        <v>0.19095933020111627</v>
      </c>
    </row>
    <row r="227" spans="1:4">
      <c r="A227">
        <v>0.1</v>
      </c>
      <c r="B227">
        <v>51.216000000000001</v>
      </c>
      <c r="C227">
        <f t="shared" si="20"/>
        <v>50.779011063983177</v>
      </c>
      <c r="D227">
        <f t="shared" si="21"/>
        <v>0.19095933020111627</v>
      </c>
    </row>
    <row r="228" spans="1:4">
      <c r="A228">
        <v>0.1</v>
      </c>
      <c r="B228">
        <v>51.216000000000001</v>
      </c>
      <c r="C228">
        <f t="shared" si="20"/>
        <v>50.779011063983177</v>
      </c>
      <c r="D228">
        <f t="shared" si="21"/>
        <v>0.19095933020111627</v>
      </c>
    </row>
    <row r="229" spans="1:4">
      <c r="A229">
        <v>0.1</v>
      </c>
      <c r="B229">
        <v>51.216000000000001</v>
      </c>
      <c r="C229">
        <f t="shared" si="20"/>
        <v>50.779011063983177</v>
      </c>
      <c r="D229">
        <f t="shared" si="21"/>
        <v>0.19095933020111627</v>
      </c>
    </row>
    <row r="230" spans="1:4">
      <c r="A230">
        <v>0.1</v>
      </c>
      <c r="B230">
        <v>51.216000000000001</v>
      </c>
      <c r="C230">
        <f t="shared" si="20"/>
        <v>50.779011063983177</v>
      </c>
      <c r="D230">
        <f t="shared" si="21"/>
        <v>0.19095933020111627</v>
      </c>
    </row>
    <row r="231" spans="1:4">
      <c r="A231">
        <v>0.1</v>
      </c>
      <c r="B231">
        <v>51.216000000000001</v>
      </c>
      <c r="C231">
        <f t="shared" si="20"/>
        <v>50.779011063983177</v>
      </c>
      <c r="D231">
        <f t="shared" si="21"/>
        <v>0.19095933020111627</v>
      </c>
    </row>
    <row r="232" spans="1:4">
      <c r="A232">
        <v>0.1</v>
      </c>
      <c r="B232">
        <v>51.216000000000001</v>
      </c>
      <c r="C232">
        <f t="shared" si="20"/>
        <v>50.779011063983177</v>
      </c>
      <c r="D232">
        <f t="shared" si="21"/>
        <v>0.19095933020111627</v>
      </c>
    </row>
    <row r="233" spans="1:4">
      <c r="A233">
        <v>0.1</v>
      </c>
      <c r="B233">
        <v>51.216000000000001</v>
      </c>
      <c r="C233">
        <f t="shared" si="20"/>
        <v>50.779011063983177</v>
      </c>
      <c r="D233">
        <f t="shared" si="21"/>
        <v>0.19095933020111627</v>
      </c>
    </row>
    <row r="234" spans="1:4">
      <c r="A234">
        <v>0.1</v>
      </c>
      <c r="B234">
        <v>51.216000000000001</v>
      </c>
      <c r="C234">
        <f t="shared" si="20"/>
        <v>50.779011063983177</v>
      </c>
      <c r="D234">
        <f t="shared" si="21"/>
        <v>0.19095933020111627</v>
      </c>
    </row>
    <row r="235" spans="1:4">
      <c r="A235">
        <v>0.1</v>
      </c>
      <c r="B235">
        <v>51.216000000000001</v>
      </c>
      <c r="C235">
        <f t="shared" si="20"/>
        <v>50.779011063983177</v>
      </c>
      <c r="D235">
        <f t="shared" si="21"/>
        <v>0.19095933020111627</v>
      </c>
    </row>
    <row r="236" spans="1:4">
      <c r="A236">
        <v>0.1</v>
      </c>
      <c r="B236">
        <v>51.216000000000001</v>
      </c>
      <c r="C236">
        <f t="shared" si="20"/>
        <v>50.779011063983177</v>
      </c>
      <c r="D236">
        <f t="shared" si="21"/>
        <v>0.19095933020111627</v>
      </c>
    </row>
    <row r="237" spans="1:4">
      <c r="A237">
        <v>0.1</v>
      </c>
      <c r="B237">
        <v>51.216000000000001</v>
      </c>
      <c r="C237">
        <f t="shared" si="20"/>
        <v>50.779011063983177</v>
      </c>
      <c r="D237">
        <f t="shared" si="21"/>
        <v>0.19095933020111627</v>
      </c>
    </row>
    <row r="238" spans="1:4">
      <c r="A238">
        <v>0.1</v>
      </c>
      <c r="B238">
        <v>51.216000000000001</v>
      </c>
      <c r="C238">
        <f t="shared" si="20"/>
        <v>50.779011063983177</v>
      </c>
      <c r="D238">
        <f t="shared" si="21"/>
        <v>0.19095933020111627</v>
      </c>
    </row>
    <row r="239" spans="1:4">
      <c r="A239">
        <v>0.1</v>
      </c>
      <c r="B239">
        <v>51.216000000000001</v>
      </c>
      <c r="C239">
        <f t="shared" si="20"/>
        <v>50.779011063983177</v>
      </c>
      <c r="D239">
        <f t="shared" si="21"/>
        <v>0.19095933020111627</v>
      </c>
    </row>
    <row r="240" spans="1:4">
      <c r="A240">
        <v>0.1</v>
      </c>
      <c r="B240">
        <v>51.216000000000001</v>
      </c>
      <c r="C240">
        <f t="shared" si="20"/>
        <v>50.779011063983177</v>
      </c>
      <c r="D240">
        <f t="shared" si="21"/>
        <v>0.19095933020111627</v>
      </c>
    </row>
    <row r="241" spans="1:4">
      <c r="A241">
        <v>0.1</v>
      </c>
      <c r="B241">
        <v>51.216000000000001</v>
      </c>
      <c r="C241">
        <f t="shared" si="20"/>
        <v>50.779011063983177</v>
      </c>
      <c r="D241">
        <f t="shared" si="21"/>
        <v>0.19095933020111627</v>
      </c>
    </row>
    <row r="242" spans="1:4">
      <c r="A242">
        <v>0.1</v>
      </c>
      <c r="B242">
        <v>51.216000000000001</v>
      </c>
      <c r="C242">
        <f t="shared" si="20"/>
        <v>50.779011063983177</v>
      </c>
      <c r="D242">
        <f t="shared" si="21"/>
        <v>0.19095933020111627</v>
      </c>
    </row>
    <row r="243" spans="1:4">
      <c r="A243">
        <v>0.1</v>
      </c>
      <c r="B243">
        <v>51.216000000000001</v>
      </c>
      <c r="C243">
        <f t="shared" si="20"/>
        <v>50.779011063983177</v>
      </c>
      <c r="D243">
        <f t="shared" si="21"/>
        <v>0.19095933020111627</v>
      </c>
    </row>
    <row r="244" spans="1:4">
      <c r="A244">
        <v>0.1</v>
      </c>
      <c r="B244">
        <v>51.216000000000001</v>
      </c>
      <c r="C244">
        <f t="shared" si="20"/>
        <v>50.779011063983177</v>
      </c>
      <c r="D244">
        <f t="shared" si="21"/>
        <v>0.19095933020111627</v>
      </c>
    </row>
    <row r="245" spans="1:4">
      <c r="A245">
        <v>0.1</v>
      </c>
      <c r="B245">
        <v>51.216000000000001</v>
      </c>
      <c r="C245">
        <f t="shared" si="20"/>
        <v>50.779011063983177</v>
      </c>
      <c r="D245">
        <f t="shared" si="21"/>
        <v>0.19095933020111627</v>
      </c>
    </row>
    <row r="246" spans="1:4">
      <c r="A246">
        <v>0.1</v>
      </c>
      <c r="B246">
        <v>51.216000000000001</v>
      </c>
      <c r="C246">
        <f t="shared" si="20"/>
        <v>50.779011063983177</v>
      </c>
      <c r="D246">
        <f t="shared" si="21"/>
        <v>0.19095933020111627</v>
      </c>
    </row>
    <row r="247" spans="1:4">
      <c r="A247">
        <v>0.1</v>
      </c>
      <c r="B247">
        <v>51.216000000000001</v>
      </c>
      <c r="C247">
        <f t="shared" si="20"/>
        <v>50.779011063983177</v>
      </c>
      <c r="D247">
        <f t="shared" si="21"/>
        <v>0.19095933020111627</v>
      </c>
    </row>
    <row r="248" spans="1:4">
      <c r="A248">
        <v>0.1</v>
      </c>
      <c r="B248">
        <v>51.216000000000001</v>
      </c>
      <c r="C248">
        <f t="shared" si="20"/>
        <v>50.779011063983177</v>
      </c>
      <c r="D248">
        <f t="shared" si="21"/>
        <v>0.19095933020111627</v>
      </c>
    </row>
    <row r="249" spans="1:4">
      <c r="A249">
        <v>0.1</v>
      </c>
      <c r="B249">
        <v>51.216000000000001</v>
      </c>
      <c r="C249">
        <f t="shared" si="20"/>
        <v>50.779011063983177</v>
      </c>
      <c r="D249">
        <f t="shared" si="21"/>
        <v>0.19095933020111627</v>
      </c>
    </row>
    <row r="250" spans="1:4">
      <c r="A250">
        <v>0.1</v>
      </c>
      <c r="B250">
        <v>51.216000000000001</v>
      </c>
      <c r="C250">
        <f t="shared" si="20"/>
        <v>50.779011063983177</v>
      </c>
      <c r="D250">
        <f t="shared" si="21"/>
        <v>0.19095933020111627</v>
      </c>
    </row>
    <row r="251" spans="1:4">
      <c r="A251">
        <v>0.1</v>
      </c>
      <c r="B251">
        <v>51.216000000000001</v>
      </c>
      <c r="C251">
        <f t="shared" si="20"/>
        <v>50.779011063983177</v>
      </c>
      <c r="D251">
        <f t="shared" si="21"/>
        <v>0.19095933020111627</v>
      </c>
    </row>
    <row r="252" spans="1:4">
      <c r="A252">
        <v>0.1</v>
      </c>
      <c r="B252">
        <v>51.216000000000001</v>
      </c>
      <c r="C252">
        <f t="shared" si="20"/>
        <v>50.779011063983177</v>
      </c>
      <c r="D252">
        <f t="shared" si="21"/>
        <v>0.19095933020111627</v>
      </c>
    </row>
    <row r="253" spans="1:4">
      <c r="A253">
        <v>0.1</v>
      </c>
      <c r="B253">
        <v>51.216000000000001</v>
      </c>
      <c r="C253">
        <f t="shared" si="20"/>
        <v>50.779011063983177</v>
      </c>
      <c r="D253">
        <f t="shared" si="21"/>
        <v>0.19095933020111627</v>
      </c>
    </row>
    <row r="254" spans="1:4">
      <c r="A254">
        <v>0.1</v>
      </c>
      <c r="B254">
        <v>51.216000000000001</v>
      </c>
      <c r="C254">
        <f t="shared" si="20"/>
        <v>50.779011063983177</v>
      </c>
      <c r="D254">
        <f t="shared" si="21"/>
        <v>0.19095933020111627</v>
      </c>
    </row>
    <row r="255" spans="1:4">
      <c r="A255">
        <v>0.1</v>
      </c>
      <c r="B255">
        <v>51.216000000000001</v>
      </c>
      <c r="C255">
        <f t="shared" si="20"/>
        <v>50.779011063983177</v>
      </c>
      <c r="D255">
        <f t="shared" si="21"/>
        <v>0.19095933020111627</v>
      </c>
    </row>
    <row r="256" spans="1:4">
      <c r="A256">
        <v>0.1</v>
      </c>
      <c r="B256">
        <v>51.216000000000001</v>
      </c>
      <c r="C256">
        <f t="shared" si="20"/>
        <v>50.779011063983177</v>
      </c>
      <c r="D256">
        <f t="shared" si="21"/>
        <v>0.19095933020111627</v>
      </c>
    </row>
    <row r="257" spans="1:4">
      <c r="A257">
        <v>0.1</v>
      </c>
      <c r="B257">
        <v>51.216000000000001</v>
      </c>
      <c r="C257">
        <f t="shared" si="20"/>
        <v>50.779011063983177</v>
      </c>
      <c r="D257">
        <f t="shared" si="21"/>
        <v>0.19095933020111627</v>
      </c>
    </row>
    <row r="258" spans="1:4">
      <c r="A258">
        <v>0.1</v>
      </c>
      <c r="B258">
        <v>51.216000000000001</v>
      </c>
      <c r="C258">
        <f t="shared" si="20"/>
        <v>50.779011063983177</v>
      </c>
      <c r="D258">
        <f t="shared" si="21"/>
        <v>0.19095933020111627</v>
      </c>
    </row>
    <row r="259" spans="1:4">
      <c r="A259">
        <v>0.1</v>
      </c>
      <c r="B259">
        <v>51.216000000000001</v>
      </c>
      <c r="C259">
        <f t="shared" si="20"/>
        <v>50.779011063983177</v>
      </c>
      <c r="D259">
        <f t="shared" si="21"/>
        <v>0.19095933020111627</v>
      </c>
    </row>
    <row r="260" spans="1:4">
      <c r="A260">
        <v>0.1</v>
      </c>
      <c r="B260">
        <v>51.216000000000001</v>
      </c>
      <c r="C260">
        <f t="shared" ref="C260:C323" si="22">52/($G$3*POWER(A260,$H$3)+1)</f>
        <v>50.779011063983177</v>
      </c>
      <c r="D260">
        <f t="shared" ref="D260:D323" si="23">POWER((C260-B260),2)</f>
        <v>0.19095933020111627</v>
      </c>
    </row>
    <row r="261" spans="1:4">
      <c r="A261">
        <v>0.1</v>
      </c>
      <c r="B261">
        <v>51.216000000000001</v>
      </c>
      <c r="C261">
        <f t="shared" si="22"/>
        <v>50.779011063983177</v>
      </c>
      <c r="D261">
        <f t="shared" si="23"/>
        <v>0.19095933020111627</v>
      </c>
    </row>
    <row r="262" spans="1:4">
      <c r="A262">
        <v>0.1</v>
      </c>
      <c r="B262">
        <v>51.216000000000001</v>
      </c>
      <c r="C262">
        <f t="shared" si="22"/>
        <v>50.779011063983177</v>
      </c>
      <c r="D262">
        <f t="shared" si="23"/>
        <v>0.19095933020111627</v>
      </c>
    </row>
    <row r="263" spans="1:4">
      <c r="A263">
        <v>0.1</v>
      </c>
      <c r="B263">
        <v>51.216000000000001</v>
      </c>
      <c r="C263">
        <f t="shared" si="22"/>
        <v>50.779011063983177</v>
      </c>
      <c r="D263">
        <f t="shared" si="23"/>
        <v>0.19095933020111627</v>
      </c>
    </row>
    <row r="264" spans="1:4">
      <c r="A264">
        <v>0.1</v>
      </c>
      <c r="B264">
        <v>51.216000000000001</v>
      </c>
      <c r="C264">
        <f t="shared" si="22"/>
        <v>50.779011063983177</v>
      </c>
      <c r="D264">
        <f t="shared" si="23"/>
        <v>0.19095933020111627</v>
      </c>
    </row>
    <row r="265" spans="1:4">
      <c r="A265">
        <v>0.1</v>
      </c>
      <c r="B265">
        <v>51.216000000000001</v>
      </c>
      <c r="C265">
        <f t="shared" si="22"/>
        <v>50.779011063983177</v>
      </c>
      <c r="D265">
        <f t="shared" si="23"/>
        <v>0.19095933020111627</v>
      </c>
    </row>
    <row r="266" spans="1:4">
      <c r="A266">
        <v>0.1</v>
      </c>
      <c r="B266">
        <v>51.216000000000001</v>
      </c>
      <c r="C266">
        <f t="shared" si="22"/>
        <v>50.779011063983177</v>
      </c>
      <c r="D266">
        <f t="shared" si="23"/>
        <v>0.19095933020111627</v>
      </c>
    </row>
    <row r="267" spans="1:4">
      <c r="A267">
        <v>0.1</v>
      </c>
      <c r="B267">
        <v>51.216000000000001</v>
      </c>
      <c r="C267">
        <f t="shared" si="22"/>
        <v>50.779011063983177</v>
      </c>
      <c r="D267">
        <f t="shared" si="23"/>
        <v>0.19095933020111627</v>
      </c>
    </row>
    <row r="268" spans="1:4">
      <c r="A268">
        <v>0.1</v>
      </c>
      <c r="B268">
        <v>51.216000000000001</v>
      </c>
      <c r="C268">
        <f t="shared" si="22"/>
        <v>50.779011063983177</v>
      </c>
      <c r="D268">
        <f t="shared" si="23"/>
        <v>0.19095933020111627</v>
      </c>
    </row>
    <row r="269" spans="1:4">
      <c r="A269">
        <v>0.1</v>
      </c>
      <c r="B269">
        <v>51.216000000000001</v>
      </c>
      <c r="C269">
        <f t="shared" si="22"/>
        <v>50.779011063983177</v>
      </c>
      <c r="D269">
        <f t="shared" si="23"/>
        <v>0.19095933020111627</v>
      </c>
    </row>
    <row r="270" spans="1:4">
      <c r="A270">
        <v>0.1</v>
      </c>
      <c r="B270">
        <v>51.216000000000001</v>
      </c>
      <c r="C270">
        <f t="shared" si="22"/>
        <v>50.779011063983177</v>
      </c>
      <c r="D270">
        <f t="shared" si="23"/>
        <v>0.19095933020111627</v>
      </c>
    </row>
    <row r="271" spans="1:4">
      <c r="A271">
        <v>0.1</v>
      </c>
      <c r="B271">
        <v>51.216000000000001</v>
      </c>
      <c r="C271">
        <f t="shared" si="22"/>
        <v>50.779011063983177</v>
      </c>
      <c r="D271">
        <f t="shared" si="23"/>
        <v>0.19095933020111627</v>
      </c>
    </row>
    <row r="272" spans="1:4">
      <c r="A272">
        <v>0.1</v>
      </c>
      <c r="B272">
        <v>51.216000000000001</v>
      </c>
      <c r="C272">
        <f t="shared" si="22"/>
        <v>50.779011063983177</v>
      </c>
      <c r="D272">
        <f t="shared" si="23"/>
        <v>0.19095933020111627</v>
      </c>
    </row>
    <row r="273" spans="1:4">
      <c r="A273">
        <v>0.1</v>
      </c>
      <c r="B273">
        <v>51.216000000000001</v>
      </c>
      <c r="C273">
        <f t="shared" si="22"/>
        <v>50.779011063983177</v>
      </c>
      <c r="D273">
        <f t="shared" si="23"/>
        <v>0.19095933020111627</v>
      </c>
    </row>
    <row r="274" spans="1:4">
      <c r="A274">
        <v>0.1</v>
      </c>
      <c r="B274">
        <v>51.216000000000001</v>
      </c>
      <c r="C274">
        <f t="shared" si="22"/>
        <v>50.779011063983177</v>
      </c>
      <c r="D274">
        <f t="shared" si="23"/>
        <v>0.19095933020111627</v>
      </c>
    </row>
    <row r="275" spans="1:4">
      <c r="A275">
        <v>0.1</v>
      </c>
      <c r="B275">
        <v>51.216000000000001</v>
      </c>
      <c r="C275">
        <f t="shared" si="22"/>
        <v>50.779011063983177</v>
      </c>
      <c r="D275">
        <f t="shared" si="23"/>
        <v>0.19095933020111627</v>
      </c>
    </row>
    <row r="276" spans="1:4">
      <c r="A276">
        <v>0.1</v>
      </c>
      <c r="B276">
        <v>51.216000000000001</v>
      </c>
      <c r="C276">
        <f t="shared" si="22"/>
        <v>50.779011063983177</v>
      </c>
      <c r="D276">
        <f t="shared" si="23"/>
        <v>0.19095933020111627</v>
      </c>
    </row>
    <row r="277" spans="1:4">
      <c r="A277">
        <v>0.1</v>
      </c>
      <c r="B277">
        <v>51.216000000000001</v>
      </c>
      <c r="C277">
        <f t="shared" si="22"/>
        <v>50.779011063983177</v>
      </c>
      <c r="D277">
        <f t="shared" si="23"/>
        <v>0.19095933020111627</v>
      </c>
    </row>
    <row r="278" spans="1:4">
      <c r="A278">
        <v>0.1</v>
      </c>
      <c r="B278">
        <v>51.216000000000001</v>
      </c>
      <c r="C278">
        <f t="shared" si="22"/>
        <v>50.779011063983177</v>
      </c>
      <c r="D278">
        <f t="shared" si="23"/>
        <v>0.19095933020111627</v>
      </c>
    </row>
    <row r="279" spans="1:4">
      <c r="A279">
        <v>0.1</v>
      </c>
      <c r="B279">
        <v>51.216000000000001</v>
      </c>
      <c r="C279">
        <f t="shared" si="22"/>
        <v>50.779011063983177</v>
      </c>
      <c r="D279">
        <f t="shared" si="23"/>
        <v>0.19095933020111627</v>
      </c>
    </row>
    <row r="280" spans="1:4">
      <c r="A280">
        <v>0.1</v>
      </c>
      <c r="B280">
        <v>51.216000000000001</v>
      </c>
      <c r="C280">
        <f t="shared" si="22"/>
        <v>50.779011063983177</v>
      </c>
      <c r="D280">
        <f t="shared" si="23"/>
        <v>0.19095933020111627</v>
      </c>
    </row>
    <row r="281" spans="1:4">
      <c r="A281">
        <v>0.1</v>
      </c>
      <c r="B281">
        <v>51.216000000000001</v>
      </c>
      <c r="C281">
        <f t="shared" si="22"/>
        <v>50.779011063983177</v>
      </c>
      <c r="D281">
        <f t="shared" si="23"/>
        <v>0.19095933020111627</v>
      </c>
    </row>
    <row r="282" spans="1:4">
      <c r="A282">
        <v>0.1</v>
      </c>
      <c r="B282">
        <v>51.216000000000001</v>
      </c>
      <c r="C282">
        <f t="shared" si="22"/>
        <v>50.779011063983177</v>
      </c>
      <c r="D282">
        <f t="shared" si="23"/>
        <v>0.19095933020111627</v>
      </c>
    </row>
    <row r="283" spans="1:4">
      <c r="A283">
        <v>0.1</v>
      </c>
      <c r="B283">
        <v>51.216000000000001</v>
      </c>
      <c r="C283">
        <f t="shared" si="22"/>
        <v>50.779011063983177</v>
      </c>
      <c r="D283">
        <f t="shared" si="23"/>
        <v>0.19095933020111627</v>
      </c>
    </row>
    <row r="284" spans="1:4">
      <c r="A284">
        <v>0.1</v>
      </c>
      <c r="B284">
        <v>51.216000000000001</v>
      </c>
      <c r="C284">
        <f t="shared" si="22"/>
        <v>50.779011063983177</v>
      </c>
      <c r="D284">
        <f t="shared" si="23"/>
        <v>0.19095933020111627</v>
      </c>
    </row>
    <row r="285" spans="1:4">
      <c r="A285">
        <v>0.1</v>
      </c>
      <c r="B285">
        <v>51.216000000000001</v>
      </c>
      <c r="C285">
        <f t="shared" si="22"/>
        <v>50.779011063983177</v>
      </c>
      <c r="D285">
        <f t="shared" si="23"/>
        <v>0.19095933020111627</v>
      </c>
    </row>
    <row r="286" spans="1:4">
      <c r="A286">
        <v>0.1</v>
      </c>
      <c r="B286">
        <v>51.216000000000001</v>
      </c>
      <c r="C286">
        <f t="shared" si="22"/>
        <v>50.779011063983177</v>
      </c>
      <c r="D286">
        <f t="shared" si="23"/>
        <v>0.19095933020111627</v>
      </c>
    </row>
    <row r="287" spans="1:4">
      <c r="A287">
        <v>0.1</v>
      </c>
      <c r="B287">
        <v>51.216000000000001</v>
      </c>
      <c r="C287">
        <f t="shared" si="22"/>
        <v>50.779011063983177</v>
      </c>
      <c r="D287">
        <f t="shared" si="23"/>
        <v>0.19095933020111627</v>
      </c>
    </row>
    <row r="288" spans="1:4">
      <c r="A288">
        <v>0.1</v>
      </c>
      <c r="B288">
        <v>51.216000000000001</v>
      </c>
      <c r="C288">
        <f t="shared" si="22"/>
        <v>50.779011063983177</v>
      </c>
      <c r="D288">
        <f t="shared" si="23"/>
        <v>0.19095933020111627</v>
      </c>
    </row>
    <row r="289" spans="1:4">
      <c r="A289">
        <v>0.1</v>
      </c>
      <c r="B289">
        <v>51.216000000000001</v>
      </c>
      <c r="C289">
        <f t="shared" si="22"/>
        <v>50.779011063983177</v>
      </c>
      <c r="D289">
        <f t="shared" si="23"/>
        <v>0.19095933020111627</v>
      </c>
    </row>
    <row r="290" spans="1:4">
      <c r="A290">
        <v>0.1</v>
      </c>
      <c r="B290">
        <v>51.216000000000001</v>
      </c>
      <c r="C290">
        <f t="shared" si="22"/>
        <v>50.779011063983177</v>
      </c>
      <c r="D290">
        <f t="shared" si="23"/>
        <v>0.19095933020111627</v>
      </c>
    </row>
    <row r="291" spans="1:4">
      <c r="A291">
        <v>0.1</v>
      </c>
      <c r="B291">
        <v>51.216000000000001</v>
      </c>
      <c r="C291">
        <f t="shared" si="22"/>
        <v>50.779011063983177</v>
      </c>
      <c r="D291">
        <f t="shared" si="23"/>
        <v>0.19095933020111627</v>
      </c>
    </row>
    <row r="292" spans="1:4">
      <c r="A292">
        <v>0.1</v>
      </c>
      <c r="B292">
        <v>51.216000000000001</v>
      </c>
      <c r="C292">
        <f t="shared" si="22"/>
        <v>50.779011063983177</v>
      </c>
      <c r="D292">
        <f t="shared" si="23"/>
        <v>0.19095933020111627</v>
      </c>
    </row>
    <row r="293" spans="1:4">
      <c r="A293">
        <v>0.1</v>
      </c>
      <c r="B293">
        <v>51.216000000000001</v>
      </c>
      <c r="C293">
        <f t="shared" si="22"/>
        <v>50.779011063983177</v>
      </c>
      <c r="D293">
        <f t="shared" si="23"/>
        <v>0.19095933020111627</v>
      </c>
    </row>
    <row r="294" spans="1:4">
      <c r="A294">
        <v>0.1</v>
      </c>
      <c r="B294">
        <v>51.216000000000001</v>
      </c>
      <c r="C294">
        <f t="shared" si="22"/>
        <v>50.779011063983177</v>
      </c>
      <c r="D294">
        <f t="shared" si="23"/>
        <v>0.19095933020111627</v>
      </c>
    </row>
    <row r="295" spans="1:4">
      <c r="A295">
        <v>0.1</v>
      </c>
      <c r="B295">
        <v>51.216000000000001</v>
      </c>
      <c r="C295">
        <f t="shared" si="22"/>
        <v>50.779011063983177</v>
      </c>
      <c r="D295">
        <f t="shared" si="23"/>
        <v>0.19095933020111627</v>
      </c>
    </row>
    <row r="296" spans="1:4">
      <c r="A296">
        <v>0.1</v>
      </c>
      <c r="B296">
        <v>51.216000000000001</v>
      </c>
      <c r="C296">
        <f t="shared" si="22"/>
        <v>50.779011063983177</v>
      </c>
      <c r="D296">
        <f t="shared" si="23"/>
        <v>0.19095933020111627</v>
      </c>
    </row>
    <row r="297" spans="1:4">
      <c r="A297">
        <v>0.1</v>
      </c>
      <c r="B297">
        <v>51.216000000000001</v>
      </c>
      <c r="C297">
        <f t="shared" si="22"/>
        <v>50.779011063983177</v>
      </c>
      <c r="D297">
        <f t="shared" si="23"/>
        <v>0.19095933020111627</v>
      </c>
    </row>
    <row r="298" spans="1:4">
      <c r="A298">
        <v>0.1</v>
      </c>
      <c r="B298">
        <v>51.216000000000001</v>
      </c>
      <c r="C298">
        <f t="shared" si="22"/>
        <v>50.779011063983177</v>
      </c>
      <c r="D298">
        <f t="shared" si="23"/>
        <v>0.19095933020111627</v>
      </c>
    </row>
    <row r="299" spans="1:4">
      <c r="A299">
        <v>0.1</v>
      </c>
      <c r="B299">
        <v>51.216000000000001</v>
      </c>
      <c r="C299">
        <f t="shared" si="22"/>
        <v>50.779011063983177</v>
      </c>
      <c r="D299">
        <f t="shared" si="23"/>
        <v>0.19095933020111627</v>
      </c>
    </row>
    <row r="300" spans="1:4">
      <c r="A300">
        <v>0.1</v>
      </c>
      <c r="B300">
        <v>51.216000000000001</v>
      </c>
      <c r="C300">
        <f t="shared" si="22"/>
        <v>50.779011063983177</v>
      </c>
      <c r="D300">
        <f t="shared" si="23"/>
        <v>0.19095933020111627</v>
      </c>
    </row>
    <row r="301" spans="1:4">
      <c r="A301">
        <v>0.1</v>
      </c>
      <c r="B301">
        <v>51.216000000000001</v>
      </c>
      <c r="C301">
        <f t="shared" si="22"/>
        <v>50.779011063983177</v>
      </c>
      <c r="D301">
        <f t="shared" si="23"/>
        <v>0.19095933020111627</v>
      </c>
    </row>
    <row r="302" spans="1:4">
      <c r="A302">
        <v>5.333333333333333</v>
      </c>
      <c r="B302" s="2">
        <v>24.167692307692299</v>
      </c>
      <c r="C302">
        <f t="shared" si="22"/>
        <v>29.833641162766423</v>
      </c>
      <c r="D302">
        <f t="shared" si="23"/>
        <v>32.10297642831577</v>
      </c>
    </row>
    <row r="303" spans="1:4">
      <c r="A303">
        <v>5.333333333333333</v>
      </c>
      <c r="B303" s="2">
        <v>24.047692307692301</v>
      </c>
      <c r="C303">
        <f t="shared" si="22"/>
        <v>29.833641162766423</v>
      </c>
      <c r="D303">
        <f t="shared" si="23"/>
        <v>33.477204153533535</v>
      </c>
    </row>
    <row r="304" spans="1:4">
      <c r="A304">
        <v>5.916666666666667</v>
      </c>
      <c r="B304" s="2">
        <v>23.454166666666669</v>
      </c>
      <c r="C304">
        <f t="shared" si="22"/>
        <v>28.687999811090776</v>
      </c>
      <c r="D304">
        <f t="shared" si="23"/>
        <v>27.393009383672336</v>
      </c>
    </row>
    <row r="305" spans="1:4">
      <c r="A305">
        <v>7.833333333333333</v>
      </c>
      <c r="B305" s="2">
        <v>24.588421052631585</v>
      </c>
      <c r="C305">
        <f t="shared" si="22"/>
        <v>25.55039262315319</v>
      </c>
      <c r="D305">
        <f t="shared" si="23"/>
        <v>0.92538930249180362</v>
      </c>
    </row>
    <row r="306" spans="1:4">
      <c r="A306">
        <v>7.583333333333333</v>
      </c>
      <c r="B306" s="2">
        <v>21.384782608695645</v>
      </c>
      <c r="C306">
        <f t="shared" si="22"/>
        <v>25.914132213296185</v>
      </c>
      <c r="D306">
        <f t="shared" si="23"/>
        <v>20.51500784069507</v>
      </c>
    </row>
    <row r="307" spans="1:4">
      <c r="A307">
        <v>4.916666666666667</v>
      </c>
      <c r="B307" s="2">
        <v>24.340000000000007</v>
      </c>
      <c r="C307">
        <f t="shared" si="22"/>
        <v>30.72119723379787</v>
      </c>
      <c r="D307">
        <f t="shared" si="23"/>
        <v>40.719678136629497</v>
      </c>
    </row>
    <row r="308" spans="1:4">
      <c r="A308">
        <v>6.25</v>
      </c>
      <c r="B308" s="2">
        <v>23.906578947368423</v>
      </c>
      <c r="C308">
        <f t="shared" si="22"/>
        <v>28.078481442870491</v>
      </c>
      <c r="D308">
        <f t="shared" si="23"/>
        <v>17.404770431976374</v>
      </c>
    </row>
    <row r="309" spans="1:4">
      <c r="A309">
        <v>7.75</v>
      </c>
      <c r="B309" s="2">
        <v>24.228723404255309</v>
      </c>
      <c r="C309">
        <f t="shared" si="22"/>
        <v>25.670320551205979</v>
      </c>
      <c r="D309">
        <f t="shared" si="23"/>
        <v>2.0782023340963121</v>
      </c>
    </row>
    <row r="310" spans="1:4">
      <c r="A310">
        <v>7.333333333333333</v>
      </c>
      <c r="B310" s="2">
        <v>25.497752808988761</v>
      </c>
      <c r="C310">
        <f t="shared" si="22"/>
        <v>26.290100090969791</v>
      </c>
      <c r="D310">
        <f t="shared" si="23"/>
        <v>0.62781421526272585</v>
      </c>
    </row>
    <row r="311" spans="1:4">
      <c r="A311">
        <v>8.5833333333333339</v>
      </c>
      <c r="B311" s="2">
        <v>20.806730769230771</v>
      </c>
      <c r="C311">
        <f t="shared" si="22"/>
        <v>24.526430614835974</v>
      </c>
      <c r="D311">
        <f t="shared" si="23"/>
        <v>13.836166941395366</v>
      </c>
    </row>
    <row r="312" spans="1:4">
      <c r="A312">
        <v>5.5</v>
      </c>
      <c r="B312" s="2">
        <v>27.723880597014922</v>
      </c>
      <c r="C312">
        <f t="shared" si="22"/>
        <v>29.495376802125882</v>
      </c>
      <c r="D312">
        <f t="shared" si="23"/>
        <v>3.1381988047225331</v>
      </c>
    </row>
    <row r="313" spans="1:4">
      <c r="A313">
        <v>5.166666666666667</v>
      </c>
      <c r="B313" s="2">
        <v>22.406349206349198</v>
      </c>
      <c r="C313">
        <f t="shared" si="22"/>
        <v>30.181259561288062</v>
      </c>
      <c r="D313">
        <f t="shared" si="23"/>
        <v>60.449231027335578</v>
      </c>
    </row>
    <row r="314" spans="1:4">
      <c r="A314">
        <v>5.166666666666667</v>
      </c>
      <c r="B314" s="2">
        <v>20.344444444444441</v>
      </c>
      <c r="C314">
        <f t="shared" si="22"/>
        <v>30.181259561288062</v>
      </c>
      <c r="D314">
        <f t="shared" si="23"/>
        <v>96.762931642963167</v>
      </c>
    </row>
    <row r="315" spans="1:4">
      <c r="A315">
        <v>8.6666666666666661</v>
      </c>
      <c r="B315" s="2">
        <v>19.314285714285706</v>
      </c>
      <c r="C315">
        <f t="shared" si="22"/>
        <v>24.41843980460839</v>
      </c>
      <c r="D315">
        <f t="shared" si="23"/>
        <v>26.052388977757783</v>
      </c>
    </row>
    <row r="316" spans="1:4">
      <c r="A316">
        <v>7.416666666666667</v>
      </c>
      <c r="B316" s="2">
        <v>25.102222222222217</v>
      </c>
      <c r="C316">
        <f t="shared" si="22"/>
        <v>26.163377634958241</v>
      </c>
      <c r="D316">
        <f t="shared" si="23"/>
        <v>1.1260508099789621</v>
      </c>
    </row>
    <row r="317" spans="1:4">
      <c r="A317">
        <v>5.666666666666667</v>
      </c>
      <c r="B317" s="2">
        <v>24.15217391304348</v>
      </c>
      <c r="C317">
        <f t="shared" si="22"/>
        <v>29.166054576153766</v>
      </c>
      <c r="D317">
        <f t="shared" si="23"/>
        <v>25.138999303911234</v>
      </c>
    </row>
    <row r="318" spans="1:4">
      <c r="A318">
        <v>5.666666666666667</v>
      </c>
      <c r="B318" s="2">
        <v>23.905797101449274</v>
      </c>
      <c r="C318">
        <f t="shared" si="22"/>
        <v>29.166054576153766</v>
      </c>
      <c r="D318">
        <f t="shared" si="23"/>
        <v>27.670308700184478</v>
      </c>
    </row>
    <row r="319" spans="1:4">
      <c r="A319">
        <v>6.5</v>
      </c>
      <c r="B319" s="2">
        <v>23.968354430379748</v>
      </c>
      <c r="C319">
        <f t="shared" si="22"/>
        <v>27.640854987737324</v>
      </c>
      <c r="D319">
        <f t="shared" si="23"/>
        <v>13.487260343791709</v>
      </c>
    </row>
    <row r="320" spans="1:4">
      <c r="A320">
        <v>8.8333333333333339</v>
      </c>
      <c r="B320" s="2">
        <v>21.586915887850459</v>
      </c>
      <c r="C320">
        <f t="shared" si="22"/>
        <v>24.205702718163298</v>
      </c>
      <c r="D320">
        <f t="shared" si="23"/>
        <v>6.8580444626199659</v>
      </c>
    </row>
    <row r="321" spans="1:4">
      <c r="A321">
        <v>6.833333333333333</v>
      </c>
      <c r="B321" s="2">
        <v>19.431325301204819</v>
      </c>
      <c r="C321">
        <f t="shared" si="22"/>
        <v>27.081512677470297</v>
      </c>
      <c r="D321">
        <f t="shared" si="23"/>
        <v>58.525366891971679</v>
      </c>
    </row>
    <row r="322" spans="1:4">
      <c r="A322">
        <v>4.416666666666667</v>
      </c>
      <c r="B322" s="2">
        <v>27.109259259259247</v>
      </c>
      <c r="C322">
        <f t="shared" si="22"/>
        <v>31.873863952431545</v>
      </c>
      <c r="D322">
        <f t="shared" si="23"/>
        <v>22.701457882199492</v>
      </c>
    </row>
    <row r="323" spans="1:4">
      <c r="A323">
        <v>5.5</v>
      </c>
      <c r="B323" s="2">
        <v>26.116417910447758</v>
      </c>
      <c r="C323">
        <f t="shared" si="22"/>
        <v>29.495376802125882</v>
      </c>
      <c r="D323">
        <f t="shared" si="23"/>
        <v>11.417363191650656</v>
      </c>
    </row>
    <row r="324" spans="1:4">
      <c r="A324">
        <v>6.083333333333333</v>
      </c>
      <c r="B324" s="2">
        <v>22.908108108108106</v>
      </c>
      <c r="C324">
        <f t="shared" ref="C324:C384" si="24">52/($G$3*POWER(A324,$H$3)+1)</f>
        <v>28.379395332619623</v>
      </c>
      <c r="D324">
        <f t="shared" ref="D324:D384" si="25">POWER((C324-B324),2)</f>
        <v>29.934983893102942</v>
      </c>
    </row>
    <row r="325" spans="1:4">
      <c r="A325">
        <v>7.666666666666667</v>
      </c>
      <c r="B325" s="2">
        <v>24.549462365591392</v>
      </c>
      <c r="C325">
        <f t="shared" si="24"/>
        <v>25.791559264753538</v>
      </c>
      <c r="D325">
        <f t="shared" si="25"/>
        <v>1.5428047069082176</v>
      </c>
    </row>
    <row r="326" spans="1:4">
      <c r="A326">
        <v>7.583333333333333</v>
      </c>
      <c r="B326" s="2">
        <v>23.55434782608695</v>
      </c>
      <c r="C326">
        <f t="shared" si="24"/>
        <v>25.914132213296185</v>
      </c>
      <c r="D326">
        <f t="shared" si="25"/>
        <v>5.5685823541164634</v>
      </c>
    </row>
    <row r="327" spans="1:4">
      <c r="A327">
        <v>5</v>
      </c>
      <c r="B327" s="2">
        <v>25.472131147540981</v>
      </c>
      <c r="C327">
        <f t="shared" si="24"/>
        <v>30.538672165607533</v>
      </c>
      <c r="D327">
        <f t="shared" si="25"/>
        <v>25.669837887750852</v>
      </c>
    </row>
    <row r="328" spans="1:4">
      <c r="A328">
        <v>4.333333333333333</v>
      </c>
      <c r="B328" s="2">
        <v>23.845283018867931</v>
      </c>
      <c r="C328">
        <f t="shared" si="24"/>
        <v>32.0762185916725</v>
      </c>
      <c r="D328">
        <f t="shared" si="25"/>
        <v>67.74830040365967</v>
      </c>
    </row>
    <row r="329" spans="1:4">
      <c r="A329">
        <v>5.416666666666667</v>
      </c>
      <c r="B329" s="2">
        <v>25.059090909090902</v>
      </c>
      <c r="C329">
        <f t="shared" si="24"/>
        <v>29.66336610460295</v>
      </c>
      <c r="D329">
        <f t="shared" si="25"/>
        <v>21.199350076007516</v>
      </c>
    </row>
    <row r="330" spans="1:4">
      <c r="A330">
        <v>6.25</v>
      </c>
      <c r="B330" s="2">
        <v>21.947368421052637</v>
      </c>
      <c r="C330">
        <f t="shared" si="24"/>
        <v>28.078481442870491</v>
      </c>
      <c r="D330">
        <f t="shared" si="25"/>
        <v>37.590546886304452</v>
      </c>
    </row>
    <row r="331" spans="1:4">
      <c r="A331">
        <v>8.5833333333333339</v>
      </c>
      <c r="B331" s="2">
        <v>24.588461538461527</v>
      </c>
      <c r="C331">
        <f t="shared" si="24"/>
        <v>24.526430614835974</v>
      </c>
      <c r="D331">
        <f t="shared" si="25"/>
        <v>3.8478354858391844E-3</v>
      </c>
    </row>
    <row r="332" spans="1:4">
      <c r="A332">
        <v>5.583333333333333</v>
      </c>
      <c r="B332" s="2">
        <v>23.857352941176465</v>
      </c>
      <c r="C332">
        <f t="shared" si="24"/>
        <v>29.32962262973674</v>
      </c>
      <c r="D332">
        <f t="shared" si="25"/>
        <v>29.945735544335562</v>
      </c>
    </row>
    <row r="333" spans="1:4">
      <c r="A333">
        <v>6.083333333333333</v>
      </c>
      <c r="B333" s="2">
        <v>23.570270270270274</v>
      </c>
      <c r="C333">
        <f t="shared" si="24"/>
        <v>28.379395332619623</v>
      </c>
      <c r="D333">
        <f t="shared" si="25"/>
        <v>23.127683865316627</v>
      </c>
    </row>
    <row r="334" spans="1:4">
      <c r="A334">
        <v>6.166666666666667</v>
      </c>
      <c r="B334" s="2">
        <v>23.499999999999996</v>
      </c>
      <c r="C334">
        <f t="shared" si="24"/>
        <v>28.22799693702952</v>
      </c>
      <c r="D334">
        <f t="shared" si="25"/>
        <v>22.353955036560556</v>
      </c>
    </row>
    <row r="335" spans="1:4">
      <c r="A335">
        <v>5.666666666666667</v>
      </c>
      <c r="B335" s="2">
        <v>22.478260869565212</v>
      </c>
      <c r="C335">
        <f t="shared" si="24"/>
        <v>29.166054576153766</v>
      </c>
      <c r="D335">
        <f t="shared" si="25"/>
        <v>44.726584661885468</v>
      </c>
    </row>
    <row r="336" spans="1:4">
      <c r="A336">
        <v>7.333333333333333</v>
      </c>
      <c r="B336" s="2">
        <v>22.258426966292134</v>
      </c>
      <c r="C336">
        <f t="shared" si="24"/>
        <v>26.290100090969791</v>
      </c>
      <c r="D336">
        <f t="shared" si="25"/>
        <v>16.254388184248096</v>
      </c>
    </row>
    <row r="337" spans="1:4">
      <c r="A337">
        <v>5.166666666666667</v>
      </c>
      <c r="B337" s="2">
        <v>26.904761904761912</v>
      </c>
      <c r="C337">
        <f t="shared" si="24"/>
        <v>30.181259561288062</v>
      </c>
      <c r="D337">
        <f t="shared" si="25"/>
        <v>10.735436893221353</v>
      </c>
    </row>
    <row r="338" spans="1:4">
      <c r="A338">
        <v>6</v>
      </c>
      <c r="B338" s="2">
        <v>24.44794520547946</v>
      </c>
      <c r="C338">
        <f t="shared" si="24"/>
        <v>28.532716074639517</v>
      </c>
      <c r="D338">
        <f t="shared" si="25"/>
        <v>16.685353053538606</v>
      </c>
    </row>
    <row r="339" spans="1:4">
      <c r="A339">
        <v>6.833333333333333</v>
      </c>
      <c r="B339" s="2">
        <v>22.983132530120475</v>
      </c>
      <c r="C339">
        <f t="shared" si="24"/>
        <v>27.081512677470297</v>
      </c>
      <c r="D339">
        <f t="shared" si="25"/>
        <v>16.796719832191148</v>
      </c>
    </row>
    <row r="340" spans="1:4">
      <c r="A340">
        <v>6.25</v>
      </c>
      <c r="B340" s="2">
        <v>24.068421052631582</v>
      </c>
      <c r="C340">
        <f t="shared" si="24"/>
        <v>28.078481442870491</v>
      </c>
      <c r="D340">
        <f t="shared" si="25"/>
        <v>16.080584333363031</v>
      </c>
    </row>
    <row r="341" spans="1:4">
      <c r="A341">
        <v>6.666666666666667</v>
      </c>
      <c r="B341" s="2">
        <v>22.733333333333331</v>
      </c>
      <c r="C341">
        <f t="shared" si="24"/>
        <v>27.357845365507263</v>
      </c>
      <c r="D341">
        <f t="shared" si="25"/>
        <v>21.386111535721472</v>
      </c>
    </row>
    <row r="342" spans="1:4">
      <c r="A342">
        <v>5.666666666666667</v>
      </c>
      <c r="B342" s="2">
        <v>23.80869565217391</v>
      </c>
      <c r="C342">
        <f t="shared" si="24"/>
        <v>29.166054576153766</v>
      </c>
      <c r="D342">
        <f t="shared" si="25"/>
        <v>28.7012946403466</v>
      </c>
    </row>
    <row r="343" spans="1:4">
      <c r="A343">
        <v>6.166666666666667</v>
      </c>
      <c r="B343" s="2">
        <v>25.339999999999993</v>
      </c>
      <c r="C343">
        <f t="shared" si="24"/>
        <v>28.22799693702952</v>
      </c>
      <c r="D343">
        <f t="shared" si="25"/>
        <v>8.3405263082919294</v>
      </c>
    </row>
    <row r="344" spans="1:4">
      <c r="A344">
        <v>6.166666666666667</v>
      </c>
      <c r="B344" s="2">
        <v>20.650666666666666</v>
      </c>
      <c r="C344">
        <f t="shared" si="24"/>
        <v>28.22799693702952</v>
      </c>
      <c r="D344">
        <f t="shared" si="25"/>
        <v>57.415934026157196</v>
      </c>
    </row>
    <row r="345" spans="1:4">
      <c r="A345">
        <v>7.416666666666667</v>
      </c>
      <c r="B345" s="2">
        <v>21.721111111111107</v>
      </c>
      <c r="C345">
        <f t="shared" si="24"/>
        <v>26.163377634958241</v>
      </c>
      <c r="D345">
        <f t="shared" si="25"/>
        <v>19.733731868892907</v>
      </c>
    </row>
    <row r="346" spans="1:4">
      <c r="A346">
        <v>5.416666666666667</v>
      </c>
      <c r="B346" s="2">
        <v>21.803000000000001</v>
      </c>
      <c r="C346">
        <f t="shared" si="24"/>
        <v>29.66336610460295</v>
      </c>
      <c r="D346">
        <f t="shared" si="25"/>
        <v>61.785355298390947</v>
      </c>
    </row>
    <row r="347" spans="1:4">
      <c r="A347">
        <v>5.666666666666667</v>
      </c>
      <c r="B347" s="3">
        <v>25.7087</v>
      </c>
      <c r="C347">
        <f t="shared" si="24"/>
        <v>29.166054576153766</v>
      </c>
      <c r="D347">
        <f t="shared" si="25"/>
        <v>11.953300665251382</v>
      </c>
    </row>
    <row r="348" spans="1:4">
      <c r="A348">
        <v>6.75</v>
      </c>
      <c r="B348" s="3">
        <v>22.596341463414632</v>
      </c>
      <c r="C348">
        <f t="shared" si="24"/>
        <v>27.218860631963462</v>
      </c>
      <c r="D348">
        <f t="shared" si="25"/>
        <v>21.36768346360137</v>
      </c>
    </row>
    <row r="349" spans="1:4">
      <c r="A349">
        <v>6.916666666666667</v>
      </c>
      <c r="B349" s="3">
        <v>34.202325581395343</v>
      </c>
      <c r="C349">
        <f t="shared" si="24"/>
        <v>26.945770160088234</v>
      </c>
      <c r="D349">
        <f t="shared" si="25"/>
        <v>52.65759658250159</v>
      </c>
    </row>
    <row r="350" spans="1:4">
      <c r="A350">
        <v>7.916666666666667</v>
      </c>
      <c r="B350" s="3">
        <v>33.004166666666656</v>
      </c>
      <c r="C350">
        <f t="shared" si="24"/>
        <v>25.431752611693085</v>
      </c>
      <c r="D350">
        <f t="shared" si="25"/>
        <v>57.341454619961276</v>
      </c>
    </row>
    <row r="351" spans="1:4">
      <c r="A351">
        <v>6.5</v>
      </c>
      <c r="B351" s="3">
        <v>32.31898734177215</v>
      </c>
      <c r="C351">
        <f t="shared" si="24"/>
        <v>27.640854987737324</v>
      </c>
      <c r="D351">
        <f t="shared" si="25"/>
        <v>21.884922321867425</v>
      </c>
    </row>
    <row r="352" spans="1:4">
      <c r="A352">
        <v>8.8333333333333339</v>
      </c>
      <c r="B352" s="3">
        <v>30.221495327102794</v>
      </c>
      <c r="C352">
        <f t="shared" si="24"/>
        <v>24.205702718163298</v>
      </c>
      <c r="D352">
        <f t="shared" si="25"/>
        <v>36.189760713771065</v>
      </c>
    </row>
    <row r="353" spans="1:4">
      <c r="A353">
        <v>9.3333333333333339</v>
      </c>
      <c r="B353" s="3">
        <v>30.960176991150444</v>
      </c>
      <c r="C353">
        <f t="shared" si="24"/>
        <v>23.592231102572114</v>
      </c>
      <c r="D353">
        <f t="shared" si="25"/>
        <v>54.286626617018314</v>
      </c>
    </row>
    <row r="354" spans="1:4">
      <c r="A354">
        <v>9.25</v>
      </c>
      <c r="B354" s="3">
        <v>29.97232142857143</v>
      </c>
      <c r="C354">
        <f t="shared" si="24"/>
        <v>23.691993543834659</v>
      </c>
      <c r="D354">
        <f t="shared" si="25"/>
        <v>39.442518339802241</v>
      </c>
    </row>
    <row r="355" spans="1:4">
      <c r="A355">
        <v>5.5</v>
      </c>
      <c r="B355" s="3">
        <v>30.753731343283583</v>
      </c>
      <c r="C355">
        <f t="shared" si="24"/>
        <v>29.495376802125882</v>
      </c>
      <c r="D355">
        <f t="shared" si="25"/>
        <v>1.5834561512522072</v>
      </c>
    </row>
    <row r="356" spans="1:4">
      <c r="A356">
        <v>6.25</v>
      </c>
      <c r="B356" s="3">
        <v>31.472368421052614</v>
      </c>
      <c r="C356">
        <f t="shared" si="24"/>
        <v>28.078481442870491</v>
      </c>
      <c r="D356">
        <f t="shared" si="25"/>
        <v>11.518468820674189</v>
      </c>
    </row>
    <row r="357" spans="1:4">
      <c r="A357">
        <v>8.5</v>
      </c>
      <c r="B357" s="3">
        <v>31.873786407766989</v>
      </c>
      <c r="C357">
        <f t="shared" si="24"/>
        <v>24.635526778047115</v>
      </c>
      <c r="D357">
        <f t="shared" si="25"/>
        <v>52.392402467232486</v>
      </c>
    </row>
    <row r="358" spans="1:4">
      <c r="A358">
        <v>6.416666666666667</v>
      </c>
      <c r="B358" s="3">
        <v>31.707692307692312</v>
      </c>
      <c r="C358">
        <f t="shared" si="24"/>
        <v>27.784947112613526</v>
      </c>
      <c r="D358">
        <f t="shared" si="25"/>
        <v>15.387929865513703</v>
      </c>
    </row>
    <row r="359" spans="1:4">
      <c r="A359">
        <v>6.333333333333333</v>
      </c>
      <c r="B359" s="3">
        <v>31.931168831168847</v>
      </c>
      <c r="C359">
        <f t="shared" si="24"/>
        <v>27.930810560879763</v>
      </c>
      <c r="D359">
        <f t="shared" si="25"/>
        <v>16.002866290670269</v>
      </c>
    </row>
    <row r="360" spans="1:4">
      <c r="A360">
        <v>6.5</v>
      </c>
      <c r="B360" s="3">
        <v>33.192405063291133</v>
      </c>
      <c r="C360">
        <f t="shared" si="24"/>
        <v>27.640854987737324</v>
      </c>
      <c r="D360">
        <f t="shared" si="25"/>
        <v>30.819708241381505</v>
      </c>
    </row>
    <row r="361" spans="1:4">
      <c r="A361">
        <v>7.083333333333333</v>
      </c>
      <c r="B361" s="3">
        <v>32.18372093023256</v>
      </c>
      <c r="C361">
        <f t="shared" si="24"/>
        <v>26.678980295448724</v>
      </c>
      <c r="D361">
        <f t="shared" si="25"/>
        <v>30.30216945624035</v>
      </c>
    </row>
    <row r="362" spans="1:4">
      <c r="A362">
        <v>7.583333333333333</v>
      </c>
      <c r="B362" s="3">
        <v>30.939130434782605</v>
      </c>
      <c r="C362">
        <f t="shared" si="24"/>
        <v>25.914132213296185</v>
      </c>
      <c r="D362">
        <f t="shared" si="25"/>
        <v>25.250607125941688</v>
      </c>
    </row>
    <row r="363" spans="1:4">
      <c r="A363">
        <v>8.9166666666666661</v>
      </c>
      <c r="B363" s="3">
        <v>31.387962962962952</v>
      </c>
      <c r="C363">
        <f t="shared" si="24"/>
        <v>24.100921692252978</v>
      </c>
      <c r="D363">
        <f t="shared" si="25"/>
        <v>53.10097048103043</v>
      </c>
    </row>
    <row r="364" spans="1:4">
      <c r="A364">
        <v>6.916666666666667</v>
      </c>
      <c r="B364" s="2">
        <v>35.807142857142857</v>
      </c>
      <c r="C364">
        <f t="shared" si="24"/>
        <v>26.945770160088234</v>
      </c>
      <c r="D364">
        <f t="shared" si="25"/>
        <v>78.523926076105127</v>
      </c>
    </row>
    <row r="365" spans="1:4">
      <c r="A365">
        <v>6.5</v>
      </c>
      <c r="B365" s="2">
        <v>33.593670886075955</v>
      </c>
      <c r="C365">
        <f t="shared" si="24"/>
        <v>27.640854987737324</v>
      </c>
      <c r="D365">
        <f t="shared" si="25"/>
        <v>35.436017119513167</v>
      </c>
    </row>
    <row r="366" spans="1:4">
      <c r="A366">
        <v>7</v>
      </c>
      <c r="B366" s="2">
        <v>31.937647058823515</v>
      </c>
      <c r="C366">
        <f t="shared" si="24"/>
        <v>26.811602589285407</v>
      </c>
      <c r="D366">
        <f t="shared" si="25"/>
        <v>26.276331903682227</v>
      </c>
    </row>
    <row r="367" spans="1:4">
      <c r="A367">
        <v>3.3333333333333335</v>
      </c>
      <c r="B367" s="2">
        <v>34.451219512195117</v>
      </c>
      <c r="C367">
        <f t="shared" si="24"/>
        <v>34.775202045446299</v>
      </c>
      <c r="D367">
        <f t="shared" si="25"/>
        <v>0.10496468185185374</v>
      </c>
    </row>
    <row r="368" spans="1:4">
      <c r="A368">
        <v>5.666666666666667</v>
      </c>
      <c r="B368" s="2">
        <v>31.198550724637677</v>
      </c>
      <c r="C368">
        <f t="shared" si="24"/>
        <v>29.166054576153766</v>
      </c>
      <c r="D368">
        <f t="shared" si="25"/>
        <v>4.1310405936019343</v>
      </c>
    </row>
    <row r="369" spans="1:4">
      <c r="A369">
        <v>6.833333333333333</v>
      </c>
      <c r="B369" s="2">
        <v>31.681927710843361</v>
      </c>
      <c r="C369">
        <f t="shared" si="24"/>
        <v>27.081512677470297</v>
      </c>
      <c r="D369">
        <f t="shared" si="25"/>
        <v>21.163818479284892</v>
      </c>
    </row>
    <row r="370" spans="1:4">
      <c r="A370">
        <v>7.916666666666667</v>
      </c>
      <c r="B370" s="2">
        <v>31.434375000000003</v>
      </c>
      <c r="C370">
        <f t="shared" si="24"/>
        <v>25.431752611693085</v>
      </c>
      <c r="D370">
        <f t="shared" si="25"/>
        <v>36.031475536603445</v>
      </c>
    </row>
    <row r="371" spans="1:4">
      <c r="A371">
        <v>7.916666666666667</v>
      </c>
      <c r="B371" s="2">
        <v>30.811458333333324</v>
      </c>
      <c r="C371">
        <f t="shared" si="24"/>
        <v>25.431752611693085</v>
      </c>
      <c r="D371">
        <f t="shared" si="25"/>
        <v>28.941233651448719</v>
      </c>
    </row>
    <row r="372" spans="1:4">
      <c r="A372">
        <v>7.666666666666667</v>
      </c>
      <c r="B372" s="2">
        <v>30.332258064516125</v>
      </c>
      <c r="C372">
        <f t="shared" si="24"/>
        <v>25.791559264753538</v>
      </c>
      <c r="D372">
        <f t="shared" si="25"/>
        <v>20.617945590165405</v>
      </c>
    </row>
    <row r="373" spans="1:4">
      <c r="A373">
        <v>6.083333333333333</v>
      </c>
      <c r="B373" s="2">
        <v>32.945945945945944</v>
      </c>
      <c r="C373">
        <f t="shared" si="24"/>
        <v>28.379395332619623</v>
      </c>
      <c r="D373">
        <f t="shared" si="25"/>
        <v>20.853384504070995</v>
      </c>
    </row>
    <row r="374" spans="1:4">
      <c r="A374">
        <v>6.75</v>
      </c>
      <c r="B374" s="2">
        <v>30.747560975609751</v>
      </c>
      <c r="C374">
        <f t="shared" si="24"/>
        <v>27.218860631963462</v>
      </c>
      <c r="D374">
        <f t="shared" si="25"/>
        <v>12.451726115249437</v>
      </c>
    </row>
    <row r="375" spans="1:4">
      <c r="A375">
        <v>6.5</v>
      </c>
      <c r="B375" s="2">
        <v>33.141772151898735</v>
      </c>
      <c r="C375">
        <f t="shared" si="24"/>
        <v>27.640854987737324</v>
      </c>
      <c r="D375">
        <f t="shared" si="25"/>
        <v>30.260089646965621</v>
      </c>
    </row>
    <row r="376" spans="1:4">
      <c r="A376">
        <v>8.1666666666666661</v>
      </c>
      <c r="B376" s="2">
        <v>34.257575757575765</v>
      </c>
      <c r="C376">
        <f t="shared" si="24"/>
        <v>25.08333970683654</v>
      </c>
      <c r="D376">
        <f t="shared" si="25"/>
        <v>84.166607114683245</v>
      </c>
    </row>
    <row r="377" spans="1:4">
      <c r="A377">
        <v>6.5</v>
      </c>
      <c r="B377" s="2">
        <v>31.702531645569639</v>
      </c>
      <c r="C377">
        <f t="shared" si="24"/>
        <v>27.640854987737324</v>
      </c>
      <c r="D377">
        <f t="shared" si="25"/>
        <v>16.497217272779885</v>
      </c>
    </row>
    <row r="378" spans="1:4">
      <c r="A378">
        <v>7.583333333333333</v>
      </c>
      <c r="B378" s="2">
        <v>30.610869565217399</v>
      </c>
      <c r="C378">
        <f t="shared" si="24"/>
        <v>25.914132213296185</v>
      </c>
      <c r="D378">
        <f t="shared" si="25"/>
        <v>22.059341752931903</v>
      </c>
    </row>
    <row r="379" spans="1:4">
      <c r="A379">
        <v>9.5</v>
      </c>
      <c r="B379" s="2">
        <v>35.041739130434792</v>
      </c>
      <c r="C379">
        <f t="shared" si="24"/>
        <v>23.395563394043215</v>
      </c>
      <c r="D379">
        <f t="shared" si="25"/>
        <v>135.63340928291589</v>
      </c>
    </row>
    <row r="380" spans="1:4">
      <c r="A380">
        <v>9.25</v>
      </c>
      <c r="B380" s="2">
        <v>29.293749999999996</v>
      </c>
      <c r="C380">
        <f t="shared" si="24"/>
        <v>23.691993543834659</v>
      </c>
      <c r="D380">
        <f t="shared" si="25"/>
        <v>31.379675394190031</v>
      </c>
    </row>
    <row r="381" spans="1:4">
      <c r="A381">
        <v>9.75</v>
      </c>
      <c r="B381" s="2">
        <v>32.483050847457626</v>
      </c>
      <c r="C381">
        <f t="shared" si="24"/>
        <v>23.107488987404256</v>
      </c>
      <c r="D381">
        <f t="shared" si="25"/>
        <v>87.90116019168741</v>
      </c>
    </row>
    <row r="382" spans="1:4">
      <c r="A382">
        <v>5.916666666666667</v>
      </c>
      <c r="B382" s="2">
        <v>32.488888888888887</v>
      </c>
      <c r="C382">
        <f t="shared" si="24"/>
        <v>28.687999811090776</v>
      </c>
      <c r="D382">
        <f t="shared" si="25"/>
        <v>14.446757781724973</v>
      </c>
    </row>
    <row r="383" spans="1:4">
      <c r="A383">
        <v>6.25</v>
      </c>
      <c r="B383" s="2">
        <v>30.41578947368421</v>
      </c>
      <c r="C383">
        <f t="shared" si="24"/>
        <v>28.078481442870491</v>
      </c>
      <c r="D383">
        <f t="shared" si="25"/>
        <v>5.4630088309063085</v>
      </c>
    </row>
    <row r="384" spans="1:4">
      <c r="A384">
        <v>8.4166666666666661</v>
      </c>
      <c r="B384" s="2">
        <v>33.302941176470597</v>
      </c>
      <c r="C384">
        <f t="shared" si="24"/>
        <v>24.745746700598982</v>
      </c>
      <c r="D384">
        <f t="shared" si="25"/>
        <v>73.225577297887682</v>
      </c>
    </row>
  </sheetData>
  <autoFilter ref="A1:H1" xr:uid="{1172CEB0-A042-445D-B5AD-FF9E42B82DC2}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9A735-36B6-478B-959B-5AC1A9CA0298}">
  <dimension ref="A1:X384"/>
  <sheetViews>
    <sheetView workbookViewId="0">
      <pane ySplit="1" topLeftCell="A2" activePane="bottomLeft" state="frozen"/>
      <selection pane="bottomLeft" activeCell="F36" sqref="F36"/>
    </sheetView>
  </sheetViews>
  <sheetFormatPr defaultRowHeight="14.4"/>
  <cols>
    <col min="9" max="9" width="11" bestFit="1" customWidth="1"/>
    <col min="12" max="12" width="17.5546875" bestFit="1" customWidth="1"/>
    <col min="18" max="18" width="17.6640625" bestFit="1" customWidth="1"/>
  </cols>
  <sheetData>
    <row r="1" spans="1:24">
      <c r="A1" t="s">
        <v>15</v>
      </c>
      <c r="B1" t="s">
        <v>4</v>
      </c>
      <c r="C1" t="s">
        <v>23</v>
      </c>
      <c r="D1" t="s">
        <v>30</v>
      </c>
      <c r="E1" t="s">
        <v>27</v>
      </c>
      <c r="G1" t="s">
        <v>18</v>
      </c>
      <c r="H1" t="s">
        <v>17</v>
      </c>
      <c r="J1" t="s">
        <v>15</v>
      </c>
      <c r="K1" t="s">
        <v>33</v>
      </c>
      <c r="L1" t="s">
        <v>25</v>
      </c>
      <c r="M1" t="s">
        <v>31</v>
      </c>
      <c r="N1" t="s">
        <v>28</v>
      </c>
      <c r="O1" t="s">
        <v>26</v>
      </c>
      <c r="P1" t="s">
        <v>38</v>
      </c>
      <c r="Q1" t="s">
        <v>29</v>
      </c>
      <c r="R1" t="s">
        <v>34</v>
      </c>
      <c r="S1" t="s">
        <v>37</v>
      </c>
      <c r="T1" t="s">
        <v>36</v>
      </c>
    </row>
    <row r="2" spans="1:24">
      <c r="L2" t="s">
        <v>32</v>
      </c>
      <c r="N2">
        <f>SUM(M3:M85)</f>
        <v>7115.0535494281967</v>
      </c>
      <c r="Q2">
        <f>SUM(P3:P85)</f>
        <v>912.96835409771631</v>
      </c>
      <c r="R2" t="s">
        <v>35</v>
      </c>
      <c r="T2">
        <f>SUM(S3:S85)</f>
        <v>243.07307655557838</v>
      </c>
      <c r="W2" s="5"/>
      <c r="X2" s="5"/>
    </row>
    <row r="3" spans="1:24">
      <c r="A3">
        <v>0.1</v>
      </c>
      <c r="B3">
        <v>51.216000000000001</v>
      </c>
      <c r="C3">
        <f t="shared" ref="C3:C34" si="0">52/($G$3*POWER(A3,$H$3)+1)</f>
        <v>50.719802225769961</v>
      </c>
      <c r="D3">
        <f>POWER((C3-B3),2)</f>
        <v>0.24621223115084626</v>
      </c>
      <c r="E3">
        <f>SUM(D3:D384)</f>
        <v>4247.9005616155655</v>
      </c>
      <c r="G3">
        <v>0.21927817604092179</v>
      </c>
      <c r="H3">
        <v>0.93889589369976412</v>
      </c>
      <c r="J3">
        <v>5.333333333333333</v>
      </c>
      <c r="K3">
        <v>22</v>
      </c>
      <c r="L3">
        <f>-4.0963*J3+51.625</f>
        <v>29.778066666666668</v>
      </c>
      <c r="M3">
        <f>POWER((L3-K3),2)</f>
        <v>60.498321071111128</v>
      </c>
      <c r="O3">
        <f t="shared" ref="O3:O34" si="1">52/($G$3*POWER(J3,$H$3)+1)</f>
        <v>25.294592248194636</v>
      </c>
      <c r="P3">
        <f t="shared" ref="P3:P34" si="2">POWER((O3-L3),2)</f>
        <v>20.101542861093119</v>
      </c>
      <c r="R3">
        <f t="shared" ref="R3:R34" si="3">32.045*J3^(-0.203)</f>
        <v>22.812849435390447</v>
      </c>
      <c r="S3">
        <f t="shared" ref="S3:S34" si="4">POWER((O3-R3),2)</f>
        <v>6.1590473889052477</v>
      </c>
      <c r="V3" s="5"/>
    </row>
    <row r="4" spans="1:24">
      <c r="A4">
        <v>0.1</v>
      </c>
      <c r="B4">
        <v>51.216000000000001</v>
      </c>
      <c r="C4">
        <f t="shared" si="0"/>
        <v>50.719802225769961</v>
      </c>
      <c r="D4">
        <f t="shared" ref="D4:D67" si="5">POWER((C4-B4),2)</f>
        <v>0.24621223115084626</v>
      </c>
      <c r="J4">
        <v>5.333333333333333</v>
      </c>
      <c r="K4">
        <v>21</v>
      </c>
      <c r="L4">
        <f t="shared" ref="L4:L67" si="6">-4.0963*J4+51.625</f>
        <v>29.778066666666668</v>
      </c>
      <c r="M4">
        <f t="shared" ref="M4:M67" si="7">POWER((L4-K4),2)</f>
        <v>77.054454404444456</v>
      </c>
      <c r="O4">
        <f t="shared" si="1"/>
        <v>25.294592248194636</v>
      </c>
      <c r="P4">
        <f t="shared" si="2"/>
        <v>20.101542861093119</v>
      </c>
      <c r="R4">
        <f t="shared" si="3"/>
        <v>22.812849435390447</v>
      </c>
      <c r="S4">
        <f t="shared" si="4"/>
        <v>6.1590473889052477</v>
      </c>
      <c r="V4" s="5"/>
    </row>
    <row r="5" spans="1:24">
      <c r="A5">
        <v>0.1</v>
      </c>
      <c r="B5">
        <v>51.216000000000001</v>
      </c>
      <c r="C5">
        <f t="shared" si="0"/>
        <v>50.719802225769961</v>
      </c>
      <c r="D5">
        <f t="shared" si="5"/>
        <v>0.24621223115084626</v>
      </c>
      <c r="J5">
        <v>5.916666666666667</v>
      </c>
      <c r="K5">
        <v>16.7</v>
      </c>
      <c r="L5">
        <f t="shared" si="6"/>
        <v>27.388558333333332</v>
      </c>
      <c r="M5">
        <f t="shared" si="7"/>
        <v>114.24527924506944</v>
      </c>
      <c r="O5">
        <f t="shared" si="1"/>
        <v>24.031287622654933</v>
      </c>
      <c r="P5">
        <f t="shared" si="2"/>
        <v>11.271266624779045</v>
      </c>
      <c r="R5">
        <f t="shared" si="3"/>
        <v>22.337194410307845</v>
      </c>
      <c r="S5">
        <f t="shared" si="4"/>
        <v>2.8699518121204757</v>
      </c>
      <c r="U5" s="5"/>
    </row>
    <row r="6" spans="1:24">
      <c r="A6">
        <v>0.1</v>
      </c>
      <c r="B6">
        <v>51.216000000000001</v>
      </c>
      <c r="C6">
        <f t="shared" si="0"/>
        <v>50.719802225769961</v>
      </c>
      <c r="D6">
        <f t="shared" si="5"/>
        <v>0.24621223115084626</v>
      </c>
      <c r="J6">
        <v>7.833333333333333</v>
      </c>
      <c r="K6">
        <v>20</v>
      </c>
      <c r="L6">
        <f t="shared" si="6"/>
        <v>19.537316666666669</v>
      </c>
      <c r="M6">
        <f t="shared" si="7"/>
        <v>0.21407586694444219</v>
      </c>
      <c r="O6">
        <f t="shared" si="1"/>
        <v>20.678652320907815</v>
      </c>
      <c r="P6">
        <f t="shared" si="2"/>
        <v>1.3026470756420656</v>
      </c>
      <c r="R6">
        <f t="shared" si="3"/>
        <v>21.100323541025322</v>
      </c>
      <c r="S6">
        <f t="shared" si="4"/>
        <v>0.17780661787538649</v>
      </c>
      <c r="U6" s="5"/>
    </row>
    <row r="7" spans="1:24">
      <c r="A7">
        <v>0.1</v>
      </c>
      <c r="B7">
        <v>51.216000000000001</v>
      </c>
      <c r="C7">
        <f t="shared" si="0"/>
        <v>50.719802225769961</v>
      </c>
      <c r="D7">
        <f t="shared" si="5"/>
        <v>0.24621223115084626</v>
      </c>
      <c r="J7">
        <v>7.583333333333333</v>
      </c>
      <c r="K7">
        <v>19.899999999999999</v>
      </c>
      <c r="L7">
        <f t="shared" si="6"/>
        <v>20.561391666666665</v>
      </c>
      <c r="M7">
        <f t="shared" si="7"/>
        <v>0.43743893673611134</v>
      </c>
      <c r="O7">
        <f t="shared" si="1"/>
        <v>21.059118664050853</v>
      </c>
      <c r="P7">
        <f t="shared" si="2"/>
        <v>0.2477321639250793</v>
      </c>
      <c r="R7">
        <f t="shared" si="3"/>
        <v>21.239714083200781</v>
      </c>
      <c r="S7">
        <f t="shared" si="4"/>
        <v>3.2614705417937997E-2</v>
      </c>
    </row>
    <row r="8" spans="1:24">
      <c r="A8">
        <v>0.1</v>
      </c>
      <c r="B8">
        <v>51.216000000000001</v>
      </c>
      <c r="C8">
        <f t="shared" si="0"/>
        <v>50.719802225769961</v>
      </c>
      <c r="D8">
        <f t="shared" si="5"/>
        <v>0.24621223115084626</v>
      </c>
      <c r="J8">
        <v>4.916666666666667</v>
      </c>
      <c r="K8">
        <v>20</v>
      </c>
      <c r="L8">
        <f t="shared" si="6"/>
        <v>31.484858333333332</v>
      </c>
      <c r="M8">
        <f t="shared" si="7"/>
        <v>131.90197093673606</v>
      </c>
      <c r="O8">
        <f t="shared" si="1"/>
        <v>26.287283526284934</v>
      </c>
      <c r="P8">
        <f t="shared" si="2"/>
        <v>27.014783874864186</v>
      </c>
      <c r="R8">
        <f t="shared" si="3"/>
        <v>23.192689325904798</v>
      </c>
      <c r="S8">
        <f t="shared" si="4"/>
        <v>9.5765132650263762</v>
      </c>
    </row>
    <row r="9" spans="1:24">
      <c r="A9">
        <v>0.1</v>
      </c>
      <c r="B9">
        <v>51.216000000000001</v>
      </c>
      <c r="C9">
        <f t="shared" si="0"/>
        <v>50.719802225769961</v>
      </c>
      <c r="D9">
        <f t="shared" si="5"/>
        <v>0.24621223115084626</v>
      </c>
      <c r="J9">
        <v>6.25</v>
      </c>
      <c r="K9">
        <v>19.7</v>
      </c>
      <c r="L9">
        <f t="shared" si="6"/>
        <v>26.023124999999997</v>
      </c>
      <c r="M9">
        <f t="shared" si="7"/>
        <v>39.98190976562497</v>
      </c>
      <c r="O9">
        <f t="shared" si="1"/>
        <v>23.367592666210598</v>
      </c>
      <c r="P9">
        <f t="shared" si="2"/>
        <v>7.0518519758009708</v>
      </c>
      <c r="R9">
        <f t="shared" si="3"/>
        <v>22.090046618415347</v>
      </c>
      <c r="S9">
        <f t="shared" si="4"/>
        <v>1.6321239042372668</v>
      </c>
    </row>
    <row r="10" spans="1:24">
      <c r="A10">
        <v>0.1</v>
      </c>
      <c r="B10">
        <v>51.216000000000001</v>
      </c>
      <c r="C10">
        <f t="shared" si="0"/>
        <v>50.719802225769961</v>
      </c>
      <c r="D10">
        <f t="shared" si="5"/>
        <v>0.24621223115084626</v>
      </c>
      <c r="J10">
        <v>7.75</v>
      </c>
      <c r="K10">
        <v>19.5</v>
      </c>
      <c r="L10">
        <f t="shared" si="6"/>
        <v>19.878674999999998</v>
      </c>
      <c r="M10">
        <f t="shared" si="7"/>
        <v>0.14339475562499823</v>
      </c>
      <c r="O10">
        <f t="shared" si="1"/>
        <v>20.803854578022985</v>
      </c>
      <c r="P10">
        <f t="shared" si="2"/>
        <v>0.8559572515907935</v>
      </c>
      <c r="R10">
        <f t="shared" si="3"/>
        <v>21.146185143402018</v>
      </c>
      <c r="S10">
        <f t="shared" si="4"/>
        <v>0.11719021599272834</v>
      </c>
    </row>
    <row r="11" spans="1:24">
      <c r="A11">
        <v>0.1</v>
      </c>
      <c r="B11">
        <v>51.216000000000001</v>
      </c>
      <c r="C11">
        <f t="shared" si="0"/>
        <v>50.719802225769961</v>
      </c>
      <c r="D11">
        <f t="shared" si="5"/>
        <v>0.24621223115084626</v>
      </c>
      <c r="J11">
        <v>7.333333333333333</v>
      </c>
      <c r="K11">
        <v>20.399999999999999</v>
      </c>
      <c r="L11">
        <f t="shared" si="6"/>
        <v>21.585466666666665</v>
      </c>
      <c r="M11">
        <f t="shared" si="7"/>
        <v>1.4053312177777777</v>
      </c>
      <c r="O11">
        <f t="shared" si="1"/>
        <v>21.454658876069878</v>
      </c>
      <c r="P11">
        <f t="shared" si="2"/>
        <v>1.7110678080812888E-2</v>
      </c>
      <c r="R11">
        <f t="shared" si="3"/>
        <v>21.384745516703937</v>
      </c>
      <c r="S11">
        <f t="shared" si="4"/>
        <v>4.8878778178312269E-3</v>
      </c>
    </row>
    <row r="12" spans="1:24">
      <c r="A12">
        <v>0.1</v>
      </c>
      <c r="B12">
        <v>51.216000000000001</v>
      </c>
      <c r="C12">
        <f t="shared" si="0"/>
        <v>50.719802225769961</v>
      </c>
      <c r="D12">
        <f t="shared" si="5"/>
        <v>0.24621223115084626</v>
      </c>
      <c r="J12">
        <v>8.5833333333333339</v>
      </c>
      <c r="K12">
        <v>15.8</v>
      </c>
      <c r="L12">
        <f t="shared" si="6"/>
        <v>16.465091666666659</v>
      </c>
      <c r="M12">
        <f t="shared" si="7"/>
        <v>0.44234692506943318</v>
      </c>
      <c r="O12">
        <f t="shared" si="1"/>
        <v>19.619343613651605</v>
      </c>
      <c r="P12">
        <f t="shared" si="2"/>
        <v>9.9493053450583222</v>
      </c>
      <c r="R12">
        <f t="shared" si="3"/>
        <v>20.712289717408233</v>
      </c>
      <c r="S12">
        <f t="shared" si="4"/>
        <v>1.1945311857167933</v>
      </c>
    </row>
    <row r="13" spans="1:24">
      <c r="A13">
        <v>0.1</v>
      </c>
      <c r="B13">
        <v>51.216000000000001</v>
      </c>
      <c r="C13">
        <f t="shared" si="0"/>
        <v>50.719802225769961</v>
      </c>
      <c r="D13">
        <f t="shared" si="5"/>
        <v>0.24621223115084626</v>
      </c>
      <c r="J13">
        <v>5.5</v>
      </c>
      <c r="K13">
        <v>16.600000000000001</v>
      </c>
      <c r="L13">
        <f t="shared" si="6"/>
        <v>29.09535</v>
      </c>
      <c r="M13">
        <f t="shared" si="7"/>
        <v>156.13377162249995</v>
      </c>
      <c r="O13">
        <f t="shared" si="1"/>
        <v>24.919453845930235</v>
      </c>
      <c r="P13">
        <f t="shared" si="2"/>
        <v>17.438108689574651</v>
      </c>
      <c r="R13">
        <f t="shared" si="3"/>
        <v>22.67078978469609</v>
      </c>
      <c r="S13">
        <f t="shared" si="4"/>
        <v>5.0564900602860368</v>
      </c>
    </row>
    <row r="14" spans="1:24">
      <c r="A14">
        <v>0.1</v>
      </c>
      <c r="B14">
        <v>51.216000000000001</v>
      </c>
      <c r="C14">
        <f t="shared" si="0"/>
        <v>50.719802225769961</v>
      </c>
      <c r="D14">
        <f t="shared" si="5"/>
        <v>0.24621223115084626</v>
      </c>
      <c r="J14">
        <v>5.166666666666667</v>
      </c>
      <c r="K14">
        <v>17.899999999999999</v>
      </c>
      <c r="L14">
        <f t="shared" si="6"/>
        <v>30.460783333333332</v>
      </c>
      <c r="M14">
        <f t="shared" si="7"/>
        <v>157.77327794694443</v>
      </c>
      <c r="O14">
        <f t="shared" si="1"/>
        <v>25.681948347468222</v>
      </c>
      <c r="P14">
        <f t="shared" si="2"/>
        <v>22.837263822128389</v>
      </c>
      <c r="R14">
        <f t="shared" si="3"/>
        <v>22.960352742875333</v>
      </c>
      <c r="S14">
        <f t="shared" si="4"/>
        <v>7.4070826349393295</v>
      </c>
    </row>
    <row r="15" spans="1:24">
      <c r="A15">
        <v>0.1</v>
      </c>
      <c r="B15">
        <v>51.216000000000001</v>
      </c>
      <c r="C15">
        <f t="shared" si="0"/>
        <v>50.719802225769961</v>
      </c>
      <c r="D15">
        <f t="shared" si="5"/>
        <v>0.24621223115084626</v>
      </c>
      <c r="J15">
        <v>5.166666666666667</v>
      </c>
      <c r="K15">
        <v>14</v>
      </c>
      <c r="L15">
        <f t="shared" si="6"/>
        <v>30.460783333333332</v>
      </c>
      <c r="M15">
        <f t="shared" si="7"/>
        <v>270.95738794694438</v>
      </c>
      <c r="O15">
        <f t="shared" si="1"/>
        <v>25.681948347468222</v>
      </c>
      <c r="P15">
        <f t="shared" si="2"/>
        <v>22.837263822128389</v>
      </c>
      <c r="R15">
        <f t="shared" si="3"/>
        <v>22.960352742875333</v>
      </c>
      <c r="S15">
        <f t="shared" si="4"/>
        <v>7.4070826349393295</v>
      </c>
    </row>
    <row r="16" spans="1:24">
      <c r="A16">
        <v>0.1</v>
      </c>
      <c r="B16">
        <v>51.216000000000001</v>
      </c>
      <c r="C16">
        <f t="shared" si="0"/>
        <v>50.719802225769961</v>
      </c>
      <c r="D16">
        <f t="shared" si="5"/>
        <v>0.24621223115084626</v>
      </c>
      <c r="J16">
        <v>8.6666666666666661</v>
      </c>
      <c r="K16">
        <v>15.1</v>
      </c>
      <c r="L16">
        <f t="shared" si="6"/>
        <v>16.123733333333334</v>
      </c>
      <c r="M16">
        <f t="shared" si="7"/>
        <v>1.0480299377777798</v>
      </c>
      <c r="O16">
        <f t="shared" si="1"/>
        <v>19.508640173285286</v>
      </c>
      <c r="P16">
        <f t="shared" si="2"/>
        <v>11.457594315153512</v>
      </c>
      <c r="R16">
        <f t="shared" si="3"/>
        <v>20.671705110592072</v>
      </c>
      <c r="S16">
        <f t="shared" si="4"/>
        <v>1.3527200483924366</v>
      </c>
    </row>
    <row r="17" spans="1:19">
      <c r="A17">
        <v>0.1</v>
      </c>
      <c r="B17">
        <v>51.216000000000001</v>
      </c>
      <c r="C17">
        <f t="shared" si="0"/>
        <v>50.719802225769961</v>
      </c>
      <c r="D17">
        <f t="shared" si="5"/>
        <v>0.24621223115084626</v>
      </c>
      <c r="J17">
        <v>7.416666666666667</v>
      </c>
      <c r="K17">
        <v>18.899999999999999</v>
      </c>
      <c r="L17">
        <f t="shared" si="6"/>
        <v>21.24410833333333</v>
      </c>
      <c r="M17">
        <f t="shared" si="7"/>
        <v>5.4948438784027669</v>
      </c>
      <c r="O17">
        <f t="shared" si="1"/>
        <v>21.321080728905763</v>
      </c>
      <c r="P17">
        <f t="shared" si="2"/>
        <v>5.9247496801591148E-3</v>
      </c>
      <c r="R17">
        <f t="shared" si="3"/>
        <v>21.335749195254014</v>
      </c>
      <c r="S17">
        <f t="shared" si="4"/>
        <v>2.1516390500977292E-4</v>
      </c>
    </row>
    <row r="18" spans="1:19">
      <c r="A18">
        <v>0.1</v>
      </c>
      <c r="B18">
        <v>51.216000000000001</v>
      </c>
      <c r="C18">
        <f t="shared" si="0"/>
        <v>50.719802225769961</v>
      </c>
      <c r="D18">
        <f t="shared" si="5"/>
        <v>0.24621223115084626</v>
      </c>
      <c r="J18">
        <v>5.666666666666667</v>
      </c>
      <c r="K18">
        <v>20.399999999999999</v>
      </c>
      <c r="L18">
        <f t="shared" si="6"/>
        <v>28.412633333333332</v>
      </c>
      <c r="M18">
        <f t="shared" si="7"/>
        <v>64.202292934444444</v>
      </c>
      <c r="O18">
        <f t="shared" si="1"/>
        <v>24.555943988867174</v>
      </c>
      <c r="P18">
        <f t="shared" si="2"/>
        <v>14.874052699718805</v>
      </c>
      <c r="R18">
        <f t="shared" si="3"/>
        <v>22.533816821192211</v>
      </c>
      <c r="S18">
        <f t="shared" si="4"/>
        <v>4.0889982822491682</v>
      </c>
    </row>
    <row r="19" spans="1:19">
      <c r="A19">
        <v>0.1</v>
      </c>
      <c r="B19">
        <v>51.216000000000001</v>
      </c>
      <c r="C19">
        <f t="shared" si="0"/>
        <v>50.719802225769961</v>
      </c>
      <c r="D19">
        <f t="shared" si="5"/>
        <v>0.24621223115084626</v>
      </c>
      <c r="J19">
        <v>5.666666666666667</v>
      </c>
      <c r="K19">
        <v>16.8</v>
      </c>
      <c r="L19">
        <f t="shared" si="6"/>
        <v>28.412633333333332</v>
      </c>
      <c r="M19">
        <f t="shared" si="7"/>
        <v>134.85325293444441</v>
      </c>
      <c r="O19">
        <f t="shared" si="1"/>
        <v>24.555943988867174</v>
      </c>
      <c r="P19">
        <f t="shared" si="2"/>
        <v>14.874052699718805</v>
      </c>
      <c r="R19">
        <f t="shared" si="3"/>
        <v>22.533816821192211</v>
      </c>
      <c r="S19">
        <f t="shared" si="4"/>
        <v>4.0889982822491682</v>
      </c>
    </row>
    <row r="20" spans="1:19">
      <c r="A20">
        <v>0.1</v>
      </c>
      <c r="B20">
        <v>51.216000000000001</v>
      </c>
      <c r="C20">
        <f t="shared" si="0"/>
        <v>50.719802225769961</v>
      </c>
      <c r="D20">
        <f t="shared" si="5"/>
        <v>0.24621223115084626</v>
      </c>
      <c r="J20">
        <v>6.5</v>
      </c>
      <c r="K20">
        <v>16.5</v>
      </c>
      <c r="L20">
        <f t="shared" si="6"/>
        <v>24.999049999999997</v>
      </c>
      <c r="M20">
        <f t="shared" si="7"/>
        <v>72.233850902499952</v>
      </c>
      <c r="O20">
        <f t="shared" si="1"/>
        <v>22.894720666155401</v>
      </c>
      <c r="P20">
        <f t="shared" si="2"/>
        <v>4.4282019452788424</v>
      </c>
      <c r="R20">
        <f t="shared" si="3"/>
        <v>21.914868273152752</v>
      </c>
      <c r="S20">
        <f t="shared" si="4"/>
        <v>0.96011071207301646</v>
      </c>
    </row>
    <row r="21" spans="1:19">
      <c r="A21">
        <v>0.1</v>
      </c>
      <c r="B21">
        <v>51.216000000000001</v>
      </c>
      <c r="C21">
        <f t="shared" si="0"/>
        <v>50.719802225769961</v>
      </c>
      <c r="D21">
        <f t="shared" si="5"/>
        <v>0.24621223115084626</v>
      </c>
      <c r="J21">
        <v>8.8333333333333339</v>
      </c>
      <c r="K21">
        <v>17</v>
      </c>
      <c r="L21">
        <f t="shared" si="6"/>
        <v>15.441016666666663</v>
      </c>
      <c r="M21">
        <f t="shared" si="7"/>
        <v>2.4304290336111238</v>
      </c>
      <c r="O21">
        <f t="shared" si="1"/>
        <v>19.291128408766941</v>
      </c>
      <c r="P21">
        <f t="shared" si="2"/>
        <v>14.823360426658439</v>
      </c>
      <c r="R21">
        <f t="shared" si="3"/>
        <v>20.591926443543592</v>
      </c>
      <c r="S21">
        <f t="shared" si="4"/>
        <v>1.692075527278798</v>
      </c>
    </row>
    <row r="22" spans="1:19">
      <c r="A22">
        <v>0.1</v>
      </c>
      <c r="B22">
        <v>51.216000000000001</v>
      </c>
      <c r="C22">
        <f t="shared" si="0"/>
        <v>50.719802225769961</v>
      </c>
      <c r="D22">
        <f t="shared" si="5"/>
        <v>0.24621223115084626</v>
      </c>
      <c r="J22">
        <v>6.833333333333333</v>
      </c>
      <c r="K22">
        <v>9.1999999999999993</v>
      </c>
      <c r="L22">
        <f t="shared" si="6"/>
        <v>23.633616666666665</v>
      </c>
      <c r="M22">
        <f t="shared" si="7"/>
        <v>208.32929008027776</v>
      </c>
      <c r="O22">
        <f t="shared" si="1"/>
        <v>22.29481064699586</v>
      </c>
      <c r="P22">
        <f t="shared" si="2"/>
        <v>1.7924015583067849</v>
      </c>
      <c r="R22">
        <f t="shared" si="3"/>
        <v>21.693511522796751</v>
      </c>
      <c r="S22">
        <f t="shared" si="4"/>
        <v>0.3615606367626153</v>
      </c>
    </row>
    <row r="23" spans="1:19">
      <c r="A23">
        <v>0.1</v>
      </c>
      <c r="B23">
        <v>51.216000000000001</v>
      </c>
      <c r="C23">
        <f t="shared" si="0"/>
        <v>50.719802225769961</v>
      </c>
      <c r="D23">
        <f t="shared" si="5"/>
        <v>0.24621223115084626</v>
      </c>
      <c r="J23">
        <v>4.416666666666667</v>
      </c>
      <c r="K23">
        <v>22.2</v>
      </c>
      <c r="L23">
        <f t="shared" si="6"/>
        <v>33.533008333333328</v>
      </c>
      <c r="M23">
        <f t="shared" si="7"/>
        <v>128.43707788340268</v>
      </c>
      <c r="O23">
        <f t="shared" si="1"/>
        <v>27.594293552631214</v>
      </c>
      <c r="P23">
        <f t="shared" si="2"/>
        <v>35.268333246529757</v>
      </c>
      <c r="R23">
        <f t="shared" si="3"/>
        <v>23.703150135357301</v>
      </c>
      <c r="S23">
        <f t="shared" si="4"/>
        <v>15.140997093794104</v>
      </c>
    </row>
    <row r="24" spans="1:19">
      <c r="A24">
        <v>0.1</v>
      </c>
      <c r="B24">
        <v>51.216000000000001</v>
      </c>
      <c r="C24">
        <f t="shared" si="0"/>
        <v>50.719802225769961</v>
      </c>
      <c r="D24">
        <f t="shared" si="5"/>
        <v>0.24621223115084626</v>
      </c>
      <c r="J24">
        <v>5.5</v>
      </c>
      <c r="K24">
        <v>14.6</v>
      </c>
      <c r="L24">
        <f t="shared" si="6"/>
        <v>29.09535</v>
      </c>
      <c r="M24">
        <f t="shared" si="7"/>
        <v>210.11517162250001</v>
      </c>
      <c r="O24">
        <f t="shared" si="1"/>
        <v>24.919453845930235</v>
      </c>
      <c r="P24">
        <f t="shared" si="2"/>
        <v>17.438108689574651</v>
      </c>
      <c r="R24">
        <f t="shared" si="3"/>
        <v>22.67078978469609</v>
      </c>
      <c r="S24">
        <f t="shared" si="4"/>
        <v>5.0564900602860368</v>
      </c>
    </row>
    <row r="25" spans="1:19">
      <c r="A25">
        <v>0.1</v>
      </c>
      <c r="B25">
        <v>51.216000000000001</v>
      </c>
      <c r="C25">
        <f t="shared" si="0"/>
        <v>50.719802225769961</v>
      </c>
      <c r="D25">
        <f t="shared" si="5"/>
        <v>0.24621223115084626</v>
      </c>
      <c r="J25">
        <v>6.083333333333333</v>
      </c>
      <c r="K25">
        <v>18.5</v>
      </c>
      <c r="L25">
        <f t="shared" si="6"/>
        <v>26.705841666666664</v>
      </c>
      <c r="M25">
        <f t="shared" si="7"/>
        <v>67.335837458402736</v>
      </c>
      <c r="O25">
        <f t="shared" si="1"/>
        <v>23.6945157566883</v>
      </c>
      <c r="P25">
        <f t="shared" si="2"/>
        <v>9.0680837361070221</v>
      </c>
      <c r="R25">
        <f t="shared" si="3"/>
        <v>22.211583860538259</v>
      </c>
      <c r="S25">
        <f t="shared" si="4"/>
        <v>2.1990870086191587</v>
      </c>
    </row>
    <row r="26" spans="1:19">
      <c r="A26">
        <v>0.1</v>
      </c>
      <c r="B26">
        <v>51.216000000000001</v>
      </c>
      <c r="C26">
        <f t="shared" si="0"/>
        <v>50.719802225769961</v>
      </c>
      <c r="D26">
        <f t="shared" si="5"/>
        <v>0.24621223115084626</v>
      </c>
      <c r="J26">
        <v>7.666666666666667</v>
      </c>
      <c r="K26">
        <v>20.3</v>
      </c>
      <c r="L26">
        <f t="shared" si="6"/>
        <v>20.22003333333333</v>
      </c>
      <c r="M26">
        <f t="shared" si="7"/>
        <v>6.3946677777784646E-3</v>
      </c>
      <c r="O26">
        <f t="shared" si="1"/>
        <v>20.930665986402477</v>
      </c>
      <c r="P26">
        <f t="shared" si="2"/>
        <v>0.50499876760809548</v>
      </c>
      <c r="R26">
        <f t="shared" si="3"/>
        <v>21.192643859878252</v>
      </c>
      <c r="S26">
        <f t="shared" si="4"/>
        <v>6.863240619088927E-2</v>
      </c>
    </row>
    <row r="27" spans="1:19">
      <c r="A27">
        <v>0.1</v>
      </c>
      <c r="B27">
        <v>51.216000000000001</v>
      </c>
      <c r="C27">
        <f t="shared" si="0"/>
        <v>50.719802225769961</v>
      </c>
      <c r="D27">
        <f t="shared" si="5"/>
        <v>0.24621223115084626</v>
      </c>
      <c r="J27">
        <v>7.583333333333333</v>
      </c>
      <c r="K27">
        <v>13.8</v>
      </c>
      <c r="L27">
        <f t="shared" si="6"/>
        <v>20.561391666666665</v>
      </c>
      <c r="M27">
        <f t="shared" si="7"/>
        <v>45.716417270069421</v>
      </c>
      <c r="O27">
        <f t="shared" si="1"/>
        <v>21.059118664050853</v>
      </c>
      <c r="P27">
        <f t="shared" si="2"/>
        <v>0.2477321639250793</v>
      </c>
      <c r="R27">
        <f t="shared" si="3"/>
        <v>21.239714083200781</v>
      </c>
      <c r="S27">
        <f t="shared" si="4"/>
        <v>3.2614705417937997E-2</v>
      </c>
    </row>
    <row r="28" spans="1:19">
      <c r="A28">
        <v>0.1</v>
      </c>
      <c r="B28">
        <v>51.216000000000001</v>
      </c>
      <c r="C28">
        <f t="shared" si="0"/>
        <v>50.719802225769961</v>
      </c>
      <c r="D28">
        <f t="shared" si="5"/>
        <v>0.24621223115084626</v>
      </c>
      <c r="J28">
        <v>5</v>
      </c>
      <c r="K28">
        <v>20.9</v>
      </c>
      <c r="L28">
        <f t="shared" si="6"/>
        <v>31.1435</v>
      </c>
      <c r="M28">
        <f t="shared" si="7"/>
        <v>104.92929225000002</v>
      </c>
      <c r="O28">
        <f t="shared" si="1"/>
        <v>26.082153198235172</v>
      </c>
      <c r="P28">
        <f t="shared" si="2"/>
        <v>25.617231447735048</v>
      </c>
      <c r="R28">
        <f t="shared" si="3"/>
        <v>23.113694300390772</v>
      </c>
      <c r="S28">
        <f t="shared" si="4"/>
        <v>8.811748228191588</v>
      </c>
    </row>
    <row r="29" spans="1:19">
      <c r="A29">
        <v>0.1</v>
      </c>
      <c r="B29">
        <v>51.216000000000001</v>
      </c>
      <c r="C29">
        <f t="shared" si="0"/>
        <v>50.719802225769961</v>
      </c>
      <c r="D29">
        <f t="shared" si="5"/>
        <v>0.24621223115084626</v>
      </c>
      <c r="J29">
        <v>4.333333333333333</v>
      </c>
      <c r="K29">
        <v>18.7</v>
      </c>
      <c r="L29">
        <f t="shared" si="6"/>
        <v>33.874366666666667</v>
      </c>
      <c r="M29">
        <f t="shared" si="7"/>
        <v>230.26140373444449</v>
      </c>
      <c r="O29">
        <f t="shared" si="1"/>
        <v>27.825781801537723</v>
      </c>
      <c r="P29">
        <f t="shared" si="2"/>
        <v>36.585378870666929</v>
      </c>
      <c r="R29">
        <f t="shared" si="3"/>
        <v>23.794982520628942</v>
      </c>
      <c r="S29">
        <f t="shared" si="4"/>
        <v>16.247342842974742</v>
      </c>
    </row>
    <row r="30" spans="1:19">
      <c r="A30">
        <v>0.1</v>
      </c>
      <c r="B30">
        <v>51.216000000000001</v>
      </c>
      <c r="C30">
        <f t="shared" si="0"/>
        <v>50.719802225769961</v>
      </c>
      <c r="D30">
        <f t="shared" si="5"/>
        <v>0.24621223115084626</v>
      </c>
      <c r="J30">
        <v>5.416666666666667</v>
      </c>
      <c r="K30">
        <v>17.5</v>
      </c>
      <c r="L30">
        <f t="shared" si="6"/>
        <v>29.436708333333332</v>
      </c>
      <c r="M30">
        <f t="shared" si="7"/>
        <v>142.48500583506942</v>
      </c>
      <c r="O30">
        <f t="shared" si="1"/>
        <v>25.105533595867549</v>
      </c>
      <c r="P30">
        <f t="shared" si="2"/>
        <v>18.759074606461798</v>
      </c>
      <c r="R30">
        <f t="shared" si="3"/>
        <v>22.741162288201799</v>
      </c>
      <c r="S30">
        <f t="shared" si="4"/>
        <v>5.5902516805130444</v>
      </c>
    </row>
    <row r="31" spans="1:19">
      <c r="A31">
        <v>0.1</v>
      </c>
      <c r="B31">
        <v>51.216000000000001</v>
      </c>
      <c r="C31">
        <f t="shared" si="0"/>
        <v>50.719802225769961</v>
      </c>
      <c r="D31">
        <f t="shared" si="5"/>
        <v>0.24621223115084626</v>
      </c>
      <c r="J31">
        <v>6.25</v>
      </c>
      <c r="K31">
        <v>16.100000000000001</v>
      </c>
      <c r="L31">
        <f t="shared" si="6"/>
        <v>26.023124999999997</v>
      </c>
      <c r="M31">
        <f t="shared" si="7"/>
        <v>98.468409765624912</v>
      </c>
      <c r="O31">
        <f t="shared" si="1"/>
        <v>23.367592666210598</v>
      </c>
      <c r="P31">
        <f t="shared" si="2"/>
        <v>7.0518519758009708</v>
      </c>
      <c r="R31">
        <f t="shared" si="3"/>
        <v>22.090046618415347</v>
      </c>
      <c r="S31">
        <f t="shared" si="4"/>
        <v>1.6321239042372668</v>
      </c>
    </row>
    <row r="32" spans="1:19">
      <c r="A32">
        <v>0.1</v>
      </c>
      <c r="B32">
        <v>51.216000000000001</v>
      </c>
      <c r="C32">
        <f t="shared" si="0"/>
        <v>50.719802225769961</v>
      </c>
      <c r="D32">
        <f t="shared" si="5"/>
        <v>0.24621223115084626</v>
      </c>
      <c r="J32">
        <v>8.5833333333333339</v>
      </c>
      <c r="K32">
        <v>22</v>
      </c>
      <c r="L32">
        <f t="shared" si="6"/>
        <v>16.465091666666659</v>
      </c>
      <c r="M32">
        <f t="shared" si="7"/>
        <v>30.635210258402864</v>
      </c>
      <c r="O32">
        <f t="shared" si="1"/>
        <v>19.619343613651605</v>
      </c>
      <c r="P32">
        <f t="shared" si="2"/>
        <v>9.9493053450583222</v>
      </c>
      <c r="R32">
        <f t="shared" si="3"/>
        <v>20.712289717408233</v>
      </c>
      <c r="S32">
        <f t="shared" si="4"/>
        <v>1.1945311857167933</v>
      </c>
    </row>
    <row r="33" spans="1:19">
      <c r="A33">
        <v>0.1</v>
      </c>
      <c r="B33">
        <v>51.216000000000001</v>
      </c>
      <c r="C33">
        <f t="shared" si="0"/>
        <v>50.719802225769961</v>
      </c>
      <c r="D33">
        <f t="shared" si="5"/>
        <v>0.24621223115084626</v>
      </c>
      <c r="J33">
        <v>5.583333333333333</v>
      </c>
      <c r="K33">
        <v>14.2</v>
      </c>
      <c r="L33">
        <f t="shared" si="6"/>
        <v>28.753991666666668</v>
      </c>
      <c r="M33">
        <f t="shared" si="7"/>
        <v>211.81867343340284</v>
      </c>
      <c r="O33">
        <f t="shared" si="1"/>
        <v>24.736280633301369</v>
      </c>
      <c r="P33">
        <f t="shared" si="2"/>
        <v>16.142001947625253</v>
      </c>
      <c r="R33">
        <f t="shared" si="3"/>
        <v>22.601688437845336</v>
      </c>
      <c r="S33">
        <f t="shared" si="4"/>
        <v>4.5564838409018078</v>
      </c>
    </row>
    <row r="34" spans="1:19">
      <c r="A34">
        <v>0.1</v>
      </c>
      <c r="B34">
        <v>51.216000000000001</v>
      </c>
      <c r="C34">
        <f t="shared" si="0"/>
        <v>50.719802225769961</v>
      </c>
      <c r="D34">
        <f t="shared" si="5"/>
        <v>0.24621223115084626</v>
      </c>
      <c r="J34">
        <v>6.083333333333333</v>
      </c>
      <c r="K34">
        <v>17.3</v>
      </c>
      <c r="L34">
        <f t="shared" si="6"/>
        <v>26.705841666666664</v>
      </c>
      <c r="M34">
        <f t="shared" si="7"/>
        <v>88.469857458402728</v>
      </c>
      <c r="O34">
        <f t="shared" si="1"/>
        <v>23.6945157566883</v>
      </c>
      <c r="P34">
        <f t="shared" si="2"/>
        <v>9.0680837361070221</v>
      </c>
      <c r="R34">
        <f t="shared" si="3"/>
        <v>22.211583860538259</v>
      </c>
      <c r="S34">
        <f t="shared" si="4"/>
        <v>2.1990870086191587</v>
      </c>
    </row>
    <row r="35" spans="1:19">
      <c r="A35">
        <v>0.1</v>
      </c>
      <c r="B35">
        <v>51.216000000000001</v>
      </c>
      <c r="C35">
        <f t="shared" ref="C35:C66" si="8">52/($G$3*POWER(A35,$H$3)+1)</f>
        <v>50.719802225769961</v>
      </c>
      <c r="D35">
        <f t="shared" si="5"/>
        <v>0.24621223115084626</v>
      </c>
      <c r="J35">
        <v>6.166666666666667</v>
      </c>
      <c r="K35">
        <v>17.7</v>
      </c>
      <c r="L35">
        <f t="shared" si="6"/>
        <v>26.364483333333329</v>
      </c>
      <c r="M35">
        <f t="shared" si="7"/>
        <v>75.07327143361104</v>
      </c>
      <c r="O35">
        <f t="shared" ref="O35:O66" si="9">52/($G$3*POWER(J35,$H$3)+1)</f>
        <v>23.529851218140568</v>
      </c>
      <c r="P35">
        <f t="shared" ref="P35:P66" si="10">POWER((O35-L35),2)</f>
        <v>8.035139228482187</v>
      </c>
      <c r="R35">
        <f t="shared" ref="R35:R66" si="11">32.045*J35^(-0.203)</f>
        <v>22.150321275932082</v>
      </c>
      <c r="S35">
        <f t="shared" ref="S35:S66" si="12">POWER((O35-R35),2)</f>
        <v>1.9031028614497467</v>
      </c>
    </row>
    <row r="36" spans="1:19">
      <c r="A36">
        <v>0.1</v>
      </c>
      <c r="B36">
        <v>51.216000000000001</v>
      </c>
      <c r="C36">
        <f t="shared" si="8"/>
        <v>50.719802225769961</v>
      </c>
      <c r="D36">
        <f t="shared" si="5"/>
        <v>0.24621223115084626</v>
      </c>
      <c r="J36">
        <v>5.666666666666667</v>
      </c>
      <c r="K36">
        <v>17.899999999999999</v>
      </c>
      <c r="L36">
        <f t="shared" si="6"/>
        <v>28.412633333333332</v>
      </c>
      <c r="M36">
        <f t="shared" si="7"/>
        <v>110.51545960111112</v>
      </c>
      <c r="O36">
        <f t="shared" si="9"/>
        <v>24.555943988867174</v>
      </c>
      <c r="P36">
        <f t="shared" si="10"/>
        <v>14.874052699718805</v>
      </c>
      <c r="R36">
        <f t="shared" si="11"/>
        <v>22.533816821192211</v>
      </c>
      <c r="S36">
        <f t="shared" si="12"/>
        <v>4.0889982822491682</v>
      </c>
    </row>
    <row r="37" spans="1:19">
      <c r="A37">
        <v>0.1</v>
      </c>
      <c r="B37">
        <v>51.216000000000001</v>
      </c>
      <c r="C37">
        <f t="shared" si="8"/>
        <v>50.719802225769961</v>
      </c>
      <c r="D37">
        <f t="shared" si="5"/>
        <v>0.24621223115084626</v>
      </c>
      <c r="J37">
        <v>7.333333333333333</v>
      </c>
      <c r="K37">
        <v>17</v>
      </c>
      <c r="L37">
        <f t="shared" si="6"/>
        <v>21.585466666666665</v>
      </c>
      <c r="M37">
        <f t="shared" si="7"/>
        <v>21.026504551111099</v>
      </c>
      <c r="O37">
        <f t="shared" si="9"/>
        <v>21.454658876069878</v>
      </c>
      <c r="P37">
        <f t="shared" si="10"/>
        <v>1.7110678080812888E-2</v>
      </c>
      <c r="R37">
        <f t="shared" si="11"/>
        <v>21.384745516703937</v>
      </c>
      <c r="S37">
        <f t="shared" si="12"/>
        <v>4.8878778178312269E-3</v>
      </c>
    </row>
    <row r="38" spans="1:19">
      <c r="A38">
        <v>0.1</v>
      </c>
      <c r="B38">
        <v>51.216000000000001</v>
      </c>
      <c r="C38">
        <f t="shared" si="8"/>
        <v>50.719802225769961</v>
      </c>
      <c r="D38">
        <f t="shared" si="5"/>
        <v>0.24621223115084626</v>
      </c>
      <c r="J38">
        <v>5.166666666666667</v>
      </c>
      <c r="K38">
        <v>21.3</v>
      </c>
      <c r="L38">
        <f t="shared" si="6"/>
        <v>30.460783333333332</v>
      </c>
      <c r="M38">
        <f t="shared" si="7"/>
        <v>83.919951280277729</v>
      </c>
      <c r="O38">
        <f t="shared" si="9"/>
        <v>25.681948347468222</v>
      </c>
      <c r="P38">
        <f t="shared" si="10"/>
        <v>22.837263822128389</v>
      </c>
      <c r="R38">
        <f t="shared" si="11"/>
        <v>22.960352742875333</v>
      </c>
      <c r="S38">
        <f t="shared" si="12"/>
        <v>7.4070826349393295</v>
      </c>
    </row>
    <row r="39" spans="1:19">
      <c r="A39">
        <v>0.1</v>
      </c>
      <c r="B39">
        <v>51.216000000000001</v>
      </c>
      <c r="C39">
        <f t="shared" si="8"/>
        <v>50.719802225769961</v>
      </c>
      <c r="D39">
        <f t="shared" si="5"/>
        <v>0.24621223115084626</v>
      </c>
      <c r="J39">
        <v>6</v>
      </c>
      <c r="K39">
        <v>22.3</v>
      </c>
      <c r="L39">
        <f t="shared" si="6"/>
        <v>27.047199999999997</v>
      </c>
      <c r="M39">
        <f t="shared" si="7"/>
        <v>22.535907839999961</v>
      </c>
      <c r="O39">
        <f t="shared" si="9"/>
        <v>23.861642042433552</v>
      </c>
      <c r="P39">
        <f t="shared" si="10"/>
        <v>10.147779501014901</v>
      </c>
      <c r="R39">
        <f t="shared" si="11"/>
        <v>22.273864434878814</v>
      </c>
      <c r="S39">
        <f t="shared" si="12"/>
        <v>2.5210377310522478</v>
      </c>
    </row>
    <row r="40" spans="1:19">
      <c r="A40">
        <v>0.1</v>
      </c>
      <c r="B40">
        <v>51.216000000000001</v>
      </c>
      <c r="C40">
        <f t="shared" si="8"/>
        <v>50.719802225769961</v>
      </c>
      <c r="D40">
        <f t="shared" si="5"/>
        <v>0.24621223115084626</v>
      </c>
      <c r="J40">
        <v>6.833333333333333</v>
      </c>
      <c r="K40">
        <v>19.7</v>
      </c>
      <c r="L40">
        <f t="shared" si="6"/>
        <v>23.633616666666665</v>
      </c>
      <c r="M40">
        <f t="shared" si="7"/>
        <v>15.473340080277771</v>
      </c>
      <c r="O40">
        <f t="shared" si="9"/>
        <v>22.29481064699586</v>
      </c>
      <c r="P40">
        <f t="shared" si="10"/>
        <v>1.7924015583067849</v>
      </c>
      <c r="R40">
        <f t="shared" si="11"/>
        <v>21.693511522796751</v>
      </c>
      <c r="S40">
        <f t="shared" si="12"/>
        <v>0.3615606367626153</v>
      </c>
    </row>
    <row r="41" spans="1:19">
      <c r="A41">
        <v>0.1</v>
      </c>
      <c r="B41">
        <v>51.216000000000001</v>
      </c>
      <c r="C41">
        <f t="shared" si="8"/>
        <v>50.719802225769961</v>
      </c>
      <c r="D41">
        <f t="shared" si="5"/>
        <v>0.24621223115084626</v>
      </c>
      <c r="J41">
        <v>6.25</v>
      </c>
      <c r="K41">
        <v>16.3</v>
      </c>
      <c r="L41">
        <f t="shared" si="6"/>
        <v>26.023124999999997</v>
      </c>
      <c r="M41">
        <f t="shared" si="7"/>
        <v>94.539159765624916</v>
      </c>
      <c r="O41">
        <f t="shared" si="9"/>
        <v>23.367592666210598</v>
      </c>
      <c r="P41">
        <f t="shared" si="10"/>
        <v>7.0518519758009708</v>
      </c>
      <c r="R41">
        <f t="shared" si="11"/>
        <v>22.090046618415347</v>
      </c>
      <c r="S41">
        <f t="shared" si="12"/>
        <v>1.6321239042372668</v>
      </c>
    </row>
    <row r="42" spans="1:19">
      <c r="A42">
        <v>0.1</v>
      </c>
      <c r="B42">
        <v>51.216000000000001</v>
      </c>
      <c r="C42">
        <f t="shared" si="8"/>
        <v>50.719802225769961</v>
      </c>
      <c r="D42">
        <f t="shared" si="5"/>
        <v>0.24621223115084626</v>
      </c>
      <c r="J42">
        <v>6.666666666666667</v>
      </c>
      <c r="K42">
        <v>19.5</v>
      </c>
      <c r="L42">
        <f t="shared" si="6"/>
        <v>24.316333333333329</v>
      </c>
      <c r="M42">
        <f t="shared" si="7"/>
        <v>23.197066777777739</v>
      </c>
      <c r="O42">
        <f t="shared" si="9"/>
        <v>22.59055453988028</v>
      </c>
      <c r="P42">
        <f t="shared" si="10"/>
        <v>2.9783124439322619</v>
      </c>
      <c r="R42">
        <f t="shared" si="11"/>
        <v>21.802525419666267</v>
      </c>
      <c r="S42">
        <f t="shared" si="12"/>
        <v>0.62098989430527107</v>
      </c>
    </row>
    <row r="43" spans="1:19">
      <c r="A43">
        <v>0.1</v>
      </c>
      <c r="B43">
        <v>51.216000000000001</v>
      </c>
      <c r="C43">
        <f t="shared" si="8"/>
        <v>50.719802225769961</v>
      </c>
      <c r="D43">
        <f t="shared" si="5"/>
        <v>0.24621223115084626</v>
      </c>
      <c r="J43">
        <v>5.666666666666667</v>
      </c>
      <c r="K43">
        <v>21.1</v>
      </c>
      <c r="L43">
        <f t="shared" si="6"/>
        <v>28.412633333333332</v>
      </c>
      <c r="M43">
        <f t="shared" si="7"/>
        <v>53.474606267777737</v>
      </c>
      <c r="O43">
        <f t="shared" si="9"/>
        <v>24.555943988867174</v>
      </c>
      <c r="P43">
        <f t="shared" si="10"/>
        <v>14.874052699718805</v>
      </c>
      <c r="R43">
        <f t="shared" si="11"/>
        <v>22.533816821192211</v>
      </c>
      <c r="S43">
        <f t="shared" si="12"/>
        <v>4.0889982822491682</v>
      </c>
    </row>
    <row r="44" spans="1:19">
      <c r="A44">
        <v>0.1</v>
      </c>
      <c r="B44">
        <v>51.216000000000001</v>
      </c>
      <c r="C44">
        <f t="shared" si="8"/>
        <v>50.719802225769961</v>
      </c>
      <c r="D44">
        <f t="shared" si="5"/>
        <v>0.24621223115084626</v>
      </c>
      <c r="J44">
        <v>6.166666666666667</v>
      </c>
      <c r="K44">
        <v>18.5</v>
      </c>
      <c r="L44">
        <f t="shared" si="6"/>
        <v>26.364483333333329</v>
      </c>
      <c r="M44">
        <f t="shared" si="7"/>
        <v>61.850098100277705</v>
      </c>
      <c r="O44">
        <f t="shared" si="9"/>
        <v>23.529851218140568</v>
      </c>
      <c r="P44">
        <f t="shared" si="10"/>
        <v>8.035139228482187</v>
      </c>
      <c r="R44">
        <f t="shared" si="11"/>
        <v>22.150321275932082</v>
      </c>
      <c r="S44">
        <f t="shared" si="12"/>
        <v>1.9031028614497467</v>
      </c>
    </row>
    <row r="45" spans="1:19">
      <c r="A45">
        <v>0.1</v>
      </c>
      <c r="B45">
        <v>51.216000000000001</v>
      </c>
      <c r="C45">
        <f t="shared" si="8"/>
        <v>50.719802225769961</v>
      </c>
      <c r="D45">
        <f t="shared" si="5"/>
        <v>0.24621223115084626</v>
      </c>
      <c r="J45">
        <v>6.166666666666667</v>
      </c>
      <c r="K45">
        <v>18.8</v>
      </c>
      <c r="L45">
        <f t="shared" si="6"/>
        <v>26.364483333333329</v>
      </c>
      <c r="M45">
        <f t="shared" si="7"/>
        <v>57.221408100277699</v>
      </c>
      <c r="O45">
        <f t="shared" si="9"/>
        <v>23.529851218140568</v>
      </c>
      <c r="P45">
        <f t="shared" si="10"/>
        <v>8.035139228482187</v>
      </c>
      <c r="R45">
        <f t="shared" si="11"/>
        <v>22.150321275932082</v>
      </c>
      <c r="S45">
        <f t="shared" si="12"/>
        <v>1.9031028614497467</v>
      </c>
    </row>
    <row r="46" spans="1:19">
      <c r="A46">
        <v>0.1</v>
      </c>
      <c r="B46">
        <v>51.216000000000001</v>
      </c>
      <c r="C46">
        <f t="shared" si="8"/>
        <v>50.719802225769961</v>
      </c>
      <c r="D46">
        <f t="shared" si="5"/>
        <v>0.24621223115084626</v>
      </c>
      <c r="J46">
        <v>7.416666666666667</v>
      </c>
      <c r="K46">
        <v>17.600000000000001</v>
      </c>
      <c r="L46">
        <f t="shared" si="6"/>
        <v>21.24410833333333</v>
      </c>
      <c r="M46">
        <f t="shared" si="7"/>
        <v>13.279525545069406</v>
      </c>
      <c r="O46">
        <f t="shared" si="9"/>
        <v>21.321080728905763</v>
      </c>
      <c r="P46">
        <f t="shared" si="10"/>
        <v>5.9247496801591148E-3</v>
      </c>
      <c r="R46">
        <f t="shared" si="11"/>
        <v>21.335749195254014</v>
      </c>
      <c r="S46">
        <f t="shared" si="12"/>
        <v>2.1516390500977292E-4</v>
      </c>
    </row>
    <row r="47" spans="1:19">
      <c r="A47">
        <v>0.1</v>
      </c>
      <c r="B47">
        <v>51.216000000000001</v>
      </c>
      <c r="C47">
        <f t="shared" si="8"/>
        <v>50.719802225769961</v>
      </c>
      <c r="D47">
        <f t="shared" si="5"/>
        <v>0.24621223115084626</v>
      </c>
      <c r="J47">
        <v>5.416666666666667</v>
      </c>
      <c r="K47">
        <v>17.3</v>
      </c>
      <c r="L47">
        <f t="shared" si="6"/>
        <v>29.436708333333332</v>
      </c>
      <c r="M47">
        <f t="shared" si="7"/>
        <v>147.29968916840272</v>
      </c>
      <c r="O47">
        <f t="shared" si="9"/>
        <v>25.105533595867549</v>
      </c>
      <c r="P47">
        <f t="shared" si="10"/>
        <v>18.759074606461798</v>
      </c>
      <c r="R47">
        <f t="shared" si="11"/>
        <v>22.741162288201799</v>
      </c>
      <c r="S47">
        <f t="shared" si="12"/>
        <v>5.5902516805130444</v>
      </c>
    </row>
    <row r="48" spans="1:19">
      <c r="A48">
        <v>0.1</v>
      </c>
      <c r="B48">
        <v>51.216000000000001</v>
      </c>
      <c r="C48">
        <f t="shared" si="8"/>
        <v>50.719802225769961</v>
      </c>
      <c r="D48">
        <f t="shared" si="5"/>
        <v>0.24621223115084626</v>
      </c>
      <c r="J48">
        <v>5.666666666666667</v>
      </c>
      <c r="K48">
        <v>13.3</v>
      </c>
      <c r="L48">
        <f t="shared" si="6"/>
        <v>28.412633333333332</v>
      </c>
      <c r="M48">
        <f t="shared" si="7"/>
        <v>228.39168626777771</v>
      </c>
      <c r="O48">
        <f t="shared" si="9"/>
        <v>24.555943988867174</v>
      </c>
      <c r="P48">
        <f t="shared" si="10"/>
        <v>14.874052699718805</v>
      </c>
      <c r="R48">
        <f t="shared" si="11"/>
        <v>22.533816821192211</v>
      </c>
      <c r="S48">
        <f t="shared" si="12"/>
        <v>4.0889982822491682</v>
      </c>
    </row>
    <row r="49" spans="1:19">
      <c r="A49">
        <v>0.1</v>
      </c>
      <c r="B49">
        <v>51.216000000000001</v>
      </c>
      <c r="C49">
        <f t="shared" si="8"/>
        <v>50.719802225769961</v>
      </c>
      <c r="D49">
        <f t="shared" si="5"/>
        <v>0.24621223115084626</v>
      </c>
      <c r="J49">
        <v>6.75</v>
      </c>
      <c r="K49">
        <v>8.5</v>
      </c>
      <c r="L49">
        <f t="shared" si="6"/>
        <v>23.974974999999997</v>
      </c>
      <c r="M49">
        <f t="shared" si="7"/>
        <v>239.47485125062491</v>
      </c>
      <c r="O49">
        <f t="shared" si="9"/>
        <v>22.441652510117262</v>
      </c>
      <c r="P49">
        <f t="shared" si="10"/>
        <v>2.351077857980191</v>
      </c>
      <c r="R49">
        <f t="shared" si="11"/>
        <v>21.747613697642759</v>
      </c>
      <c r="S49">
        <f t="shared" si="12"/>
        <v>0.48168987322101797</v>
      </c>
    </row>
    <row r="50" spans="1:19">
      <c r="A50">
        <v>0.1</v>
      </c>
      <c r="B50">
        <v>51.216000000000001</v>
      </c>
      <c r="C50">
        <f t="shared" si="8"/>
        <v>50.719802225769961</v>
      </c>
      <c r="D50">
        <f t="shared" si="5"/>
        <v>0.24621223115084626</v>
      </c>
      <c r="J50">
        <v>6.916666666666667</v>
      </c>
      <c r="K50">
        <v>30</v>
      </c>
      <c r="L50">
        <f t="shared" si="6"/>
        <v>23.292258333333329</v>
      </c>
      <c r="M50">
        <f t="shared" si="7"/>
        <v>44.993798266736164</v>
      </c>
      <c r="O50">
        <f t="shared" si="9"/>
        <v>22.149985205573802</v>
      </c>
      <c r="P50">
        <f t="shared" si="10"/>
        <v>1.3047878984015322</v>
      </c>
      <c r="R50">
        <f t="shared" si="11"/>
        <v>21.640197303646289</v>
      </c>
      <c r="S50">
        <f t="shared" si="12"/>
        <v>0.25988370495165597</v>
      </c>
    </row>
    <row r="51" spans="1:19">
      <c r="A51">
        <v>0.1</v>
      </c>
      <c r="B51">
        <v>51.216000000000001</v>
      </c>
      <c r="C51">
        <f t="shared" si="8"/>
        <v>50.719802225769961</v>
      </c>
      <c r="D51">
        <f t="shared" si="5"/>
        <v>0.24621223115084626</v>
      </c>
      <c r="J51">
        <v>7.916666666666667</v>
      </c>
      <c r="K51">
        <v>30</v>
      </c>
      <c r="L51">
        <f t="shared" si="6"/>
        <v>19.19595833333333</v>
      </c>
      <c r="M51">
        <f t="shared" si="7"/>
        <v>116.72731633506952</v>
      </c>
      <c r="O51">
        <f t="shared" si="9"/>
        <v>20.555027947128316</v>
      </c>
      <c r="P51">
        <f t="shared" si="10"/>
        <v>1.8470702151408531</v>
      </c>
      <c r="R51">
        <f t="shared" si="11"/>
        <v>21.055045147323813</v>
      </c>
      <c r="S51">
        <f t="shared" si="12"/>
        <v>0.25001720049134396</v>
      </c>
    </row>
    <row r="52" spans="1:19">
      <c r="A52">
        <v>0.1</v>
      </c>
      <c r="B52">
        <v>51.216000000000001</v>
      </c>
      <c r="C52">
        <f t="shared" si="8"/>
        <v>50.719802225769961</v>
      </c>
      <c r="D52">
        <f t="shared" si="5"/>
        <v>0.24621223115084626</v>
      </c>
      <c r="J52">
        <v>6.5</v>
      </c>
      <c r="K52">
        <v>24.9</v>
      </c>
      <c r="L52">
        <f t="shared" si="6"/>
        <v>24.999049999999997</v>
      </c>
      <c r="M52">
        <f t="shared" si="7"/>
        <v>9.8109024999996648E-3</v>
      </c>
      <c r="O52">
        <f t="shared" si="9"/>
        <v>22.894720666155401</v>
      </c>
      <c r="P52">
        <f t="shared" si="10"/>
        <v>4.4282019452788424</v>
      </c>
      <c r="R52">
        <f t="shared" si="11"/>
        <v>21.914868273152752</v>
      </c>
      <c r="S52">
        <f t="shared" si="12"/>
        <v>0.96011071207301646</v>
      </c>
    </row>
    <row r="53" spans="1:19">
      <c r="A53">
        <v>0.1</v>
      </c>
      <c r="B53">
        <v>51.216000000000001</v>
      </c>
      <c r="C53">
        <f t="shared" si="8"/>
        <v>50.719802225769961</v>
      </c>
      <c r="D53">
        <f t="shared" si="5"/>
        <v>0.24621223115084626</v>
      </c>
      <c r="J53">
        <v>8.8333333333333339</v>
      </c>
      <c r="K53">
        <v>26.1</v>
      </c>
      <c r="L53">
        <f t="shared" si="6"/>
        <v>15.441016666666663</v>
      </c>
      <c r="M53">
        <f t="shared" si="7"/>
        <v>113.61392570027789</v>
      </c>
      <c r="O53">
        <f t="shared" si="9"/>
        <v>19.291128408766941</v>
      </c>
      <c r="P53">
        <f t="shared" si="10"/>
        <v>14.823360426658439</v>
      </c>
      <c r="R53">
        <f t="shared" si="11"/>
        <v>20.591926443543592</v>
      </c>
      <c r="S53">
        <f t="shared" si="12"/>
        <v>1.692075527278798</v>
      </c>
    </row>
    <row r="54" spans="1:19">
      <c r="A54">
        <v>0.1</v>
      </c>
      <c r="B54">
        <v>51.216000000000001</v>
      </c>
      <c r="C54">
        <f t="shared" si="8"/>
        <v>50.719802225769961</v>
      </c>
      <c r="D54">
        <f t="shared" si="5"/>
        <v>0.24621223115084626</v>
      </c>
      <c r="J54">
        <v>9.3333333333333339</v>
      </c>
      <c r="K54">
        <v>31.6</v>
      </c>
      <c r="L54">
        <f t="shared" si="6"/>
        <v>13.392866666666663</v>
      </c>
      <c r="M54">
        <f t="shared" si="7"/>
        <v>331.49970421777795</v>
      </c>
      <c r="O54">
        <f t="shared" si="9"/>
        <v>18.668127421274253</v>
      </c>
      <c r="P54">
        <f t="shared" si="10"/>
        <v>27.82837602910304</v>
      </c>
      <c r="R54">
        <f t="shared" si="11"/>
        <v>20.363049185294983</v>
      </c>
      <c r="S54">
        <f t="shared" si="12"/>
        <v>2.8727597861511436</v>
      </c>
    </row>
    <row r="55" spans="1:19">
      <c r="A55">
        <v>0.1</v>
      </c>
      <c r="B55">
        <v>51.216000000000001</v>
      </c>
      <c r="C55">
        <f t="shared" si="8"/>
        <v>50.719802225769961</v>
      </c>
      <c r="D55">
        <f t="shared" si="5"/>
        <v>0.24621223115084626</v>
      </c>
      <c r="J55">
        <v>9.25</v>
      </c>
      <c r="K55">
        <v>25.6</v>
      </c>
      <c r="L55">
        <f t="shared" si="6"/>
        <v>13.734224999999995</v>
      </c>
      <c r="M55">
        <f t="shared" si="7"/>
        <v>140.79661635062516</v>
      </c>
      <c r="O55">
        <f t="shared" si="9"/>
        <v>18.769009954724265</v>
      </c>
      <c r="P55">
        <f t="shared" si="10"/>
        <v>25.349059540317864</v>
      </c>
      <c r="R55">
        <f t="shared" si="11"/>
        <v>20.40015673679234</v>
      </c>
      <c r="S55">
        <f t="shared" si="12"/>
        <v>2.6606398246510374</v>
      </c>
    </row>
    <row r="56" spans="1:19">
      <c r="A56">
        <v>0.1</v>
      </c>
      <c r="B56">
        <v>51.216000000000001</v>
      </c>
      <c r="C56">
        <f t="shared" si="8"/>
        <v>50.719802225769961</v>
      </c>
      <c r="D56">
        <f t="shared" si="5"/>
        <v>0.24621223115084626</v>
      </c>
      <c r="J56">
        <v>5.5</v>
      </c>
      <c r="K56">
        <v>30.2</v>
      </c>
      <c r="L56">
        <f t="shared" si="6"/>
        <v>29.09535</v>
      </c>
      <c r="M56">
        <f t="shared" si="7"/>
        <v>1.2202516224999989</v>
      </c>
      <c r="O56">
        <f t="shared" si="9"/>
        <v>24.919453845930235</v>
      </c>
      <c r="P56">
        <f t="shared" si="10"/>
        <v>17.438108689574651</v>
      </c>
      <c r="R56">
        <f t="shared" si="11"/>
        <v>22.67078978469609</v>
      </c>
      <c r="S56">
        <f t="shared" si="12"/>
        <v>5.0564900602860368</v>
      </c>
    </row>
    <row r="57" spans="1:19">
      <c r="A57">
        <v>0.1</v>
      </c>
      <c r="B57">
        <v>51.216000000000001</v>
      </c>
      <c r="C57">
        <f t="shared" si="8"/>
        <v>50.719802225769961</v>
      </c>
      <c r="D57">
        <f t="shared" si="5"/>
        <v>0.24621223115084626</v>
      </c>
      <c r="J57">
        <v>6.25</v>
      </c>
      <c r="K57">
        <v>25.2</v>
      </c>
      <c r="L57">
        <f t="shared" si="6"/>
        <v>26.023124999999997</v>
      </c>
      <c r="M57">
        <f t="shared" si="7"/>
        <v>0.67753476562499582</v>
      </c>
      <c r="O57">
        <f t="shared" si="9"/>
        <v>23.367592666210598</v>
      </c>
      <c r="P57">
        <f t="shared" si="10"/>
        <v>7.0518519758009708</v>
      </c>
      <c r="R57">
        <f t="shared" si="11"/>
        <v>22.090046618415347</v>
      </c>
      <c r="S57">
        <f t="shared" si="12"/>
        <v>1.6321239042372668</v>
      </c>
    </row>
    <row r="58" spans="1:19">
      <c r="A58">
        <v>0.1</v>
      </c>
      <c r="B58">
        <v>51.216000000000001</v>
      </c>
      <c r="C58">
        <f t="shared" si="8"/>
        <v>50.719802225769961</v>
      </c>
      <c r="D58">
        <f t="shared" si="5"/>
        <v>0.24621223115084626</v>
      </c>
      <c r="J58">
        <v>8.5</v>
      </c>
      <c r="K58">
        <v>26.9</v>
      </c>
      <c r="L58">
        <f t="shared" si="6"/>
        <v>16.806449999999998</v>
      </c>
      <c r="M58">
        <f t="shared" si="7"/>
        <v>101.87975160250001</v>
      </c>
      <c r="O58">
        <f t="shared" si="9"/>
        <v>19.731377440344509</v>
      </c>
      <c r="P58">
        <f t="shared" si="10"/>
        <v>8.5552005312802955</v>
      </c>
      <c r="R58">
        <f t="shared" si="11"/>
        <v>20.753351127686752</v>
      </c>
      <c r="S58">
        <f t="shared" si="12"/>
        <v>1.0444302176199001</v>
      </c>
    </row>
    <row r="59" spans="1:19">
      <c r="A59">
        <v>0.1</v>
      </c>
      <c r="B59">
        <v>51.216000000000001</v>
      </c>
      <c r="C59">
        <f t="shared" si="8"/>
        <v>50.719802225769961</v>
      </c>
      <c r="D59">
        <f t="shared" si="5"/>
        <v>0.24621223115084626</v>
      </c>
      <c r="J59">
        <v>6.416666666666667</v>
      </c>
      <c r="K59">
        <v>32.700000000000003</v>
      </c>
      <c r="L59">
        <f t="shared" si="6"/>
        <v>25.340408333333329</v>
      </c>
      <c r="M59">
        <f t="shared" si="7"/>
        <v>54.163589500069548</v>
      </c>
      <c r="O59">
        <f t="shared" si="9"/>
        <v>23.050078993268293</v>
      </c>
      <c r="P59">
        <f t="shared" si="10"/>
        <v>5.245608485962741</v>
      </c>
      <c r="R59">
        <f t="shared" si="11"/>
        <v>21.972347132799836</v>
      </c>
      <c r="S59">
        <f t="shared" si="12"/>
        <v>1.1615059630688025</v>
      </c>
    </row>
    <row r="60" spans="1:19">
      <c r="A60">
        <v>0.1</v>
      </c>
      <c r="B60">
        <v>51.216000000000001</v>
      </c>
      <c r="C60">
        <f t="shared" si="8"/>
        <v>50.719802225769961</v>
      </c>
      <c r="D60">
        <f t="shared" si="5"/>
        <v>0.24621223115084626</v>
      </c>
      <c r="J60">
        <v>6.333333333333333</v>
      </c>
      <c r="K60">
        <v>32.1</v>
      </c>
      <c r="L60">
        <f t="shared" si="6"/>
        <v>25.681766666666665</v>
      </c>
      <c r="M60">
        <f t="shared" si="7"/>
        <v>41.193719121111158</v>
      </c>
      <c r="O60">
        <f t="shared" si="9"/>
        <v>23.207686056431069</v>
      </c>
      <c r="P60">
        <f t="shared" si="10"/>
        <v>6.12107486594374</v>
      </c>
      <c r="R60">
        <f t="shared" si="11"/>
        <v>22.030731099067271</v>
      </c>
      <c r="S60">
        <f t="shared" si="12"/>
        <v>1.3852229716632181</v>
      </c>
    </row>
    <row r="61" spans="1:19">
      <c r="A61">
        <v>0.1</v>
      </c>
      <c r="B61">
        <v>51.216000000000001</v>
      </c>
      <c r="C61">
        <f t="shared" si="8"/>
        <v>50.719802225769961</v>
      </c>
      <c r="D61">
        <f t="shared" si="5"/>
        <v>0.24621223115084626</v>
      </c>
      <c r="J61">
        <v>6.5</v>
      </c>
      <c r="K61">
        <v>28.6</v>
      </c>
      <c r="L61">
        <f t="shared" si="6"/>
        <v>24.999049999999997</v>
      </c>
      <c r="M61">
        <f t="shared" si="7"/>
        <v>12.966840902500033</v>
      </c>
      <c r="O61">
        <f t="shared" si="9"/>
        <v>22.894720666155401</v>
      </c>
      <c r="P61">
        <f t="shared" si="10"/>
        <v>4.4282019452788424</v>
      </c>
      <c r="R61">
        <f t="shared" si="11"/>
        <v>21.914868273152752</v>
      </c>
      <c r="S61">
        <f t="shared" si="12"/>
        <v>0.96011071207301646</v>
      </c>
    </row>
    <row r="62" spans="1:19">
      <c r="A62">
        <v>0.1</v>
      </c>
      <c r="B62">
        <v>51.216000000000001</v>
      </c>
      <c r="C62">
        <f t="shared" si="8"/>
        <v>50.719802225769961</v>
      </c>
      <c r="D62">
        <f t="shared" si="5"/>
        <v>0.24621223115084626</v>
      </c>
      <c r="J62">
        <v>7.083333333333333</v>
      </c>
      <c r="K62">
        <v>30.4</v>
      </c>
      <c r="L62">
        <f t="shared" si="6"/>
        <v>22.609541666666665</v>
      </c>
      <c r="M62">
        <f t="shared" si="7"/>
        <v>60.691241043402783</v>
      </c>
      <c r="O62">
        <f t="shared" si="9"/>
        <v>21.866214858041584</v>
      </c>
      <c r="P62">
        <f t="shared" si="10"/>
        <v>0.55253474442074824</v>
      </c>
      <c r="R62">
        <f t="shared" si="11"/>
        <v>21.535850461713178</v>
      </c>
      <c r="S62">
        <f t="shared" si="12"/>
        <v>0.10914063436143209</v>
      </c>
    </row>
    <row r="63" spans="1:19">
      <c r="A63">
        <v>0.1</v>
      </c>
      <c r="B63">
        <v>51.216000000000001</v>
      </c>
      <c r="C63">
        <f t="shared" si="8"/>
        <v>50.719802225769961</v>
      </c>
      <c r="D63">
        <f t="shared" si="5"/>
        <v>0.24621223115084626</v>
      </c>
      <c r="J63">
        <v>7.583333333333333</v>
      </c>
      <c r="K63">
        <v>22</v>
      </c>
      <c r="L63">
        <f t="shared" si="6"/>
        <v>20.561391666666665</v>
      </c>
      <c r="M63">
        <f t="shared" si="7"/>
        <v>2.0695939367361147</v>
      </c>
      <c r="O63">
        <f t="shared" si="9"/>
        <v>21.059118664050853</v>
      </c>
      <c r="P63">
        <f t="shared" si="10"/>
        <v>0.2477321639250793</v>
      </c>
      <c r="R63">
        <f t="shared" si="11"/>
        <v>21.239714083200781</v>
      </c>
      <c r="S63">
        <f t="shared" si="12"/>
        <v>3.2614705417937997E-2</v>
      </c>
    </row>
    <row r="64" spans="1:19">
      <c r="A64">
        <v>0.1</v>
      </c>
      <c r="B64">
        <v>51.216000000000001</v>
      </c>
      <c r="C64">
        <f t="shared" si="8"/>
        <v>50.719802225769961</v>
      </c>
      <c r="D64">
        <f t="shared" si="5"/>
        <v>0.24621223115084626</v>
      </c>
      <c r="J64">
        <v>8.9166666666666661</v>
      </c>
      <c r="K64">
        <v>26.9</v>
      </c>
      <c r="L64">
        <f t="shared" si="6"/>
        <v>15.099658333333331</v>
      </c>
      <c r="M64">
        <f t="shared" si="7"/>
        <v>139.24806345006948</v>
      </c>
      <c r="O64">
        <f t="shared" si="9"/>
        <v>19.184273525825176</v>
      </c>
      <c r="P64">
        <f t="shared" si="10"/>
        <v>16.684081270735199</v>
      </c>
      <c r="R64">
        <f t="shared" si="11"/>
        <v>20.552713200886867</v>
      </c>
      <c r="S64">
        <f t="shared" si="12"/>
        <v>1.8726271442829452</v>
      </c>
    </row>
    <row r="65" spans="1:19">
      <c r="A65">
        <v>0.1</v>
      </c>
      <c r="B65">
        <v>51.216000000000001</v>
      </c>
      <c r="C65">
        <f t="shared" si="8"/>
        <v>50.719802225769961</v>
      </c>
      <c r="D65">
        <f t="shared" si="5"/>
        <v>0.24621223115084626</v>
      </c>
      <c r="J65">
        <v>6.916666666666667</v>
      </c>
      <c r="K65">
        <v>36</v>
      </c>
      <c r="L65">
        <f t="shared" si="6"/>
        <v>23.292258333333329</v>
      </c>
      <c r="M65">
        <f t="shared" si="7"/>
        <v>161.48669826673623</v>
      </c>
      <c r="O65">
        <f t="shared" si="9"/>
        <v>22.149985205573802</v>
      </c>
      <c r="P65">
        <f t="shared" si="10"/>
        <v>1.3047878984015322</v>
      </c>
      <c r="R65">
        <f t="shared" si="11"/>
        <v>21.640197303646289</v>
      </c>
      <c r="S65">
        <f t="shared" si="12"/>
        <v>0.25988370495165597</v>
      </c>
    </row>
    <row r="66" spans="1:19">
      <c r="A66">
        <v>0.1</v>
      </c>
      <c r="B66">
        <v>51.216000000000001</v>
      </c>
      <c r="C66">
        <f t="shared" si="8"/>
        <v>50.719802225769961</v>
      </c>
      <c r="D66">
        <f t="shared" si="5"/>
        <v>0.24621223115084626</v>
      </c>
      <c r="J66">
        <v>6.5</v>
      </c>
      <c r="K66">
        <v>29.6</v>
      </c>
      <c r="L66">
        <f t="shared" si="6"/>
        <v>24.999049999999997</v>
      </c>
      <c r="M66">
        <f t="shared" si="7"/>
        <v>21.168740902500041</v>
      </c>
      <c r="O66">
        <f t="shared" si="9"/>
        <v>22.894720666155401</v>
      </c>
      <c r="P66">
        <f t="shared" si="10"/>
        <v>4.4282019452788424</v>
      </c>
      <c r="R66">
        <f t="shared" si="11"/>
        <v>21.914868273152752</v>
      </c>
      <c r="S66">
        <f t="shared" si="12"/>
        <v>0.96011071207301646</v>
      </c>
    </row>
    <row r="67" spans="1:19">
      <c r="A67">
        <v>0.1</v>
      </c>
      <c r="B67">
        <v>51.216000000000001</v>
      </c>
      <c r="C67">
        <f t="shared" ref="C67:C98" si="13">52/($G$3*POWER(A67,$H$3)+1)</f>
        <v>50.719802225769961</v>
      </c>
      <c r="D67">
        <f t="shared" si="5"/>
        <v>0.24621223115084626</v>
      </c>
      <c r="J67">
        <v>7</v>
      </c>
      <c r="K67">
        <v>26.4</v>
      </c>
      <c r="L67">
        <f t="shared" si="6"/>
        <v>22.950899999999997</v>
      </c>
      <c r="M67">
        <f t="shared" si="7"/>
        <v>11.896290810000009</v>
      </c>
      <c r="O67">
        <f t="shared" ref="O67:O85" si="14">52/($G$3*POWER(J67,$H$3)+1)</f>
        <v>22.007133700100837</v>
      </c>
      <c r="P67">
        <f t="shared" ref="P67:P85" si="15">POWER((O67-L67),2)</f>
        <v>0.89069482882535089</v>
      </c>
      <c r="R67">
        <f t="shared" ref="R67:R85" si="16">32.045*J67^(-0.203)</f>
        <v>21.587650275971292</v>
      </c>
      <c r="S67">
        <f t="shared" ref="S67:S85" si="17">POWER((O67-R67),2)</f>
        <v>0.175966343119448</v>
      </c>
    </row>
    <row r="68" spans="1:19">
      <c r="A68">
        <v>0.1</v>
      </c>
      <c r="B68">
        <v>51.216000000000001</v>
      </c>
      <c r="C68">
        <f t="shared" si="13"/>
        <v>50.719802225769961</v>
      </c>
      <c r="D68">
        <f t="shared" ref="D68:D131" si="18">POWER((C68-B68),2)</f>
        <v>0.24621223115084626</v>
      </c>
      <c r="J68">
        <v>3.3333333333333335</v>
      </c>
      <c r="K68">
        <v>32.299999999999997</v>
      </c>
      <c r="L68">
        <f t="shared" ref="L68:L85" si="19">-4.0963*J68+51.625</f>
        <v>37.970666666666666</v>
      </c>
      <c r="M68">
        <f t="shared" ref="M68:M85" si="20">POWER((L68-K68),2)</f>
        <v>32.15646044444447</v>
      </c>
      <c r="O68">
        <f t="shared" si="14"/>
        <v>30.969248729562892</v>
      </c>
      <c r="P68">
        <f t="shared" si="15"/>
        <v>49.019853129998467</v>
      </c>
      <c r="R68">
        <f t="shared" si="16"/>
        <v>25.096657894984261</v>
      </c>
      <c r="S68">
        <f t="shared" si="17"/>
        <v>34.487323110376941</v>
      </c>
    </row>
    <row r="69" spans="1:19">
      <c r="A69">
        <v>0.1</v>
      </c>
      <c r="B69">
        <v>51.216000000000001</v>
      </c>
      <c r="C69">
        <f t="shared" si="13"/>
        <v>50.719802225769961</v>
      </c>
      <c r="D69">
        <f t="shared" si="18"/>
        <v>0.24621223115084626</v>
      </c>
      <c r="J69">
        <v>5.666666666666667</v>
      </c>
      <c r="K69">
        <v>27.2</v>
      </c>
      <c r="L69">
        <f t="shared" si="19"/>
        <v>28.412633333333332</v>
      </c>
      <c r="M69">
        <f t="shared" si="20"/>
        <v>1.4704796011111099</v>
      </c>
      <c r="O69">
        <f t="shared" si="14"/>
        <v>24.555943988867174</v>
      </c>
      <c r="P69">
        <f t="shared" si="15"/>
        <v>14.874052699718805</v>
      </c>
      <c r="R69">
        <f t="shared" si="16"/>
        <v>22.533816821192211</v>
      </c>
      <c r="S69">
        <f t="shared" si="17"/>
        <v>4.0889982822491682</v>
      </c>
    </row>
    <row r="70" spans="1:19">
      <c r="A70">
        <v>0.1</v>
      </c>
      <c r="B70">
        <v>51.216000000000001</v>
      </c>
      <c r="C70">
        <f t="shared" si="13"/>
        <v>50.719802225769961</v>
      </c>
      <c r="D70">
        <f t="shared" si="18"/>
        <v>0.24621223115084626</v>
      </c>
      <c r="J70">
        <v>6.833333333333333</v>
      </c>
      <c r="K70">
        <v>32.700000000000003</v>
      </c>
      <c r="L70">
        <f t="shared" si="19"/>
        <v>23.633616666666665</v>
      </c>
      <c r="M70">
        <f t="shared" si="20"/>
        <v>82.199306746944529</v>
      </c>
      <c r="O70">
        <f t="shared" si="14"/>
        <v>22.29481064699586</v>
      </c>
      <c r="P70">
        <f t="shared" si="15"/>
        <v>1.7924015583067849</v>
      </c>
      <c r="R70">
        <f t="shared" si="16"/>
        <v>21.693511522796751</v>
      </c>
      <c r="S70">
        <f t="shared" si="17"/>
        <v>0.3615606367626153</v>
      </c>
    </row>
    <row r="71" spans="1:19">
      <c r="A71">
        <v>0.1</v>
      </c>
      <c r="B71">
        <v>51.216000000000001</v>
      </c>
      <c r="C71">
        <f t="shared" si="13"/>
        <v>50.719802225769961</v>
      </c>
      <c r="D71">
        <f t="shared" si="18"/>
        <v>0.24621223115084626</v>
      </c>
      <c r="J71">
        <v>7.916666666666667</v>
      </c>
      <c r="K71">
        <v>25.6</v>
      </c>
      <c r="L71">
        <f t="shared" si="19"/>
        <v>19.19595833333333</v>
      </c>
      <c r="M71">
        <f t="shared" si="20"/>
        <v>41.011749668402842</v>
      </c>
      <c r="O71">
        <f t="shared" si="14"/>
        <v>20.555027947128316</v>
      </c>
      <c r="P71">
        <f t="shared" si="15"/>
        <v>1.8470702151408531</v>
      </c>
      <c r="R71">
        <f t="shared" si="16"/>
        <v>21.055045147323813</v>
      </c>
      <c r="S71">
        <f t="shared" si="17"/>
        <v>0.25001720049134396</v>
      </c>
    </row>
    <row r="72" spans="1:19">
      <c r="A72">
        <v>0.1</v>
      </c>
      <c r="B72">
        <v>51.216000000000001</v>
      </c>
      <c r="C72">
        <f t="shared" si="13"/>
        <v>50.719802225769961</v>
      </c>
      <c r="D72">
        <f t="shared" si="18"/>
        <v>0.24621223115084626</v>
      </c>
      <c r="J72">
        <v>7.916666666666667</v>
      </c>
      <c r="K72">
        <v>28.3</v>
      </c>
      <c r="L72">
        <f t="shared" si="19"/>
        <v>19.19595833333333</v>
      </c>
      <c r="M72">
        <f t="shared" si="20"/>
        <v>82.883574668402858</v>
      </c>
      <c r="O72">
        <f t="shared" si="14"/>
        <v>20.555027947128316</v>
      </c>
      <c r="P72">
        <f t="shared" si="15"/>
        <v>1.8470702151408531</v>
      </c>
      <c r="R72">
        <f t="shared" si="16"/>
        <v>21.055045147323813</v>
      </c>
      <c r="S72">
        <f t="shared" si="17"/>
        <v>0.25001720049134396</v>
      </c>
    </row>
    <row r="73" spans="1:19">
      <c r="A73">
        <v>0.1</v>
      </c>
      <c r="B73">
        <v>51.216000000000001</v>
      </c>
      <c r="C73">
        <f t="shared" si="13"/>
        <v>50.719802225769961</v>
      </c>
      <c r="D73">
        <f t="shared" si="18"/>
        <v>0.24621223115084626</v>
      </c>
      <c r="J73">
        <v>7.666666666666667</v>
      </c>
      <c r="K73">
        <v>25.5</v>
      </c>
      <c r="L73">
        <f t="shared" si="19"/>
        <v>20.22003333333333</v>
      </c>
      <c r="M73">
        <f t="shared" si="20"/>
        <v>27.87804800111115</v>
      </c>
      <c r="O73">
        <f t="shared" si="14"/>
        <v>20.930665986402477</v>
      </c>
      <c r="P73">
        <f t="shared" si="15"/>
        <v>0.50499876760809548</v>
      </c>
      <c r="R73">
        <f t="shared" si="16"/>
        <v>21.192643859878252</v>
      </c>
      <c r="S73">
        <f t="shared" si="17"/>
        <v>6.863240619088927E-2</v>
      </c>
    </row>
    <row r="74" spans="1:19">
      <c r="A74">
        <v>0.1</v>
      </c>
      <c r="B74">
        <v>51.216000000000001</v>
      </c>
      <c r="C74">
        <f t="shared" si="13"/>
        <v>50.719802225769961</v>
      </c>
      <c r="D74">
        <f t="shared" si="18"/>
        <v>0.24621223115084626</v>
      </c>
      <c r="J74">
        <v>6.083333333333333</v>
      </c>
      <c r="K74">
        <v>28.6</v>
      </c>
      <c r="L74">
        <f t="shared" si="19"/>
        <v>26.705841666666664</v>
      </c>
      <c r="M74">
        <f t="shared" si="20"/>
        <v>3.5878357917361248</v>
      </c>
      <c r="O74">
        <f t="shared" si="14"/>
        <v>23.6945157566883</v>
      </c>
      <c r="P74">
        <f t="shared" si="15"/>
        <v>9.0680837361070221</v>
      </c>
      <c r="R74">
        <f t="shared" si="16"/>
        <v>22.211583860538259</v>
      </c>
      <c r="S74">
        <f t="shared" si="17"/>
        <v>2.1990870086191587</v>
      </c>
    </row>
    <row r="75" spans="1:19">
      <c r="A75">
        <v>0.1</v>
      </c>
      <c r="B75">
        <v>51.216000000000001</v>
      </c>
      <c r="C75">
        <f t="shared" si="13"/>
        <v>50.719802225769961</v>
      </c>
      <c r="D75">
        <f t="shared" si="18"/>
        <v>0.24621223115084626</v>
      </c>
      <c r="J75">
        <v>6.75</v>
      </c>
      <c r="K75">
        <v>26.1</v>
      </c>
      <c r="L75">
        <f t="shared" si="19"/>
        <v>23.974974999999997</v>
      </c>
      <c r="M75">
        <f t="shared" si="20"/>
        <v>4.5157312506250182</v>
      </c>
      <c r="O75">
        <f t="shared" si="14"/>
        <v>22.441652510117262</v>
      </c>
      <c r="P75">
        <f t="shared" si="15"/>
        <v>2.351077857980191</v>
      </c>
      <c r="R75">
        <f t="shared" si="16"/>
        <v>21.747613697642759</v>
      </c>
      <c r="S75">
        <f t="shared" si="17"/>
        <v>0.48168987322101797</v>
      </c>
    </row>
    <row r="76" spans="1:19">
      <c r="A76">
        <v>0.1</v>
      </c>
      <c r="B76">
        <v>51.216000000000001</v>
      </c>
      <c r="C76">
        <f t="shared" si="13"/>
        <v>50.719802225769961</v>
      </c>
      <c r="D76">
        <f t="shared" si="18"/>
        <v>0.24621223115084626</v>
      </c>
      <c r="J76">
        <v>6.5</v>
      </c>
      <c r="K76">
        <v>30.2</v>
      </c>
      <c r="L76">
        <f t="shared" si="19"/>
        <v>24.999049999999997</v>
      </c>
      <c r="M76">
        <f t="shared" si="20"/>
        <v>27.049880902500025</v>
      </c>
      <c r="O76">
        <f t="shared" si="14"/>
        <v>22.894720666155401</v>
      </c>
      <c r="P76">
        <f t="shared" si="15"/>
        <v>4.4282019452788424</v>
      </c>
      <c r="R76">
        <f t="shared" si="16"/>
        <v>21.914868273152752</v>
      </c>
      <c r="S76">
        <f t="shared" si="17"/>
        <v>0.96011071207301646</v>
      </c>
    </row>
    <row r="77" spans="1:19">
      <c r="A77">
        <v>0.1</v>
      </c>
      <c r="B77">
        <v>51.216000000000001</v>
      </c>
      <c r="C77">
        <f t="shared" si="13"/>
        <v>50.719802225769961</v>
      </c>
      <c r="D77">
        <f t="shared" si="18"/>
        <v>0.24621223115084626</v>
      </c>
      <c r="J77">
        <v>8.1666666666666661</v>
      </c>
      <c r="K77">
        <v>31.3</v>
      </c>
      <c r="L77">
        <f t="shared" si="19"/>
        <v>18.171883333333334</v>
      </c>
      <c r="M77">
        <f t="shared" si="20"/>
        <v>172.34744721361113</v>
      </c>
      <c r="O77">
        <f t="shared" si="14"/>
        <v>20.193321607958289</v>
      </c>
      <c r="P77">
        <f t="shared" si="15"/>
        <v>4.0862126981187172</v>
      </c>
      <c r="R77">
        <f t="shared" si="16"/>
        <v>20.922577031935635</v>
      </c>
      <c r="S77">
        <f t="shared" si="17"/>
        <v>0.53181347340037854</v>
      </c>
    </row>
    <row r="78" spans="1:19">
      <c r="A78">
        <v>0.1</v>
      </c>
      <c r="B78">
        <v>51.216000000000001</v>
      </c>
      <c r="C78">
        <f t="shared" si="13"/>
        <v>50.719802225769961</v>
      </c>
      <c r="D78">
        <f t="shared" si="18"/>
        <v>0.24621223115084626</v>
      </c>
      <c r="J78">
        <v>6.5</v>
      </c>
      <c r="K78">
        <v>29.8</v>
      </c>
      <c r="L78">
        <f t="shared" si="19"/>
        <v>24.999049999999997</v>
      </c>
      <c r="M78">
        <f t="shared" si="20"/>
        <v>23.049120902500036</v>
      </c>
      <c r="O78">
        <f t="shared" si="14"/>
        <v>22.894720666155401</v>
      </c>
      <c r="P78">
        <f t="shared" si="15"/>
        <v>4.4282019452788424</v>
      </c>
      <c r="R78">
        <f t="shared" si="16"/>
        <v>21.914868273152752</v>
      </c>
      <c r="S78">
        <f t="shared" si="17"/>
        <v>0.96011071207301646</v>
      </c>
    </row>
    <row r="79" spans="1:19">
      <c r="A79">
        <v>0.1</v>
      </c>
      <c r="B79">
        <v>51.216000000000001</v>
      </c>
      <c r="C79">
        <f t="shared" si="13"/>
        <v>50.719802225769961</v>
      </c>
      <c r="D79">
        <f t="shared" si="18"/>
        <v>0.24621223115084626</v>
      </c>
      <c r="J79">
        <v>7.583333333333333</v>
      </c>
      <c r="K79">
        <v>30.1</v>
      </c>
      <c r="L79">
        <f t="shared" si="19"/>
        <v>20.561391666666665</v>
      </c>
      <c r="M79">
        <f t="shared" si="20"/>
        <v>90.985048936736163</v>
      </c>
      <c r="O79">
        <f t="shared" si="14"/>
        <v>21.059118664050853</v>
      </c>
      <c r="P79">
        <f t="shared" si="15"/>
        <v>0.2477321639250793</v>
      </c>
      <c r="R79">
        <f t="shared" si="16"/>
        <v>21.239714083200781</v>
      </c>
      <c r="S79">
        <f t="shared" si="17"/>
        <v>3.2614705417937997E-2</v>
      </c>
    </row>
    <row r="80" spans="1:19">
      <c r="A80">
        <v>0.1</v>
      </c>
      <c r="B80">
        <v>51.216000000000001</v>
      </c>
      <c r="C80">
        <f t="shared" si="13"/>
        <v>50.719802225769961</v>
      </c>
      <c r="D80">
        <f t="shared" si="18"/>
        <v>0.24621223115084626</v>
      </c>
      <c r="J80">
        <v>9.5</v>
      </c>
      <c r="K80">
        <v>32.799999999999997</v>
      </c>
      <c r="L80">
        <f t="shared" si="19"/>
        <v>12.710149999999999</v>
      </c>
      <c r="M80">
        <f t="shared" si="20"/>
        <v>403.60207302249995</v>
      </c>
      <c r="O80">
        <f t="shared" si="14"/>
        <v>18.469741395836767</v>
      </c>
      <c r="P80">
        <f t="shared" si="15"/>
        <v>33.172893046996933</v>
      </c>
      <c r="R80">
        <f t="shared" si="16"/>
        <v>20.290015745073465</v>
      </c>
      <c r="S80">
        <f t="shared" si="17"/>
        <v>3.3133987064890835</v>
      </c>
    </row>
    <row r="81" spans="1:19">
      <c r="A81">
        <v>0.1</v>
      </c>
      <c r="B81">
        <v>51.216000000000001</v>
      </c>
      <c r="C81">
        <f t="shared" si="13"/>
        <v>50.719802225769961</v>
      </c>
      <c r="D81">
        <f t="shared" si="18"/>
        <v>0.24621223115084626</v>
      </c>
      <c r="J81">
        <v>9.25</v>
      </c>
      <c r="K81">
        <v>29.8</v>
      </c>
      <c r="L81">
        <f t="shared" si="19"/>
        <v>13.734224999999995</v>
      </c>
      <c r="M81">
        <f t="shared" si="20"/>
        <v>258.10912635062516</v>
      </c>
      <c r="O81">
        <f t="shared" si="14"/>
        <v>18.769009954724265</v>
      </c>
      <c r="P81">
        <f t="shared" si="15"/>
        <v>25.349059540317864</v>
      </c>
      <c r="R81">
        <f t="shared" si="16"/>
        <v>20.40015673679234</v>
      </c>
      <c r="S81">
        <f t="shared" si="17"/>
        <v>2.6606398246510374</v>
      </c>
    </row>
    <row r="82" spans="1:19">
      <c r="A82">
        <v>0.1</v>
      </c>
      <c r="B82">
        <v>51.216000000000001</v>
      </c>
      <c r="C82">
        <f t="shared" si="13"/>
        <v>50.719802225769961</v>
      </c>
      <c r="D82">
        <f t="shared" si="18"/>
        <v>0.24621223115084626</v>
      </c>
      <c r="J82">
        <v>9.75</v>
      </c>
      <c r="K82">
        <v>27.4</v>
      </c>
      <c r="L82">
        <f t="shared" si="19"/>
        <v>11.686074999999995</v>
      </c>
      <c r="M82">
        <f t="shared" si="20"/>
        <v>246.92743890562511</v>
      </c>
      <c r="O82">
        <f t="shared" si="14"/>
        <v>18.180325124907494</v>
      </c>
      <c r="P82">
        <f t="shared" si="15"/>
        <v>42.175284684861062</v>
      </c>
      <c r="R82">
        <f t="shared" si="16"/>
        <v>20.183307594921615</v>
      </c>
      <c r="S82">
        <f t="shared" si="17"/>
        <v>4.0119387751838698</v>
      </c>
    </row>
    <row r="83" spans="1:19">
      <c r="A83">
        <v>0.1</v>
      </c>
      <c r="B83">
        <v>51.216000000000001</v>
      </c>
      <c r="C83">
        <f t="shared" si="13"/>
        <v>50.719802225769961</v>
      </c>
      <c r="D83">
        <f t="shared" si="18"/>
        <v>0.24621223115084626</v>
      </c>
      <c r="J83">
        <v>5.916666666666667</v>
      </c>
      <c r="K83">
        <v>29.9</v>
      </c>
      <c r="L83">
        <f t="shared" si="19"/>
        <v>27.388558333333332</v>
      </c>
      <c r="M83">
        <f t="shared" si="20"/>
        <v>6.3073392450694428</v>
      </c>
      <c r="O83">
        <f t="shared" si="14"/>
        <v>24.031287622654933</v>
      </c>
      <c r="P83">
        <f t="shared" si="15"/>
        <v>11.271266624779045</v>
      </c>
      <c r="R83">
        <f t="shared" si="16"/>
        <v>22.337194410307845</v>
      </c>
      <c r="S83">
        <f t="shared" si="17"/>
        <v>2.8699518121204757</v>
      </c>
    </row>
    <row r="84" spans="1:19">
      <c r="A84">
        <v>0.1</v>
      </c>
      <c r="B84">
        <v>51.216000000000001</v>
      </c>
      <c r="C84">
        <f t="shared" si="13"/>
        <v>50.719802225769961</v>
      </c>
      <c r="D84">
        <f t="shared" si="18"/>
        <v>0.24621223115084626</v>
      </c>
      <c r="J84">
        <v>6.25</v>
      </c>
      <c r="K84">
        <v>24.9</v>
      </c>
      <c r="L84">
        <f t="shared" si="19"/>
        <v>26.023124999999997</v>
      </c>
      <c r="M84">
        <f t="shared" si="20"/>
        <v>1.2614097656249958</v>
      </c>
      <c r="O84">
        <f t="shared" si="14"/>
        <v>23.367592666210598</v>
      </c>
      <c r="P84">
        <f t="shared" si="15"/>
        <v>7.0518519758009708</v>
      </c>
      <c r="R84">
        <f t="shared" si="16"/>
        <v>22.090046618415347</v>
      </c>
      <c r="S84">
        <f t="shared" si="17"/>
        <v>1.6321239042372668</v>
      </c>
    </row>
    <row r="85" spans="1:19">
      <c r="A85">
        <v>0.1</v>
      </c>
      <c r="B85">
        <v>51.216000000000001</v>
      </c>
      <c r="C85">
        <f t="shared" si="13"/>
        <v>50.719802225769961</v>
      </c>
      <c r="D85">
        <f t="shared" si="18"/>
        <v>0.24621223115084626</v>
      </c>
      <c r="J85">
        <v>8.4166666666666661</v>
      </c>
      <c r="K85">
        <v>29.3</v>
      </c>
      <c r="L85">
        <f t="shared" si="19"/>
        <v>17.14780833333333</v>
      </c>
      <c r="M85">
        <f t="shared" si="20"/>
        <v>147.67576230340288</v>
      </c>
      <c r="O85">
        <f t="shared" si="14"/>
        <v>19.844766423583462</v>
      </c>
      <c r="P85">
        <f t="shared" si="15"/>
        <v>7.2735829405656354</v>
      </c>
      <c r="R85">
        <f t="shared" si="16"/>
        <v>20.794899700747813</v>
      </c>
      <c r="S85">
        <f t="shared" si="17"/>
        <v>0.90275324437506965</v>
      </c>
    </row>
    <row r="86" spans="1:19">
      <c r="A86">
        <v>0.1</v>
      </c>
      <c r="B86">
        <v>51.216000000000001</v>
      </c>
      <c r="C86">
        <f t="shared" si="13"/>
        <v>50.719802225769961</v>
      </c>
      <c r="D86">
        <f t="shared" si="18"/>
        <v>0.24621223115084626</v>
      </c>
    </row>
    <row r="87" spans="1:19">
      <c r="A87">
        <v>0.1</v>
      </c>
      <c r="B87">
        <v>51.216000000000001</v>
      </c>
      <c r="C87">
        <f t="shared" si="13"/>
        <v>50.719802225769961</v>
      </c>
      <c r="D87">
        <f t="shared" si="18"/>
        <v>0.24621223115084626</v>
      </c>
    </row>
    <row r="88" spans="1:19">
      <c r="A88">
        <v>0.1</v>
      </c>
      <c r="B88">
        <v>51.216000000000001</v>
      </c>
      <c r="C88">
        <f t="shared" si="13"/>
        <v>50.719802225769961</v>
      </c>
      <c r="D88">
        <f t="shared" si="18"/>
        <v>0.24621223115084626</v>
      </c>
    </row>
    <row r="89" spans="1:19">
      <c r="A89">
        <v>0.1</v>
      </c>
      <c r="B89">
        <v>51.216000000000001</v>
      </c>
      <c r="C89">
        <f t="shared" si="13"/>
        <v>50.719802225769961</v>
      </c>
      <c r="D89">
        <f t="shared" si="18"/>
        <v>0.24621223115084626</v>
      </c>
    </row>
    <row r="90" spans="1:19">
      <c r="A90">
        <v>0.1</v>
      </c>
      <c r="B90">
        <v>51.216000000000001</v>
      </c>
      <c r="C90">
        <f t="shared" si="13"/>
        <v>50.719802225769961</v>
      </c>
      <c r="D90">
        <f t="shared" si="18"/>
        <v>0.24621223115084626</v>
      </c>
    </row>
    <row r="91" spans="1:19">
      <c r="A91">
        <v>0.1</v>
      </c>
      <c r="B91">
        <v>51.216000000000001</v>
      </c>
      <c r="C91">
        <f t="shared" si="13"/>
        <v>50.719802225769961</v>
      </c>
      <c r="D91">
        <f t="shared" si="18"/>
        <v>0.24621223115084626</v>
      </c>
    </row>
    <row r="92" spans="1:19">
      <c r="A92">
        <v>0.1</v>
      </c>
      <c r="B92">
        <v>51.216000000000001</v>
      </c>
      <c r="C92">
        <f t="shared" si="13"/>
        <v>50.719802225769961</v>
      </c>
      <c r="D92">
        <f t="shared" si="18"/>
        <v>0.24621223115084626</v>
      </c>
    </row>
    <row r="93" spans="1:19">
      <c r="A93">
        <v>0.1</v>
      </c>
      <c r="B93">
        <v>51.216000000000001</v>
      </c>
      <c r="C93">
        <f t="shared" si="13"/>
        <v>50.719802225769961</v>
      </c>
      <c r="D93">
        <f t="shared" si="18"/>
        <v>0.24621223115084626</v>
      </c>
    </row>
    <row r="94" spans="1:19">
      <c r="A94">
        <v>0.1</v>
      </c>
      <c r="B94">
        <v>51.216000000000001</v>
      </c>
      <c r="C94">
        <f t="shared" si="13"/>
        <v>50.719802225769961</v>
      </c>
      <c r="D94">
        <f t="shared" si="18"/>
        <v>0.24621223115084626</v>
      </c>
    </row>
    <row r="95" spans="1:19">
      <c r="A95">
        <v>0.1</v>
      </c>
      <c r="B95">
        <v>51.216000000000001</v>
      </c>
      <c r="C95">
        <f t="shared" si="13"/>
        <v>50.719802225769961</v>
      </c>
      <c r="D95">
        <f t="shared" si="18"/>
        <v>0.24621223115084626</v>
      </c>
    </row>
    <row r="96" spans="1:19">
      <c r="A96">
        <v>0.1</v>
      </c>
      <c r="B96">
        <v>51.216000000000001</v>
      </c>
      <c r="C96">
        <f t="shared" si="13"/>
        <v>50.719802225769961</v>
      </c>
      <c r="D96">
        <f t="shared" si="18"/>
        <v>0.24621223115084626</v>
      </c>
    </row>
    <row r="97" spans="1:4">
      <c r="A97">
        <v>0.1</v>
      </c>
      <c r="B97">
        <v>51.216000000000001</v>
      </c>
      <c r="C97">
        <f t="shared" si="13"/>
        <v>50.719802225769961</v>
      </c>
      <c r="D97">
        <f t="shared" si="18"/>
        <v>0.24621223115084626</v>
      </c>
    </row>
    <row r="98" spans="1:4">
      <c r="A98">
        <v>0.1</v>
      </c>
      <c r="B98">
        <v>51.216000000000001</v>
      </c>
      <c r="C98">
        <f t="shared" si="13"/>
        <v>50.719802225769961</v>
      </c>
      <c r="D98">
        <f t="shared" si="18"/>
        <v>0.24621223115084626</v>
      </c>
    </row>
    <row r="99" spans="1:4">
      <c r="A99">
        <v>0.1</v>
      </c>
      <c r="B99">
        <v>51.216000000000001</v>
      </c>
      <c r="C99">
        <f t="shared" ref="C99:C131" si="21">52/($G$3*POWER(A99,$H$3)+1)</f>
        <v>50.719802225769961</v>
      </c>
      <c r="D99">
        <f t="shared" si="18"/>
        <v>0.24621223115084626</v>
      </c>
    </row>
    <row r="100" spans="1:4">
      <c r="A100">
        <v>0.1</v>
      </c>
      <c r="B100">
        <v>51.216000000000001</v>
      </c>
      <c r="C100">
        <f t="shared" si="21"/>
        <v>50.719802225769961</v>
      </c>
      <c r="D100">
        <f t="shared" si="18"/>
        <v>0.24621223115084626</v>
      </c>
    </row>
    <row r="101" spans="1:4">
      <c r="A101">
        <v>0.1</v>
      </c>
      <c r="B101">
        <v>51.216000000000001</v>
      </c>
      <c r="C101">
        <f t="shared" si="21"/>
        <v>50.719802225769961</v>
      </c>
      <c r="D101">
        <f t="shared" si="18"/>
        <v>0.24621223115084626</v>
      </c>
    </row>
    <row r="102" spans="1:4">
      <c r="A102">
        <v>0.1</v>
      </c>
      <c r="B102">
        <v>51.216000000000001</v>
      </c>
      <c r="C102">
        <f t="shared" si="21"/>
        <v>50.719802225769961</v>
      </c>
      <c r="D102">
        <f t="shared" si="18"/>
        <v>0.24621223115084626</v>
      </c>
    </row>
    <row r="103" spans="1:4">
      <c r="A103">
        <v>0.1</v>
      </c>
      <c r="B103">
        <v>51.216000000000001</v>
      </c>
      <c r="C103">
        <f t="shared" si="21"/>
        <v>50.719802225769961</v>
      </c>
      <c r="D103">
        <f t="shared" si="18"/>
        <v>0.24621223115084626</v>
      </c>
    </row>
    <row r="104" spans="1:4">
      <c r="A104">
        <v>0.1</v>
      </c>
      <c r="B104">
        <v>51.216000000000001</v>
      </c>
      <c r="C104">
        <f t="shared" si="21"/>
        <v>50.719802225769961</v>
      </c>
      <c r="D104">
        <f t="shared" si="18"/>
        <v>0.24621223115084626</v>
      </c>
    </row>
    <row r="105" spans="1:4">
      <c r="A105">
        <v>0.1</v>
      </c>
      <c r="B105">
        <v>51.216000000000001</v>
      </c>
      <c r="C105">
        <f t="shared" si="21"/>
        <v>50.719802225769961</v>
      </c>
      <c r="D105">
        <f t="shared" si="18"/>
        <v>0.24621223115084626</v>
      </c>
    </row>
    <row r="106" spans="1:4">
      <c r="A106">
        <v>0.1</v>
      </c>
      <c r="B106">
        <v>51.216000000000001</v>
      </c>
      <c r="C106">
        <f t="shared" si="21"/>
        <v>50.719802225769961</v>
      </c>
      <c r="D106">
        <f t="shared" si="18"/>
        <v>0.24621223115084626</v>
      </c>
    </row>
    <row r="107" spans="1:4">
      <c r="A107">
        <v>0.1</v>
      </c>
      <c r="B107">
        <v>51.216000000000001</v>
      </c>
      <c r="C107">
        <f t="shared" si="21"/>
        <v>50.719802225769961</v>
      </c>
      <c r="D107">
        <f t="shared" si="18"/>
        <v>0.24621223115084626</v>
      </c>
    </row>
    <row r="108" spans="1:4">
      <c r="A108">
        <v>0.1</v>
      </c>
      <c r="B108">
        <v>51.216000000000001</v>
      </c>
      <c r="C108">
        <f t="shared" si="21"/>
        <v>50.719802225769961</v>
      </c>
      <c r="D108">
        <f t="shared" si="18"/>
        <v>0.24621223115084626</v>
      </c>
    </row>
    <row r="109" spans="1:4">
      <c r="A109">
        <v>0.1</v>
      </c>
      <c r="B109">
        <v>51.216000000000001</v>
      </c>
      <c r="C109">
        <f t="shared" si="21"/>
        <v>50.719802225769961</v>
      </c>
      <c r="D109">
        <f t="shared" si="18"/>
        <v>0.24621223115084626</v>
      </c>
    </row>
    <row r="110" spans="1:4">
      <c r="A110">
        <v>0.1</v>
      </c>
      <c r="B110">
        <v>51.216000000000001</v>
      </c>
      <c r="C110">
        <f t="shared" si="21"/>
        <v>50.719802225769961</v>
      </c>
      <c r="D110">
        <f t="shared" si="18"/>
        <v>0.24621223115084626</v>
      </c>
    </row>
    <row r="111" spans="1:4">
      <c r="A111">
        <v>0.1</v>
      </c>
      <c r="B111">
        <v>51.216000000000001</v>
      </c>
      <c r="C111">
        <f t="shared" si="21"/>
        <v>50.719802225769961</v>
      </c>
      <c r="D111">
        <f t="shared" si="18"/>
        <v>0.24621223115084626</v>
      </c>
    </row>
    <row r="112" spans="1:4">
      <c r="A112">
        <v>0.1</v>
      </c>
      <c r="B112">
        <v>51.216000000000001</v>
      </c>
      <c r="C112">
        <f t="shared" si="21"/>
        <v>50.719802225769961</v>
      </c>
      <c r="D112">
        <f t="shared" si="18"/>
        <v>0.24621223115084626</v>
      </c>
    </row>
    <row r="113" spans="1:4">
      <c r="A113">
        <v>0.1</v>
      </c>
      <c r="B113">
        <v>51.216000000000001</v>
      </c>
      <c r="C113">
        <f t="shared" si="21"/>
        <v>50.719802225769961</v>
      </c>
      <c r="D113">
        <f t="shared" si="18"/>
        <v>0.24621223115084626</v>
      </c>
    </row>
    <row r="114" spans="1:4">
      <c r="A114">
        <v>0.1</v>
      </c>
      <c r="B114">
        <v>51.216000000000001</v>
      </c>
      <c r="C114">
        <f t="shared" si="21"/>
        <v>50.719802225769961</v>
      </c>
      <c r="D114">
        <f t="shared" si="18"/>
        <v>0.24621223115084626</v>
      </c>
    </row>
    <row r="115" spans="1:4">
      <c r="A115">
        <v>0.1</v>
      </c>
      <c r="B115">
        <v>51.216000000000001</v>
      </c>
      <c r="C115">
        <f t="shared" si="21"/>
        <v>50.719802225769961</v>
      </c>
      <c r="D115">
        <f t="shared" si="18"/>
        <v>0.24621223115084626</v>
      </c>
    </row>
    <row r="116" spans="1:4">
      <c r="A116">
        <v>0.1</v>
      </c>
      <c r="B116">
        <v>51.216000000000001</v>
      </c>
      <c r="C116">
        <f t="shared" si="21"/>
        <v>50.719802225769961</v>
      </c>
      <c r="D116">
        <f t="shared" si="18"/>
        <v>0.24621223115084626</v>
      </c>
    </row>
    <row r="117" spans="1:4">
      <c r="A117">
        <v>0.1</v>
      </c>
      <c r="B117">
        <v>51.216000000000001</v>
      </c>
      <c r="C117">
        <f t="shared" si="21"/>
        <v>50.719802225769961</v>
      </c>
      <c r="D117">
        <f t="shared" si="18"/>
        <v>0.24621223115084626</v>
      </c>
    </row>
    <row r="118" spans="1:4">
      <c r="A118">
        <v>0.1</v>
      </c>
      <c r="B118">
        <v>51.216000000000001</v>
      </c>
      <c r="C118">
        <f t="shared" si="21"/>
        <v>50.719802225769961</v>
      </c>
      <c r="D118">
        <f t="shared" si="18"/>
        <v>0.24621223115084626</v>
      </c>
    </row>
    <row r="119" spans="1:4">
      <c r="A119">
        <v>0.1</v>
      </c>
      <c r="B119">
        <v>51.216000000000001</v>
      </c>
      <c r="C119">
        <f t="shared" si="21"/>
        <v>50.719802225769961</v>
      </c>
      <c r="D119">
        <f t="shared" si="18"/>
        <v>0.24621223115084626</v>
      </c>
    </row>
    <row r="120" spans="1:4">
      <c r="A120">
        <v>0.1</v>
      </c>
      <c r="B120">
        <v>51.216000000000001</v>
      </c>
      <c r="C120">
        <f t="shared" si="21"/>
        <v>50.719802225769961</v>
      </c>
      <c r="D120">
        <f t="shared" si="18"/>
        <v>0.24621223115084626</v>
      </c>
    </row>
    <row r="121" spans="1:4">
      <c r="A121">
        <v>0.1</v>
      </c>
      <c r="B121">
        <v>51.216000000000001</v>
      </c>
      <c r="C121">
        <f t="shared" si="21"/>
        <v>50.719802225769961</v>
      </c>
      <c r="D121">
        <f t="shared" si="18"/>
        <v>0.24621223115084626</v>
      </c>
    </row>
    <row r="122" spans="1:4">
      <c r="A122">
        <v>0.1</v>
      </c>
      <c r="B122">
        <v>51.216000000000001</v>
      </c>
      <c r="C122">
        <f t="shared" si="21"/>
        <v>50.719802225769961</v>
      </c>
      <c r="D122">
        <f t="shared" si="18"/>
        <v>0.24621223115084626</v>
      </c>
    </row>
    <row r="123" spans="1:4">
      <c r="A123">
        <v>0.1</v>
      </c>
      <c r="B123">
        <v>51.216000000000001</v>
      </c>
      <c r="C123">
        <f t="shared" si="21"/>
        <v>50.719802225769961</v>
      </c>
      <c r="D123">
        <f t="shared" si="18"/>
        <v>0.24621223115084626</v>
      </c>
    </row>
    <row r="124" spans="1:4">
      <c r="A124">
        <v>0.1</v>
      </c>
      <c r="B124">
        <v>51.216000000000001</v>
      </c>
      <c r="C124">
        <f t="shared" si="21"/>
        <v>50.719802225769961</v>
      </c>
      <c r="D124">
        <f t="shared" si="18"/>
        <v>0.24621223115084626</v>
      </c>
    </row>
    <row r="125" spans="1:4">
      <c r="A125">
        <v>0.1</v>
      </c>
      <c r="B125">
        <v>51.216000000000001</v>
      </c>
      <c r="C125">
        <f t="shared" si="21"/>
        <v>50.719802225769961</v>
      </c>
      <c r="D125">
        <f t="shared" si="18"/>
        <v>0.24621223115084626</v>
      </c>
    </row>
    <row r="126" spans="1:4">
      <c r="A126">
        <v>0.1</v>
      </c>
      <c r="B126">
        <v>51.216000000000001</v>
      </c>
      <c r="C126">
        <f t="shared" si="21"/>
        <v>50.719802225769961</v>
      </c>
      <c r="D126">
        <f t="shared" si="18"/>
        <v>0.24621223115084626</v>
      </c>
    </row>
    <row r="127" spans="1:4">
      <c r="A127">
        <v>0.1</v>
      </c>
      <c r="B127">
        <v>51.216000000000001</v>
      </c>
      <c r="C127">
        <f t="shared" si="21"/>
        <v>50.719802225769961</v>
      </c>
      <c r="D127">
        <f t="shared" si="18"/>
        <v>0.24621223115084626</v>
      </c>
    </row>
    <row r="128" spans="1:4">
      <c r="A128">
        <v>0.1</v>
      </c>
      <c r="B128">
        <v>51.216000000000001</v>
      </c>
      <c r="C128">
        <f t="shared" si="21"/>
        <v>50.719802225769961</v>
      </c>
      <c r="D128">
        <f t="shared" si="18"/>
        <v>0.24621223115084626</v>
      </c>
    </row>
    <row r="129" spans="1:4">
      <c r="A129">
        <v>0.1</v>
      </c>
      <c r="B129">
        <v>51.216000000000001</v>
      </c>
      <c r="C129">
        <f t="shared" si="21"/>
        <v>50.719802225769961</v>
      </c>
      <c r="D129">
        <f t="shared" si="18"/>
        <v>0.24621223115084626</v>
      </c>
    </row>
    <row r="130" spans="1:4">
      <c r="A130">
        <v>0.1</v>
      </c>
      <c r="B130">
        <v>51.216000000000001</v>
      </c>
      <c r="C130">
        <f t="shared" si="21"/>
        <v>50.719802225769961</v>
      </c>
      <c r="D130">
        <f t="shared" si="18"/>
        <v>0.24621223115084626</v>
      </c>
    </row>
    <row r="131" spans="1:4">
      <c r="A131">
        <v>0.1</v>
      </c>
      <c r="B131">
        <v>51.216000000000001</v>
      </c>
      <c r="C131">
        <f t="shared" si="21"/>
        <v>50.719802225769961</v>
      </c>
      <c r="D131">
        <f t="shared" si="18"/>
        <v>0.24621223115084626</v>
      </c>
    </row>
    <row r="132" spans="1:4">
      <c r="A132">
        <v>0.1</v>
      </c>
      <c r="B132">
        <v>51.216000000000001</v>
      </c>
      <c r="C132">
        <f t="shared" ref="C132:C195" si="22">52/($G$3*POWER(A132,$H$3)+1)</f>
        <v>50.719802225769961</v>
      </c>
      <c r="D132">
        <f t="shared" ref="D132:D195" si="23">POWER((C132-B132),2)</f>
        <v>0.24621223115084626</v>
      </c>
    </row>
    <row r="133" spans="1:4">
      <c r="A133">
        <v>0.1</v>
      </c>
      <c r="B133">
        <v>51.216000000000001</v>
      </c>
      <c r="C133">
        <f t="shared" si="22"/>
        <v>50.719802225769961</v>
      </c>
      <c r="D133">
        <f t="shared" si="23"/>
        <v>0.24621223115084626</v>
      </c>
    </row>
    <row r="134" spans="1:4">
      <c r="A134">
        <v>0.1</v>
      </c>
      <c r="B134">
        <v>51.216000000000001</v>
      </c>
      <c r="C134">
        <f t="shared" si="22"/>
        <v>50.719802225769961</v>
      </c>
      <c r="D134">
        <f t="shared" si="23"/>
        <v>0.24621223115084626</v>
      </c>
    </row>
    <row r="135" spans="1:4">
      <c r="A135">
        <v>0.1</v>
      </c>
      <c r="B135">
        <v>51.216000000000001</v>
      </c>
      <c r="C135">
        <f t="shared" si="22"/>
        <v>50.719802225769961</v>
      </c>
      <c r="D135">
        <f t="shared" si="23"/>
        <v>0.24621223115084626</v>
      </c>
    </row>
    <row r="136" spans="1:4">
      <c r="A136">
        <v>0.1</v>
      </c>
      <c r="B136">
        <v>51.216000000000001</v>
      </c>
      <c r="C136">
        <f t="shared" si="22"/>
        <v>50.719802225769961</v>
      </c>
      <c r="D136">
        <f t="shared" si="23"/>
        <v>0.24621223115084626</v>
      </c>
    </row>
    <row r="137" spans="1:4">
      <c r="A137">
        <v>0.1</v>
      </c>
      <c r="B137">
        <v>51.216000000000001</v>
      </c>
      <c r="C137">
        <f t="shared" si="22"/>
        <v>50.719802225769961</v>
      </c>
      <c r="D137">
        <f t="shared" si="23"/>
        <v>0.24621223115084626</v>
      </c>
    </row>
    <row r="138" spans="1:4">
      <c r="A138">
        <v>0.1</v>
      </c>
      <c r="B138">
        <v>51.216000000000001</v>
      </c>
      <c r="C138">
        <f t="shared" si="22"/>
        <v>50.719802225769961</v>
      </c>
      <c r="D138">
        <f t="shared" si="23"/>
        <v>0.24621223115084626</v>
      </c>
    </row>
    <row r="139" spans="1:4">
      <c r="A139">
        <v>0.1</v>
      </c>
      <c r="B139">
        <v>51.216000000000001</v>
      </c>
      <c r="C139">
        <f t="shared" si="22"/>
        <v>50.719802225769961</v>
      </c>
      <c r="D139">
        <f t="shared" si="23"/>
        <v>0.24621223115084626</v>
      </c>
    </row>
    <row r="140" spans="1:4">
      <c r="A140">
        <v>0.1</v>
      </c>
      <c r="B140">
        <v>51.216000000000001</v>
      </c>
      <c r="C140">
        <f t="shared" si="22"/>
        <v>50.719802225769961</v>
      </c>
      <c r="D140">
        <f t="shared" si="23"/>
        <v>0.24621223115084626</v>
      </c>
    </row>
    <row r="141" spans="1:4">
      <c r="A141">
        <v>0.1</v>
      </c>
      <c r="B141">
        <v>51.216000000000001</v>
      </c>
      <c r="C141">
        <f t="shared" si="22"/>
        <v>50.719802225769961</v>
      </c>
      <c r="D141">
        <f t="shared" si="23"/>
        <v>0.24621223115084626</v>
      </c>
    </row>
    <row r="142" spans="1:4">
      <c r="A142">
        <v>0.1</v>
      </c>
      <c r="B142">
        <v>51.216000000000001</v>
      </c>
      <c r="C142">
        <f t="shared" si="22"/>
        <v>50.719802225769961</v>
      </c>
      <c r="D142">
        <f t="shared" si="23"/>
        <v>0.24621223115084626</v>
      </c>
    </row>
    <row r="143" spans="1:4">
      <c r="A143">
        <v>0.1</v>
      </c>
      <c r="B143">
        <v>51.216000000000001</v>
      </c>
      <c r="C143">
        <f t="shared" si="22"/>
        <v>50.719802225769961</v>
      </c>
      <c r="D143">
        <f t="shared" si="23"/>
        <v>0.24621223115084626</v>
      </c>
    </row>
    <row r="144" spans="1:4">
      <c r="A144">
        <v>0.1</v>
      </c>
      <c r="B144">
        <v>51.216000000000001</v>
      </c>
      <c r="C144">
        <f t="shared" si="22"/>
        <v>50.719802225769961</v>
      </c>
      <c r="D144">
        <f t="shared" si="23"/>
        <v>0.24621223115084626</v>
      </c>
    </row>
    <row r="145" spans="1:4">
      <c r="A145">
        <v>0.1</v>
      </c>
      <c r="B145">
        <v>51.216000000000001</v>
      </c>
      <c r="C145">
        <f t="shared" si="22"/>
        <v>50.719802225769961</v>
      </c>
      <c r="D145">
        <f t="shared" si="23"/>
        <v>0.24621223115084626</v>
      </c>
    </row>
    <row r="146" spans="1:4">
      <c r="A146">
        <v>0.1</v>
      </c>
      <c r="B146">
        <v>51.216000000000001</v>
      </c>
      <c r="C146">
        <f t="shared" si="22"/>
        <v>50.719802225769961</v>
      </c>
      <c r="D146">
        <f t="shared" si="23"/>
        <v>0.24621223115084626</v>
      </c>
    </row>
    <row r="147" spans="1:4">
      <c r="A147">
        <v>0.1</v>
      </c>
      <c r="B147">
        <v>51.216000000000001</v>
      </c>
      <c r="C147">
        <f t="shared" si="22"/>
        <v>50.719802225769961</v>
      </c>
      <c r="D147">
        <f t="shared" si="23"/>
        <v>0.24621223115084626</v>
      </c>
    </row>
    <row r="148" spans="1:4">
      <c r="A148">
        <v>0.1</v>
      </c>
      <c r="B148">
        <v>51.216000000000001</v>
      </c>
      <c r="C148">
        <f t="shared" si="22"/>
        <v>50.719802225769961</v>
      </c>
      <c r="D148">
        <f t="shared" si="23"/>
        <v>0.24621223115084626</v>
      </c>
    </row>
    <row r="149" spans="1:4">
      <c r="A149">
        <v>0.1</v>
      </c>
      <c r="B149">
        <v>51.216000000000001</v>
      </c>
      <c r="C149">
        <f t="shared" si="22"/>
        <v>50.719802225769961</v>
      </c>
      <c r="D149">
        <f t="shared" si="23"/>
        <v>0.24621223115084626</v>
      </c>
    </row>
    <row r="150" spans="1:4">
      <c r="A150">
        <v>0.1</v>
      </c>
      <c r="B150">
        <v>51.216000000000001</v>
      </c>
      <c r="C150">
        <f t="shared" si="22"/>
        <v>50.719802225769961</v>
      </c>
      <c r="D150">
        <f t="shared" si="23"/>
        <v>0.24621223115084626</v>
      </c>
    </row>
    <row r="151" spans="1:4">
      <c r="A151">
        <v>0.1</v>
      </c>
      <c r="B151">
        <v>51.216000000000001</v>
      </c>
      <c r="C151">
        <f t="shared" si="22"/>
        <v>50.719802225769961</v>
      </c>
      <c r="D151">
        <f t="shared" si="23"/>
        <v>0.24621223115084626</v>
      </c>
    </row>
    <row r="152" spans="1:4">
      <c r="A152">
        <v>0.1</v>
      </c>
      <c r="B152">
        <v>51.216000000000001</v>
      </c>
      <c r="C152">
        <f t="shared" si="22"/>
        <v>50.719802225769961</v>
      </c>
      <c r="D152">
        <f t="shared" si="23"/>
        <v>0.24621223115084626</v>
      </c>
    </row>
    <row r="153" spans="1:4">
      <c r="A153">
        <v>0.1</v>
      </c>
      <c r="B153">
        <v>51.216000000000001</v>
      </c>
      <c r="C153">
        <f t="shared" si="22"/>
        <v>50.719802225769961</v>
      </c>
      <c r="D153">
        <f t="shared" si="23"/>
        <v>0.24621223115084626</v>
      </c>
    </row>
    <row r="154" spans="1:4">
      <c r="A154">
        <v>0.1</v>
      </c>
      <c r="B154">
        <v>51.216000000000001</v>
      </c>
      <c r="C154">
        <f t="shared" si="22"/>
        <v>50.719802225769961</v>
      </c>
      <c r="D154">
        <f t="shared" si="23"/>
        <v>0.24621223115084626</v>
      </c>
    </row>
    <row r="155" spans="1:4">
      <c r="A155">
        <v>0.1</v>
      </c>
      <c r="B155">
        <v>51.216000000000001</v>
      </c>
      <c r="C155">
        <f t="shared" si="22"/>
        <v>50.719802225769961</v>
      </c>
      <c r="D155">
        <f t="shared" si="23"/>
        <v>0.24621223115084626</v>
      </c>
    </row>
    <row r="156" spans="1:4">
      <c r="A156">
        <v>0.1</v>
      </c>
      <c r="B156">
        <v>51.216000000000001</v>
      </c>
      <c r="C156">
        <f t="shared" si="22"/>
        <v>50.719802225769961</v>
      </c>
      <c r="D156">
        <f t="shared" si="23"/>
        <v>0.24621223115084626</v>
      </c>
    </row>
    <row r="157" spans="1:4">
      <c r="A157">
        <v>0.1</v>
      </c>
      <c r="B157">
        <v>51.216000000000001</v>
      </c>
      <c r="C157">
        <f t="shared" si="22"/>
        <v>50.719802225769961</v>
      </c>
      <c r="D157">
        <f t="shared" si="23"/>
        <v>0.24621223115084626</v>
      </c>
    </row>
    <row r="158" spans="1:4">
      <c r="A158">
        <v>0.1</v>
      </c>
      <c r="B158">
        <v>51.216000000000001</v>
      </c>
      <c r="C158">
        <f t="shared" si="22"/>
        <v>50.719802225769961</v>
      </c>
      <c r="D158">
        <f t="shared" si="23"/>
        <v>0.24621223115084626</v>
      </c>
    </row>
    <row r="159" spans="1:4">
      <c r="A159">
        <v>0.1</v>
      </c>
      <c r="B159">
        <v>51.216000000000001</v>
      </c>
      <c r="C159">
        <f t="shared" si="22"/>
        <v>50.719802225769961</v>
      </c>
      <c r="D159">
        <f t="shared" si="23"/>
        <v>0.24621223115084626</v>
      </c>
    </row>
    <row r="160" spans="1:4">
      <c r="A160">
        <v>0.1</v>
      </c>
      <c r="B160">
        <v>51.216000000000001</v>
      </c>
      <c r="C160">
        <f t="shared" si="22"/>
        <v>50.719802225769961</v>
      </c>
      <c r="D160">
        <f t="shared" si="23"/>
        <v>0.24621223115084626</v>
      </c>
    </row>
    <row r="161" spans="1:4">
      <c r="A161">
        <v>0.1</v>
      </c>
      <c r="B161">
        <v>51.216000000000001</v>
      </c>
      <c r="C161">
        <f t="shared" si="22"/>
        <v>50.719802225769961</v>
      </c>
      <c r="D161">
        <f t="shared" si="23"/>
        <v>0.24621223115084626</v>
      </c>
    </row>
    <row r="162" spans="1:4">
      <c r="A162">
        <v>0.1</v>
      </c>
      <c r="B162">
        <v>51.216000000000001</v>
      </c>
      <c r="C162">
        <f t="shared" si="22"/>
        <v>50.719802225769961</v>
      </c>
      <c r="D162">
        <f t="shared" si="23"/>
        <v>0.24621223115084626</v>
      </c>
    </row>
    <row r="163" spans="1:4">
      <c r="A163">
        <v>0.1</v>
      </c>
      <c r="B163">
        <v>51.216000000000001</v>
      </c>
      <c r="C163">
        <f t="shared" si="22"/>
        <v>50.719802225769961</v>
      </c>
      <c r="D163">
        <f t="shared" si="23"/>
        <v>0.24621223115084626</v>
      </c>
    </row>
    <row r="164" spans="1:4">
      <c r="A164">
        <v>0.1</v>
      </c>
      <c r="B164">
        <v>51.216000000000001</v>
      </c>
      <c r="C164">
        <f t="shared" si="22"/>
        <v>50.719802225769961</v>
      </c>
      <c r="D164">
        <f t="shared" si="23"/>
        <v>0.24621223115084626</v>
      </c>
    </row>
    <row r="165" spans="1:4">
      <c r="A165">
        <v>0.1</v>
      </c>
      <c r="B165">
        <v>51.216000000000001</v>
      </c>
      <c r="C165">
        <f t="shared" si="22"/>
        <v>50.719802225769961</v>
      </c>
      <c r="D165">
        <f t="shared" si="23"/>
        <v>0.24621223115084626</v>
      </c>
    </row>
    <row r="166" spans="1:4">
      <c r="A166">
        <v>0.1</v>
      </c>
      <c r="B166">
        <v>51.216000000000001</v>
      </c>
      <c r="C166">
        <f t="shared" si="22"/>
        <v>50.719802225769961</v>
      </c>
      <c r="D166">
        <f t="shared" si="23"/>
        <v>0.24621223115084626</v>
      </c>
    </row>
    <row r="167" spans="1:4">
      <c r="A167">
        <v>0.1</v>
      </c>
      <c r="B167">
        <v>51.216000000000001</v>
      </c>
      <c r="C167">
        <f t="shared" si="22"/>
        <v>50.719802225769961</v>
      </c>
      <c r="D167">
        <f t="shared" si="23"/>
        <v>0.24621223115084626</v>
      </c>
    </row>
    <row r="168" spans="1:4">
      <c r="A168">
        <v>0.1</v>
      </c>
      <c r="B168">
        <v>51.216000000000001</v>
      </c>
      <c r="C168">
        <f t="shared" si="22"/>
        <v>50.719802225769961</v>
      </c>
      <c r="D168">
        <f t="shared" si="23"/>
        <v>0.24621223115084626</v>
      </c>
    </row>
    <row r="169" spans="1:4">
      <c r="A169">
        <v>0.1</v>
      </c>
      <c r="B169">
        <v>51.216000000000001</v>
      </c>
      <c r="C169">
        <f t="shared" si="22"/>
        <v>50.719802225769961</v>
      </c>
      <c r="D169">
        <f t="shared" si="23"/>
        <v>0.24621223115084626</v>
      </c>
    </row>
    <row r="170" spans="1:4">
      <c r="A170">
        <v>0.1</v>
      </c>
      <c r="B170">
        <v>51.216000000000001</v>
      </c>
      <c r="C170">
        <f t="shared" si="22"/>
        <v>50.719802225769961</v>
      </c>
      <c r="D170">
        <f t="shared" si="23"/>
        <v>0.24621223115084626</v>
      </c>
    </row>
    <row r="171" spans="1:4">
      <c r="A171">
        <v>0.1</v>
      </c>
      <c r="B171">
        <v>51.216000000000001</v>
      </c>
      <c r="C171">
        <f t="shared" si="22"/>
        <v>50.719802225769961</v>
      </c>
      <c r="D171">
        <f t="shared" si="23"/>
        <v>0.24621223115084626</v>
      </c>
    </row>
    <row r="172" spans="1:4">
      <c r="A172">
        <v>0.1</v>
      </c>
      <c r="B172">
        <v>51.216000000000001</v>
      </c>
      <c r="C172">
        <f t="shared" si="22"/>
        <v>50.719802225769961</v>
      </c>
      <c r="D172">
        <f t="shared" si="23"/>
        <v>0.24621223115084626</v>
      </c>
    </row>
    <row r="173" spans="1:4">
      <c r="A173">
        <v>0.1</v>
      </c>
      <c r="B173">
        <v>51.216000000000001</v>
      </c>
      <c r="C173">
        <f t="shared" si="22"/>
        <v>50.719802225769961</v>
      </c>
      <c r="D173">
        <f t="shared" si="23"/>
        <v>0.24621223115084626</v>
      </c>
    </row>
    <row r="174" spans="1:4">
      <c r="A174">
        <v>0.1</v>
      </c>
      <c r="B174">
        <v>51.216000000000001</v>
      </c>
      <c r="C174">
        <f t="shared" si="22"/>
        <v>50.719802225769961</v>
      </c>
      <c r="D174">
        <f t="shared" si="23"/>
        <v>0.24621223115084626</v>
      </c>
    </row>
    <row r="175" spans="1:4">
      <c r="A175">
        <v>0.1</v>
      </c>
      <c r="B175">
        <v>51.216000000000001</v>
      </c>
      <c r="C175">
        <f t="shared" si="22"/>
        <v>50.719802225769961</v>
      </c>
      <c r="D175">
        <f t="shared" si="23"/>
        <v>0.24621223115084626</v>
      </c>
    </row>
    <row r="176" spans="1:4">
      <c r="A176">
        <v>0.1</v>
      </c>
      <c r="B176">
        <v>51.216000000000001</v>
      </c>
      <c r="C176">
        <f t="shared" si="22"/>
        <v>50.719802225769961</v>
      </c>
      <c r="D176">
        <f t="shared" si="23"/>
        <v>0.24621223115084626</v>
      </c>
    </row>
    <row r="177" spans="1:4">
      <c r="A177">
        <v>0.1</v>
      </c>
      <c r="B177">
        <v>51.216000000000001</v>
      </c>
      <c r="C177">
        <f t="shared" si="22"/>
        <v>50.719802225769961</v>
      </c>
      <c r="D177">
        <f t="shared" si="23"/>
        <v>0.24621223115084626</v>
      </c>
    </row>
    <row r="178" spans="1:4">
      <c r="A178">
        <v>0.1</v>
      </c>
      <c r="B178">
        <v>51.216000000000001</v>
      </c>
      <c r="C178">
        <f t="shared" si="22"/>
        <v>50.719802225769961</v>
      </c>
      <c r="D178">
        <f t="shared" si="23"/>
        <v>0.24621223115084626</v>
      </c>
    </row>
    <row r="179" spans="1:4">
      <c r="A179">
        <v>0.1</v>
      </c>
      <c r="B179">
        <v>51.216000000000001</v>
      </c>
      <c r="C179">
        <f t="shared" si="22"/>
        <v>50.719802225769961</v>
      </c>
      <c r="D179">
        <f t="shared" si="23"/>
        <v>0.24621223115084626</v>
      </c>
    </row>
    <row r="180" spans="1:4">
      <c r="A180">
        <v>0.1</v>
      </c>
      <c r="B180">
        <v>51.216000000000001</v>
      </c>
      <c r="C180">
        <f t="shared" si="22"/>
        <v>50.719802225769961</v>
      </c>
      <c r="D180">
        <f t="shared" si="23"/>
        <v>0.24621223115084626</v>
      </c>
    </row>
    <row r="181" spans="1:4">
      <c r="A181">
        <v>0.1</v>
      </c>
      <c r="B181">
        <v>51.216000000000001</v>
      </c>
      <c r="C181">
        <f t="shared" si="22"/>
        <v>50.719802225769961</v>
      </c>
      <c r="D181">
        <f t="shared" si="23"/>
        <v>0.24621223115084626</v>
      </c>
    </row>
    <row r="182" spans="1:4">
      <c r="A182">
        <v>0.1</v>
      </c>
      <c r="B182">
        <v>51.216000000000001</v>
      </c>
      <c r="C182">
        <f t="shared" si="22"/>
        <v>50.719802225769961</v>
      </c>
      <c r="D182">
        <f t="shared" si="23"/>
        <v>0.24621223115084626</v>
      </c>
    </row>
    <row r="183" spans="1:4">
      <c r="A183">
        <v>0.1</v>
      </c>
      <c r="B183">
        <v>51.216000000000001</v>
      </c>
      <c r="C183">
        <f t="shared" si="22"/>
        <v>50.719802225769961</v>
      </c>
      <c r="D183">
        <f t="shared" si="23"/>
        <v>0.24621223115084626</v>
      </c>
    </row>
    <row r="184" spans="1:4">
      <c r="A184">
        <v>0.1</v>
      </c>
      <c r="B184">
        <v>51.216000000000001</v>
      </c>
      <c r="C184">
        <f t="shared" si="22"/>
        <v>50.719802225769961</v>
      </c>
      <c r="D184">
        <f t="shared" si="23"/>
        <v>0.24621223115084626</v>
      </c>
    </row>
    <row r="185" spans="1:4">
      <c r="A185">
        <v>0.1</v>
      </c>
      <c r="B185">
        <v>51.216000000000001</v>
      </c>
      <c r="C185">
        <f t="shared" si="22"/>
        <v>50.719802225769961</v>
      </c>
      <c r="D185">
        <f t="shared" si="23"/>
        <v>0.24621223115084626</v>
      </c>
    </row>
    <row r="186" spans="1:4">
      <c r="A186">
        <v>0.1</v>
      </c>
      <c r="B186">
        <v>51.216000000000001</v>
      </c>
      <c r="C186">
        <f t="shared" si="22"/>
        <v>50.719802225769961</v>
      </c>
      <c r="D186">
        <f t="shared" si="23"/>
        <v>0.24621223115084626</v>
      </c>
    </row>
    <row r="187" spans="1:4">
      <c r="A187">
        <v>0.1</v>
      </c>
      <c r="B187">
        <v>51.216000000000001</v>
      </c>
      <c r="C187">
        <f t="shared" si="22"/>
        <v>50.719802225769961</v>
      </c>
      <c r="D187">
        <f t="shared" si="23"/>
        <v>0.24621223115084626</v>
      </c>
    </row>
    <row r="188" spans="1:4">
      <c r="A188">
        <v>0.1</v>
      </c>
      <c r="B188">
        <v>51.216000000000001</v>
      </c>
      <c r="C188">
        <f t="shared" si="22"/>
        <v>50.719802225769961</v>
      </c>
      <c r="D188">
        <f t="shared" si="23"/>
        <v>0.24621223115084626</v>
      </c>
    </row>
    <row r="189" spans="1:4">
      <c r="A189">
        <v>0.1</v>
      </c>
      <c r="B189">
        <v>51.216000000000001</v>
      </c>
      <c r="C189">
        <f t="shared" si="22"/>
        <v>50.719802225769961</v>
      </c>
      <c r="D189">
        <f t="shared" si="23"/>
        <v>0.24621223115084626</v>
      </c>
    </row>
    <row r="190" spans="1:4">
      <c r="A190">
        <v>0.1</v>
      </c>
      <c r="B190">
        <v>51.216000000000001</v>
      </c>
      <c r="C190">
        <f t="shared" si="22"/>
        <v>50.719802225769961</v>
      </c>
      <c r="D190">
        <f t="shared" si="23"/>
        <v>0.24621223115084626</v>
      </c>
    </row>
    <row r="191" spans="1:4">
      <c r="A191">
        <v>0.1</v>
      </c>
      <c r="B191">
        <v>51.216000000000001</v>
      </c>
      <c r="C191">
        <f t="shared" si="22"/>
        <v>50.719802225769961</v>
      </c>
      <c r="D191">
        <f t="shared" si="23"/>
        <v>0.24621223115084626</v>
      </c>
    </row>
    <row r="192" spans="1:4">
      <c r="A192">
        <v>0.1</v>
      </c>
      <c r="B192">
        <v>51.216000000000001</v>
      </c>
      <c r="C192">
        <f t="shared" si="22"/>
        <v>50.719802225769961</v>
      </c>
      <c r="D192">
        <f t="shared" si="23"/>
        <v>0.24621223115084626</v>
      </c>
    </row>
    <row r="193" spans="1:4">
      <c r="A193">
        <v>0.1</v>
      </c>
      <c r="B193">
        <v>51.216000000000001</v>
      </c>
      <c r="C193">
        <f t="shared" si="22"/>
        <v>50.719802225769961</v>
      </c>
      <c r="D193">
        <f t="shared" si="23"/>
        <v>0.24621223115084626</v>
      </c>
    </row>
    <row r="194" spans="1:4">
      <c r="A194">
        <v>0.1</v>
      </c>
      <c r="B194">
        <v>51.216000000000001</v>
      </c>
      <c r="C194">
        <f t="shared" si="22"/>
        <v>50.719802225769961</v>
      </c>
      <c r="D194">
        <f t="shared" si="23"/>
        <v>0.24621223115084626</v>
      </c>
    </row>
    <row r="195" spans="1:4">
      <c r="A195">
        <v>0.1</v>
      </c>
      <c r="B195">
        <v>51.216000000000001</v>
      </c>
      <c r="C195">
        <f t="shared" si="22"/>
        <v>50.719802225769961</v>
      </c>
      <c r="D195">
        <f t="shared" si="23"/>
        <v>0.24621223115084626</v>
      </c>
    </row>
    <row r="196" spans="1:4">
      <c r="A196">
        <v>0.1</v>
      </c>
      <c r="B196">
        <v>51.216000000000001</v>
      </c>
      <c r="C196">
        <f t="shared" ref="C196:C259" si="24">52/($G$3*POWER(A196,$H$3)+1)</f>
        <v>50.719802225769961</v>
      </c>
      <c r="D196">
        <f t="shared" ref="D196:D259" si="25">POWER((C196-B196),2)</f>
        <v>0.24621223115084626</v>
      </c>
    </row>
    <row r="197" spans="1:4">
      <c r="A197">
        <v>0.1</v>
      </c>
      <c r="B197">
        <v>51.216000000000001</v>
      </c>
      <c r="C197">
        <f t="shared" si="24"/>
        <v>50.719802225769961</v>
      </c>
      <c r="D197">
        <f t="shared" si="25"/>
        <v>0.24621223115084626</v>
      </c>
    </row>
    <row r="198" spans="1:4">
      <c r="A198">
        <v>0.1</v>
      </c>
      <c r="B198">
        <v>51.216000000000001</v>
      </c>
      <c r="C198">
        <f t="shared" si="24"/>
        <v>50.719802225769961</v>
      </c>
      <c r="D198">
        <f t="shared" si="25"/>
        <v>0.24621223115084626</v>
      </c>
    </row>
    <row r="199" spans="1:4">
      <c r="A199">
        <v>0.1</v>
      </c>
      <c r="B199">
        <v>51.216000000000001</v>
      </c>
      <c r="C199">
        <f t="shared" si="24"/>
        <v>50.719802225769961</v>
      </c>
      <c r="D199">
        <f t="shared" si="25"/>
        <v>0.24621223115084626</v>
      </c>
    </row>
    <row r="200" spans="1:4">
      <c r="A200">
        <v>0.1</v>
      </c>
      <c r="B200">
        <v>51.216000000000001</v>
      </c>
      <c r="C200">
        <f t="shared" si="24"/>
        <v>50.719802225769961</v>
      </c>
      <c r="D200">
        <f t="shared" si="25"/>
        <v>0.24621223115084626</v>
      </c>
    </row>
    <row r="201" spans="1:4">
      <c r="A201">
        <v>0.1</v>
      </c>
      <c r="B201">
        <v>51.216000000000001</v>
      </c>
      <c r="C201">
        <f t="shared" si="24"/>
        <v>50.719802225769961</v>
      </c>
      <c r="D201">
        <f t="shared" si="25"/>
        <v>0.24621223115084626</v>
      </c>
    </row>
    <row r="202" spans="1:4">
      <c r="A202">
        <v>0.1</v>
      </c>
      <c r="B202">
        <v>51.216000000000001</v>
      </c>
      <c r="C202">
        <f t="shared" si="24"/>
        <v>50.719802225769961</v>
      </c>
      <c r="D202">
        <f t="shared" si="25"/>
        <v>0.24621223115084626</v>
      </c>
    </row>
    <row r="203" spans="1:4">
      <c r="A203">
        <v>0.1</v>
      </c>
      <c r="B203">
        <v>51.216000000000001</v>
      </c>
      <c r="C203">
        <f t="shared" si="24"/>
        <v>50.719802225769961</v>
      </c>
      <c r="D203">
        <f t="shared" si="25"/>
        <v>0.24621223115084626</v>
      </c>
    </row>
    <row r="204" spans="1:4">
      <c r="A204">
        <v>0.1</v>
      </c>
      <c r="B204">
        <v>51.216000000000001</v>
      </c>
      <c r="C204">
        <f t="shared" si="24"/>
        <v>50.719802225769961</v>
      </c>
      <c r="D204">
        <f t="shared" si="25"/>
        <v>0.24621223115084626</v>
      </c>
    </row>
    <row r="205" spans="1:4">
      <c r="A205">
        <v>0.1</v>
      </c>
      <c r="B205">
        <v>51.216000000000001</v>
      </c>
      <c r="C205">
        <f t="shared" si="24"/>
        <v>50.719802225769961</v>
      </c>
      <c r="D205">
        <f t="shared" si="25"/>
        <v>0.24621223115084626</v>
      </c>
    </row>
    <row r="206" spans="1:4">
      <c r="A206">
        <v>0.1</v>
      </c>
      <c r="B206">
        <v>51.216000000000001</v>
      </c>
      <c r="C206">
        <f t="shared" si="24"/>
        <v>50.719802225769961</v>
      </c>
      <c r="D206">
        <f t="shared" si="25"/>
        <v>0.24621223115084626</v>
      </c>
    </row>
    <row r="207" spans="1:4">
      <c r="A207">
        <v>0.1</v>
      </c>
      <c r="B207">
        <v>51.216000000000001</v>
      </c>
      <c r="C207">
        <f t="shared" si="24"/>
        <v>50.719802225769961</v>
      </c>
      <c r="D207">
        <f t="shared" si="25"/>
        <v>0.24621223115084626</v>
      </c>
    </row>
    <row r="208" spans="1:4">
      <c r="A208">
        <v>0.1</v>
      </c>
      <c r="B208">
        <v>51.216000000000001</v>
      </c>
      <c r="C208">
        <f t="shared" si="24"/>
        <v>50.719802225769961</v>
      </c>
      <c r="D208">
        <f t="shared" si="25"/>
        <v>0.24621223115084626</v>
      </c>
    </row>
    <row r="209" spans="1:4">
      <c r="A209">
        <v>0.1</v>
      </c>
      <c r="B209">
        <v>51.216000000000001</v>
      </c>
      <c r="C209">
        <f t="shared" si="24"/>
        <v>50.719802225769961</v>
      </c>
      <c r="D209">
        <f t="shared" si="25"/>
        <v>0.24621223115084626</v>
      </c>
    </row>
    <row r="210" spans="1:4">
      <c r="A210">
        <v>0.1</v>
      </c>
      <c r="B210">
        <v>51.216000000000001</v>
      </c>
      <c r="C210">
        <f t="shared" si="24"/>
        <v>50.719802225769961</v>
      </c>
      <c r="D210">
        <f t="shared" si="25"/>
        <v>0.24621223115084626</v>
      </c>
    </row>
    <row r="211" spans="1:4">
      <c r="A211">
        <v>0.1</v>
      </c>
      <c r="B211">
        <v>51.216000000000001</v>
      </c>
      <c r="C211">
        <f t="shared" si="24"/>
        <v>50.719802225769961</v>
      </c>
      <c r="D211">
        <f t="shared" si="25"/>
        <v>0.24621223115084626</v>
      </c>
    </row>
    <row r="212" spans="1:4">
      <c r="A212">
        <v>0.1</v>
      </c>
      <c r="B212">
        <v>51.216000000000001</v>
      </c>
      <c r="C212">
        <f t="shared" si="24"/>
        <v>50.719802225769961</v>
      </c>
      <c r="D212">
        <f t="shared" si="25"/>
        <v>0.24621223115084626</v>
      </c>
    </row>
    <row r="213" spans="1:4">
      <c r="A213">
        <v>0.1</v>
      </c>
      <c r="B213">
        <v>51.216000000000001</v>
      </c>
      <c r="C213">
        <f t="shared" si="24"/>
        <v>50.719802225769961</v>
      </c>
      <c r="D213">
        <f t="shared" si="25"/>
        <v>0.24621223115084626</v>
      </c>
    </row>
    <row r="214" spans="1:4">
      <c r="A214">
        <v>0.1</v>
      </c>
      <c r="B214">
        <v>51.216000000000001</v>
      </c>
      <c r="C214">
        <f t="shared" si="24"/>
        <v>50.719802225769961</v>
      </c>
      <c r="D214">
        <f t="shared" si="25"/>
        <v>0.24621223115084626</v>
      </c>
    </row>
    <row r="215" spans="1:4">
      <c r="A215">
        <v>0.1</v>
      </c>
      <c r="B215">
        <v>51.216000000000001</v>
      </c>
      <c r="C215">
        <f t="shared" si="24"/>
        <v>50.719802225769961</v>
      </c>
      <c r="D215">
        <f t="shared" si="25"/>
        <v>0.24621223115084626</v>
      </c>
    </row>
    <row r="216" spans="1:4">
      <c r="A216">
        <v>0.1</v>
      </c>
      <c r="B216">
        <v>51.216000000000001</v>
      </c>
      <c r="C216">
        <f t="shared" si="24"/>
        <v>50.719802225769961</v>
      </c>
      <c r="D216">
        <f t="shared" si="25"/>
        <v>0.24621223115084626</v>
      </c>
    </row>
    <row r="217" spans="1:4">
      <c r="A217">
        <v>0.1</v>
      </c>
      <c r="B217">
        <v>51.216000000000001</v>
      </c>
      <c r="C217">
        <f t="shared" si="24"/>
        <v>50.719802225769961</v>
      </c>
      <c r="D217">
        <f t="shared" si="25"/>
        <v>0.24621223115084626</v>
      </c>
    </row>
    <row r="218" spans="1:4">
      <c r="A218">
        <v>0.1</v>
      </c>
      <c r="B218">
        <v>51.216000000000001</v>
      </c>
      <c r="C218">
        <f t="shared" si="24"/>
        <v>50.719802225769961</v>
      </c>
      <c r="D218">
        <f t="shared" si="25"/>
        <v>0.24621223115084626</v>
      </c>
    </row>
    <row r="219" spans="1:4">
      <c r="A219">
        <v>0.1</v>
      </c>
      <c r="B219">
        <v>51.216000000000001</v>
      </c>
      <c r="C219">
        <f t="shared" si="24"/>
        <v>50.719802225769961</v>
      </c>
      <c r="D219">
        <f t="shared" si="25"/>
        <v>0.24621223115084626</v>
      </c>
    </row>
    <row r="220" spans="1:4">
      <c r="A220">
        <v>0.1</v>
      </c>
      <c r="B220">
        <v>51.216000000000001</v>
      </c>
      <c r="C220">
        <f t="shared" si="24"/>
        <v>50.719802225769961</v>
      </c>
      <c r="D220">
        <f t="shared" si="25"/>
        <v>0.24621223115084626</v>
      </c>
    </row>
    <row r="221" spans="1:4">
      <c r="A221">
        <v>0.1</v>
      </c>
      <c r="B221">
        <v>51.216000000000001</v>
      </c>
      <c r="C221">
        <f t="shared" si="24"/>
        <v>50.719802225769961</v>
      </c>
      <c r="D221">
        <f t="shared" si="25"/>
        <v>0.24621223115084626</v>
      </c>
    </row>
    <row r="222" spans="1:4">
      <c r="A222">
        <v>0.1</v>
      </c>
      <c r="B222">
        <v>51.216000000000001</v>
      </c>
      <c r="C222">
        <f t="shared" si="24"/>
        <v>50.719802225769961</v>
      </c>
      <c r="D222">
        <f t="shared" si="25"/>
        <v>0.24621223115084626</v>
      </c>
    </row>
    <row r="223" spans="1:4">
      <c r="A223">
        <v>0.1</v>
      </c>
      <c r="B223">
        <v>51.216000000000001</v>
      </c>
      <c r="C223">
        <f t="shared" si="24"/>
        <v>50.719802225769961</v>
      </c>
      <c r="D223">
        <f t="shared" si="25"/>
        <v>0.24621223115084626</v>
      </c>
    </row>
    <row r="224" spans="1:4">
      <c r="A224">
        <v>0.1</v>
      </c>
      <c r="B224">
        <v>51.216000000000001</v>
      </c>
      <c r="C224">
        <f t="shared" si="24"/>
        <v>50.719802225769961</v>
      </c>
      <c r="D224">
        <f t="shared" si="25"/>
        <v>0.24621223115084626</v>
      </c>
    </row>
    <row r="225" spans="1:4">
      <c r="A225">
        <v>0.1</v>
      </c>
      <c r="B225">
        <v>51.216000000000001</v>
      </c>
      <c r="C225">
        <f t="shared" si="24"/>
        <v>50.719802225769961</v>
      </c>
      <c r="D225">
        <f t="shared" si="25"/>
        <v>0.24621223115084626</v>
      </c>
    </row>
    <row r="226" spans="1:4">
      <c r="A226">
        <v>0.1</v>
      </c>
      <c r="B226">
        <v>51.216000000000001</v>
      </c>
      <c r="C226">
        <f t="shared" si="24"/>
        <v>50.719802225769961</v>
      </c>
      <c r="D226">
        <f t="shared" si="25"/>
        <v>0.24621223115084626</v>
      </c>
    </row>
    <row r="227" spans="1:4">
      <c r="A227">
        <v>0.1</v>
      </c>
      <c r="B227">
        <v>51.216000000000001</v>
      </c>
      <c r="C227">
        <f t="shared" si="24"/>
        <v>50.719802225769961</v>
      </c>
      <c r="D227">
        <f t="shared" si="25"/>
        <v>0.24621223115084626</v>
      </c>
    </row>
    <row r="228" spans="1:4">
      <c r="A228">
        <v>0.1</v>
      </c>
      <c r="B228">
        <v>51.216000000000001</v>
      </c>
      <c r="C228">
        <f t="shared" si="24"/>
        <v>50.719802225769961</v>
      </c>
      <c r="D228">
        <f t="shared" si="25"/>
        <v>0.24621223115084626</v>
      </c>
    </row>
    <row r="229" spans="1:4">
      <c r="A229">
        <v>0.1</v>
      </c>
      <c r="B229">
        <v>51.216000000000001</v>
      </c>
      <c r="C229">
        <f t="shared" si="24"/>
        <v>50.719802225769961</v>
      </c>
      <c r="D229">
        <f t="shared" si="25"/>
        <v>0.24621223115084626</v>
      </c>
    </row>
    <row r="230" spans="1:4">
      <c r="A230">
        <v>0.1</v>
      </c>
      <c r="B230">
        <v>51.216000000000001</v>
      </c>
      <c r="C230">
        <f t="shared" si="24"/>
        <v>50.719802225769961</v>
      </c>
      <c r="D230">
        <f t="shared" si="25"/>
        <v>0.24621223115084626</v>
      </c>
    </row>
    <row r="231" spans="1:4">
      <c r="A231">
        <v>0.1</v>
      </c>
      <c r="B231">
        <v>51.216000000000001</v>
      </c>
      <c r="C231">
        <f t="shared" si="24"/>
        <v>50.719802225769961</v>
      </c>
      <c r="D231">
        <f t="shared" si="25"/>
        <v>0.24621223115084626</v>
      </c>
    </row>
    <row r="232" spans="1:4">
      <c r="A232">
        <v>0.1</v>
      </c>
      <c r="B232">
        <v>51.216000000000001</v>
      </c>
      <c r="C232">
        <f t="shared" si="24"/>
        <v>50.719802225769961</v>
      </c>
      <c r="D232">
        <f t="shared" si="25"/>
        <v>0.24621223115084626</v>
      </c>
    </row>
    <row r="233" spans="1:4">
      <c r="A233">
        <v>0.1</v>
      </c>
      <c r="B233">
        <v>51.216000000000001</v>
      </c>
      <c r="C233">
        <f t="shared" si="24"/>
        <v>50.719802225769961</v>
      </c>
      <c r="D233">
        <f t="shared" si="25"/>
        <v>0.24621223115084626</v>
      </c>
    </row>
    <row r="234" spans="1:4">
      <c r="A234">
        <v>0.1</v>
      </c>
      <c r="B234">
        <v>51.216000000000001</v>
      </c>
      <c r="C234">
        <f t="shared" si="24"/>
        <v>50.719802225769961</v>
      </c>
      <c r="D234">
        <f t="shared" si="25"/>
        <v>0.24621223115084626</v>
      </c>
    </row>
    <row r="235" spans="1:4">
      <c r="A235">
        <v>0.1</v>
      </c>
      <c r="B235">
        <v>51.216000000000001</v>
      </c>
      <c r="C235">
        <f t="shared" si="24"/>
        <v>50.719802225769961</v>
      </c>
      <c r="D235">
        <f t="shared" si="25"/>
        <v>0.24621223115084626</v>
      </c>
    </row>
    <row r="236" spans="1:4">
      <c r="A236">
        <v>0.1</v>
      </c>
      <c r="B236">
        <v>51.216000000000001</v>
      </c>
      <c r="C236">
        <f t="shared" si="24"/>
        <v>50.719802225769961</v>
      </c>
      <c r="D236">
        <f t="shared" si="25"/>
        <v>0.24621223115084626</v>
      </c>
    </row>
    <row r="237" spans="1:4">
      <c r="A237">
        <v>0.1</v>
      </c>
      <c r="B237">
        <v>51.216000000000001</v>
      </c>
      <c r="C237">
        <f t="shared" si="24"/>
        <v>50.719802225769961</v>
      </c>
      <c r="D237">
        <f t="shared" si="25"/>
        <v>0.24621223115084626</v>
      </c>
    </row>
    <row r="238" spans="1:4">
      <c r="A238">
        <v>0.1</v>
      </c>
      <c r="B238">
        <v>51.216000000000001</v>
      </c>
      <c r="C238">
        <f t="shared" si="24"/>
        <v>50.719802225769961</v>
      </c>
      <c r="D238">
        <f t="shared" si="25"/>
        <v>0.24621223115084626</v>
      </c>
    </row>
    <row r="239" spans="1:4">
      <c r="A239">
        <v>0.1</v>
      </c>
      <c r="B239">
        <v>51.216000000000001</v>
      </c>
      <c r="C239">
        <f t="shared" si="24"/>
        <v>50.719802225769961</v>
      </c>
      <c r="D239">
        <f t="shared" si="25"/>
        <v>0.24621223115084626</v>
      </c>
    </row>
    <row r="240" spans="1:4">
      <c r="A240">
        <v>0.1</v>
      </c>
      <c r="B240">
        <v>51.216000000000001</v>
      </c>
      <c r="C240">
        <f t="shared" si="24"/>
        <v>50.719802225769961</v>
      </c>
      <c r="D240">
        <f t="shared" si="25"/>
        <v>0.24621223115084626</v>
      </c>
    </row>
    <row r="241" spans="1:4">
      <c r="A241">
        <v>0.1</v>
      </c>
      <c r="B241">
        <v>51.216000000000001</v>
      </c>
      <c r="C241">
        <f t="shared" si="24"/>
        <v>50.719802225769961</v>
      </c>
      <c r="D241">
        <f t="shared" si="25"/>
        <v>0.24621223115084626</v>
      </c>
    </row>
    <row r="242" spans="1:4">
      <c r="A242">
        <v>0.1</v>
      </c>
      <c r="B242">
        <v>51.216000000000001</v>
      </c>
      <c r="C242">
        <f t="shared" si="24"/>
        <v>50.719802225769961</v>
      </c>
      <c r="D242">
        <f t="shared" si="25"/>
        <v>0.24621223115084626</v>
      </c>
    </row>
    <row r="243" spans="1:4">
      <c r="A243">
        <v>0.1</v>
      </c>
      <c r="B243">
        <v>51.216000000000001</v>
      </c>
      <c r="C243">
        <f t="shared" si="24"/>
        <v>50.719802225769961</v>
      </c>
      <c r="D243">
        <f t="shared" si="25"/>
        <v>0.24621223115084626</v>
      </c>
    </row>
    <row r="244" spans="1:4">
      <c r="A244">
        <v>0.1</v>
      </c>
      <c r="B244">
        <v>51.216000000000001</v>
      </c>
      <c r="C244">
        <f t="shared" si="24"/>
        <v>50.719802225769961</v>
      </c>
      <c r="D244">
        <f t="shared" si="25"/>
        <v>0.24621223115084626</v>
      </c>
    </row>
    <row r="245" spans="1:4">
      <c r="A245">
        <v>0.1</v>
      </c>
      <c r="B245">
        <v>51.216000000000001</v>
      </c>
      <c r="C245">
        <f t="shared" si="24"/>
        <v>50.719802225769961</v>
      </c>
      <c r="D245">
        <f t="shared" si="25"/>
        <v>0.24621223115084626</v>
      </c>
    </row>
    <row r="246" spans="1:4">
      <c r="A246">
        <v>0.1</v>
      </c>
      <c r="B246">
        <v>51.216000000000001</v>
      </c>
      <c r="C246">
        <f t="shared" si="24"/>
        <v>50.719802225769961</v>
      </c>
      <c r="D246">
        <f t="shared" si="25"/>
        <v>0.24621223115084626</v>
      </c>
    </row>
    <row r="247" spans="1:4">
      <c r="A247">
        <v>0.1</v>
      </c>
      <c r="B247">
        <v>51.216000000000001</v>
      </c>
      <c r="C247">
        <f t="shared" si="24"/>
        <v>50.719802225769961</v>
      </c>
      <c r="D247">
        <f t="shared" si="25"/>
        <v>0.24621223115084626</v>
      </c>
    </row>
    <row r="248" spans="1:4">
      <c r="A248">
        <v>0.1</v>
      </c>
      <c r="B248">
        <v>51.216000000000001</v>
      </c>
      <c r="C248">
        <f t="shared" si="24"/>
        <v>50.719802225769961</v>
      </c>
      <c r="D248">
        <f t="shared" si="25"/>
        <v>0.24621223115084626</v>
      </c>
    </row>
    <row r="249" spans="1:4">
      <c r="A249">
        <v>0.1</v>
      </c>
      <c r="B249">
        <v>51.216000000000001</v>
      </c>
      <c r="C249">
        <f t="shared" si="24"/>
        <v>50.719802225769961</v>
      </c>
      <c r="D249">
        <f t="shared" si="25"/>
        <v>0.24621223115084626</v>
      </c>
    </row>
    <row r="250" spans="1:4">
      <c r="A250">
        <v>0.1</v>
      </c>
      <c r="B250">
        <v>51.216000000000001</v>
      </c>
      <c r="C250">
        <f t="shared" si="24"/>
        <v>50.719802225769961</v>
      </c>
      <c r="D250">
        <f t="shared" si="25"/>
        <v>0.24621223115084626</v>
      </c>
    </row>
    <row r="251" spans="1:4">
      <c r="A251">
        <v>0.1</v>
      </c>
      <c r="B251">
        <v>51.216000000000001</v>
      </c>
      <c r="C251">
        <f t="shared" si="24"/>
        <v>50.719802225769961</v>
      </c>
      <c r="D251">
        <f t="shared" si="25"/>
        <v>0.24621223115084626</v>
      </c>
    </row>
    <row r="252" spans="1:4">
      <c r="A252">
        <v>0.1</v>
      </c>
      <c r="B252">
        <v>51.216000000000001</v>
      </c>
      <c r="C252">
        <f t="shared" si="24"/>
        <v>50.719802225769961</v>
      </c>
      <c r="D252">
        <f t="shared" si="25"/>
        <v>0.24621223115084626</v>
      </c>
    </row>
    <row r="253" spans="1:4">
      <c r="A253">
        <v>0.1</v>
      </c>
      <c r="B253">
        <v>51.216000000000001</v>
      </c>
      <c r="C253">
        <f t="shared" si="24"/>
        <v>50.719802225769961</v>
      </c>
      <c r="D253">
        <f t="shared" si="25"/>
        <v>0.24621223115084626</v>
      </c>
    </row>
    <row r="254" spans="1:4">
      <c r="A254">
        <v>0.1</v>
      </c>
      <c r="B254">
        <v>51.216000000000001</v>
      </c>
      <c r="C254">
        <f t="shared" si="24"/>
        <v>50.719802225769961</v>
      </c>
      <c r="D254">
        <f t="shared" si="25"/>
        <v>0.24621223115084626</v>
      </c>
    </row>
    <row r="255" spans="1:4">
      <c r="A255">
        <v>0.1</v>
      </c>
      <c r="B255">
        <v>51.216000000000001</v>
      </c>
      <c r="C255">
        <f t="shared" si="24"/>
        <v>50.719802225769961</v>
      </c>
      <c r="D255">
        <f t="shared" si="25"/>
        <v>0.24621223115084626</v>
      </c>
    </row>
    <row r="256" spans="1:4">
      <c r="A256">
        <v>0.1</v>
      </c>
      <c r="B256">
        <v>51.216000000000001</v>
      </c>
      <c r="C256">
        <f t="shared" si="24"/>
        <v>50.719802225769961</v>
      </c>
      <c r="D256">
        <f t="shared" si="25"/>
        <v>0.24621223115084626</v>
      </c>
    </row>
    <row r="257" spans="1:4">
      <c r="A257">
        <v>0.1</v>
      </c>
      <c r="B257">
        <v>51.216000000000001</v>
      </c>
      <c r="C257">
        <f t="shared" si="24"/>
        <v>50.719802225769961</v>
      </c>
      <c r="D257">
        <f t="shared" si="25"/>
        <v>0.24621223115084626</v>
      </c>
    </row>
    <row r="258" spans="1:4">
      <c r="A258">
        <v>0.1</v>
      </c>
      <c r="B258">
        <v>51.216000000000001</v>
      </c>
      <c r="C258">
        <f t="shared" si="24"/>
        <v>50.719802225769961</v>
      </c>
      <c r="D258">
        <f t="shared" si="25"/>
        <v>0.24621223115084626</v>
      </c>
    </row>
    <row r="259" spans="1:4">
      <c r="A259">
        <v>0.1</v>
      </c>
      <c r="B259">
        <v>51.216000000000001</v>
      </c>
      <c r="C259">
        <f t="shared" si="24"/>
        <v>50.719802225769961</v>
      </c>
      <c r="D259">
        <f t="shared" si="25"/>
        <v>0.24621223115084626</v>
      </c>
    </row>
    <row r="260" spans="1:4">
      <c r="A260">
        <v>0.1</v>
      </c>
      <c r="B260">
        <v>51.216000000000001</v>
      </c>
      <c r="C260">
        <f t="shared" ref="C260:C323" si="26">52/($G$3*POWER(A260,$H$3)+1)</f>
        <v>50.719802225769961</v>
      </c>
      <c r="D260">
        <f t="shared" ref="D260:D323" si="27">POWER((C260-B260),2)</f>
        <v>0.24621223115084626</v>
      </c>
    </row>
    <row r="261" spans="1:4">
      <c r="A261">
        <v>0.1</v>
      </c>
      <c r="B261">
        <v>51.216000000000001</v>
      </c>
      <c r="C261">
        <f t="shared" si="26"/>
        <v>50.719802225769961</v>
      </c>
      <c r="D261">
        <f t="shared" si="27"/>
        <v>0.24621223115084626</v>
      </c>
    </row>
    <row r="262" spans="1:4">
      <c r="A262">
        <v>0.1</v>
      </c>
      <c r="B262">
        <v>51.216000000000001</v>
      </c>
      <c r="C262">
        <f t="shared" si="26"/>
        <v>50.719802225769961</v>
      </c>
      <c r="D262">
        <f t="shared" si="27"/>
        <v>0.24621223115084626</v>
      </c>
    </row>
    <row r="263" spans="1:4">
      <c r="A263">
        <v>0.1</v>
      </c>
      <c r="B263">
        <v>51.216000000000001</v>
      </c>
      <c r="C263">
        <f t="shared" si="26"/>
        <v>50.719802225769961</v>
      </c>
      <c r="D263">
        <f t="shared" si="27"/>
        <v>0.24621223115084626</v>
      </c>
    </row>
    <row r="264" spans="1:4">
      <c r="A264">
        <v>0.1</v>
      </c>
      <c r="B264">
        <v>51.216000000000001</v>
      </c>
      <c r="C264">
        <f t="shared" si="26"/>
        <v>50.719802225769961</v>
      </c>
      <c r="D264">
        <f t="shared" si="27"/>
        <v>0.24621223115084626</v>
      </c>
    </row>
    <row r="265" spans="1:4">
      <c r="A265">
        <v>0.1</v>
      </c>
      <c r="B265">
        <v>51.216000000000001</v>
      </c>
      <c r="C265">
        <f t="shared" si="26"/>
        <v>50.719802225769961</v>
      </c>
      <c r="D265">
        <f t="shared" si="27"/>
        <v>0.24621223115084626</v>
      </c>
    </row>
    <row r="266" spans="1:4">
      <c r="A266">
        <v>0.1</v>
      </c>
      <c r="B266">
        <v>51.216000000000001</v>
      </c>
      <c r="C266">
        <f t="shared" si="26"/>
        <v>50.719802225769961</v>
      </c>
      <c r="D266">
        <f t="shared" si="27"/>
        <v>0.24621223115084626</v>
      </c>
    </row>
    <row r="267" spans="1:4">
      <c r="A267">
        <v>0.1</v>
      </c>
      <c r="B267">
        <v>51.216000000000001</v>
      </c>
      <c r="C267">
        <f t="shared" si="26"/>
        <v>50.719802225769961</v>
      </c>
      <c r="D267">
        <f t="shared" si="27"/>
        <v>0.24621223115084626</v>
      </c>
    </row>
    <row r="268" spans="1:4">
      <c r="A268">
        <v>0.1</v>
      </c>
      <c r="B268">
        <v>51.216000000000001</v>
      </c>
      <c r="C268">
        <f t="shared" si="26"/>
        <v>50.719802225769961</v>
      </c>
      <c r="D268">
        <f t="shared" si="27"/>
        <v>0.24621223115084626</v>
      </c>
    </row>
    <row r="269" spans="1:4">
      <c r="A269">
        <v>0.1</v>
      </c>
      <c r="B269">
        <v>51.216000000000001</v>
      </c>
      <c r="C269">
        <f t="shared" si="26"/>
        <v>50.719802225769961</v>
      </c>
      <c r="D269">
        <f t="shared" si="27"/>
        <v>0.24621223115084626</v>
      </c>
    </row>
    <row r="270" spans="1:4">
      <c r="A270">
        <v>0.1</v>
      </c>
      <c r="B270">
        <v>51.216000000000001</v>
      </c>
      <c r="C270">
        <f t="shared" si="26"/>
        <v>50.719802225769961</v>
      </c>
      <c r="D270">
        <f t="shared" si="27"/>
        <v>0.24621223115084626</v>
      </c>
    </row>
    <row r="271" spans="1:4">
      <c r="A271">
        <v>0.1</v>
      </c>
      <c r="B271">
        <v>51.216000000000001</v>
      </c>
      <c r="C271">
        <f t="shared" si="26"/>
        <v>50.719802225769961</v>
      </c>
      <c r="D271">
        <f t="shared" si="27"/>
        <v>0.24621223115084626</v>
      </c>
    </row>
    <row r="272" spans="1:4">
      <c r="A272">
        <v>0.1</v>
      </c>
      <c r="B272">
        <v>51.216000000000001</v>
      </c>
      <c r="C272">
        <f t="shared" si="26"/>
        <v>50.719802225769961</v>
      </c>
      <c r="D272">
        <f t="shared" si="27"/>
        <v>0.24621223115084626</v>
      </c>
    </row>
    <row r="273" spans="1:4">
      <c r="A273">
        <v>0.1</v>
      </c>
      <c r="B273">
        <v>51.216000000000001</v>
      </c>
      <c r="C273">
        <f t="shared" si="26"/>
        <v>50.719802225769961</v>
      </c>
      <c r="D273">
        <f t="shared" si="27"/>
        <v>0.24621223115084626</v>
      </c>
    </row>
    <row r="274" spans="1:4">
      <c r="A274">
        <v>0.1</v>
      </c>
      <c r="B274">
        <v>51.216000000000001</v>
      </c>
      <c r="C274">
        <f t="shared" si="26"/>
        <v>50.719802225769961</v>
      </c>
      <c r="D274">
        <f t="shared" si="27"/>
        <v>0.24621223115084626</v>
      </c>
    </row>
    <row r="275" spans="1:4">
      <c r="A275">
        <v>0.1</v>
      </c>
      <c r="B275">
        <v>51.216000000000001</v>
      </c>
      <c r="C275">
        <f t="shared" si="26"/>
        <v>50.719802225769961</v>
      </c>
      <c r="D275">
        <f t="shared" si="27"/>
        <v>0.24621223115084626</v>
      </c>
    </row>
    <row r="276" spans="1:4">
      <c r="A276">
        <v>0.1</v>
      </c>
      <c r="B276">
        <v>51.216000000000001</v>
      </c>
      <c r="C276">
        <f t="shared" si="26"/>
        <v>50.719802225769961</v>
      </c>
      <c r="D276">
        <f t="shared" si="27"/>
        <v>0.24621223115084626</v>
      </c>
    </row>
    <row r="277" spans="1:4">
      <c r="A277">
        <v>0.1</v>
      </c>
      <c r="B277">
        <v>51.216000000000001</v>
      </c>
      <c r="C277">
        <f t="shared" si="26"/>
        <v>50.719802225769961</v>
      </c>
      <c r="D277">
        <f t="shared" si="27"/>
        <v>0.24621223115084626</v>
      </c>
    </row>
    <row r="278" spans="1:4">
      <c r="A278">
        <v>0.1</v>
      </c>
      <c r="B278">
        <v>51.216000000000001</v>
      </c>
      <c r="C278">
        <f t="shared" si="26"/>
        <v>50.719802225769961</v>
      </c>
      <c r="D278">
        <f t="shared" si="27"/>
        <v>0.24621223115084626</v>
      </c>
    </row>
    <row r="279" spans="1:4">
      <c r="A279">
        <v>0.1</v>
      </c>
      <c r="B279">
        <v>51.216000000000001</v>
      </c>
      <c r="C279">
        <f t="shared" si="26"/>
        <v>50.719802225769961</v>
      </c>
      <c r="D279">
        <f t="shared" si="27"/>
        <v>0.24621223115084626</v>
      </c>
    </row>
    <row r="280" spans="1:4">
      <c r="A280">
        <v>0.1</v>
      </c>
      <c r="B280">
        <v>51.216000000000001</v>
      </c>
      <c r="C280">
        <f t="shared" si="26"/>
        <v>50.719802225769961</v>
      </c>
      <c r="D280">
        <f t="shared" si="27"/>
        <v>0.24621223115084626</v>
      </c>
    </row>
    <row r="281" spans="1:4">
      <c r="A281">
        <v>0.1</v>
      </c>
      <c r="B281">
        <v>51.216000000000001</v>
      </c>
      <c r="C281">
        <f t="shared" si="26"/>
        <v>50.719802225769961</v>
      </c>
      <c r="D281">
        <f t="shared" si="27"/>
        <v>0.24621223115084626</v>
      </c>
    </row>
    <row r="282" spans="1:4">
      <c r="A282">
        <v>0.1</v>
      </c>
      <c r="B282">
        <v>51.216000000000001</v>
      </c>
      <c r="C282">
        <f t="shared" si="26"/>
        <v>50.719802225769961</v>
      </c>
      <c r="D282">
        <f t="shared" si="27"/>
        <v>0.24621223115084626</v>
      </c>
    </row>
    <row r="283" spans="1:4">
      <c r="A283">
        <v>0.1</v>
      </c>
      <c r="B283">
        <v>51.216000000000001</v>
      </c>
      <c r="C283">
        <f t="shared" si="26"/>
        <v>50.719802225769961</v>
      </c>
      <c r="D283">
        <f t="shared" si="27"/>
        <v>0.24621223115084626</v>
      </c>
    </row>
    <row r="284" spans="1:4">
      <c r="A284">
        <v>0.1</v>
      </c>
      <c r="B284">
        <v>51.216000000000001</v>
      </c>
      <c r="C284">
        <f t="shared" si="26"/>
        <v>50.719802225769961</v>
      </c>
      <c r="D284">
        <f t="shared" si="27"/>
        <v>0.24621223115084626</v>
      </c>
    </row>
    <row r="285" spans="1:4">
      <c r="A285">
        <v>0.1</v>
      </c>
      <c r="B285">
        <v>51.216000000000001</v>
      </c>
      <c r="C285">
        <f t="shared" si="26"/>
        <v>50.719802225769961</v>
      </c>
      <c r="D285">
        <f t="shared" si="27"/>
        <v>0.24621223115084626</v>
      </c>
    </row>
    <row r="286" spans="1:4">
      <c r="A286">
        <v>0.1</v>
      </c>
      <c r="B286">
        <v>51.216000000000001</v>
      </c>
      <c r="C286">
        <f t="shared" si="26"/>
        <v>50.719802225769961</v>
      </c>
      <c r="D286">
        <f t="shared" si="27"/>
        <v>0.24621223115084626</v>
      </c>
    </row>
    <row r="287" spans="1:4">
      <c r="A287">
        <v>0.1</v>
      </c>
      <c r="B287">
        <v>51.216000000000001</v>
      </c>
      <c r="C287">
        <f t="shared" si="26"/>
        <v>50.719802225769961</v>
      </c>
      <c r="D287">
        <f t="shared" si="27"/>
        <v>0.24621223115084626</v>
      </c>
    </row>
    <row r="288" spans="1:4">
      <c r="A288">
        <v>0.1</v>
      </c>
      <c r="B288">
        <v>51.216000000000001</v>
      </c>
      <c r="C288">
        <f t="shared" si="26"/>
        <v>50.719802225769961</v>
      </c>
      <c r="D288">
        <f t="shared" si="27"/>
        <v>0.24621223115084626</v>
      </c>
    </row>
    <row r="289" spans="1:4">
      <c r="A289">
        <v>0.1</v>
      </c>
      <c r="B289">
        <v>51.216000000000001</v>
      </c>
      <c r="C289">
        <f t="shared" si="26"/>
        <v>50.719802225769961</v>
      </c>
      <c r="D289">
        <f t="shared" si="27"/>
        <v>0.24621223115084626</v>
      </c>
    </row>
    <row r="290" spans="1:4">
      <c r="A290">
        <v>0.1</v>
      </c>
      <c r="B290">
        <v>51.216000000000001</v>
      </c>
      <c r="C290">
        <f t="shared" si="26"/>
        <v>50.719802225769961</v>
      </c>
      <c r="D290">
        <f t="shared" si="27"/>
        <v>0.24621223115084626</v>
      </c>
    </row>
    <row r="291" spans="1:4">
      <c r="A291">
        <v>0.1</v>
      </c>
      <c r="B291">
        <v>51.216000000000001</v>
      </c>
      <c r="C291">
        <f t="shared" si="26"/>
        <v>50.719802225769961</v>
      </c>
      <c r="D291">
        <f t="shared" si="27"/>
        <v>0.24621223115084626</v>
      </c>
    </row>
    <row r="292" spans="1:4">
      <c r="A292">
        <v>0.1</v>
      </c>
      <c r="B292">
        <v>51.216000000000001</v>
      </c>
      <c r="C292">
        <f t="shared" si="26"/>
        <v>50.719802225769961</v>
      </c>
      <c r="D292">
        <f t="shared" si="27"/>
        <v>0.24621223115084626</v>
      </c>
    </row>
    <row r="293" spans="1:4">
      <c r="A293">
        <v>0.1</v>
      </c>
      <c r="B293">
        <v>51.216000000000001</v>
      </c>
      <c r="C293">
        <f t="shared" si="26"/>
        <v>50.719802225769961</v>
      </c>
      <c r="D293">
        <f t="shared" si="27"/>
        <v>0.24621223115084626</v>
      </c>
    </row>
    <row r="294" spans="1:4">
      <c r="A294">
        <v>0.1</v>
      </c>
      <c r="B294">
        <v>51.216000000000001</v>
      </c>
      <c r="C294">
        <f t="shared" si="26"/>
        <v>50.719802225769961</v>
      </c>
      <c r="D294">
        <f t="shared" si="27"/>
        <v>0.24621223115084626</v>
      </c>
    </row>
    <row r="295" spans="1:4">
      <c r="A295">
        <v>0.1</v>
      </c>
      <c r="B295">
        <v>51.216000000000001</v>
      </c>
      <c r="C295">
        <f t="shared" si="26"/>
        <v>50.719802225769961</v>
      </c>
      <c r="D295">
        <f t="shared" si="27"/>
        <v>0.24621223115084626</v>
      </c>
    </row>
    <row r="296" spans="1:4">
      <c r="A296">
        <v>0.1</v>
      </c>
      <c r="B296">
        <v>51.216000000000001</v>
      </c>
      <c r="C296">
        <f t="shared" si="26"/>
        <v>50.719802225769961</v>
      </c>
      <c r="D296">
        <f t="shared" si="27"/>
        <v>0.24621223115084626</v>
      </c>
    </row>
    <row r="297" spans="1:4">
      <c r="A297">
        <v>0.1</v>
      </c>
      <c r="B297">
        <v>51.216000000000001</v>
      </c>
      <c r="C297">
        <f t="shared" si="26"/>
        <v>50.719802225769961</v>
      </c>
      <c r="D297">
        <f t="shared" si="27"/>
        <v>0.24621223115084626</v>
      </c>
    </row>
    <row r="298" spans="1:4">
      <c r="A298">
        <v>0.1</v>
      </c>
      <c r="B298">
        <v>51.216000000000001</v>
      </c>
      <c r="C298">
        <f t="shared" si="26"/>
        <v>50.719802225769961</v>
      </c>
      <c r="D298">
        <f t="shared" si="27"/>
        <v>0.24621223115084626</v>
      </c>
    </row>
    <row r="299" spans="1:4">
      <c r="A299">
        <v>0.1</v>
      </c>
      <c r="B299">
        <v>51.216000000000001</v>
      </c>
      <c r="C299">
        <f t="shared" si="26"/>
        <v>50.719802225769961</v>
      </c>
      <c r="D299">
        <f t="shared" si="27"/>
        <v>0.24621223115084626</v>
      </c>
    </row>
    <row r="300" spans="1:4">
      <c r="A300">
        <v>0.1</v>
      </c>
      <c r="B300">
        <v>51.216000000000001</v>
      </c>
      <c r="C300">
        <f t="shared" si="26"/>
        <v>50.719802225769961</v>
      </c>
      <c r="D300">
        <f t="shared" si="27"/>
        <v>0.24621223115084626</v>
      </c>
    </row>
    <row r="301" spans="1:4">
      <c r="A301">
        <v>0.1</v>
      </c>
      <c r="B301">
        <v>51.216000000000001</v>
      </c>
      <c r="C301">
        <f t="shared" si="26"/>
        <v>50.719802225769961</v>
      </c>
      <c r="D301">
        <f t="shared" si="27"/>
        <v>0.24621223115084626</v>
      </c>
    </row>
    <row r="302" spans="1:4">
      <c r="A302">
        <v>5.333333333333333</v>
      </c>
      <c r="B302">
        <v>22</v>
      </c>
      <c r="C302">
        <f t="shared" si="26"/>
        <v>25.294592248194636</v>
      </c>
      <c r="D302">
        <f t="shared" si="27"/>
        <v>10.854338081864187</v>
      </c>
    </row>
    <row r="303" spans="1:4">
      <c r="A303">
        <v>5.333333333333333</v>
      </c>
      <c r="B303">
        <v>21</v>
      </c>
      <c r="C303">
        <f t="shared" si="26"/>
        <v>25.294592248194636</v>
      </c>
      <c r="D303">
        <f t="shared" si="27"/>
        <v>18.443522578253461</v>
      </c>
    </row>
    <row r="304" spans="1:4">
      <c r="A304">
        <v>5.916666666666667</v>
      </c>
      <c r="B304">
        <v>16.7</v>
      </c>
      <c r="C304">
        <f t="shared" si="26"/>
        <v>24.031287622654933</v>
      </c>
      <c r="D304">
        <f t="shared" si="27"/>
        <v>53.747778206093429</v>
      </c>
    </row>
    <row r="305" spans="1:4">
      <c r="A305">
        <v>7.833333333333333</v>
      </c>
      <c r="B305">
        <v>20</v>
      </c>
      <c r="C305">
        <f t="shared" si="26"/>
        <v>20.678652320907815</v>
      </c>
      <c r="D305">
        <f t="shared" si="27"/>
        <v>0.46056897267356456</v>
      </c>
    </row>
    <row r="306" spans="1:4">
      <c r="A306">
        <v>7.583333333333333</v>
      </c>
      <c r="B306">
        <v>19.899999999999999</v>
      </c>
      <c r="C306">
        <f t="shared" si="26"/>
        <v>21.059118664050853</v>
      </c>
      <c r="D306">
        <f t="shared" si="27"/>
        <v>1.343556077351038</v>
      </c>
    </row>
    <row r="307" spans="1:4">
      <c r="A307">
        <v>4.916666666666667</v>
      </c>
      <c r="B307">
        <v>20</v>
      </c>
      <c r="C307">
        <f t="shared" si="26"/>
        <v>26.287283526284934</v>
      </c>
      <c r="D307">
        <f t="shared" si="27"/>
        <v>39.529934139893918</v>
      </c>
    </row>
    <row r="308" spans="1:4">
      <c r="A308">
        <v>6.25</v>
      </c>
      <c r="B308">
        <v>19.7</v>
      </c>
      <c r="C308">
        <f t="shared" si="26"/>
        <v>23.367592666210598</v>
      </c>
      <c r="D308">
        <f t="shared" si="27"/>
        <v>13.451235965241768</v>
      </c>
    </row>
    <row r="309" spans="1:4">
      <c r="A309">
        <v>7.75</v>
      </c>
      <c r="B309">
        <v>19.5</v>
      </c>
      <c r="C309">
        <f t="shared" si="26"/>
        <v>20.803854578022985</v>
      </c>
      <c r="D309">
        <f t="shared" si="27"/>
        <v>1.7000367606314972</v>
      </c>
    </row>
    <row r="310" spans="1:4">
      <c r="A310">
        <v>7.333333333333333</v>
      </c>
      <c r="B310">
        <v>20.399999999999999</v>
      </c>
      <c r="C310">
        <f t="shared" si="26"/>
        <v>21.454658876069878</v>
      </c>
      <c r="D310">
        <f t="shared" si="27"/>
        <v>1.1123053448729816</v>
      </c>
    </row>
    <row r="311" spans="1:4">
      <c r="A311">
        <v>8.5833333333333339</v>
      </c>
      <c r="B311">
        <v>15.8</v>
      </c>
      <c r="C311">
        <f t="shared" si="26"/>
        <v>19.619343613651605</v>
      </c>
      <c r="D311">
        <f t="shared" si="27"/>
        <v>14.587385639141294</v>
      </c>
    </row>
    <row r="312" spans="1:4">
      <c r="A312">
        <v>5.5</v>
      </c>
      <c r="B312">
        <v>16.600000000000001</v>
      </c>
      <c r="C312">
        <f t="shared" si="26"/>
        <v>24.919453845930235</v>
      </c>
      <c r="D312">
        <f t="shared" si="27"/>
        <v>69.213312294563352</v>
      </c>
    </row>
    <row r="313" spans="1:4">
      <c r="A313">
        <v>5.166666666666667</v>
      </c>
      <c r="B313">
        <v>17.899999999999999</v>
      </c>
      <c r="C313">
        <f t="shared" si="26"/>
        <v>25.681948347468222</v>
      </c>
      <c r="D313">
        <f t="shared" si="27"/>
        <v>60.558720082663406</v>
      </c>
    </row>
    <row r="314" spans="1:4">
      <c r="A314">
        <v>5.166666666666667</v>
      </c>
      <c r="B314">
        <v>14</v>
      </c>
      <c r="C314">
        <f t="shared" si="26"/>
        <v>25.681948347468222</v>
      </c>
      <c r="D314">
        <f t="shared" si="27"/>
        <v>136.46791719291551</v>
      </c>
    </row>
    <row r="315" spans="1:4">
      <c r="A315">
        <v>8.6666666666666661</v>
      </c>
      <c r="B315">
        <v>15.1</v>
      </c>
      <c r="C315">
        <f t="shared" si="26"/>
        <v>19.508640173285286</v>
      </c>
      <c r="D315">
        <f t="shared" si="27"/>
        <v>19.436108177504924</v>
      </c>
    </row>
    <row r="316" spans="1:4">
      <c r="A316">
        <v>7.416666666666667</v>
      </c>
      <c r="B316">
        <v>18.899999999999999</v>
      </c>
      <c r="C316">
        <f t="shared" si="26"/>
        <v>21.321080728905763</v>
      </c>
      <c r="D316">
        <f t="shared" si="27"/>
        <v>5.8616318958788662</v>
      </c>
    </row>
    <row r="317" spans="1:4">
      <c r="A317">
        <v>5.666666666666667</v>
      </c>
      <c r="B317">
        <v>20.399999999999999</v>
      </c>
      <c r="C317">
        <f t="shared" si="26"/>
        <v>24.555943988867174</v>
      </c>
      <c r="D317">
        <f t="shared" si="27"/>
        <v>17.271870438601209</v>
      </c>
    </row>
    <row r="318" spans="1:4">
      <c r="A318">
        <v>5.666666666666667</v>
      </c>
      <c r="B318">
        <v>16.8</v>
      </c>
      <c r="C318">
        <f t="shared" si="26"/>
        <v>24.555943988867174</v>
      </c>
      <c r="D318">
        <f t="shared" si="27"/>
        <v>60.154667158444838</v>
      </c>
    </row>
    <row r="319" spans="1:4">
      <c r="A319">
        <v>6.5</v>
      </c>
      <c r="B319">
        <v>16.5</v>
      </c>
      <c r="C319">
        <f t="shared" si="26"/>
        <v>22.894720666155401</v>
      </c>
      <c r="D319">
        <f t="shared" si="27"/>
        <v>40.892452398154973</v>
      </c>
    </row>
    <row r="320" spans="1:4">
      <c r="A320">
        <v>8.8333333333333339</v>
      </c>
      <c r="B320">
        <v>17</v>
      </c>
      <c r="C320">
        <f t="shared" si="26"/>
        <v>19.291128408766941</v>
      </c>
      <c r="D320">
        <f t="shared" si="27"/>
        <v>5.2492693854589341</v>
      </c>
    </row>
    <row r="321" spans="1:4">
      <c r="A321">
        <v>6.833333333333333</v>
      </c>
      <c r="B321">
        <v>9.1999999999999993</v>
      </c>
      <c r="C321">
        <f t="shared" si="26"/>
        <v>22.29481064699586</v>
      </c>
      <c r="D321">
        <f t="shared" si="27"/>
        <v>171.47406588067614</v>
      </c>
    </row>
    <row r="322" spans="1:4">
      <c r="A322">
        <v>4.416666666666667</v>
      </c>
      <c r="B322">
        <v>22.2</v>
      </c>
      <c r="C322">
        <f t="shared" si="26"/>
        <v>27.594293552631214</v>
      </c>
      <c r="D322">
        <f t="shared" si="27"/>
        <v>29.098402931958692</v>
      </c>
    </row>
    <row r="323" spans="1:4">
      <c r="A323">
        <v>5.5</v>
      </c>
      <c r="B323">
        <v>14.6</v>
      </c>
      <c r="C323">
        <f t="shared" si="26"/>
        <v>24.919453845930235</v>
      </c>
      <c r="D323">
        <f t="shared" si="27"/>
        <v>106.49112767828433</v>
      </c>
    </row>
    <row r="324" spans="1:4">
      <c r="A324">
        <v>6.083333333333333</v>
      </c>
      <c r="B324">
        <v>18.5</v>
      </c>
      <c r="C324">
        <f t="shared" ref="C324:C384" si="28">52/($G$3*POWER(A324,$H$3)+1)</f>
        <v>23.6945157566883</v>
      </c>
      <c r="D324">
        <f t="shared" ref="D324:D384" si="29">POWER((C324-B324),2)</f>
        <v>26.982993946483028</v>
      </c>
    </row>
    <row r="325" spans="1:4">
      <c r="A325">
        <v>7.666666666666667</v>
      </c>
      <c r="B325">
        <v>20.3</v>
      </c>
      <c r="C325">
        <f t="shared" si="28"/>
        <v>20.930665986402477</v>
      </c>
      <c r="D325">
        <f t="shared" si="29"/>
        <v>0.39773958640500884</v>
      </c>
    </row>
    <row r="326" spans="1:4">
      <c r="A326">
        <v>7.583333333333333</v>
      </c>
      <c r="B326">
        <v>13.8</v>
      </c>
      <c r="C326">
        <f t="shared" si="28"/>
        <v>21.059118664050853</v>
      </c>
      <c r="D326">
        <f t="shared" si="29"/>
        <v>52.69480377877143</v>
      </c>
    </row>
    <row r="327" spans="1:4">
      <c r="A327">
        <v>5</v>
      </c>
      <c r="B327">
        <v>20.9</v>
      </c>
      <c r="C327">
        <f t="shared" si="28"/>
        <v>26.082153198235172</v>
      </c>
      <c r="D327">
        <f t="shared" si="29"/>
        <v>26.854711769979037</v>
      </c>
    </row>
    <row r="328" spans="1:4">
      <c r="A328">
        <v>4.333333333333333</v>
      </c>
      <c r="B328">
        <v>18.7</v>
      </c>
      <c r="C328">
        <f t="shared" si="28"/>
        <v>27.825781801537723</v>
      </c>
      <c r="D328">
        <f t="shared" si="29"/>
        <v>83.2798934892771</v>
      </c>
    </row>
    <row r="329" spans="1:4">
      <c r="A329">
        <v>5.416666666666667</v>
      </c>
      <c r="B329">
        <v>17.5</v>
      </c>
      <c r="C329">
        <f t="shared" si="28"/>
        <v>25.105533595867549</v>
      </c>
      <c r="D329">
        <f t="shared" si="29"/>
        <v>57.844141277869966</v>
      </c>
    </row>
    <row r="330" spans="1:4">
      <c r="A330">
        <v>6.25</v>
      </c>
      <c r="B330">
        <v>16.100000000000001</v>
      </c>
      <c r="C330">
        <f t="shared" si="28"/>
        <v>23.367592666210598</v>
      </c>
      <c r="D330">
        <f t="shared" si="29"/>
        <v>52.81790316195805</v>
      </c>
    </row>
    <row r="331" spans="1:4">
      <c r="A331">
        <v>8.5833333333333339</v>
      </c>
      <c r="B331">
        <v>22</v>
      </c>
      <c r="C331">
        <f t="shared" si="28"/>
        <v>19.619343613651605</v>
      </c>
      <c r="D331">
        <f t="shared" si="29"/>
        <v>5.6675248298613994</v>
      </c>
    </row>
    <row r="332" spans="1:4">
      <c r="A332">
        <v>5.583333333333333</v>
      </c>
      <c r="B332">
        <v>14.2</v>
      </c>
      <c r="C332">
        <f t="shared" si="28"/>
        <v>24.736280633301369</v>
      </c>
      <c r="D332">
        <f t="shared" si="29"/>
        <v>111.01320958368152</v>
      </c>
    </row>
    <row r="333" spans="1:4">
      <c r="A333">
        <v>6.083333333333333</v>
      </c>
      <c r="B333">
        <v>17.3</v>
      </c>
      <c r="C333">
        <f t="shared" si="28"/>
        <v>23.6945157566883</v>
      </c>
      <c r="D333">
        <f t="shared" si="29"/>
        <v>40.889831762534939</v>
      </c>
    </row>
    <row r="334" spans="1:4">
      <c r="A334">
        <v>6.166666666666667</v>
      </c>
      <c r="B334">
        <v>17.7</v>
      </c>
      <c r="C334">
        <f t="shared" si="28"/>
        <v>23.529851218140568</v>
      </c>
      <c r="D334">
        <f t="shared" si="29"/>
        <v>33.987165225655069</v>
      </c>
    </row>
    <row r="335" spans="1:4">
      <c r="A335">
        <v>5.666666666666667</v>
      </c>
      <c r="B335">
        <v>17.899999999999999</v>
      </c>
      <c r="C335">
        <f t="shared" si="28"/>
        <v>24.555943988867174</v>
      </c>
      <c r="D335">
        <f t="shared" si="29"/>
        <v>44.301590382937086</v>
      </c>
    </row>
    <row r="336" spans="1:4">
      <c r="A336">
        <v>7.333333333333333</v>
      </c>
      <c r="B336">
        <v>17</v>
      </c>
      <c r="C336">
        <f t="shared" si="28"/>
        <v>21.454658876069878</v>
      </c>
      <c r="D336">
        <f t="shared" si="29"/>
        <v>19.843985702148149</v>
      </c>
    </row>
    <row r="337" spans="1:4">
      <c r="A337">
        <v>5.166666666666667</v>
      </c>
      <c r="B337">
        <v>21.3</v>
      </c>
      <c r="C337">
        <f t="shared" si="28"/>
        <v>25.681948347468222</v>
      </c>
      <c r="D337">
        <f t="shared" si="29"/>
        <v>19.20147131987947</v>
      </c>
    </row>
    <row r="338" spans="1:4">
      <c r="A338">
        <v>6</v>
      </c>
      <c r="B338">
        <v>22.3</v>
      </c>
      <c r="C338">
        <f t="shared" si="28"/>
        <v>23.861642042433552</v>
      </c>
      <c r="D338">
        <f t="shared" si="29"/>
        <v>2.4387258686960323</v>
      </c>
    </row>
    <row r="339" spans="1:4">
      <c r="A339">
        <v>6.833333333333333</v>
      </c>
      <c r="B339">
        <v>19.7</v>
      </c>
      <c r="C339">
        <f t="shared" si="28"/>
        <v>22.29481064699586</v>
      </c>
      <c r="D339">
        <f t="shared" si="29"/>
        <v>6.7330422937630754</v>
      </c>
    </row>
    <row r="340" spans="1:4">
      <c r="A340">
        <v>6.25</v>
      </c>
      <c r="B340">
        <v>16.3</v>
      </c>
      <c r="C340">
        <f t="shared" si="28"/>
        <v>23.367592666210598</v>
      </c>
      <c r="D340">
        <f t="shared" si="29"/>
        <v>49.95086609547382</v>
      </c>
    </row>
    <row r="341" spans="1:4">
      <c r="A341">
        <v>6.666666666666667</v>
      </c>
      <c r="B341">
        <v>19.5</v>
      </c>
      <c r="C341">
        <f t="shared" si="28"/>
        <v>22.59055453988028</v>
      </c>
      <c r="D341">
        <f t="shared" si="29"/>
        <v>9.5515273639746088</v>
      </c>
    </row>
    <row r="342" spans="1:4">
      <c r="A342">
        <v>5.666666666666667</v>
      </c>
      <c r="B342">
        <v>21.1</v>
      </c>
      <c r="C342">
        <f t="shared" si="28"/>
        <v>24.555943988867174</v>
      </c>
      <c r="D342">
        <f t="shared" si="29"/>
        <v>11.943548854187144</v>
      </c>
    </row>
    <row r="343" spans="1:4">
      <c r="A343">
        <v>6.166666666666667</v>
      </c>
      <c r="B343">
        <v>18.5</v>
      </c>
      <c r="C343">
        <f t="shared" si="28"/>
        <v>23.529851218140568</v>
      </c>
      <c r="D343">
        <f t="shared" si="29"/>
        <v>25.299403276630152</v>
      </c>
    </row>
    <row r="344" spans="1:4">
      <c r="A344">
        <v>6.166666666666667</v>
      </c>
      <c r="B344">
        <v>18.8</v>
      </c>
      <c r="C344">
        <f t="shared" si="28"/>
        <v>23.529851218140568</v>
      </c>
      <c r="D344">
        <f t="shared" si="29"/>
        <v>22.371492545745806</v>
      </c>
    </row>
    <row r="345" spans="1:4">
      <c r="A345">
        <v>7.416666666666667</v>
      </c>
      <c r="B345">
        <v>17.600000000000001</v>
      </c>
      <c r="C345">
        <f t="shared" si="28"/>
        <v>21.321080728905763</v>
      </c>
      <c r="D345">
        <f t="shared" si="29"/>
        <v>13.846441791033831</v>
      </c>
    </row>
    <row r="346" spans="1:4">
      <c r="A346">
        <v>5.416666666666667</v>
      </c>
      <c r="B346">
        <v>17.3</v>
      </c>
      <c r="C346">
        <f t="shared" si="28"/>
        <v>25.105533595867549</v>
      </c>
      <c r="D346">
        <f t="shared" si="29"/>
        <v>60.92635471621697</v>
      </c>
    </row>
    <row r="347" spans="1:4">
      <c r="A347">
        <v>5.666666666666667</v>
      </c>
      <c r="B347">
        <v>13.3</v>
      </c>
      <c r="C347">
        <f t="shared" si="28"/>
        <v>24.555943988867174</v>
      </c>
      <c r="D347">
        <f t="shared" si="29"/>
        <v>126.69627508051505</v>
      </c>
    </row>
    <row r="348" spans="1:4">
      <c r="A348">
        <v>6.75</v>
      </c>
      <c r="B348">
        <v>8.5</v>
      </c>
      <c r="C348">
        <f t="shared" si="28"/>
        <v>22.441652510117262</v>
      </c>
      <c r="D348">
        <f t="shared" si="29"/>
        <v>194.36967471285894</v>
      </c>
    </row>
    <row r="349" spans="1:4">
      <c r="A349">
        <v>6.916666666666667</v>
      </c>
      <c r="B349">
        <v>30</v>
      </c>
      <c r="C349">
        <f t="shared" si="28"/>
        <v>22.149985205573802</v>
      </c>
      <c r="D349">
        <f t="shared" si="29"/>
        <v>61.622732272710174</v>
      </c>
    </row>
    <row r="350" spans="1:4">
      <c r="A350">
        <v>7.916666666666667</v>
      </c>
      <c r="B350">
        <v>30</v>
      </c>
      <c r="C350">
        <f t="shared" si="28"/>
        <v>20.555027947128316</v>
      </c>
      <c r="D350">
        <f t="shared" si="29"/>
        <v>89.207497079527144</v>
      </c>
    </row>
    <row r="351" spans="1:4">
      <c r="A351">
        <v>6.5</v>
      </c>
      <c r="B351">
        <v>24.9</v>
      </c>
      <c r="C351">
        <f t="shared" si="28"/>
        <v>22.894720666155401</v>
      </c>
      <c r="D351">
        <f t="shared" si="29"/>
        <v>4.0211452067442348</v>
      </c>
    </row>
    <row r="352" spans="1:4">
      <c r="A352">
        <v>8.8333333333333339</v>
      </c>
      <c r="B352">
        <v>26.1</v>
      </c>
      <c r="C352">
        <f t="shared" si="28"/>
        <v>19.291128408766941</v>
      </c>
      <c r="D352">
        <f t="shared" si="29"/>
        <v>46.36073234590063</v>
      </c>
    </row>
    <row r="353" spans="1:4">
      <c r="A353">
        <v>9.3333333333333339</v>
      </c>
      <c r="B353">
        <v>31.6</v>
      </c>
      <c r="C353">
        <f t="shared" si="28"/>
        <v>18.668127421274253</v>
      </c>
      <c r="D353">
        <f t="shared" si="29"/>
        <v>167.23332839239893</v>
      </c>
    </row>
    <row r="354" spans="1:4">
      <c r="A354">
        <v>9.25</v>
      </c>
      <c r="B354">
        <v>25.6</v>
      </c>
      <c r="C354">
        <f t="shared" si="28"/>
        <v>18.769009954724265</v>
      </c>
      <c r="D354">
        <f t="shared" si="29"/>
        <v>46.662424998656213</v>
      </c>
    </row>
    <row r="355" spans="1:4">
      <c r="A355">
        <v>5.5</v>
      </c>
      <c r="B355">
        <v>30.2</v>
      </c>
      <c r="C355">
        <f t="shared" si="28"/>
        <v>24.919453845930235</v>
      </c>
      <c r="D355">
        <f t="shared" si="29"/>
        <v>27.884167685260977</v>
      </c>
    </row>
    <row r="356" spans="1:4">
      <c r="A356">
        <v>6.25</v>
      </c>
      <c r="B356">
        <v>25.2</v>
      </c>
      <c r="C356">
        <f t="shared" si="28"/>
        <v>23.367592666210598</v>
      </c>
      <c r="D356">
        <f t="shared" si="29"/>
        <v>3.3577166369251827</v>
      </c>
    </row>
    <row r="357" spans="1:4">
      <c r="A357">
        <v>8.5</v>
      </c>
      <c r="B357">
        <v>26.9</v>
      </c>
      <c r="C357">
        <f t="shared" si="28"/>
        <v>19.731377440344509</v>
      </c>
      <c r="D357">
        <f t="shared" si="29"/>
        <v>51.389149402801614</v>
      </c>
    </row>
    <row r="358" spans="1:4">
      <c r="A358">
        <v>6.416666666666667</v>
      </c>
      <c r="B358">
        <v>32.700000000000003</v>
      </c>
      <c r="C358">
        <f t="shared" si="28"/>
        <v>23.050078993268293</v>
      </c>
      <c r="D358">
        <f t="shared" si="29"/>
        <v>93.120975436161928</v>
      </c>
    </row>
    <row r="359" spans="1:4">
      <c r="A359">
        <v>6.333333333333333</v>
      </c>
      <c r="B359">
        <v>32.1</v>
      </c>
      <c r="C359">
        <f t="shared" si="28"/>
        <v>23.207686056431069</v>
      </c>
      <c r="D359">
        <f t="shared" si="29"/>
        <v>79.073247270990464</v>
      </c>
    </row>
    <row r="360" spans="1:4">
      <c r="A360">
        <v>6.5</v>
      </c>
      <c r="B360">
        <v>28.6</v>
      </c>
      <c r="C360">
        <f t="shared" si="28"/>
        <v>22.894720666155401</v>
      </c>
      <c r="D360">
        <f t="shared" si="29"/>
        <v>32.550212277194291</v>
      </c>
    </row>
    <row r="361" spans="1:4">
      <c r="A361">
        <v>7.083333333333333</v>
      </c>
      <c r="B361">
        <v>30.4</v>
      </c>
      <c r="C361">
        <f t="shared" si="28"/>
        <v>21.866214858041584</v>
      </c>
      <c r="D361">
        <f t="shared" si="29"/>
        <v>72.825488849110201</v>
      </c>
    </row>
    <row r="362" spans="1:4">
      <c r="A362">
        <v>7.583333333333333</v>
      </c>
      <c r="B362">
        <v>22</v>
      </c>
      <c r="C362">
        <f t="shared" si="28"/>
        <v>21.059118664050853</v>
      </c>
      <c r="D362">
        <f t="shared" si="29"/>
        <v>0.88525768833745122</v>
      </c>
    </row>
    <row r="363" spans="1:4">
      <c r="A363">
        <v>8.9166666666666661</v>
      </c>
      <c r="B363">
        <v>26.9</v>
      </c>
      <c r="C363">
        <f t="shared" si="28"/>
        <v>19.184273525825176</v>
      </c>
      <c r="D363">
        <f t="shared" si="29"/>
        <v>59.532435024282229</v>
      </c>
    </row>
    <row r="364" spans="1:4">
      <c r="A364">
        <v>6.916666666666667</v>
      </c>
      <c r="B364">
        <v>36</v>
      </c>
      <c r="C364">
        <f t="shared" si="28"/>
        <v>22.149985205573802</v>
      </c>
      <c r="D364">
        <f t="shared" si="29"/>
        <v>191.82290980582454</v>
      </c>
    </row>
    <row r="365" spans="1:4">
      <c r="A365">
        <v>6.5</v>
      </c>
      <c r="B365">
        <v>29.6</v>
      </c>
      <c r="C365">
        <f t="shared" si="28"/>
        <v>22.894720666155401</v>
      </c>
      <c r="D365">
        <f t="shared" si="29"/>
        <v>44.960770944883492</v>
      </c>
    </row>
    <row r="366" spans="1:4">
      <c r="A366">
        <v>7</v>
      </c>
      <c r="B366">
        <v>26.4</v>
      </c>
      <c r="C366">
        <f t="shared" si="28"/>
        <v>22.007133700100837</v>
      </c>
      <c r="D366">
        <f t="shared" si="29"/>
        <v>19.297274328789747</v>
      </c>
    </row>
    <row r="367" spans="1:4">
      <c r="A367">
        <v>3.3333333333333335</v>
      </c>
      <c r="B367">
        <v>32.299999999999997</v>
      </c>
      <c r="C367">
        <f t="shared" si="28"/>
        <v>30.969248729562892</v>
      </c>
      <c r="D367">
        <f t="shared" si="29"/>
        <v>1.7708989437699689</v>
      </c>
    </row>
    <row r="368" spans="1:4">
      <c r="A368">
        <v>5.666666666666667</v>
      </c>
      <c r="B368">
        <v>27.2</v>
      </c>
      <c r="C368">
        <f t="shared" si="28"/>
        <v>24.555943988867174</v>
      </c>
      <c r="D368">
        <f t="shared" si="29"/>
        <v>6.9910321900076271</v>
      </c>
    </row>
    <row r="369" spans="1:4">
      <c r="A369">
        <v>6.833333333333333</v>
      </c>
      <c r="B369">
        <v>32.700000000000003</v>
      </c>
      <c r="C369">
        <f t="shared" si="28"/>
        <v>22.29481064699586</v>
      </c>
      <c r="D369">
        <f t="shared" si="29"/>
        <v>108.26796547187078</v>
      </c>
    </row>
    <row r="370" spans="1:4">
      <c r="A370">
        <v>7.916666666666667</v>
      </c>
      <c r="B370">
        <v>25.6</v>
      </c>
      <c r="C370">
        <f t="shared" si="28"/>
        <v>20.555027947128316</v>
      </c>
      <c r="D370">
        <f t="shared" si="29"/>
        <v>25.451743014256348</v>
      </c>
    </row>
    <row r="371" spans="1:4">
      <c r="A371">
        <v>7.916666666666667</v>
      </c>
      <c r="B371">
        <v>28.3</v>
      </c>
      <c r="C371">
        <f t="shared" si="28"/>
        <v>20.555027947128316</v>
      </c>
      <c r="D371">
        <f t="shared" si="29"/>
        <v>59.984592099763432</v>
      </c>
    </row>
    <row r="372" spans="1:4">
      <c r="A372">
        <v>7.666666666666667</v>
      </c>
      <c r="B372">
        <v>25.5</v>
      </c>
      <c r="C372">
        <f t="shared" si="28"/>
        <v>20.930665986402477</v>
      </c>
      <c r="D372">
        <f t="shared" si="29"/>
        <v>20.878813327819245</v>
      </c>
    </row>
    <row r="373" spans="1:4">
      <c r="A373">
        <v>6.083333333333333</v>
      </c>
      <c r="B373">
        <v>28.6</v>
      </c>
      <c r="C373">
        <f t="shared" si="28"/>
        <v>23.6945157566883</v>
      </c>
      <c r="D373">
        <f t="shared" si="29"/>
        <v>24.063775661379371</v>
      </c>
    </row>
    <row r="374" spans="1:4">
      <c r="A374">
        <v>6.75</v>
      </c>
      <c r="B374">
        <v>26.1</v>
      </c>
      <c r="C374">
        <f t="shared" si="28"/>
        <v>22.441652510117262</v>
      </c>
      <c r="D374">
        <f t="shared" si="29"/>
        <v>13.383506356731342</v>
      </c>
    </row>
    <row r="375" spans="1:4">
      <c r="A375">
        <v>6.5</v>
      </c>
      <c r="B375">
        <v>30.2</v>
      </c>
      <c r="C375">
        <f t="shared" si="28"/>
        <v>22.894720666155401</v>
      </c>
      <c r="D375">
        <f t="shared" si="29"/>
        <v>53.367106145496983</v>
      </c>
    </row>
    <row r="376" spans="1:4">
      <c r="A376">
        <v>8.1666666666666661</v>
      </c>
      <c r="B376">
        <v>31.3</v>
      </c>
      <c r="C376">
        <f t="shared" si="28"/>
        <v>20.193321607958289</v>
      </c>
      <c r="D376">
        <f t="shared" si="29"/>
        <v>123.35830490424625</v>
      </c>
    </row>
    <row r="377" spans="1:4">
      <c r="A377">
        <v>6.5</v>
      </c>
      <c r="B377">
        <v>29.8</v>
      </c>
      <c r="C377">
        <f t="shared" si="28"/>
        <v>22.894720666155401</v>
      </c>
      <c r="D377">
        <f t="shared" si="29"/>
        <v>47.682882678421322</v>
      </c>
    </row>
    <row r="378" spans="1:4">
      <c r="A378">
        <v>7.583333333333333</v>
      </c>
      <c r="B378">
        <v>30.1</v>
      </c>
      <c r="C378">
        <f t="shared" si="28"/>
        <v>21.059118664050853</v>
      </c>
      <c r="D378">
        <f t="shared" si="29"/>
        <v>81.737535330713655</v>
      </c>
    </row>
    <row r="379" spans="1:4">
      <c r="A379">
        <v>9.5</v>
      </c>
      <c r="B379">
        <v>32.799999999999997</v>
      </c>
      <c r="C379">
        <f t="shared" si="28"/>
        <v>18.469741395836767</v>
      </c>
      <c r="D379">
        <f t="shared" si="29"/>
        <v>205.35631166219429</v>
      </c>
    </row>
    <row r="380" spans="1:4">
      <c r="A380">
        <v>9.25</v>
      </c>
      <c r="B380">
        <v>29.8</v>
      </c>
      <c r="C380">
        <f t="shared" si="28"/>
        <v>18.769009954724265</v>
      </c>
      <c r="D380">
        <f t="shared" si="29"/>
        <v>121.68274137897238</v>
      </c>
    </row>
    <row r="381" spans="1:4">
      <c r="A381">
        <v>9.75</v>
      </c>
      <c r="B381">
        <v>27.4</v>
      </c>
      <c r="C381">
        <f t="shared" si="28"/>
        <v>18.180325124907494</v>
      </c>
      <c r="D381">
        <f t="shared" si="29"/>
        <v>85.002404802411988</v>
      </c>
    </row>
    <row r="382" spans="1:4">
      <c r="A382">
        <v>5.916666666666667</v>
      </c>
      <c r="B382">
        <v>29.9</v>
      </c>
      <c r="C382">
        <f t="shared" si="28"/>
        <v>24.031287622654933</v>
      </c>
      <c r="D382">
        <f t="shared" si="29"/>
        <v>34.441784968003176</v>
      </c>
    </row>
    <row r="383" spans="1:4">
      <c r="A383">
        <v>6.25</v>
      </c>
      <c r="B383">
        <v>24.9</v>
      </c>
      <c r="C383">
        <f t="shared" si="28"/>
        <v>23.367592666210598</v>
      </c>
      <c r="D383">
        <f t="shared" si="29"/>
        <v>2.3482722366515394</v>
      </c>
    </row>
    <row r="384" spans="1:4">
      <c r="A384">
        <v>8.4166666666666661</v>
      </c>
      <c r="B384">
        <v>29.3</v>
      </c>
      <c r="C384">
        <f t="shared" si="28"/>
        <v>19.844766423583462</v>
      </c>
      <c r="D384">
        <f t="shared" si="29"/>
        <v>89.401441984594697</v>
      </c>
    </row>
  </sheetData>
  <autoFilter ref="A1:H1" xr:uid="{1172CEB0-A042-445D-B5AD-FF9E42B82DC2}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DC-P </vt:lpstr>
      <vt:lpstr>Vbar-DC</vt:lpstr>
      <vt:lpstr>Vt2-DC</vt:lpstr>
      <vt:lpstr>Vt2-P Figure</vt:lpstr>
      <vt:lpstr>Vbar-P (Calculation)</vt:lpstr>
      <vt:lpstr>Vt2-P (Calculation)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panyy</dc:creator>
  <cp:lastModifiedBy>Xin (Bruce) Wu</cp:lastModifiedBy>
  <dcterms:created xsi:type="dcterms:W3CDTF">2015-06-05T18:19:34Z</dcterms:created>
  <dcterms:modified xsi:type="dcterms:W3CDTF">2022-03-21T07:00:28Z</dcterms:modified>
</cp:coreProperties>
</file>