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2"/>
  </bookViews>
  <sheets>
    <sheet name="Overview" sheetId="6" r:id="rId1"/>
    <sheet name="Results" sheetId="12" r:id="rId2"/>
    <sheet name="Cubic form-L78" sheetId="4" r:id="rId3"/>
    <sheet name="L78-0105" sheetId="3" r:id="rId4"/>
  </sheets>
  <definedNames>
    <definedName name="_xlnm._FilterDatabase" localSheetId="3" hidden="1">'L78-0105'!$A$1:$G$289</definedName>
  </definedNames>
  <calcPr calcId="144525"/>
</workbook>
</file>

<file path=xl/sharedStrings.xml><?xml version="1.0" encoding="utf-8"?>
<sst xmlns="http://schemas.openxmlformats.org/spreadsheetml/2006/main" count="133" uniqueCount="122">
  <si>
    <t xml:space="preserve">Table 1 basic information of sensors </t>
  </si>
  <si>
    <t xml:space="preserve">Table 2 basic information of the corridor </t>
  </si>
  <si>
    <t>Table 3 Lane type dictionary</t>
  </si>
  <si>
    <t>78</t>
  </si>
  <si>
    <t>- Ramp: Entrance from 3rd Avenue</t>
  </si>
  <si>
    <t>Detector</t>
  </si>
  <si>
    <t>Description</t>
  </si>
  <si>
    <t>num</t>
  </si>
  <si>
    <t>lane_descr</t>
  </si>
  <si>
    <t>- Ramp: Entrance from 7th Avenue</t>
  </si>
  <si>
    <t>Loop detectors</t>
  </si>
  <si>
    <t>78, 84, 137, 139</t>
  </si>
  <si>
    <t>entr from 16th st</t>
  </si>
  <si>
    <t>- HOV</t>
  </si>
  <si>
    <t>Location</t>
  </si>
  <si>
    <t>I-10 freeway corridor, Westbound direction</t>
  </si>
  <si>
    <t>entr from 3rd ave hov</t>
  </si>
  <si>
    <t>- Lane 1, Lane 2, Lane 3, Lane 4</t>
  </si>
  <si>
    <t>Traffic data collected</t>
  </si>
  <si>
    <t>Speed (mph) and volume (vehicle/5 minutes)</t>
  </si>
  <si>
    <t>entr from 7th ave lane1</t>
  </si>
  <si>
    <t>84</t>
  </si>
  <si>
    <t>- Ramp: Entrance from 7th Street</t>
  </si>
  <si>
    <t>Traffic data collection period</t>
  </si>
  <si>
    <t xml:space="preserve">Year: 2016 </t>
  </si>
  <si>
    <t>entr from 7th ave lane2</t>
  </si>
  <si>
    <t>Months: January 5th</t>
  </si>
  <si>
    <t>entr from 7th st</t>
  </si>
  <si>
    <t xml:space="preserve">Interval: 5 minutes (from 00:00 to 23:55) </t>
  </si>
  <si>
    <t>exit to l202 eb</t>
  </si>
  <si>
    <t>137</t>
  </si>
  <si>
    <t>exit to sr51 nb lane1</t>
  </si>
  <si>
    <t>- Lane 1, Lane 2, Lane 3</t>
  </si>
  <si>
    <t>exit to sr51 nb lane2</t>
  </si>
  <si>
    <t>139</t>
  </si>
  <si>
    <t>- Ramp: Entrance from 16th Avenue</t>
  </si>
  <si>
    <t>hov</t>
  </si>
  <si>
    <t>lane1</t>
  </si>
  <si>
    <t>- Lane 1, Lane 2, Lane 3, Lane 4, Lane 5</t>
  </si>
  <si>
    <t>lane2</t>
  </si>
  <si>
    <t>lane3</t>
  </si>
  <si>
    <t>lane4</t>
  </si>
  <si>
    <t>lane5</t>
  </si>
  <si>
    <t>Table 4 Calibration results</t>
  </si>
  <si>
    <t>sensor_id</t>
  </si>
  <si>
    <t>Mu</t>
  </si>
  <si>
    <t>Gamma</t>
  </si>
  <si>
    <t>m</t>
  </si>
  <si>
    <t>Avg.</t>
  </si>
  <si>
    <t>Observation</t>
  </si>
  <si>
    <t>BPR-X</t>
  </si>
  <si>
    <t>BPR</t>
  </si>
  <si>
    <t>Net flow rate function: lambda(t) - mu = gamma*(t-t0)*(t-t2)*(t-t_bar)</t>
  </si>
  <si>
    <t xml:space="preserve">actual waiting time </t>
  </si>
  <si>
    <t>Estimation OUTPUT</t>
  </si>
  <si>
    <t>unit</t>
  </si>
  <si>
    <t>HCM capacity C</t>
  </si>
  <si>
    <t>veh/hr/la</t>
  </si>
  <si>
    <t>actual TT</t>
  </si>
  <si>
    <t>mu</t>
  </si>
  <si>
    <t>V (loaded volume from traffic assignment)</t>
  </si>
  <si>
    <t>veh per link per period</t>
  </si>
  <si>
    <t>gamma</t>
  </si>
  <si>
    <t>peak hour factor</t>
  </si>
  <si>
    <t>INPUT</t>
  </si>
  <si>
    <t>alpha_BPR-X  used in CUBE or Transcad</t>
  </si>
  <si>
    <t>C_congestion period</t>
  </si>
  <si>
    <t>FromNodeID</t>
  </si>
  <si>
    <t>PM_cap</t>
  </si>
  <si>
    <t>t0</t>
  </si>
  <si>
    <t>(D/mu)^4</t>
  </si>
  <si>
    <t>V/C ratio</t>
  </si>
  <si>
    <t>link id</t>
  </si>
  <si>
    <t>t3</t>
  </si>
  <si>
    <t>w (min)</t>
  </si>
  <si>
    <t>min</t>
  </si>
  <si>
    <t>alpha</t>
  </si>
  <si>
    <t>TT</t>
  </si>
  <si>
    <t>beta</t>
  </si>
  <si>
    <t>t2</t>
  </si>
  <si>
    <t>t2 = t0 + m*(t3-t0)</t>
  </si>
  <si>
    <t>theta between (C and mu)</t>
  </si>
  <si>
    <t>t_bar</t>
  </si>
  <si>
    <t>t_bar = t0 + [3*(t3-t0) - 4*(t2-t0)]/(4-6*m)</t>
  </si>
  <si>
    <t>alpha_B converted from alpha -X*(theta^4)</t>
  </si>
  <si>
    <t>n</t>
  </si>
  <si>
    <t># of lanes immediately downstream the bottleneck</t>
  </si>
  <si>
    <t>HCM c_per_hour_per lane</t>
  </si>
  <si>
    <t>v_f</t>
  </si>
  <si>
    <t>mile/hr</t>
  </si>
  <si>
    <t>(theta^4)</t>
  </si>
  <si>
    <t>v_mu</t>
  </si>
  <si>
    <t>derived alpha-x</t>
  </si>
  <si>
    <t>delta_t</t>
  </si>
  <si>
    <t>minutes</t>
  </si>
  <si>
    <t>derived gamma</t>
  </si>
  <si>
    <t>length</t>
  </si>
  <si>
    <t>free_flow speed</t>
  </si>
  <si>
    <t>FFTT</t>
  </si>
  <si>
    <t>hr</t>
  </si>
  <si>
    <t>congestion period P</t>
  </si>
  <si>
    <t>number of lanes</t>
  </si>
  <si>
    <t>Time</t>
  </si>
  <si>
    <t>Observed values</t>
  </si>
  <si>
    <t>Estimated values</t>
  </si>
  <si>
    <t>flow per 5mins</t>
  </si>
  <si>
    <t>flow per hr per ln</t>
  </si>
  <si>
    <t>Speed(t)</t>
  </si>
  <si>
    <t>Travel_time(t) = length/speed(t)</t>
  </si>
  <si>
    <t>w(t) = TT(t)-FFTT as Y(t) (hr)</t>
  </si>
  <si>
    <t>x(t) for Linear regression = 1/(4mu)*(t-t0)^2*(t-t3)^2</t>
  </si>
  <si>
    <t>estimated W(t) from estimated gamma (hr)</t>
  </si>
  <si>
    <t>det_num</t>
  </si>
  <si>
    <t>date</t>
  </si>
  <si>
    <t>lane_type</t>
  </si>
  <si>
    <t>time</t>
  </si>
  <si>
    <t>mph</t>
  </si>
  <si>
    <t>dens</t>
  </si>
  <si>
    <t>vol</t>
  </si>
  <si>
    <t>travel time</t>
  </si>
  <si>
    <t>free flow travel time</t>
  </si>
  <si>
    <t>waiting time</t>
  </si>
</sst>
</file>

<file path=xl/styles.xml><?xml version="1.0" encoding="utf-8"?>
<styleSheet xmlns="http://schemas.openxmlformats.org/spreadsheetml/2006/main">
  <numFmts count="11">
    <numFmt numFmtId="176" formatCode="0.000000000_ "/>
    <numFmt numFmtId="177" formatCode="0.00_ "/>
    <numFmt numFmtId="178" formatCode="0.00_);[Red]\(0.00\)"/>
    <numFmt numFmtId="179" formatCode="0.0000_);[Red]\(0.00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_ * #,##0.00_ ;_ * \-#,##0.00_ ;_ * &quot;-&quot;??_ ;_ @_ "/>
    <numFmt numFmtId="181" formatCode="0_ "/>
    <numFmt numFmtId="182" formatCode="_ * #,##0_ ;_ * \-#,##0_ ;_ * &quot;-&quot;_ ;_ @_ "/>
    <numFmt numFmtId="183" formatCode="h:mm;@"/>
    <numFmt numFmtId="184" formatCode="0.000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22" applyNumberFormat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2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9" borderId="2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9" borderId="21" applyNumberFormat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78">
    <xf numFmtId="0" fontId="0" fillId="0" borderId="0" xfId="0"/>
    <xf numFmtId="20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2" borderId="0" xfId="0" applyFill="1"/>
    <xf numFmtId="20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right"/>
    </xf>
    <xf numFmtId="20" fontId="0" fillId="3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18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1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0" fontId="0" fillId="6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181" fontId="0" fillId="6" borderId="9" xfId="0" applyNumberFormat="1" applyFont="1" applyFill="1" applyBorder="1" applyAlignment="1">
      <alignment horizontal="center"/>
    </xf>
    <xf numFmtId="184" fontId="0" fillId="6" borderId="9" xfId="0" applyNumberFormat="1" applyFont="1" applyFill="1" applyBorder="1" applyAlignment="1">
      <alignment horizontal="center"/>
    </xf>
    <xf numFmtId="179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7" borderId="0" xfId="0" applyFill="1"/>
    <xf numFmtId="0" fontId="1" fillId="3" borderId="1" xfId="0" applyFont="1" applyFill="1" applyBorder="1" applyAlignment="1">
      <alignment horizontal="right" vertical="center"/>
    </xf>
    <xf numFmtId="181" fontId="0" fillId="3" borderId="1" xfId="0" applyNumberFormat="1" applyFill="1" applyBorder="1"/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184" fontId="0" fillId="6" borderId="9" xfId="0" applyNumberFormat="1" applyFill="1" applyBorder="1" applyAlignment="1">
      <alignment horizontal="center"/>
    </xf>
    <xf numFmtId="184" fontId="0" fillId="6" borderId="0" xfId="0" applyNumberFormat="1" applyFill="1" applyAlignment="1">
      <alignment horizontal="center"/>
    </xf>
    <xf numFmtId="0" fontId="0" fillId="0" borderId="0" xfId="0" applyFont="1" applyFill="1" applyAlignment="1">
      <alignment vertic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1" fillId="0" borderId="13" xfId="0" applyFont="1" applyBorder="1"/>
    <xf numFmtId="0" fontId="1" fillId="8" borderId="14" xfId="0" applyFont="1" applyFill="1" applyBorder="1"/>
    <xf numFmtId="0" fontId="0" fillId="0" borderId="15" xfId="0" applyBorder="1"/>
    <xf numFmtId="0" fontId="0" fillId="0" borderId="16" xfId="0" applyBorder="1"/>
    <xf numFmtId="0" fontId="1" fillId="8" borderId="17" xfId="0" applyFont="1" applyFill="1" applyBorder="1"/>
    <xf numFmtId="0" fontId="1" fillId="0" borderId="14" xfId="0" applyFont="1" applyBorder="1"/>
    <xf numFmtId="0" fontId="4" fillId="0" borderId="14" xfId="0" applyFont="1" applyBorder="1"/>
    <xf numFmtId="0" fontId="0" fillId="0" borderId="17" xfId="0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7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observed</a:t>
            </a:r>
            <a:r>
              <a:rPr lang="en-US" altLang="zh-CN" baseline="0"/>
              <a:t> and estimated waiting 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'Cubic form-L78'!$G$23:$G$82</c:f>
              <c:numCache>
                <c:formatCode>0.0000_);[Red]\(0.0000\)</c:formatCode>
                <c:ptCount val="60"/>
                <c:pt idx="0">
                  <c:v>0.00683237616654702</c:v>
                </c:pt>
                <c:pt idx="1">
                  <c:v>0.0131505914467698</c:v>
                </c:pt>
                <c:pt idx="2">
                  <c:v>0.0097679580306699</c:v>
                </c:pt>
                <c:pt idx="3">
                  <c:v>0.00875776397515528</c:v>
                </c:pt>
                <c:pt idx="4">
                  <c:v>0.0111904761904762</c:v>
                </c:pt>
                <c:pt idx="5">
                  <c:v>0.0188203463203463</c:v>
                </c:pt>
                <c:pt idx="6">
                  <c:v>0.015628078817734</c:v>
                </c:pt>
                <c:pt idx="7">
                  <c:v>0.0172722567287785</c:v>
                </c:pt>
                <c:pt idx="8">
                  <c:v>0.0292927170868347</c:v>
                </c:pt>
                <c:pt idx="9">
                  <c:v>0.0284065934065934</c:v>
                </c:pt>
                <c:pt idx="10">
                  <c:v>0.0188203463203463</c:v>
                </c:pt>
                <c:pt idx="11">
                  <c:v>0.0199330357142857</c:v>
                </c:pt>
                <c:pt idx="12">
                  <c:v>0.0170272353545735</c:v>
                </c:pt>
                <c:pt idx="13">
                  <c:v>0.0271395193591455</c:v>
                </c:pt>
                <c:pt idx="14">
                  <c:v>0.0214256678281069</c:v>
                </c:pt>
                <c:pt idx="15">
                  <c:v>0.0288453536754508</c:v>
                </c:pt>
                <c:pt idx="16">
                  <c:v>0.0458809523809524</c:v>
                </c:pt>
                <c:pt idx="17">
                  <c:v>0.0642487684729064</c:v>
                </c:pt>
                <c:pt idx="18">
                  <c:v>0.0925166112956811</c:v>
                </c:pt>
                <c:pt idx="19">
                  <c:v>0.15728835978836</c:v>
                </c:pt>
                <c:pt idx="20">
                  <c:v>0.085388198757764</c:v>
                </c:pt>
                <c:pt idx="21">
                  <c:v>0.085388198757764</c:v>
                </c:pt>
                <c:pt idx="22">
                  <c:v>0.134827188940092</c:v>
                </c:pt>
                <c:pt idx="23">
                  <c:v>0.0735989010989011</c:v>
                </c:pt>
                <c:pt idx="24">
                  <c:v>0.125638528138528</c:v>
                </c:pt>
                <c:pt idx="25">
                  <c:v>0.100714285714286</c:v>
                </c:pt>
                <c:pt idx="26">
                  <c:v>0.1175</c:v>
                </c:pt>
                <c:pt idx="27">
                  <c:v>0.151071428571429</c:v>
                </c:pt>
                <c:pt idx="28">
                  <c:v>0.139880952380952</c:v>
                </c:pt>
                <c:pt idx="29">
                  <c:v>0.196850649350649</c:v>
                </c:pt>
                <c:pt idx="30">
                  <c:v>0.179047619047619</c:v>
                </c:pt>
                <c:pt idx="31">
                  <c:v>0.163983516483516</c:v>
                </c:pt>
                <c:pt idx="32">
                  <c:v>0.171214285714286</c:v>
                </c:pt>
                <c:pt idx="33">
                  <c:v>0.20702380952381</c:v>
                </c:pt>
                <c:pt idx="34">
                  <c:v>0.171214285714286</c:v>
                </c:pt>
                <c:pt idx="35">
                  <c:v>0.1175</c:v>
                </c:pt>
                <c:pt idx="36">
                  <c:v>0.187562111801242</c:v>
                </c:pt>
                <c:pt idx="37">
                  <c:v>0.15728835978836</c:v>
                </c:pt>
                <c:pt idx="38">
                  <c:v>0.25968487394958</c:v>
                </c:pt>
                <c:pt idx="39">
                  <c:v>0.20702380952381</c:v>
                </c:pt>
                <c:pt idx="40">
                  <c:v>0.230582706766917</c:v>
                </c:pt>
                <c:pt idx="41">
                  <c:v>0.179047619047619</c:v>
                </c:pt>
                <c:pt idx="42">
                  <c:v>0.151071428571429</c:v>
                </c:pt>
                <c:pt idx="43">
                  <c:v>0.20702380952381</c:v>
                </c:pt>
                <c:pt idx="44">
                  <c:v>0.103727106227106</c:v>
                </c:pt>
                <c:pt idx="45">
                  <c:v>0.1175</c:v>
                </c:pt>
                <c:pt idx="46">
                  <c:v>0.139880952380952</c:v>
                </c:pt>
                <c:pt idx="47">
                  <c:v>0.218214285714286</c:v>
                </c:pt>
                <c:pt idx="48">
                  <c:v>0.103727106227106</c:v>
                </c:pt>
                <c:pt idx="49">
                  <c:v>0.085388198757764</c:v>
                </c:pt>
                <c:pt idx="50">
                  <c:v>0.0494114688128773</c:v>
                </c:pt>
                <c:pt idx="51">
                  <c:v>0.0372372742200328</c:v>
                </c:pt>
                <c:pt idx="52">
                  <c:v>0.0267328042328042</c:v>
                </c:pt>
                <c:pt idx="53">
                  <c:v>0.0366233766233766</c:v>
                </c:pt>
                <c:pt idx="54">
                  <c:v>0.0263335517693316</c:v>
                </c:pt>
                <c:pt idx="55">
                  <c:v>0.0125892857142857</c:v>
                </c:pt>
                <c:pt idx="56">
                  <c:v>0.0127740341419587</c:v>
                </c:pt>
                <c:pt idx="57">
                  <c:v>0.0106996658312448</c:v>
                </c:pt>
                <c:pt idx="58">
                  <c:v>0.00961878009630819</c:v>
                </c:pt>
                <c:pt idx="59">
                  <c:v>0.0210753968253969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'Cubic form-L78'!$I$23:$I$82</c:f>
              <c:numCache>
                <c:formatCode>0.0000_ </c:formatCode>
                <c:ptCount val="60"/>
                <c:pt idx="0">
                  <c:v>0</c:v>
                </c:pt>
                <c:pt idx="1">
                  <c:v>0.00075420750406526</c:v>
                </c:pt>
                <c:pt idx="2">
                  <c:v>0.00291369819346959</c:v>
                </c:pt>
                <c:pt idx="3">
                  <c:v>0.00632780992709172</c:v>
                </c:pt>
                <c:pt idx="4">
                  <c:v>0.0108512613545662</c:v>
                </c:pt>
                <c:pt idx="5">
                  <c:v>0.016344151916278</c:v>
                </c:pt>
                <c:pt idx="6">
                  <c:v>0.0226719618433699</c:v>
                </c:pt>
                <c:pt idx="7">
                  <c:v>0.0297055521577381</c:v>
                </c:pt>
                <c:pt idx="8">
                  <c:v>0.037321164672033</c:v>
                </c:pt>
                <c:pt idx="9">
                  <c:v>0.0454004219896614</c:v>
                </c:pt>
                <c:pt idx="10">
                  <c:v>0.0538303275047781</c:v>
                </c:pt>
                <c:pt idx="11">
                  <c:v>0.0625032654022988</c:v>
                </c:pt>
                <c:pt idx="12">
                  <c:v>0.0713170006578911</c:v>
                </c:pt>
                <c:pt idx="13">
                  <c:v>0.0801746790379795</c:v>
                </c:pt>
                <c:pt idx="14">
                  <c:v>0.0889848270997357</c:v>
                </c:pt>
                <c:pt idx="15">
                  <c:v>0.0976613521910927</c:v>
                </c:pt>
                <c:pt idx="16">
                  <c:v>0.106123542450735</c:v>
                </c:pt>
                <c:pt idx="17">
                  <c:v>0.114296066808103</c:v>
                </c:pt>
                <c:pt idx="18">
                  <c:v>0.122108974983393</c:v>
                </c:pt>
                <c:pt idx="19">
                  <c:v>0.129497697487546</c:v>
                </c:pt>
                <c:pt idx="20">
                  <c:v>0.13640304562227</c:v>
                </c:pt>
                <c:pt idx="21">
                  <c:v>0.142771211480019</c:v>
                </c:pt>
                <c:pt idx="22">
                  <c:v>0.148553767944007</c:v>
                </c:pt>
                <c:pt idx="23">
                  <c:v>0.153707668688196</c:v>
                </c:pt>
                <c:pt idx="24">
                  <c:v>0.158195248177307</c:v>
                </c:pt>
                <c:pt idx="25">
                  <c:v>0.161984221666815</c:v>
                </c:pt>
                <c:pt idx="26">
                  <c:v>0.165047685202947</c:v>
                </c:pt>
                <c:pt idx="27">
                  <c:v>0.167364115622686</c:v>
                </c:pt>
                <c:pt idx="28">
                  <c:v>0.16891737055377</c:v>
                </c:pt>
                <c:pt idx="29">
                  <c:v>0.169696688414688</c:v>
                </c:pt>
                <c:pt idx="30">
                  <c:v>0.169696688414688</c:v>
                </c:pt>
                <c:pt idx="31">
                  <c:v>0.168917370553769</c:v>
                </c:pt>
                <c:pt idx="32">
                  <c:v>0.167364115622686</c:v>
                </c:pt>
                <c:pt idx="33">
                  <c:v>0.165047685202947</c:v>
                </c:pt>
                <c:pt idx="34">
                  <c:v>0.161984221666815</c:v>
                </c:pt>
                <c:pt idx="35">
                  <c:v>0.158195248177308</c:v>
                </c:pt>
                <c:pt idx="36">
                  <c:v>0.153707668688196</c:v>
                </c:pt>
                <c:pt idx="37">
                  <c:v>0.148553767944007</c:v>
                </c:pt>
                <c:pt idx="38">
                  <c:v>0.14277121148002</c:v>
                </c:pt>
                <c:pt idx="39">
                  <c:v>0.136403045622271</c:v>
                </c:pt>
                <c:pt idx="40">
                  <c:v>0.129497697487546</c:v>
                </c:pt>
                <c:pt idx="41">
                  <c:v>0.122108974983392</c:v>
                </c:pt>
                <c:pt idx="42">
                  <c:v>0.114296066808105</c:v>
                </c:pt>
                <c:pt idx="43">
                  <c:v>0.106123542450737</c:v>
                </c:pt>
                <c:pt idx="44">
                  <c:v>0.097661352191094</c:v>
                </c:pt>
                <c:pt idx="45">
                  <c:v>0.0889848270997349</c:v>
                </c:pt>
                <c:pt idx="46">
                  <c:v>0.0801746790379787</c:v>
                </c:pt>
                <c:pt idx="47">
                  <c:v>0.0713170006578928</c:v>
                </c:pt>
                <c:pt idx="48">
                  <c:v>0.0625032654023003</c:v>
                </c:pt>
                <c:pt idx="49">
                  <c:v>0.0538303275047775</c:v>
                </c:pt>
                <c:pt idx="50">
                  <c:v>0.0454004219896606</c:v>
                </c:pt>
                <c:pt idx="51">
                  <c:v>0.0373211646720343</c:v>
                </c:pt>
                <c:pt idx="52">
                  <c:v>0.0297055521577394</c:v>
                </c:pt>
                <c:pt idx="53">
                  <c:v>0.0226719618433711</c:v>
                </c:pt>
                <c:pt idx="54">
                  <c:v>0.0163441519162775</c:v>
                </c:pt>
                <c:pt idx="55">
                  <c:v>0.0108512613545658</c:v>
                </c:pt>
                <c:pt idx="56">
                  <c:v>0.00632780992709247</c:v>
                </c:pt>
                <c:pt idx="57">
                  <c:v>0.00291369819347007</c:v>
                </c:pt>
                <c:pt idx="58">
                  <c:v>0.000754207504065133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2814528"/>
        <c:axId val="642814200"/>
      </c:lineChart>
      <c:catAx>
        <c:axId val="64281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814200"/>
        <c:crosses val="autoZero"/>
        <c:auto val="1"/>
        <c:lblAlgn val="ctr"/>
        <c:lblOffset val="100"/>
        <c:noMultiLvlLbl val="0"/>
      </c:catAx>
      <c:valAx>
        <c:axId val="642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8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597647</xdr:colOff>
      <xdr:row>14</xdr:row>
      <xdr:rowOff>9525</xdr:rowOff>
    </xdr:from>
    <xdr:to>
      <xdr:col>7</xdr:col>
      <xdr:colOff>1524344</xdr:colOff>
      <xdr:row>24</xdr:row>
      <xdr:rowOff>114631</xdr:rowOff>
    </xdr:to>
    <xdr:grpSp>
      <xdr:nvGrpSpPr>
        <xdr:cNvPr id="9" name="Group 8"/>
        <xdr:cNvGrpSpPr/>
      </xdr:nvGrpSpPr>
      <xdr:grpSpPr>
        <a:xfrm>
          <a:off x="597535" y="2891790"/>
          <a:ext cx="7018020" cy="1943100"/>
          <a:chOff x="0" y="3381375"/>
          <a:chExt cx="6956209" cy="2017577"/>
        </a:xfrm>
      </xdr:grpSpPr>
      <xdr:pic>
        <xdr:nvPicPr>
          <xdr:cNvPr id="2" name="Picture 1"/>
          <xdr:cNvPicPr/>
        </xdr:nvPicPr>
        <xdr:blipFill>
          <a:blip r:embed="rId1"/>
          <a:stretch>
            <a:fillRect/>
          </a:stretch>
        </xdr:blipFill>
        <xdr:spPr>
          <a:xfrm>
            <a:off x="0" y="3381375"/>
            <a:ext cx="5675766" cy="2017577"/>
          </a:xfrm>
          <a:prstGeom prst="rect">
            <a:avLst/>
          </a:prstGeom>
        </xdr:spPr>
      </xdr:pic>
      <xdr:sp>
        <xdr:nvSpPr>
          <xdr:cNvPr id="3" name="文本框 11"/>
          <xdr:cNvSpPr txBox="1"/>
        </xdr:nvSpPr>
        <xdr:spPr>
          <a:xfrm>
            <a:off x="3271631" y="3832132"/>
            <a:ext cx="59167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C00000"/>
                </a:solidFill>
              </a:rPr>
              <a:t>84</a:t>
            </a:r>
            <a:endParaRPr lang="en-US" b="1">
              <a:solidFill>
                <a:srgbClr val="C00000"/>
              </a:solidFill>
            </a:endParaRPr>
          </a:p>
        </xdr:txBody>
      </xdr:sp>
      <xdr:sp>
        <xdr:nvSpPr>
          <xdr:cNvPr id="4" name="文本框 12"/>
          <xdr:cNvSpPr txBox="1"/>
        </xdr:nvSpPr>
        <xdr:spPr>
          <a:xfrm>
            <a:off x="2121823" y="3637941"/>
            <a:ext cx="591670" cy="3788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C00000"/>
                </a:solidFill>
              </a:rPr>
              <a:t>78</a:t>
            </a:r>
            <a:endParaRPr lang="en-US" b="1">
              <a:solidFill>
                <a:srgbClr val="C00000"/>
              </a:solidFill>
            </a:endParaRPr>
          </a:p>
        </xdr:txBody>
      </xdr:sp>
      <xdr:sp>
        <xdr:nvSpPr>
          <xdr:cNvPr id="5" name="文本框 13"/>
          <xdr:cNvSpPr txBox="1"/>
        </xdr:nvSpPr>
        <xdr:spPr>
          <a:xfrm>
            <a:off x="524362" y="3660901"/>
            <a:ext cx="591670" cy="3788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C00000"/>
                </a:solidFill>
              </a:rPr>
              <a:t>137</a:t>
            </a:r>
            <a:endParaRPr lang="en-US" b="1">
              <a:solidFill>
                <a:srgbClr val="C00000"/>
              </a:solidFill>
            </a:endParaRPr>
          </a:p>
        </xdr:txBody>
      </xdr:sp>
      <xdr:sp>
        <xdr:nvSpPr>
          <xdr:cNvPr id="6" name="文本框 15"/>
          <xdr:cNvSpPr txBox="1"/>
        </xdr:nvSpPr>
        <xdr:spPr>
          <a:xfrm>
            <a:off x="4154739" y="3778486"/>
            <a:ext cx="2801470" cy="3788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C00000"/>
                </a:solidFill>
              </a:rPr>
              <a:t>139</a:t>
            </a:r>
            <a:endParaRPr lang="en-US" b="1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2</xdr:col>
      <xdr:colOff>37352</xdr:colOff>
      <xdr:row>17</xdr:row>
      <xdr:rowOff>164353</xdr:rowOff>
    </xdr:from>
    <xdr:to>
      <xdr:col>3</xdr:col>
      <xdr:colOff>889000</xdr:colOff>
      <xdr:row>18</xdr:row>
      <xdr:rowOff>29882</xdr:rowOff>
    </xdr:to>
    <xdr:cxnSp>
      <xdr:nvCxnSpPr>
        <xdr:cNvPr id="8" name="直接连接符 7"/>
        <xdr:cNvCxnSpPr/>
      </xdr:nvCxnSpPr>
      <xdr:spPr>
        <a:xfrm>
          <a:off x="1271270" y="3604260"/>
          <a:ext cx="1469390" cy="4889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13970</xdr:colOff>
      <xdr:row>26</xdr:row>
      <xdr:rowOff>8255</xdr:rowOff>
    </xdr:from>
    <xdr:to>
      <xdr:col>4</xdr:col>
      <xdr:colOff>504825</xdr:colOff>
      <xdr:row>35</xdr:row>
      <xdr:rowOff>109855</xdr:rowOff>
    </xdr:to>
    <xdr:pic>
      <xdr:nvPicPr>
        <xdr:cNvPr id="7" name="Picture 6" descr="c5f3c914f4553bab4a40624245081f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1190" y="5094605"/>
          <a:ext cx="4113530" cy="1747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358912</xdr:colOff>
      <xdr:row>4</xdr:row>
      <xdr:rowOff>36553</xdr:rowOff>
    </xdr:from>
    <xdr:to>
      <xdr:col>6</xdr:col>
      <xdr:colOff>281102</xdr:colOff>
      <xdr:row>6</xdr:row>
      <xdr:rowOff>128830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97725" y="799465"/>
          <a:ext cx="1773555" cy="457835"/>
        </a:xfrm>
        <a:prstGeom prst="rect">
          <a:avLst/>
        </a:prstGeom>
      </xdr:spPr>
    </xdr:pic>
    <xdr:clientData/>
  </xdr:twoCellAnchor>
  <xdr:twoCellAnchor editAs="oneCell">
    <xdr:from>
      <xdr:col>8</xdr:col>
      <xdr:colOff>292652</xdr:colOff>
      <xdr:row>3</xdr:row>
      <xdr:rowOff>171878</xdr:rowOff>
    </xdr:from>
    <xdr:to>
      <xdr:col>9</xdr:col>
      <xdr:colOff>922848</xdr:colOff>
      <xdr:row>7</xdr:row>
      <xdr:rowOff>11042</xdr:rowOff>
    </xdr:to>
    <xdr:pic>
      <xdr:nvPicPr>
        <xdr:cNvPr id="3" name="Picture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40035" y="751840"/>
          <a:ext cx="1715770" cy="570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256540</xdr:colOff>
      <xdr:row>13</xdr:row>
      <xdr:rowOff>148590</xdr:rowOff>
    </xdr:from>
    <xdr:to>
      <xdr:col>16</xdr:col>
      <xdr:colOff>211788</xdr:colOff>
      <xdr:row>32</xdr:row>
      <xdr:rowOff>50856</xdr:rowOff>
    </xdr:to>
    <xdr:graphicFrame>
      <xdr:nvGraphicFramePr>
        <xdr:cNvPr id="2" name="图表 1"/>
        <xdr:cNvGraphicFramePr/>
      </xdr:nvGraphicFramePr>
      <xdr:xfrm>
        <a:off x="12574905" y="2557780"/>
        <a:ext cx="6536690" cy="410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254635</xdr:colOff>
      <xdr:row>14</xdr:row>
      <xdr:rowOff>163195</xdr:rowOff>
    </xdr:from>
    <xdr:to>
      <xdr:col>17</xdr:col>
      <xdr:colOff>1426210</xdr:colOff>
      <xdr:row>19</xdr:row>
      <xdr:rowOff>95885</xdr:rowOff>
    </xdr:to>
    <xdr:pic>
      <xdr:nvPicPr>
        <xdr:cNvPr id="4" name="Picture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655540" y="2755265"/>
          <a:ext cx="3288030" cy="847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6"/>
  <sheetViews>
    <sheetView zoomScale="130" zoomScaleNormal="130" topLeftCell="A19" workbookViewId="0">
      <selection activeCell="H32" sqref="H32"/>
    </sheetView>
  </sheetViews>
  <sheetFormatPr defaultColWidth="9" defaultRowHeight="14.4"/>
  <cols>
    <col min="4" max="4" width="34.8240740740741" customWidth="1"/>
    <col min="8" max="8" width="26.8240740740741" customWidth="1"/>
    <col min="9" max="9" width="42.25" customWidth="1"/>
    <col min="11" max="11" width="26.1574074074074" customWidth="1"/>
    <col min="12" max="12" width="22" customWidth="1"/>
  </cols>
  <sheetData>
    <row r="1" ht="15.15" spans="2:11">
      <c r="B1" s="38" t="s">
        <v>0</v>
      </c>
      <c r="H1" s="38" t="s">
        <v>1</v>
      </c>
      <c r="K1" s="38" t="s">
        <v>2</v>
      </c>
    </row>
    <row r="2" spans="2:12">
      <c r="B2" s="60" t="s">
        <v>3</v>
      </c>
      <c r="C2" s="61">
        <v>144.641</v>
      </c>
      <c r="D2" s="62" t="s">
        <v>4</v>
      </c>
      <c r="H2" s="60" t="s">
        <v>5</v>
      </c>
      <c r="I2" s="62" t="s">
        <v>6</v>
      </c>
      <c r="K2" s="60" t="s">
        <v>7</v>
      </c>
      <c r="L2" s="62" t="s">
        <v>8</v>
      </c>
    </row>
    <row r="3" spans="2:12">
      <c r="B3" s="63"/>
      <c r="C3" s="64"/>
      <c r="D3" s="65" t="s">
        <v>9</v>
      </c>
      <c r="H3" s="63" t="s">
        <v>10</v>
      </c>
      <c r="I3" s="65" t="s">
        <v>11</v>
      </c>
      <c r="K3" s="63">
        <v>1</v>
      </c>
      <c r="L3" s="65" t="s">
        <v>12</v>
      </c>
    </row>
    <row r="4" spans="2:12">
      <c r="B4" s="63"/>
      <c r="C4" s="64"/>
      <c r="D4" s="65" t="s">
        <v>13</v>
      </c>
      <c r="H4" s="66" t="s">
        <v>14</v>
      </c>
      <c r="I4" s="71" t="s">
        <v>15</v>
      </c>
      <c r="K4" s="63">
        <v>2</v>
      </c>
      <c r="L4" s="65" t="s">
        <v>16</v>
      </c>
    </row>
    <row r="5" spans="2:12">
      <c r="B5" s="63"/>
      <c r="C5" s="64"/>
      <c r="D5" s="67" t="s">
        <v>17</v>
      </c>
      <c r="H5" s="63" t="s">
        <v>18</v>
      </c>
      <c r="I5" s="65" t="s">
        <v>19</v>
      </c>
      <c r="K5" s="63">
        <v>3</v>
      </c>
      <c r="L5" s="65" t="s">
        <v>20</v>
      </c>
    </row>
    <row r="6" ht="37.5" customHeight="1" spans="2:12">
      <c r="B6" s="63" t="s">
        <v>21</v>
      </c>
      <c r="C6" s="64">
        <v>145.681</v>
      </c>
      <c r="D6" s="65" t="s">
        <v>22</v>
      </c>
      <c r="H6" s="63" t="s">
        <v>23</v>
      </c>
      <c r="I6" s="65" t="s">
        <v>24</v>
      </c>
      <c r="K6" s="63">
        <v>4</v>
      </c>
      <c r="L6" s="65" t="s">
        <v>25</v>
      </c>
    </row>
    <row r="7" spans="2:12">
      <c r="B7" s="63"/>
      <c r="C7" s="64"/>
      <c r="D7" s="65" t="s">
        <v>13</v>
      </c>
      <c r="H7" s="63"/>
      <c r="I7" s="72" t="s">
        <v>26</v>
      </c>
      <c r="K7" s="63">
        <v>5</v>
      </c>
      <c r="L7" s="65" t="s">
        <v>27</v>
      </c>
    </row>
    <row r="8" ht="15.15" spans="2:12">
      <c r="B8" s="63"/>
      <c r="C8" s="64"/>
      <c r="D8" s="67" t="s">
        <v>17</v>
      </c>
      <c r="H8" s="68"/>
      <c r="I8" s="73" t="s">
        <v>28</v>
      </c>
      <c r="K8" s="63">
        <v>6</v>
      </c>
      <c r="L8" s="65" t="s">
        <v>29</v>
      </c>
    </row>
    <row r="9" spans="2:12">
      <c r="B9" s="63" t="s">
        <v>30</v>
      </c>
      <c r="C9" s="64">
        <v>143.346</v>
      </c>
      <c r="D9" s="65" t="s">
        <v>13</v>
      </c>
      <c r="K9" s="63">
        <v>7</v>
      </c>
      <c r="L9" s="65" t="s">
        <v>31</v>
      </c>
    </row>
    <row r="10" spans="2:12">
      <c r="B10" s="63"/>
      <c r="C10" s="64"/>
      <c r="D10" s="67" t="s">
        <v>32</v>
      </c>
      <c r="K10" s="63">
        <v>8</v>
      </c>
      <c r="L10" s="65" t="s">
        <v>33</v>
      </c>
    </row>
    <row r="11" spans="2:12">
      <c r="B11" s="63" t="s">
        <v>34</v>
      </c>
      <c r="C11" s="64">
        <v>146.823</v>
      </c>
      <c r="D11" s="65" t="s">
        <v>35</v>
      </c>
      <c r="K11" s="63">
        <v>9</v>
      </c>
      <c r="L11" s="65" t="s">
        <v>36</v>
      </c>
    </row>
    <row r="12" spans="2:12">
      <c r="B12" s="63"/>
      <c r="C12" s="64"/>
      <c r="D12" s="65" t="s">
        <v>13</v>
      </c>
      <c r="K12" s="74">
        <v>10</v>
      </c>
      <c r="L12" s="75" t="s">
        <v>37</v>
      </c>
    </row>
    <row r="13" ht="15.15" spans="2:12">
      <c r="B13" s="68"/>
      <c r="C13" s="69"/>
      <c r="D13" s="70" t="s">
        <v>38</v>
      </c>
      <c r="K13" s="74">
        <v>10</v>
      </c>
      <c r="L13" s="75" t="s">
        <v>39</v>
      </c>
    </row>
    <row r="14" spans="11:12">
      <c r="K14" s="74">
        <v>10</v>
      </c>
      <c r="L14" s="75" t="s">
        <v>40</v>
      </c>
    </row>
    <row r="15" spans="11:12">
      <c r="K15" s="74">
        <v>10</v>
      </c>
      <c r="L15" s="75" t="s">
        <v>41</v>
      </c>
    </row>
    <row r="16" ht="15.15" spans="11:12">
      <c r="K16" s="76">
        <v>10</v>
      </c>
      <c r="L16" s="77" t="s">
        <v>42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workbookViewId="0">
      <selection activeCell="C17" sqref="C17"/>
    </sheetView>
  </sheetViews>
  <sheetFormatPr defaultColWidth="9" defaultRowHeight="14.4" outlineLevelRow="6" outlineLevelCol="4"/>
  <cols>
    <col min="2" max="2" width="24.25" customWidth="1"/>
    <col min="3" max="5" width="12" customWidth="1"/>
  </cols>
  <sheetData>
    <row r="1" ht="15.15" spans="2:2">
      <c r="B1" s="38" t="s">
        <v>43</v>
      </c>
    </row>
    <row r="2" ht="14.25" customHeight="1" spans="2:5">
      <c r="B2" s="49" t="s">
        <v>44</v>
      </c>
      <c r="C2" s="50" t="s">
        <v>45</v>
      </c>
      <c r="D2" s="50" t="s">
        <v>46</v>
      </c>
      <c r="E2" s="51" t="s">
        <v>47</v>
      </c>
    </row>
    <row r="3" spans="2:5">
      <c r="B3" s="52">
        <v>137</v>
      </c>
      <c r="C3" s="53">
        <v>849.018181818181</v>
      </c>
      <c r="D3" s="54">
        <v>4.14796569434055</v>
      </c>
      <c r="E3" s="55">
        <f>7/12</f>
        <v>0.583333333333333</v>
      </c>
    </row>
    <row r="4" spans="2:5">
      <c r="B4" s="52">
        <v>78</v>
      </c>
      <c r="C4" s="53">
        <v>1033.29545454545</v>
      </c>
      <c r="D4" s="54">
        <v>3.42797837062626</v>
      </c>
      <c r="E4" s="55">
        <f t="shared" ref="E4:E6" si="0">7/12</f>
        <v>0.583333333333333</v>
      </c>
    </row>
    <row r="5" spans="2:5">
      <c r="B5" s="52">
        <v>84</v>
      </c>
      <c r="C5" s="53">
        <v>1133.37931034483</v>
      </c>
      <c r="D5" s="54">
        <v>2.91934482322279</v>
      </c>
      <c r="E5" s="55">
        <f t="shared" si="0"/>
        <v>0.583333333333333</v>
      </c>
    </row>
    <row r="6" spans="2:5">
      <c r="B6" s="52">
        <v>139</v>
      </c>
      <c r="C6" s="53">
        <v>959.454545454546</v>
      </c>
      <c r="D6" s="54">
        <v>3.36937528666835</v>
      </c>
      <c r="E6" s="55">
        <f t="shared" si="0"/>
        <v>0.583333333333333</v>
      </c>
    </row>
    <row r="7" ht="15.15" spans="2:5">
      <c r="B7" s="56" t="s">
        <v>48</v>
      </c>
      <c r="C7" s="57">
        <f>AVERAGE(C3:C6)</f>
        <v>993.786873040752</v>
      </c>
      <c r="D7" s="58">
        <f t="shared" ref="D7:E7" si="1">AVERAGE(D3:D6)</f>
        <v>3.46616604371449</v>
      </c>
      <c r="E7" s="59">
        <f t="shared" si="1"/>
        <v>0.583333333333333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2"/>
  <sheetViews>
    <sheetView tabSelected="1" zoomScale="115" zoomScaleNormal="115" topLeftCell="A5" workbookViewId="0">
      <selection activeCell="O4" sqref="O4"/>
    </sheetView>
  </sheetViews>
  <sheetFormatPr defaultColWidth="9" defaultRowHeight="14.4"/>
  <cols>
    <col min="1" max="1" width="77.8611111111111" customWidth="1"/>
    <col min="2" max="2" width="12.8611111111111"/>
    <col min="8" max="8" width="12.25" customWidth="1"/>
    <col min="9" max="10" width="15.8240740740741" customWidth="1"/>
    <col min="11" max="11" width="8.82407407407407" customWidth="1"/>
    <col min="13" max="13" width="43.4259259259259" customWidth="1"/>
    <col min="14" max="15" width="12.8611111111111"/>
    <col min="18" max="18" width="43.8611111111111" customWidth="1"/>
    <col min="19" max="19" width="12.8611111111111"/>
  </cols>
  <sheetData>
    <row r="1" ht="14.5" customHeight="1" spans="1:18">
      <c r="A1" s="6"/>
      <c r="B1" s="7"/>
      <c r="I1" s="38" t="s">
        <v>49</v>
      </c>
      <c r="J1" s="38"/>
      <c r="M1" t="s">
        <v>50</v>
      </c>
      <c r="R1" t="s">
        <v>51</v>
      </c>
    </row>
    <row r="2" ht="15.6" spans="1:20">
      <c r="A2" s="8" t="s">
        <v>52</v>
      </c>
      <c r="I2" s="39" t="s">
        <v>53</v>
      </c>
      <c r="J2" s="39"/>
      <c r="K2" s="39">
        <f>AVERAGE($G$23:$G$82)*60</f>
        <v>5.46390486310119</v>
      </c>
      <c r="L2" s="39"/>
      <c r="M2" s="9" t="s">
        <v>54</v>
      </c>
      <c r="N2" s="10"/>
      <c r="O2" t="s">
        <v>55</v>
      </c>
      <c r="R2" t="s">
        <v>56</v>
      </c>
      <c r="S2">
        <v>1800</v>
      </c>
      <c r="T2" t="s">
        <v>57</v>
      </c>
    </row>
    <row r="3" ht="15.6" spans="1:20">
      <c r="A3" s="8"/>
      <c r="I3" t="s">
        <v>58</v>
      </c>
      <c r="K3" s="39">
        <f>AVERAGE($F$23:$F$82)*60</f>
        <v>6.47104772024405</v>
      </c>
      <c r="M3" s="40" t="s">
        <v>59</v>
      </c>
      <c r="N3" s="41">
        <f>AVERAGE(C23:C66)*(60/B14)</f>
        <v>1033.29545454545</v>
      </c>
      <c r="O3">
        <f>N3*5*4</f>
        <v>20665.909090909</v>
      </c>
      <c r="R3" t="s">
        <v>60</v>
      </c>
      <c r="S3" s="48">
        <v>41094.128367</v>
      </c>
      <c r="T3" t="s">
        <v>61</v>
      </c>
    </row>
    <row r="4" spans="13:19">
      <c r="M4" s="40" t="s">
        <v>62</v>
      </c>
      <c r="N4" s="10">
        <f>LINEST($G$23:$G$82,$H$23:$H$82,FALSE,FALSE)</f>
        <v>19.215175547438</v>
      </c>
      <c r="O4" s="10"/>
      <c r="P4" s="10"/>
      <c r="R4" t="s">
        <v>63</v>
      </c>
      <c r="S4">
        <v>3.74</v>
      </c>
    </row>
    <row r="5" spans="1:25">
      <c r="A5" s="9" t="s">
        <v>64</v>
      </c>
      <c r="B5" s="10"/>
      <c r="C5" s="10"/>
      <c r="M5" t="s">
        <v>65</v>
      </c>
      <c r="N5">
        <f>$N$4/(120*$N$3*$B$17)</f>
        <v>0.00923206311551465</v>
      </c>
      <c r="R5" t="s">
        <v>66</v>
      </c>
      <c r="S5" s="48">
        <f>6745*B19</f>
        <v>33725</v>
      </c>
      <c r="U5" t="s">
        <v>67</v>
      </c>
      <c r="V5">
        <v>11293</v>
      </c>
      <c r="X5" t="s">
        <v>68</v>
      </c>
      <c r="Y5" s="48">
        <v>6745</v>
      </c>
    </row>
    <row r="6" spans="1:23">
      <c r="A6" s="11" t="s">
        <v>69</v>
      </c>
      <c r="B6" s="12">
        <v>0.590277777777778</v>
      </c>
      <c r="C6" s="13">
        <f>B6*24</f>
        <v>14.1666666666667</v>
      </c>
      <c r="M6" t="s">
        <v>70</v>
      </c>
      <c r="N6">
        <f>B18^4</f>
        <v>584.363474151233</v>
      </c>
      <c r="R6" t="s">
        <v>71</v>
      </c>
      <c r="S6">
        <f>S3/S5</f>
        <v>1.21850640080059</v>
      </c>
      <c r="T6" s="48">
        <v>1.218506</v>
      </c>
      <c r="V6" t="s">
        <v>72</v>
      </c>
      <c r="W6">
        <v>7930</v>
      </c>
    </row>
    <row r="7" spans="1:19">
      <c r="A7" s="11" t="s">
        <v>73</v>
      </c>
      <c r="B7" s="12">
        <v>0.795138888888889</v>
      </c>
      <c r="C7" s="13">
        <f t="shared" ref="C7:C9" si="0">B7*24</f>
        <v>19.0833333333333</v>
      </c>
      <c r="M7" t="s">
        <v>74</v>
      </c>
      <c r="N7" s="42">
        <f>$B$17*N5*N6*60</f>
        <v>5.43341533630679</v>
      </c>
      <c r="O7" t="s">
        <v>75</v>
      </c>
      <c r="R7" t="s">
        <v>76</v>
      </c>
      <c r="S7">
        <v>0.99</v>
      </c>
    </row>
    <row r="8" spans="1:19">
      <c r="A8" s="11" t="s">
        <v>47</v>
      </c>
      <c r="B8" s="14">
        <v>0.5</v>
      </c>
      <c r="C8" s="13"/>
      <c r="M8" t="s">
        <v>77</v>
      </c>
      <c r="N8">
        <f>B17*(1+N5*N6)*60</f>
        <v>6.44055819344964</v>
      </c>
      <c r="R8" t="s">
        <v>78</v>
      </c>
      <c r="S8">
        <v>3.5</v>
      </c>
    </row>
    <row r="9" spans="1:20">
      <c r="A9" s="11" t="s">
        <v>79</v>
      </c>
      <c r="B9" s="12">
        <f>B8*(B7-B6)+B6</f>
        <v>0.692708333333333</v>
      </c>
      <c r="C9" s="13">
        <f t="shared" si="0"/>
        <v>16.625</v>
      </c>
      <c r="D9" t="s">
        <v>80</v>
      </c>
      <c r="M9" t="s">
        <v>81</v>
      </c>
      <c r="N9">
        <f>S11/N3</f>
        <v>1.74536327232972</v>
      </c>
      <c r="R9" t="s">
        <v>77</v>
      </c>
      <c r="S9">
        <f>B17*(1+S7*POWER(S6,S8))*60</f>
        <v>2.99838292973816</v>
      </c>
      <c r="T9" t="s">
        <v>75</v>
      </c>
    </row>
    <row r="10" spans="1:14">
      <c r="A10" s="11" t="s">
        <v>82</v>
      </c>
      <c r="B10" s="15">
        <f>C10/24</f>
        <v>0.795138888888889</v>
      </c>
      <c r="C10" s="14">
        <f>C6+(3*(C7-C6)-4*(C9-C6))/(4-6*B8)</f>
        <v>19.0833333333333</v>
      </c>
      <c r="D10" t="s">
        <v>83</v>
      </c>
      <c r="M10" t="s">
        <v>84</v>
      </c>
      <c r="N10">
        <f>N5*((N9)^4)</f>
        <v>0.0856726294465762</v>
      </c>
    </row>
    <row r="11" spans="1:19">
      <c r="A11" s="11" t="s">
        <v>85</v>
      </c>
      <c r="B11" s="16">
        <v>4</v>
      </c>
      <c r="C11" s="10"/>
      <c r="D11" t="s">
        <v>86</v>
      </c>
      <c r="R11" t="s">
        <v>87</v>
      </c>
      <c r="S11">
        <f>S5/B19/3.74</f>
        <v>1803.47593582888</v>
      </c>
    </row>
    <row r="12" spans="1:19">
      <c r="A12" s="11" t="s">
        <v>88</v>
      </c>
      <c r="B12" s="16">
        <v>53</v>
      </c>
      <c r="C12" s="10" t="s">
        <v>89</v>
      </c>
      <c r="N12">
        <f>N5*M13</f>
        <v>5.77003944719666</v>
      </c>
      <c r="R12" t="s">
        <v>90</v>
      </c>
      <c r="S12">
        <f>POWER(N9,4)</f>
        <v>9.27990075182673</v>
      </c>
    </row>
    <row r="13" spans="1:19">
      <c r="A13" s="11" t="s">
        <v>91</v>
      </c>
      <c r="B13" s="17"/>
      <c r="C13" s="10" t="s">
        <v>89</v>
      </c>
      <c r="M13">
        <f>B14^4</f>
        <v>625</v>
      </c>
      <c r="N13">
        <f>N5*(1.8)^5</f>
        <v>0.174446110370568</v>
      </c>
      <c r="R13" t="s">
        <v>92</v>
      </c>
      <c r="S13">
        <f>S7/S12</f>
        <v>0.106682175432223</v>
      </c>
    </row>
    <row r="14" spans="1:19">
      <c r="A14" s="11" t="s">
        <v>93</v>
      </c>
      <c r="B14" s="16">
        <v>5</v>
      </c>
      <c r="C14" s="10" t="s">
        <v>94</v>
      </c>
      <c r="R14" t="s">
        <v>95</v>
      </c>
      <c r="S14">
        <f>S13*120*N3*B17</f>
        <v>222.043188295347</v>
      </c>
    </row>
    <row r="15" spans="1:3">
      <c r="A15" s="18" t="s">
        <v>96</v>
      </c>
      <c r="B15" s="19">
        <f>(1.05+1.3)/2</f>
        <v>1.175</v>
      </c>
      <c r="C15" t="s">
        <v>89</v>
      </c>
    </row>
    <row r="16" spans="1:3">
      <c r="A16" s="18" t="s">
        <v>97</v>
      </c>
      <c r="B16" s="19">
        <v>70</v>
      </c>
      <c r="C16" t="s">
        <v>89</v>
      </c>
    </row>
    <row r="17" spans="1:3">
      <c r="A17" s="18" t="s">
        <v>98</v>
      </c>
      <c r="B17" s="19">
        <f>B15/70</f>
        <v>0.0167857142857143</v>
      </c>
      <c r="C17" t="s">
        <v>99</v>
      </c>
    </row>
    <row r="18" spans="1:3">
      <c r="A18" t="s">
        <v>100</v>
      </c>
      <c r="B18">
        <f>C7-C6</f>
        <v>4.91666666666666</v>
      </c>
      <c r="C18" t="s">
        <v>99</v>
      </c>
    </row>
    <row r="19" spans="1:2">
      <c r="A19" t="s">
        <v>101</v>
      </c>
      <c r="B19">
        <v>5</v>
      </c>
    </row>
    <row r="21" spans="1:10">
      <c r="A21" s="20" t="s">
        <v>102</v>
      </c>
      <c r="B21" s="21"/>
      <c r="C21" s="22" t="s">
        <v>103</v>
      </c>
      <c r="D21" s="23"/>
      <c r="E21" s="23"/>
      <c r="F21" s="23"/>
      <c r="G21" s="23"/>
      <c r="H21" s="23"/>
      <c r="I21" s="43" t="s">
        <v>104</v>
      </c>
      <c r="J21" s="44"/>
    </row>
    <row r="22" ht="72" spans="1:10">
      <c r="A22" s="24"/>
      <c r="B22" s="25"/>
      <c r="C22" s="26" t="s">
        <v>105</v>
      </c>
      <c r="D22" s="26" t="s">
        <v>106</v>
      </c>
      <c r="E22" s="27" t="s">
        <v>107</v>
      </c>
      <c r="F22" s="28" t="s">
        <v>108</v>
      </c>
      <c r="G22" s="29" t="s">
        <v>109</v>
      </c>
      <c r="H22" s="30" t="s">
        <v>110</v>
      </c>
      <c r="I22" s="30" t="s">
        <v>111</v>
      </c>
      <c r="J22" s="45"/>
    </row>
    <row r="23" spans="1:10">
      <c r="A23" s="31">
        <v>0.590277777777778</v>
      </c>
      <c r="B23" s="32">
        <f t="shared" ref="B23:B82" si="1">A23*24</f>
        <v>14.1666666666667</v>
      </c>
      <c r="C23" s="33">
        <v>114.75</v>
      </c>
      <c r="D23" s="33">
        <f>C23*(60/$B$14)</f>
        <v>1377</v>
      </c>
      <c r="E23" s="34">
        <v>49.75</v>
      </c>
      <c r="F23" s="35">
        <f>$B$15/E23</f>
        <v>0.0236180904522613</v>
      </c>
      <c r="G23" s="36">
        <f>F23-$B$17</f>
        <v>0.00683237616654702</v>
      </c>
      <c r="H23" s="37">
        <f>0.25/$N$3*(B23-$C$6)^2*(B23-$C$7)^2</f>
        <v>0</v>
      </c>
      <c r="I23" s="46">
        <f>$N$4*H23</f>
        <v>0</v>
      </c>
      <c r="J23" s="47"/>
    </row>
    <row r="24" spans="1:10">
      <c r="A24" s="31">
        <v>0.59375</v>
      </c>
      <c r="B24" s="32">
        <f t="shared" si="1"/>
        <v>14.25</v>
      </c>
      <c r="C24" s="33">
        <v>109.75</v>
      </c>
      <c r="D24" s="33">
        <f t="shared" ref="D24:D82" si="2">C24*(60/$B$14)</f>
        <v>1317</v>
      </c>
      <c r="E24" s="34">
        <v>39.25</v>
      </c>
      <c r="F24" s="35">
        <f t="shared" ref="F24:F55" si="3">$B$15/E24</f>
        <v>0.0299363057324841</v>
      </c>
      <c r="G24" s="36">
        <f t="shared" ref="G24:G55" si="4">F24-$B$17</f>
        <v>0.0131505914467698</v>
      </c>
      <c r="H24" s="37">
        <f t="shared" ref="H24:H55" si="5">0.25/$N$3*(B24-$C$6)^2*(B24-$C$7)^2</f>
        <v>3.92506174197207e-5</v>
      </c>
      <c r="I24" s="46">
        <f t="shared" ref="I24:I82" si="6">$N$4*H24</f>
        <v>0.00075420750406526</v>
      </c>
      <c r="J24" s="47"/>
    </row>
    <row r="25" spans="1:10">
      <c r="A25" s="31">
        <v>0.597222222222222</v>
      </c>
      <c r="B25" s="32">
        <f t="shared" si="1"/>
        <v>14.3333333333333</v>
      </c>
      <c r="C25" s="33">
        <v>120</v>
      </c>
      <c r="D25" s="33">
        <f t="shared" si="2"/>
        <v>1440</v>
      </c>
      <c r="E25" s="34">
        <v>44.25</v>
      </c>
      <c r="F25" s="35">
        <f t="shared" si="3"/>
        <v>0.0265536723163842</v>
      </c>
      <c r="G25" s="36">
        <f t="shared" si="4"/>
        <v>0.0097679580306699</v>
      </c>
      <c r="H25" s="37">
        <f t="shared" si="5"/>
        <v>0.000151635262778439</v>
      </c>
      <c r="I25" s="46">
        <f t="shared" si="6"/>
        <v>0.00291369819346959</v>
      </c>
      <c r="J25" s="47"/>
    </row>
    <row r="26" spans="1:10">
      <c r="A26" s="31">
        <v>0.600694444444444</v>
      </c>
      <c r="B26" s="32">
        <f t="shared" si="1"/>
        <v>14.4166666666667</v>
      </c>
      <c r="C26" s="33">
        <v>121.75</v>
      </c>
      <c r="D26" s="33">
        <f t="shared" si="2"/>
        <v>1461</v>
      </c>
      <c r="E26" s="34">
        <v>46</v>
      </c>
      <c r="F26" s="35">
        <f t="shared" si="3"/>
        <v>0.0255434782608696</v>
      </c>
      <c r="G26" s="36">
        <f t="shared" si="4"/>
        <v>0.00875776397515528</v>
      </c>
      <c r="H26" s="37">
        <f t="shared" si="5"/>
        <v>0.000329313146865079</v>
      </c>
      <c r="I26" s="46">
        <f t="shared" si="6"/>
        <v>0.00632780992709172</v>
      </c>
      <c r="J26" s="47"/>
    </row>
    <row r="27" s="2" customFormat="1" spans="1:10">
      <c r="A27" s="31">
        <v>0.604166666666667</v>
      </c>
      <c r="B27" s="32">
        <f t="shared" si="1"/>
        <v>14.5</v>
      </c>
      <c r="C27" s="33">
        <v>113</v>
      </c>
      <c r="D27" s="33">
        <f t="shared" si="2"/>
        <v>1356</v>
      </c>
      <c r="E27" s="34">
        <v>42</v>
      </c>
      <c r="F27" s="35">
        <f t="shared" si="3"/>
        <v>0.0279761904761905</v>
      </c>
      <c r="G27" s="36">
        <f t="shared" si="4"/>
        <v>0.0111904761904762</v>
      </c>
      <c r="H27" s="37">
        <f t="shared" si="5"/>
        <v>0.000564723508654756</v>
      </c>
      <c r="I27" s="46">
        <f t="shared" si="6"/>
        <v>0.0108512613545662</v>
      </c>
      <c r="J27" s="47"/>
    </row>
    <row r="28" spans="1:10">
      <c r="A28" s="31">
        <v>0.607638888888889</v>
      </c>
      <c r="B28" s="32">
        <f t="shared" si="1"/>
        <v>14.5833333333333</v>
      </c>
      <c r="C28" s="33">
        <v>96.25</v>
      </c>
      <c r="D28" s="33">
        <f t="shared" si="2"/>
        <v>1155</v>
      </c>
      <c r="E28" s="34">
        <v>33</v>
      </c>
      <c r="F28" s="35">
        <f t="shared" si="3"/>
        <v>0.0356060606060606</v>
      </c>
      <c r="G28" s="36">
        <f t="shared" si="4"/>
        <v>0.0188203463203463</v>
      </c>
      <c r="H28" s="37">
        <f t="shared" si="5"/>
        <v>0.000850585615308483</v>
      </c>
      <c r="I28" s="46">
        <f t="shared" si="6"/>
        <v>0.016344151916278</v>
      </c>
      <c r="J28" s="47"/>
    </row>
    <row r="29" s="2" customFormat="1" spans="1:10">
      <c r="A29" s="31">
        <v>0.611111111111111</v>
      </c>
      <c r="B29" s="32">
        <f t="shared" si="1"/>
        <v>14.6666666666667</v>
      </c>
      <c r="C29" s="33">
        <v>117.75</v>
      </c>
      <c r="D29" s="33">
        <f t="shared" si="2"/>
        <v>1413</v>
      </c>
      <c r="E29" s="34">
        <v>36.25</v>
      </c>
      <c r="F29" s="35">
        <f t="shared" si="3"/>
        <v>0.0324137931034483</v>
      </c>
      <c r="G29" s="36">
        <f t="shared" si="4"/>
        <v>0.015628078817734</v>
      </c>
      <c r="H29" s="37">
        <f t="shared" si="5"/>
        <v>0.00117989876217357</v>
      </c>
      <c r="I29" s="46">
        <f t="shared" si="6"/>
        <v>0.0226719618433699</v>
      </c>
      <c r="J29" s="47"/>
    </row>
    <row r="30" spans="1:10">
      <c r="A30" s="31">
        <v>0.614583333333333</v>
      </c>
      <c r="B30" s="32">
        <f t="shared" si="1"/>
        <v>14.75</v>
      </c>
      <c r="C30" s="33">
        <v>107</v>
      </c>
      <c r="D30" s="33">
        <f t="shared" si="2"/>
        <v>1284</v>
      </c>
      <c r="E30" s="34">
        <v>34.5</v>
      </c>
      <c r="F30" s="35">
        <f t="shared" si="3"/>
        <v>0.0340579710144928</v>
      </c>
      <c r="G30" s="36">
        <f t="shared" si="4"/>
        <v>0.0172722567287785</v>
      </c>
      <c r="H30" s="37">
        <f t="shared" si="5"/>
        <v>0.00154594227278339</v>
      </c>
      <c r="I30" s="46">
        <f t="shared" si="6"/>
        <v>0.0297055521577381</v>
      </c>
      <c r="J30" s="47"/>
    </row>
    <row r="31" s="2" customFormat="1" spans="1:10">
      <c r="A31" s="31">
        <v>0.618055555555555</v>
      </c>
      <c r="B31" s="32">
        <f t="shared" si="1"/>
        <v>14.8333333333333</v>
      </c>
      <c r="C31" s="33">
        <v>111.25</v>
      </c>
      <c r="D31" s="33">
        <f t="shared" si="2"/>
        <v>1335</v>
      </c>
      <c r="E31" s="34">
        <v>25.5</v>
      </c>
      <c r="F31" s="35">
        <f t="shared" si="3"/>
        <v>0.046078431372549</v>
      </c>
      <c r="G31" s="36">
        <f t="shared" si="4"/>
        <v>0.0292927170868347</v>
      </c>
      <c r="H31" s="37">
        <f t="shared" si="5"/>
        <v>0.00194227549885742</v>
      </c>
      <c r="I31" s="46">
        <f t="shared" si="6"/>
        <v>0.037321164672033</v>
      </c>
      <c r="J31" s="47"/>
    </row>
    <row r="32" spans="1:10">
      <c r="A32" s="31">
        <v>0.621527777777778</v>
      </c>
      <c r="B32" s="32">
        <f t="shared" si="1"/>
        <v>14.9166666666667</v>
      </c>
      <c r="C32" s="33">
        <v>109</v>
      </c>
      <c r="D32" s="33">
        <f t="shared" si="2"/>
        <v>1308</v>
      </c>
      <c r="E32" s="34">
        <v>26</v>
      </c>
      <c r="F32" s="35">
        <f t="shared" si="3"/>
        <v>0.0451923076923077</v>
      </c>
      <c r="G32" s="36">
        <f t="shared" si="4"/>
        <v>0.0284065934065934</v>
      </c>
      <c r="H32" s="37">
        <f t="shared" si="5"/>
        <v>0.00236273782030135</v>
      </c>
      <c r="I32" s="46">
        <f t="shared" si="6"/>
        <v>0.0454004219896614</v>
      </c>
      <c r="J32" s="47"/>
    </row>
    <row r="33" spans="1:10">
      <c r="A33" s="31">
        <v>0.625</v>
      </c>
      <c r="B33" s="32">
        <f t="shared" si="1"/>
        <v>15</v>
      </c>
      <c r="C33" s="33">
        <v>110.75</v>
      </c>
      <c r="D33" s="33">
        <f t="shared" si="2"/>
        <v>1329</v>
      </c>
      <c r="E33" s="34">
        <v>33</v>
      </c>
      <c r="F33" s="35">
        <f t="shared" si="3"/>
        <v>0.0356060606060606</v>
      </c>
      <c r="G33" s="36">
        <f t="shared" si="4"/>
        <v>0.0188203463203463</v>
      </c>
      <c r="H33" s="37">
        <f t="shared" si="5"/>
        <v>0.00280144864520665</v>
      </c>
      <c r="I33" s="46">
        <f t="shared" si="6"/>
        <v>0.0538303275047781</v>
      </c>
      <c r="J33" s="47"/>
    </row>
    <row r="34" spans="1:10">
      <c r="A34" s="31">
        <v>0.628472222222222</v>
      </c>
      <c r="B34" s="32">
        <f t="shared" si="1"/>
        <v>15.0833333333333</v>
      </c>
      <c r="C34" s="33">
        <v>110.25</v>
      </c>
      <c r="D34" s="33">
        <f t="shared" si="2"/>
        <v>1323</v>
      </c>
      <c r="E34" s="34">
        <v>32</v>
      </c>
      <c r="F34" s="35">
        <f t="shared" si="3"/>
        <v>0.03671875</v>
      </c>
      <c r="G34" s="36">
        <f t="shared" si="4"/>
        <v>0.0199330357142857</v>
      </c>
      <c r="H34" s="37">
        <f t="shared" si="5"/>
        <v>0.00325280740985125</v>
      </c>
      <c r="I34" s="46">
        <f t="shared" si="6"/>
        <v>0.0625032654022988</v>
      </c>
      <c r="J34" s="47"/>
    </row>
    <row r="35" spans="1:10">
      <c r="A35" s="31">
        <v>0.631944444444444</v>
      </c>
      <c r="B35" s="32">
        <f t="shared" si="1"/>
        <v>15.1666666666667</v>
      </c>
      <c r="C35" s="33">
        <v>113.25</v>
      </c>
      <c r="D35" s="33">
        <f t="shared" si="2"/>
        <v>1359</v>
      </c>
      <c r="E35" s="34">
        <v>34.75</v>
      </c>
      <c r="F35" s="35">
        <f t="shared" si="3"/>
        <v>0.0338129496402878</v>
      </c>
      <c r="G35" s="36">
        <f t="shared" si="4"/>
        <v>0.0170272353545735</v>
      </c>
      <c r="H35" s="37">
        <f t="shared" si="5"/>
        <v>0.00371149357869905</v>
      </c>
      <c r="I35" s="46">
        <f t="shared" si="6"/>
        <v>0.0713170006578911</v>
      </c>
      <c r="J35" s="47"/>
    </row>
    <row r="36" spans="1:10">
      <c r="A36" s="31">
        <v>0.635416666666667</v>
      </c>
      <c r="B36" s="32">
        <f t="shared" si="1"/>
        <v>15.25</v>
      </c>
      <c r="C36" s="33">
        <v>95.75</v>
      </c>
      <c r="D36" s="33">
        <f t="shared" si="2"/>
        <v>1149</v>
      </c>
      <c r="E36" s="34">
        <v>26.75</v>
      </c>
      <c r="F36" s="35">
        <f t="shared" si="3"/>
        <v>0.0439252336448598</v>
      </c>
      <c r="G36" s="36">
        <f t="shared" si="4"/>
        <v>0.0271395193591455</v>
      </c>
      <c r="H36" s="37">
        <f t="shared" si="5"/>
        <v>0.00417246664440021</v>
      </c>
      <c r="I36" s="46">
        <f t="shared" si="6"/>
        <v>0.0801746790379795</v>
      </c>
      <c r="J36" s="47"/>
    </row>
    <row r="37" spans="1:10">
      <c r="A37" s="31">
        <v>0.638888888888889</v>
      </c>
      <c r="B37" s="32">
        <f t="shared" si="1"/>
        <v>15.3333333333333</v>
      </c>
      <c r="C37" s="33">
        <v>107.75</v>
      </c>
      <c r="D37" s="33">
        <f t="shared" si="2"/>
        <v>1293</v>
      </c>
      <c r="E37" s="34">
        <v>30.75</v>
      </c>
      <c r="F37" s="35">
        <f t="shared" si="3"/>
        <v>0.0382113821138211</v>
      </c>
      <c r="G37" s="36">
        <f t="shared" si="4"/>
        <v>0.0214256678281069</v>
      </c>
      <c r="H37" s="37">
        <f t="shared" si="5"/>
        <v>0.00463096612779061</v>
      </c>
      <c r="I37" s="46">
        <f t="shared" si="6"/>
        <v>0.0889848270997357</v>
      </c>
      <c r="J37" s="47"/>
    </row>
    <row r="38" spans="1:10">
      <c r="A38" s="31">
        <v>0.642361111111111</v>
      </c>
      <c r="B38" s="32">
        <f t="shared" si="1"/>
        <v>15.4166666666667</v>
      </c>
      <c r="C38" s="33">
        <v>97</v>
      </c>
      <c r="D38" s="33">
        <f t="shared" si="2"/>
        <v>1164</v>
      </c>
      <c r="E38" s="34">
        <v>25.75</v>
      </c>
      <c r="F38" s="35">
        <f t="shared" si="3"/>
        <v>0.045631067961165</v>
      </c>
      <c r="G38" s="36">
        <f t="shared" si="4"/>
        <v>0.0288453536754508</v>
      </c>
      <c r="H38" s="37">
        <f t="shared" si="5"/>
        <v>0.00508251157789262</v>
      </c>
      <c r="I38" s="46">
        <f t="shared" si="6"/>
        <v>0.0976613521910927</v>
      </c>
      <c r="J38" s="47"/>
    </row>
    <row r="39" spans="1:10">
      <c r="A39" s="31">
        <v>0.645833333333333</v>
      </c>
      <c r="B39" s="32">
        <f t="shared" si="1"/>
        <v>15.5</v>
      </c>
      <c r="C39" s="33">
        <v>95.25</v>
      </c>
      <c r="D39" s="33">
        <f t="shared" si="2"/>
        <v>1143</v>
      </c>
      <c r="E39" s="34">
        <v>18.75</v>
      </c>
      <c r="F39" s="35">
        <f t="shared" si="3"/>
        <v>0.0626666666666667</v>
      </c>
      <c r="G39" s="36">
        <f t="shared" si="4"/>
        <v>0.0458809523809524</v>
      </c>
      <c r="H39" s="37">
        <f t="shared" si="5"/>
        <v>0.00552290257191458</v>
      </c>
      <c r="I39" s="46">
        <f t="shared" si="6"/>
        <v>0.106123542450735</v>
      </c>
      <c r="J39" s="47"/>
    </row>
    <row r="40" spans="1:10">
      <c r="A40" s="31">
        <v>0.649305555555555</v>
      </c>
      <c r="B40" s="32">
        <f t="shared" si="1"/>
        <v>15.5833333333333</v>
      </c>
      <c r="C40" s="33">
        <v>85.75</v>
      </c>
      <c r="D40" s="33">
        <f t="shared" si="2"/>
        <v>1029</v>
      </c>
      <c r="E40" s="34">
        <v>14.5</v>
      </c>
      <c r="F40" s="35">
        <f t="shared" si="3"/>
        <v>0.0810344827586207</v>
      </c>
      <c r="G40" s="36">
        <f t="shared" si="4"/>
        <v>0.0642487684729064</v>
      </c>
      <c r="H40" s="37">
        <f t="shared" si="5"/>
        <v>0.00594821871525097</v>
      </c>
      <c r="I40" s="46">
        <f t="shared" si="6"/>
        <v>0.114296066808103</v>
      </c>
      <c r="J40" s="47"/>
    </row>
    <row r="41" spans="1:10">
      <c r="A41" s="31">
        <v>0.652777777777778</v>
      </c>
      <c r="B41" s="32">
        <f t="shared" si="1"/>
        <v>15.6666666666667</v>
      </c>
      <c r="C41" s="33">
        <v>71.25</v>
      </c>
      <c r="D41" s="33">
        <f t="shared" si="2"/>
        <v>855</v>
      </c>
      <c r="E41" s="34">
        <v>10.75</v>
      </c>
      <c r="F41" s="35">
        <f t="shared" si="3"/>
        <v>0.109302325581395</v>
      </c>
      <c r="G41" s="36">
        <f t="shared" si="4"/>
        <v>0.0925166112956811</v>
      </c>
      <c r="H41" s="37">
        <f t="shared" si="5"/>
        <v>0.00635481964148247</v>
      </c>
      <c r="I41" s="46">
        <f t="shared" si="6"/>
        <v>0.122108974983393</v>
      </c>
      <c r="J41" s="47"/>
    </row>
    <row r="42" spans="1:10">
      <c r="A42" s="31">
        <v>0.65625</v>
      </c>
      <c r="B42" s="32">
        <f t="shared" si="1"/>
        <v>15.75</v>
      </c>
      <c r="C42" s="33">
        <v>66.25</v>
      </c>
      <c r="D42" s="33">
        <f t="shared" si="2"/>
        <v>795</v>
      </c>
      <c r="E42" s="34">
        <v>6.75</v>
      </c>
      <c r="F42" s="35">
        <f t="shared" si="3"/>
        <v>0.174074074074074</v>
      </c>
      <c r="G42" s="36">
        <f t="shared" si="4"/>
        <v>0.15728835978836</v>
      </c>
      <c r="H42" s="37">
        <f t="shared" si="5"/>
        <v>0.00673934501237553</v>
      </c>
      <c r="I42" s="46">
        <f t="shared" si="6"/>
        <v>0.129497697487546</v>
      </c>
      <c r="J42" s="47"/>
    </row>
    <row r="43" spans="1:10">
      <c r="A43" s="31">
        <v>0.659722222222222</v>
      </c>
      <c r="B43" s="32">
        <f t="shared" si="1"/>
        <v>15.8333333333333</v>
      </c>
      <c r="C43" s="33">
        <v>81.5</v>
      </c>
      <c r="D43" s="33">
        <f t="shared" si="2"/>
        <v>978</v>
      </c>
      <c r="E43" s="34">
        <v>11.5</v>
      </c>
      <c r="F43" s="35">
        <f t="shared" si="3"/>
        <v>0.102173913043478</v>
      </c>
      <c r="G43" s="36">
        <f t="shared" si="4"/>
        <v>0.085388198757764</v>
      </c>
      <c r="H43" s="37">
        <f t="shared" si="5"/>
        <v>0.00709871451788308</v>
      </c>
      <c r="I43" s="46">
        <f t="shared" si="6"/>
        <v>0.13640304562227</v>
      </c>
      <c r="J43" s="47"/>
    </row>
    <row r="44" spans="1:10">
      <c r="A44" s="31">
        <v>0.663194444444444</v>
      </c>
      <c r="B44" s="32">
        <f t="shared" si="1"/>
        <v>15.9166666666667</v>
      </c>
      <c r="C44" s="33">
        <v>85.75</v>
      </c>
      <c r="D44" s="33">
        <f t="shared" si="2"/>
        <v>1029</v>
      </c>
      <c r="E44" s="34">
        <v>11.5</v>
      </c>
      <c r="F44" s="35">
        <f t="shared" si="3"/>
        <v>0.102173913043478</v>
      </c>
      <c r="G44" s="36">
        <f t="shared" si="4"/>
        <v>0.085388198757764</v>
      </c>
      <c r="H44" s="37">
        <f t="shared" si="5"/>
        <v>0.00743012787614398</v>
      </c>
      <c r="I44" s="46">
        <f t="shared" si="6"/>
        <v>0.142771211480019</v>
      </c>
      <c r="J44" s="47"/>
    </row>
    <row r="45" spans="1:10">
      <c r="A45" s="31">
        <v>0.666666666666667</v>
      </c>
      <c r="B45" s="32">
        <f t="shared" si="1"/>
        <v>16</v>
      </c>
      <c r="C45" s="33">
        <v>78.75</v>
      </c>
      <c r="D45" s="33">
        <f t="shared" si="2"/>
        <v>945</v>
      </c>
      <c r="E45" s="34">
        <v>7.75</v>
      </c>
      <c r="F45" s="35">
        <f t="shared" si="3"/>
        <v>0.151612903225806</v>
      </c>
      <c r="G45" s="36">
        <f t="shared" si="4"/>
        <v>0.134827188940092</v>
      </c>
      <c r="H45" s="37">
        <f t="shared" si="5"/>
        <v>0.00773106483348337</v>
      </c>
      <c r="I45" s="46">
        <f t="shared" si="6"/>
        <v>0.148553767944007</v>
      </c>
      <c r="J45" s="47"/>
    </row>
    <row r="46" spans="1:10">
      <c r="A46" s="31">
        <v>0.670138888888889</v>
      </c>
      <c r="B46" s="32">
        <f t="shared" si="1"/>
        <v>16.0833333333333</v>
      </c>
      <c r="C46" s="33">
        <v>89.25</v>
      </c>
      <c r="D46" s="33">
        <f t="shared" si="2"/>
        <v>1071</v>
      </c>
      <c r="E46" s="34">
        <v>13</v>
      </c>
      <c r="F46" s="35">
        <f t="shared" si="3"/>
        <v>0.0903846153846154</v>
      </c>
      <c r="G46" s="36">
        <f t="shared" si="4"/>
        <v>0.0735989010989011</v>
      </c>
      <c r="H46" s="37">
        <f t="shared" si="5"/>
        <v>0.00799928516441218</v>
      </c>
      <c r="I46" s="46">
        <f t="shared" si="6"/>
        <v>0.153707668688196</v>
      </c>
      <c r="J46" s="47"/>
    </row>
    <row r="47" spans="1:10">
      <c r="A47" s="31">
        <v>0.673611111111111</v>
      </c>
      <c r="B47" s="32">
        <f t="shared" si="1"/>
        <v>16.1666666666667</v>
      </c>
      <c r="C47" s="33">
        <v>66</v>
      </c>
      <c r="D47" s="33">
        <f t="shared" si="2"/>
        <v>792</v>
      </c>
      <c r="E47" s="34">
        <v>8.25</v>
      </c>
      <c r="F47" s="35">
        <f t="shared" si="3"/>
        <v>0.142424242424242</v>
      </c>
      <c r="G47" s="36">
        <f t="shared" si="4"/>
        <v>0.125638528138528</v>
      </c>
      <c r="H47" s="37">
        <f t="shared" si="5"/>
        <v>0.00823282867162773</v>
      </c>
      <c r="I47" s="46">
        <f t="shared" si="6"/>
        <v>0.158195248177307</v>
      </c>
      <c r="J47" s="47"/>
    </row>
    <row r="48" spans="1:10">
      <c r="A48" s="31">
        <v>0.677083333333333</v>
      </c>
      <c r="B48" s="32">
        <f t="shared" si="1"/>
        <v>16.25</v>
      </c>
      <c r="C48" s="33">
        <v>78.25</v>
      </c>
      <c r="D48" s="33">
        <f t="shared" si="2"/>
        <v>939</v>
      </c>
      <c r="E48" s="34">
        <v>10</v>
      </c>
      <c r="F48" s="35">
        <f t="shared" si="3"/>
        <v>0.1175</v>
      </c>
      <c r="G48" s="36">
        <f t="shared" si="4"/>
        <v>0.100714285714286</v>
      </c>
      <c r="H48" s="37">
        <f t="shared" si="5"/>
        <v>0.00843001518601336</v>
      </c>
      <c r="I48" s="46">
        <f t="shared" si="6"/>
        <v>0.161984221666815</v>
      </c>
      <c r="J48" s="47"/>
    </row>
    <row r="49" spans="1:10">
      <c r="A49" s="31">
        <v>0.680555555555555</v>
      </c>
      <c r="B49" s="32">
        <f t="shared" si="1"/>
        <v>16.3333333333333</v>
      </c>
      <c r="C49" s="33">
        <v>71.5</v>
      </c>
      <c r="D49" s="33">
        <f t="shared" si="2"/>
        <v>858</v>
      </c>
      <c r="E49" s="34">
        <v>8.75</v>
      </c>
      <c r="F49" s="35">
        <f t="shared" si="3"/>
        <v>0.134285714285714</v>
      </c>
      <c r="G49" s="36">
        <f t="shared" si="4"/>
        <v>0.1175</v>
      </c>
      <c r="H49" s="37">
        <f t="shared" si="5"/>
        <v>0.00858944456663853</v>
      </c>
      <c r="I49" s="46">
        <f t="shared" si="6"/>
        <v>0.165047685202947</v>
      </c>
      <c r="J49" s="47"/>
    </row>
    <row r="50" spans="1:10">
      <c r="A50" s="31">
        <v>0.684027777777778</v>
      </c>
      <c r="B50" s="32">
        <f t="shared" si="1"/>
        <v>16.4166666666667</v>
      </c>
      <c r="C50" s="33">
        <v>59.25</v>
      </c>
      <c r="D50" s="33">
        <f t="shared" si="2"/>
        <v>711</v>
      </c>
      <c r="E50" s="34">
        <v>7</v>
      </c>
      <c r="F50" s="35">
        <f t="shared" si="3"/>
        <v>0.167857142857143</v>
      </c>
      <c r="G50" s="36">
        <f t="shared" si="4"/>
        <v>0.151071428571429</v>
      </c>
      <c r="H50" s="37">
        <f t="shared" si="5"/>
        <v>0.00870999670075881</v>
      </c>
      <c r="I50" s="46">
        <f t="shared" si="6"/>
        <v>0.167364115622686</v>
      </c>
      <c r="J50" s="47"/>
    </row>
    <row r="51" spans="1:10">
      <c r="A51" s="31">
        <v>0.6875</v>
      </c>
      <c r="B51" s="32">
        <f t="shared" si="1"/>
        <v>16.5</v>
      </c>
      <c r="C51" s="33">
        <v>65</v>
      </c>
      <c r="D51" s="33">
        <f t="shared" si="2"/>
        <v>780</v>
      </c>
      <c r="E51" s="34">
        <v>7.5</v>
      </c>
      <c r="F51" s="35">
        <f t="shared" si="3"/>
        <v>0.156666666666667</v>
      </c>
      <c r="G51" s="36">
        <f t="shared" si="4"/>
        <v>0.139880952380952</v>
      </c>
      <c r="H51" s="37">
        <f t="shared" si="5"/>
        <v>0.00879083150381584</v>
      </c>
      <c r="I51" s="46">
        <f t="shared" si="6"/>
        <v>0.16891737055377</v>
      </c>
      <c r="J51" s="47"/>
    </row>
    <row r="52" spans="1:10">
      <c r="A52" s="31">
        <v>0.690972222222222</v>
      </c>
      <c r="B52" s="32">
        <f t="shared" si="1"/>
        <v>16.5833333333333</v>
      </c>
      <c r="C52" s="33">
        <v>67.25</v>
      </c>
      <c r="D52" s="33">
        <f t="shared" si="2"/>
        <v>807</v>
      </c>
      <c r="E52" s="34">
        <v>5.5</v>
      </c>
      <c r="F52" s="35">
        <f t="shared" si="3"/>
        <v>0.213636363636364</v>
      </c>
      <c r="G52" s="36">
        <f t="shared" si="4"/>
        <v>0.196850649350649</v>
      </c>
      <c r="H52" s="37">
        <f t="shared" si="5"/>
        <v>0.0088313889194374</v>
      </c>
      <c r="I52" s="46">
        <f t="shared" si="6"/>
        <v>0.169696688414688</v>
      </c>
      <c r="J52" s="47"/>
    </row>
    <row r="53" spans="1:10">
      <c r="A53" s="31">
        <v>0.694444444444444</v>
      </c>
      <c r="B53" s="32">
        <f t="shared" si="1"/>
        <v>16.6666666666667</v>
      </c>
      <c r="C53" s="33">
        <v>82.75</v>
      </c>
      <c r="D53" s="33">
        <f t="shared" si="2"/>
        <v>993</v>
      </c>
      <c r="E53" s="34">
        <v>6</v>
      </c>
      <c r="F53" s="35">
        <f t="shared" si="3"/>
        <v>0.195833333333333</v>
      </c>
      <c r="G53" s="36">
        <f t="shared" si="4"/>
        <v>0.179047619047619</v>
      </c>
      <c r="H53" s="37">
        <f t="shared" si="5"/>
        <v>0.0088313889194374</v>
      </c>
      <c r="I53" s="46">
        <f t="shared" si="6"/>
        <v>0.169696688414688</v>
      </c>
      <c r="J53" s="47"/>
    </row>
    <row r="54" spans="1:10">
      <c r="A54" s="31">
        <v>0.697916666666667</v>
      </c>
      <c r="B54" s="32">
        <f t="shared" si="1"/>
        <v>16.75</v>
      </c>
      <c r="C54" s="33">
        <v>67.75</v>
      </c>
      <c r="D54" s="33">
        <f t="shared" si="2"/>
        <v>813</v>
      </c>
      <c r="E54" s="34">
        <v>6.5</v>
      </c>
      <c r="F54" s="35">
        <f t="shared" si="3"/>
        <v>0.180769230769231</v>
      </c>
      <c r="G54" s="36">
        <f t="shared" si="4"/>
        <v>0.163983516483516</v>
      </c>
      <c r="H54" s="37">
        <f t="shared" si="5"/>
        <v>0.00879083150381583</v>
      </c>
      <c r="I54" s="46">
        <f t="shared" si="6"/>
        <v>0.168917370553769</v>
      </c>
      <c r="J54" s="47"/>
    </row>
    <row r="55" spans="1:10">
      <c r="A55" s="31">
        <v>0.701388888888889</v>
      </c>
      <c r="B55" s="32">
        <f t="shared" si="1"/>
        <v>16.8333333333333</v>
      </c>
      <c r="C55" s="33">
        <v>76.5</v>
      </c>
      <c r="D55" s="33">
        <f t="shared" si="2"/>
        <v>918</v>
      </c>
      <c r="E55" s="34">
        <v>6.25</v>
      </c>
      <c r="F55" s="35">
        <f t="shared" si="3"/>
        <v>0.188</v>
      </c>
      <c r="G55" s="36">
        <f t="shared" si="4"/>
        <v>0.171214285714286</v>
      </c>
      <c r="H55" s="37">
        <f t="shared" si="5"/>
        <v>0.00870999670075881</v>
      </c>
      <c r="I55" s="46">
        <f t="shared" si="6"/>
        <v>0.167364115622686</v>
      </c>
      <c r="J55" s="47"/>
    </row>
    <row r="56" spans="1:10">
      <c r="A56" s="31">
        <v>0.704861111111111</v>
      </c>
      <c r="B56" s="32">
        <f t="shared" si="1"/>
        <v>16.9166666666667</v>
      </c>
      <c r="C56" s="33">
        <v>66</v>
      </c>
      <c r="D56" s="33">
        <f t="shared" si="2"/>
        <v>792</v>
      </c>
      <c r="E56" s="34">
        <v>5.25</v>
      </c>
      <c r="F56" s="35">
        <f t="shared" ref="F56:F82" si="7">$B$15/E56</f>
        <v>0.223809523809524</v>
      </c>
      <c r="G56" s="36">
        <f t="shared" ref="G56:G82" si="8">F56-$B$17</f>
        <v>0.20702380952381</v>
      </c>
      <c r="H56" s="37">
        <f t="shared" ref="H56:H82" si="9">0.25/$N$3*(B56-$C$6)^2*(B56-$C$7)^2</f>
        <v>0.00858944456663855</v>
      </c>
      <c r="I56" s="46">
        <f t="shared" si="6"/>
        <v>0.165047685202947</v>
      </c>
      <c r="J56" s="47"/>
    </row>
    <row r="57" spans="1:10">
      <c r="A57" s="31">
        <v>0.708333333333333</v>
      </c>
      <c r="B57" s="32">
        <f t="shared" si="1"/>
        <v>17</v>
      </c>
      <c r="C57" s="33">
        <v>71.75</v>
      </c>
      <c r="D57" s="33">
        <f t="shared" si="2"/>
        <v>861</v>
      </c>
      <c r="E57" s="34">
        <v>6.25</v>
      </c>
      <c r="F57" s="35">
        <f t="shared" si="7"/>
        <v>0.188</v>
      </c>
      <c r="G57" s="36">
        <f t="shared" si="8"/>
        <v>0.171214285714286</v>
      </c>
      <c r="H57" s="37">
        <f t="shared" si="9"/>
        <v>0.00843001518601339</v>
      </c>
      <c r="I57" s="46">
        <f t="shared" si="6"/>
        <v>0.161984221666815</v>
      </c>
      <c r="J57" s="47"/>
    </row>
    <row r="58" spans="1:10">
      <c r="A58" s="31">
        <v>0.711805555555555</v>
      </c>
      <c r="B58" s="32">
        <f t="shared" si="1"/>
        <v>17.0833333333333</v>
      </c>
      <c r="C58" s="33">
        <v>76</v>
      </c>
      <c r="D58" s="33">
        <f t="shared" si="2"/>
        <v>912</v>
      </c>
      <c r="E58" s="34">
        <v>8.75</v>
      </c>
      <c r="F58" s="35">
        <f t="shared" si="7"/>
        <v>0.134285714285714</v>
      </c>
      <c r="G58" s="36">
        <f t="shared" si="8"/>
        <v>0.1175</v>
      </c>
      <c r="H58" s="37">
        <f t="shared" si="9"/>
        <v>0.00823282867162776</v>
      </c>
      <c r="I58" s="46">
        <f t="shared" si="6"/>
        <v>0.158195248177308</v>
      </c>
      <c r="J58" s="47"/>
    </row>
    <row r="59" spans="1:10">
      <c r="A59" s="31">
        <v>0.715277777777778</v>
      </c>
      <c r="B59" s="32">
        <f t="shared" si="1"/>
        <v>17.1666666666667</v>
      </c>
      <c r="C59" s="33">
        <v>64</v>
      </c>
      <c r="D59" s="33">
        <f t="shared" si="2"/>
        <v>768</v>
      </c>
      <c r="E59" s="34">
        <v>5.75</v>
      </c>
      <c r="F59" s="35">
        <f t="shared" si="7"/>
        <v>0.204347826086957</v>
      </c>
      <c r="G59" s="36">
        <f t="shared" si="8"/>
        <v>0.187562111801242</v>
      </c>
      <c r="H59" s="37">
        <f t="shared" si="9"/>
        <v>0.00799928516441216</v>
      </c>
      <c r="I59" s="46">
        <f t="shared" si="6"/>
        <v>0.153707668688196</v>
      </c>
      <c r="J59" s="47"/>
    </row>
    <row r="60" spans="1:10">
      <c r="A60" s="31">
        <v>0.71875</v>
      </c>
      <c r="B60" s="32">
        <f t="shared" si="1"/>
        <v>17.25</v>
      </c>
      <c r="C60" s="33">
        <v>63.75</v>
      </c>
      <c r="D60" s="33">
        <f t="shared" si="2"/>
        <v>765</v>
      </c>
      <c r="E60" s="34">
        <v>6.75</v>
      </c>
      <c r="F60" s="35">
        <f t="shared" si="7"/>
        <v>0.174074074074074</v>
      </c>
      <c r="G60" s="36">
        <f t="shared" si="8"/>
        <v>0.15728835978836</v>
      </c>
      <c r="H60" s="37">
        <f t="shared" si="9"/>
        <v>0.00773106483348335</v>
      </c>
      <c r="I60" s="46">
        <f t="shared" si="6"/>
        <v>0.148553767944007</v>
      </c>
      <c r="J60" s="47"/>
    </row>
    <row r="61" spans="1:10">
      <c r="A61" s="31">
        <v>0.722222222222222</v>
      </c>
      <c r="B61" s="32">
        <f t="shared" si="1"/>
        <v>17.3333333333333</v>
      </c>
      <c r="C61" s="33">
        <v>65.25</v>
      </c>
      <c r="D61" s="33">
        <f t="shared" si="2"/>
        <v>783</v>
      </c>
      <c r="E61" s="34">
        <v>4.25</v>
      </c>
      <c r="F61" s="35">
        <f t="shared" si="7"/>
        <v>0.276470588235294</v>
      </c>
      <c r="G61" s="36">
        <f t="shared" si="8"/>
        <v>0.25968487394958</v>
      </c>
      <c r="H61" s="37">
        <f t="shared" si="9"/>
        <v>0.00743012787614404</v>
      </c>
      <c r="I61" s="46">
        <f t="shared" si="6"/>
        <v>0.14277121148002</v>
      </c>
      <c r="J61" s="47"/>
    </row>
    <row r="62" spans="1:10">
      <c r="A62" s="31">
        <v>0.725694444444444</v>
      </c>
      <c r="B62" s="32">
        <f t="shared" si="1"/>
        <v>17.4166666666667</v>
      </c>
      <c r="C62" s="33">
        <v>64.75</v>
      </c>
      <c r="D62" s="33">
        <f t="shared" si="2"/>
        <v>777</v>
      </c>
      <c r="E62" s="34">
        <v>5.25</v>
      </c>
      <c r="F62" s="35">
        <f t="shared" si="7"/>
        <v>0.223809523809524</v>
      </c>
      <c r="G62" s="36">
        <f t="shared" si="8"/>
        <v>0.20702380952381</v>
      </c>
      <c r="H62" s="37">
        <f t="shared" si="9"/>
        <v>0.00709871451788313</v>
      </c>
      <c r="I62" s="46">
        <f t="shared" si="6"/>
        <v>0.136403045622271</v>
      </c>
      <c r="J62" s="47"/>
    </row>
    <row r="63" spans="1:10">
      <c r="A63" s="31">
        <v>0.729166666666667</v>
      </c>
      <c r="B63" s="32">
        <f t="shared" si="1"/>
        <v>17.5</v>
      </c>
      <c r="C63" s="33">
        <v>68.25</v>
      </c>
      <c r="D63" s="33">
        <f t="shared" si="2"/>
        <v>819</v>
      </c>
      <c r="E63" s="34">
        <v>4.75</v>
      </c>
      <c r="F63" s="35">
        <f t="shared" si="7"/>
        <v>0.247368421052632</v>
      </c>
      <c r="G63" s="36">
        <f t="shared" si="8"/>
        <v>0.230582706766917</v>
      </c>
      <c r="H63" s="37">
        <f t="shared" si="9"/>
        <v>0.0067393450123755</v>
      </c>
      <c r="I63" s="46">
        <f t="shared" si="6"/>
        <v>0.129497697487546</v>
      </c>
      <c r="J63" s="47"/>
    </row>
    <row r="64" spans="1:10">
      <c r="A64" s="31">
        <v>0.732638888888889</v>
      </c>
      <c r="B64" s="32">
        <f t="shared" si="1"/>
        <v>17.5833333333333</v>
      </c>
      <c r="C64" s="33">
        <v>71.75</v>
      </c>
      <c r="D64" s="33">
        <f t="shared" si="2"/>
        <v>861</v>
      </c>
      <c r="E64" s="34">
        <v>6</v>
      </c>
      <c r="F64" s="35">
        <f t="shared" si="7"/>
        <v>0.195833333333333</v>
      </c>
      <c r="G64" s="36">
        <f t="shared" si="8"/>
        <v>0.179047619047619</v>
      </c>
      <c r="H64" s="37">
        <f t="shared" si="9"/>
        <v>0.00635481964148243</v>
      </c>
      <c r="I64" s="46">
        <f t="shared" si="6"/>
        <v>0.122108974983392</v>
      </c>
      <c r="J64" s="47"/>
    </row>
    <row r="65" spans="1:10">
      <c r="A65" s="31">
        <v>0.736111111111111</v>
      </c>
      <c r="B65" s="32">
        <f t="shared" si="1"/>
        <v>17.6666666666667</v>
      </c>
      <c r="C65" s="33">
        <v>63.75</v>
      </c>
      <c r="D65" s="33">
        <f t="shared" si="2"/>
        <v>765</v>
      </c>
      <c r="E65" s="34">
        <v>7</v>
      </c>
      <c r="F65" s="35">
        <f t="shared" si="7"/>
        <v>0.167857142857143</v>
      </c>
      <c r="G65" s="36">
        <f t="shared" si="8"/>
        <v>0.151071428571429</v>
      </c>
      <c r="H65" s="37">
        <f t="shared" si="9"/>
        <v>0.00594821871525105</v>
      </c>
      <c r="I65" s="46">
        <f t="shared" si="6"/>
        <v>0.114296066808105</v>
      </c>
      <c r="J65" s="47"/>
    </row>
    <row r="66" spans="1:10">
      <c r="A66" s="31">
        <v>0.739583333333333</v>
      </c>
      <c r="B66" s="32">
        <f t="shared" si="1"/>
        <v>17.75</v>
      </c>
      <c r="C66" s="33">
        <v>70.25</v>
      </c>
      <c r="D66" s="33">
        <f t="shared" si="2"/>
        <v>843</v>
      </c>
      <c r="E66" s="34">
        <v>5.25</v>
      </c>
      <c r="F66" s="35">
        <f t="shared" si="7"/>
        <v>0.223809523809524</v>
      </c>
      <c r="G66" s="36">
        <f t="shared" si="8"/>
        <v>0.20702380952381</v>
      </c>
      <c r="H66" s="37">
        <f t="shared" si="9"/>
        <v>0.00552290257191466</v>
      </c>
      <c r="I66" s="46">
        <f t="shared" si="6"/>
        <v>0.106123542450737</v>
      </c>
      <c r="J66" s="47"/>
    </row>
    <row r="67" spans="1:10">
      <c r="A67" s="31">
        <v>0.743055555555555</v>
      </c>
      <c r="B67" s="32">
        <f t="shared" si="1"/>
        <v>17.8333333333333</v>
      </c>
      <c r="C67" s="33">
        <v>94</v>
      </c>
      <c r="D67" s="33">
        <f t="shared" si="2"/>
        <v>1128</v>
      </c>
      <c r="E67" s="34">
        <v>9.75</v>
      </c>
      <c r="F67" s="35">
        <f t="shared" si="7"/>
        <v>0.120512820512821</v>
      </c>
      <c r="G67" s="36">
        <f t="shared" si="8"/>
        <v>0.103727106227106</v>
      </c>
      <c r="H67" s="37">
        <f t="shared" si="9"/>
        <v>0.00508251157789269</v>
      </c>
      <c r="I67" s="46">
        <f t="shared" si="6"/>
        <v>0.097661352191094</v>
      </c>
      <c r="J67" s="47"/>
    </row>
    <row r="68" spans="1:10">
      <c r="A68" s="31">
        <v>0.746527777777778</v>
      </c>
      <c r="B68" s="32">
        <f t="shared" si="1"/>
        <v>17.9166666666667</v>
      </c>
      <c r="C68" s="33">
        <v>72.75</v>
      </c>
      <c r="D68" s="33">
        <f t="shared" si="2"/>
        <v>873</v>
      </c>
      <c r="E68" s="34">
        <v>8.75</v>
      </c>
      <c r="F68" s="35">
        <f t="shared" si="7"/>
        <v>0.134285714285714</v>
      </c>
      <c r="G68" s="36">
        <f t="shared" si="8"/>
        <v>0.1175</v>
      </c>
      <c r="H68" s="37">
        <f t="shared" si="9"/>
        <v>0.00463096612779057</v>
      </c>
      <c r="I68" s="46">
        <f t="shared" si="6"/>
        <v>0.0889848270997349</v>
      </c>
      <c r="J68" s="47"/>
    </row>
    <row r="69" spans="1:10">
      <c r="A69" s="31">
        <v>0.75</v>
      </c>
      <c r="B69" s="32">
        <f t="shared" si="1"/>
        <v>18</v>
      </c>
      <c r="C69" s="33">
        <v>58.75</v>
      </c>
      <c r="D69" s="33">
        <f t="shared" si="2"/>
        <v>705</v>
      </c>
      <c r="E69" s="34">
        <v>7.5</v>
      </c>
      <c r="F69" s="35">
        <f t="shared" si="7"/>
        <v>0.156666666666667</v>
      </c>
      <c r="G69" s="36">
        <f t="shared" si="8"/>
        <v>0.139880952380952</v>
      </c>
      <c r="H69" s="37">
        <f t="shared" si="9"/>
        <v>0.00417246664440017</v>
      </c>
      <c r="I69" s="46">
        <f t="shared" si="6"/>
        <v>0.0801746790379787</v>
      </c>
      <c r="J69" s="47"/>
    </row>
    <row r="70" spans="1:10">
      <c r="A70" s="31">
        <v>0.753472222222222</v>
      </c>
      <c r="B70" s="32">
        <f t="shared" si="1"/>
        <v>18.0833333333333</v>
      </c>
      <c r="C70" s="33">
        <v>52</v>
      </c>
      <c r="D70" s="33">
        <f t="shared" si="2"/>
        <v>624</v>
      </c>
      <c r="E70" s="34">
        <v>5</v>
      </c>
      <c r="F70" s="35">
        <f t="shared" si="7"/>
        <v>0.235</v>
      </c>
      <c r="G70" s="36">
        <f t="shared" si="8"/>
        <v>0.218214285714286</v>
      </c>
      <c r="H70" s="37">
        <f t="shared" si="9"/>
        <v>0.00371149357869914</v>
      </c>
      <c r="I70" s="46">
        <f t="shared" si="6"/>
        <v>0.0713170006578928</v>
      </c>
      <c r="J70" s="47"/>
    </row>
    <row r="71" spans="1:10">
      <c r="A71" s="31">
        <v>0.756944444444444</v>
      </c>
      <c r="B71" s="32">
        <f t="shared" si="1"/>
        <v>18.1666666666667</v>
      </c>
      <c r="C71" s="33">
        <v>82.5</v>
      </c>
      <c r="D71" s="33">
        <f t="shared" si="2"/>
        <v>990</v>
      </c>
      <c r="E71" s="34">
        <v>9.75</v>
      </c>
      <c r="F71" s="35">
        <f t="shared" si="7"/>
        <v>0.120512820512821</v>
      </c>
      <c r="G71" s="36">
        <f t="shared" si="8"/>
        <v>0.103727106227106</v>
      </c>
      <c r="H71" s="37">
        <f t="shared" si="9"/>
        <v>0.00325280740985133</v>
      </c>
      <c r="I71" s="46">
        <f t="shared" si="6"/>
        <v>0.0625032654023003</v>
      </c>
      <c r="J71" s="47"/>
    </row>
    <row r="72" spans="1:10">
      <c r="A72" s="31">
        <v>0.760416666666667</v>
      </c>
      <c r="B72" s="32">
        <f t="shared" si="1"/>
        <v>18.25</v>
      </c>
      <c r="C72" s="33">
        <v>70</v>
      </c>
      <c r="D72" s="33">
        <f t="shared" si="2"/>
        <v>840</v>
      </c>
      <c r="E72" s="34">
        <v>11.5</v>
      </c>
      <c r="F72" s="35">
        <f t="shared" si="7"/>
        <v>0.102173913043478</v>
      </c>
      <c r="G72" s="36">
        <f t="shared" si="8"/>
        <v>0.085388198757764</v>
      </c>
      <c r="H72" s="37">
        <f t="shared" si="9"/>
        <v>0.00280144864520662</v>
      </c>
      <c r="I72" s="46">
        <f t="shared" si="6"/>
        <v>0.0538303275047775</v>
      </c>
      <c r="J72" s="47"/>
    </row>
    <row r="73" spans="1:10">
      <c r="A73" s="31">
        <v>0.763888888888889</v>
      </c>
      <c r="B73" s="32">
        <f t="shared" si="1"/>
        <v>18.3333333333333</v>
      </c>
      <c r="C73" s="33">
        <v>88.5</v>
      </c>
      <c r="D73" s="33">
        <f t="shared" si="2"/>
        <v>1062</v>
      </c>
      <c r="E73" s="34">
        <v>17.75</v>
      </c>
      <c r="F73" s="35">
        <f t="shared" si="7"/>
        <v>0.0661971830985916</v>
      </c>
      <c r="G73" s="36">
        <f t="shared" si="8"/>
        <v>0.0494114688128773</v>
      </c>
      <c r="H73" s="37">
        <f t="shared" si="9"/>
        <v>0.00236273782030131</v>
      </c>
      <c r="I73" s="46">
        <f t="shared" si="6"/>
        <v>0.0454004219896606</v>
      </c>
      <c r="J73" s="47"/>
    </row>
    <row r="74" spans="1:10">
      <c r="A74" s="31">
        <v>0.767361111111111</v>
      </c>
      <c r="B74" s="32">
        <f t="shared" si="1"/>
        <v>18.4166666666667</v>
      </c>
      <c r="C74" s="33">
        <v>93</v>
      </c>
      <c r="D74" s="33">
        <f t="shared" si="2"/>
        <v>1116</v>
      </c>
      <c r="E74" s="34">
        <v>21.75</v>
      </c>
      <c r="F74" s="35">
        <f t="shared" si="7"/>
        <v>0.0540229885057471</v>
      </c>
      <c r="G74" s="36">
        <f t="shared" si="8"/>
        <v>0.0372372742200328</v>
      </c>
      <c r="H74" s="37">
        <f t="shared" si="9"/>
        <v>0.00194227549885749</v>
      </c>
      <c r="I74" s="46">
        <f t="shared" si="6"/>
        <v>0.0373211646720343</v>
      </c>
      <c r="J74" s="47"/>
    </row>
    <row r="75" spans="1:10">
      <c r="A75" s="31">
        <v>0.770833333333333</v>
      </c>
      <c r="B75" s="32">
        <f t="shared" si="1"/>
        <v>18.5</v>
      </c>
      <c r="C75" s="33">
        <v>88</v>
      </c>
      <c r="D75" s="33">
        <f t="shared" si="2"/>
        <v>1056</v>
      </c>
      <c r="E75" s="34">
        <v>27</v>
      </c>
      <c r="F75" s="35">
        <f t="shared" si="7"/>
        <v>0.0435185185185185</v>
      </c>
      <c r="G75" s="36">
        <f t="shared" si="8"/>
        <v>0.0267328042328042</v>
      </c>
      <c r="H75" s="37">
        <f t="shared" si="9"/>
        <v>0.00154594227278346</v>
      </c>
      <c r="I75" s="46">
        <f t="shared" si="6"/>
        <v>0.0297055521577394</v>
      </c>
      <c r="J75" s="47"/>
    </row>
    <row r="76" spans="1:10">
      <c r="A76" s="31">
        <v>0.774305555555555</v>
      </c>
      <c r="B76" s="32">
        <f t="shared" si="1"/>
        <v>18.5833333333333</v>
      </c>
      <c r="C76" s="33">
        <v>97</v>
      </c>
      <c r="D76" s="33">
        <f t="shared" si="2"/>
        <v>1164</v>
      </c>
      <c r="E76" s="34">
        <v>22</v>
      </c>
      <c r="F76" s="35">
        <f t="shared" si="7"/>
        <v>0.0534090909090909</v>
      </c>
      <c r="G76" s="36">
        <f t="shared" si="8"/>
        <v>0.0366233766233766</v>
      </c>
      <c r="H76" s="37">
        <f t="shared" si="9"/>
        <v>0.00117989876217363</v>
      </c>
      <c r="I76" s="46">
        <f t="shared" si="6"/>
        <v>0.0226719618433711</v>
      </c>
      <c r="J76" s="47"/>
    </row>
    <row r="77" spans="1:10">
      <c r="A77" s="31">
        <v>0.777777777777778</v>
      </c>
      <c r="B77" s="32">
        <f t="shared" si="1"/>
        <v>18.6666666666667</v>
      </c>
      <c r="C77" s="33">
        <v>95.25</v>
      </c>
      <c r="D77" s="33">
        <f t="shared" si="2"/>
        <v>1143</v>
      </c>
      <c r="E77" s="34">
        <v>27.25</v>
      </c>
      <c r="F77" s="35">
        <f t="shared" si="7"/>
        <v>0.0431192660550459</v>
      </c>
      <c r="G77" s="36">
        <f t="shared" si="8"/>
        <v>0.0263335517693316</v>
      </c>
      <c r="H77" s="37">
        <f t="shared" si="9"/>
        <v>0.000850585615308456</v>
      </c>
      <c r="I77" s="46">
        <f t="shared" si="6"/>
        <v>0.0163441519162775</v>
      </c>
      <c r="J77" s="47"/>
    </row>
    <row r="78" spans="1:10">
      <c r="A78" s="31">
        <v>0.78125</v>
      </c>
      <c r="B78" s="32">
        <f t="shared" si="1"/>
        <v>18.75</v>
      </c>
      <c r="C78" s="33">
        <v>95</v>
      </c>
      <c r="D78" s="33">
        <f t="shared" si="2"/>
        <v>1140</v>
      </c>
      <c r="E78" s="34">
        <v>40</v>
      </c>
      <c r="F78" s="35">
        <f t="shared" si="7"/>
        <v>0.029375</v>
      </c>
      <c r="G78" s="36">
        <f t="shared" si="8"/>
        <v>0.0125892857142857</v>
      </c>
      <c r="H78" s="37">
        <f t="shared" si="9"/>
        <v>0.000564723508654734</v>
      </c>
      <c r="I78" s="46">
        <f t="shared" si="6"/>
        <v>0.0108512613545658</v>
      </c>
      <c r="J78" s="47"/>
    </row>
    <row r="79" spans="1:10">
      <c r="A79" s="31">
        <v>0.784722222222222</v>
      </c>
      <c r="B79" s="32">
        <f t="shared" si="1"/>
        <v>18.8333333333333</v>
      </c>
      <c r="C79" s="33">
        <v>99.25</v>
      </c>
      <c r="D79" s="33">
        <f t="shared" si="2"/>
        <v>1191</v>
      </c>
      <c r="E79" s="34">
        <v>39.75</v>
      </c>
      <c r="F79" s="35">
        <f t="shared" si="7"/>
        <v>0.029559748427673</v>
      </c>
      <c r="G79" s="36">
        <f t="shared" si="8"/>
        <v>0.0127740341419587</v>
      </c>
      <c r="H79" s="37">
        <f t="shared" si="9"/>
        <v>0.000329313146865118</v>
      </c>
      <c r="I79" s="46">
        <f t="shared" si="6"/>
        <v>0.00632780992709247</v>
      </c>
      <c r="J79" s="47"/>
    </row>
    <row r="80" spans="1:10">
      <c r="A80" s="31">
        <v>0.788194444444444</v>
      </c>
      <c r="B80" s="32">
        <f t="shared" si="1"/>
        <v>18.9166666666667</v>
      </c>
      <c r="C80" s="33">
        <v>99</v>
      </c>
      <c r="D80" s="33">
        <f t="shared" si="2"/>
        <v>1188</v>
      </c>
      <c r="E80" s="34">
        <v>42.75</v>
      </c>
      <c r="F80" s="35">
        <f t="shared" si="7"/>
        <v>0.0274853801169591</v>
      </c>
      <c r="G80" s="36">
        <f t="shared" si="8"/>
        <v>0.0106996658312448</v>
      </c>
      <c r="H80" s="37">
        <f t="shared" si="9"/>
        <v>0.000151635262778464</v>
      </c>
      <c r="I80" s="46">
        <f t="shared" si="6"/>
        <v>0.00291369819347007</v>
      </c>
      <c r="J80" s="47"/>
    </row>
    <row r="81" spans="1:10">
      <c r="A81" s="31">
        <v>0.791666666666667</v>
      </c>
      <c r="B81" s="32">
        <f t="shared" si="1"/>
        <v>19</v>
      </c>
      <c r="C81" s="33">
        <v>104.25</v>
      </c>
      <c r="D81" s="33">
        <f t="shared" si="2"/>
        <v>1251</v>
      </c>
      <c r="E81" s="34">
        <v>44.5</v>
      </c>
      <c r="F81" s="35">
        <f t="shared" si="7"/>
        <v>0.0264044943820225</v>
      </c>
      <c r="G81" s="36">
        <f t="shared" si="8"/>
        <v>0.00961878009630819</v>
      </c>
      <c r="H81" s="37">
        <f t="shared" si="9"/>
        <v>3.92506174197141e-5</v>
      </c>
      <c r="I81" s="46">
        <f t="shared" si="6"/>
        <v>0.000754207504065133</v>
      </c>
      <c r="J81" s="47"/>
    </row>
    <row r="82" spans="1:10">
      <c r="A82" s="31">
        <v>0.795138888888889</v>
      </c>
      <c r="B82" s="32">
        <f t="shared" si="1"/>
        <v>19.0833333333333</v>
      </c>
      <c r="C82" s="33">
        <v>112.5</v>
      </c>
      <c r="D82" s="33">
        <f t="shared" si="2"/>
        <v>1350</v>
      </c>
      <c r="E82" s="34">
        <v>31.0344827586206</v>
      </c>
      <c r="F82" s="35">
        <f t="shared" si="7"/>
        <v>0.0378611111111112</v>
      </c>
      <c r="G82" s="36">
        <f t="shared" si="8"/>
        <v>0.0210753968253969</v>
      </c>
      <c r="H82" s="37">
        <f t="shared" si="9"/>
        <v>0</v>
      </c>
      <c r="I82" s="46">
        <f t="shared" si="6"/>
        <v>0</v>
      </c>
      <c r="J82" s="47"/>
    </row>
  </sheetData>
  <mergeCells count="2">
    <mergeCell ref="C21:H21"/>
    <mergeCell ref="A21:B22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9"/>
  <sheetViews>
    <sheetView zoomScale="85" zoomScaleNormal="85" workbookViewId="0">
      <pane ySplit="1" topLeftCell="A2" activePane="bottomLeft" state="frozen"/>
      <selection/>
      <selection pane="bottomLeft" activeCell="J172" sqref="J172:J231"/>
    </sheetView>
  </sheetViews>
  <sheetFormatPr defaultColWidth="9" defaultRowHeight="14.4"/>
  <cols>
    <col min="9" max="9" width="17.9166666666667" customWidth="1"/>
    <col min="10" max="10" width="12.3333333333333" customWidth="1"/>
  </cols>
  <sheetData>
    <row r="1" spans="1:10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</row>
    <row r="2" spans="1:10">
      <c r="A2">
        <v>78</v>
      </c>
      <c r="B2" s="1">
        <v>0</v>
      </c>
      <c r="C2">
        <v>10</v>
      </c>
      <c r="D2">
        <v>0</v>
      </c>
      <c r="E2">
        <v>61.5</v>
      </c>
      <c r="F2">
        <v>6.78048780487804</v>
      </c>
      <c r="G2">
        <v>34.75</v>
      </c>
      <c r="H2">
        <f>1.04/E2</f>
        <v>0.0169105691056911</v>
      </c>
      <c r="I2">
        <f>1.04/53</f>
        <v>0.019622641509434</v>
      </c>
      <c r="J2">
        <f>MAX(H2-I2,0)</f>
        <v>0</v>
      </c>
    </row>
    <row r="3" spans="1:10">
      <c r="A3">
        <v>78</v>
      </c>
      <c r="B3" s="1">
        <v>0.00347222222222222</v>
      </c>
      <c r="C3">
        <v>10</v>
      </c>
      <c r="D3">
        <v>5</v>
      </c>
      <c r="E3">
        <v>63</v>
      </c>
      <c r="F3">
        <v>5.61904761904761</v>
      </c>
      <c r="G3">
        <v>29.5</v>
      </c>
      <c r="H3">
        <f t="shared" ref="H3:H66" si="0">1.04/E3</f>
        <v>0.0165079365079365</v>
      </c>
      <c r="I3">
        <f t="shared" ref="I3:I66" si="1">1.04/53</f>
        <v>0.019622641509434</v>
      </c>
      <c r="J3">
        <f t="shared" ref="J3:J66" si="2">MAX(H3-I3,0)</f>
        <v>0</v>
      </c>
    </row>
    <row r="4" spans="1:10">
      <c r="A4">
        <v>78</v>
      </c>
      <c r="B4" s="1">
        <v>0.00694444444444444</v>
      </c>
      <c r="C4">
        <v>10</v>
      </c>
      <c r="D4">
        <v>10</v>
      </c>
      <c r="E4">
        <v>64.5</v>
      </c>
      <c r="F4">
        <v>7.44186046511627</v>
      </c>
      <c r="G4">
        <v>40</v>
      </c>
      <c r="H4">
        <f t="shared" si="0"/>
        <v>0.0161240310077519</v>
      </c>
      <c r="I4">
        <f t="shared" si="1"/>
        <v>0.019622641509434</v>
      </c>
      <c r="J4">
        <f t="shared" si="2"/>
        <v>0</v>
      </c>
    </row>
    <row r="5" spans="1:10">
      <c r="A5">
        <v>78</v>
      </c>
      <c r="B5" s="1">
        <v>0.0104166666666667</v>
      </c>
      <c r="C5">
        <v>10</v>
      </c>
      <c r="D5">
        <v>15</v>
      </c>
      <c r="E5">
        <v>62.5</v>
      </c>
      <c r="F5">
        <v>6.528</v>
      </c>
      <c r="G5">
        <v>34</v>
      </c>
      <c r="H5">
        <f t="shared" si="0"/>
        <v>0.01664</v>
      </c>
      <c r="I5">
        <f t="shared" si="1"/>
        <v>0.019622641509434</v>
      </c>
      <c r="J5">
        <f t="shared" si="2"/>
        <v>0</v>
      </c>
    </row>
    <row r="6" spans="1:10">
      <c r="A6">
        <v>78</v>
      </c>
      <c r="B6" s="1">
        <v>0.0138888888888889</v>
      </c>
      <c r="C6">
        <v>10</v>
      </c>
      <c r="D6">
        <v>20</v>
      </c>
      <c r="E6">
        <v>64</v>
      </c>
      <c r="F6">
        <v>6</v>
      </c>
      <c r="G6">
        <v>32</v>
      </c>
      <c r="H6">
        <f t="shared" si="0"/>
        <v>0.01625</v>
      </c>
      <c r="I6">
        <f t="shared" si="1"/>
        <v>0.019622641509434</v>
      </c>
      <c r="J6">
        <f t="shared" si="2"/>
        <v>0</v>
      </c>
    </row>
    <row r="7" spans="1:10">
      <c r="A7">
        <v>78</v>
      </c>
      <c r="B7" s="1">
        <v>0.0173611111111111</v>
      </c>
      <c r="C7">
        <v>10</v>
      </c>
      <c r="D7">
        <v>25</v>
      </c>
      <c r="E7">
        <v>63</v>
      </c>
      <c r="F7">
        <v>6.85714285714285</v>
      </c>
      <c r="G7">
        <v>36</v>
      </c>
      <c r="H7">
        <f t="shared" si="0"/>
        <v>0.0165079365079365</v>
      </c>
      <c r="I7">
        <f t="shared" si="1"/>
        <v>0.019622641509434</v>
      </c>
      <c r="J7">
        <f t="shared" si="2"/>
        <v>0</v>
      </c>
    </row>
    <row r="8" spans="1:10">
      <c r="A8">
        <v>78</v>
      </c>
      <c r="B8" s="1">
        <v>0.0208333333333333</v>
      </c>
      <c r="C8">
        <v>10</v>
      </c>
      <c r="D8">
        <v>30</v>
      </c>
      <c r="E8">
        <v>65</v>
      </c>
      <c r="F8">
        <v>5.03076923076923</v>
      </c>
      <c r="G8">
        <v>27.25</v>
      </c>
      <c r="H8">
        <f t="shared" si="0"/>
        <v>0.016</v>
      </c>
      <c r="I8">
        <f t="shared" si="1"/>
        <v>0.019622641509434</v>
      </c>
      <c r="J8">
        <f t="shared" si="2"/>
        <v>0</v>
      </c>
    </row>
    <row r="9" spans="1:10">
      <c r="A9">
        <v>78</v>
      </c>
      <c r="B9" s="1">
        <v>0.0243055555555556</v>
      </c>
      <c r="C9">
        <v>10</v>
      </c>
      <c r="D9">
        <v>35</v>
      </c>
      <c r="E9">
        <v>63.75</v>
      </c>
      <c r="F9">
        <v>6.4</v>
      </c>
      <c r="G9">
        <v>34</v>
      </c>
      <c r="H9">
        <f t="shared" si="0"/>
        <v>0.0163137254901961</v>
      </c>
      <c r="I9">
        <f t="shared" si="1"/>
        <v>0.019622641509434</v>
      </c>
      <c r="J9">
        <f t="shared" si="2"/>
        <v>0</v>
      </c>
    </row>
    <row r="10" spans="1:10">
      <c r="A10">
        <v>78</v>
      </c>
      <c r="B10" s="1">
        <v>0.0277777777777778</v>
      </c>
      <c r="C10">
        <v>10</v>
      </c>
      <c r="D10">
        <v>40</v>
      </c>
      <c r="E10">
        <v>65</v>
      </c>
      <c r="F10">
        <v>4.93846153846153</v>
      </c>
      <c r="G10">
        <v>26.75</v>
      </c>
      <c r="H10">
        <f t="shared" si="0"/>
        <v>0.016</v>
      </c>
      <c r="I10">
        <f t="shared" si="1"/>
        <v>0.019622641509434</v>
      </c>
      <c r="J10">
        <f t="shared" si="2"/>
        <v>0</v>
      </c>
    </row>
    <row r="11" spans="1:10">
      <c r="A11">
        <v>78</v>
      </c>
      <c r="B11" s="1">
        <v>0.03125</v>
      </c>
      <c r="C11">
        <v>10</v>
      </c>
      <c r="D11">
        <v>45</v>
      </c>
      <c r="E11">
        <v>62.5</v>
      </c>
      <c r="F11">
        <v>7.056</v>
      </c>
      <c r="G11">
        <v>36.75</v>
      </c>
      <c r="H11">
        <f t="shared" si="0"/>
        <v>0.01664</v>
      </c>
      <c r="I11">
        <f t="shared" si="1"/>
        <v>0.019622641509434</v>
      </c>
      <c r="J11">
        <f t="shared" si="2"/>
        <v>0</v>
      </c>
    </row>
    <row r="12" spans="1:10">
      <c r="A12">
        <v>78</v>
      </c>
      <c r="B12" s="1">
        <v>0.0347222222222222</v>
      </c>
      <c r="C12">
        <v>10</v>
      </c>
      <c r="D12">
        <v>50</v>
      </c>
      <c r="E12">
        <v>59.75</v>
      </c>
      <c r="F12">
        <v>5.37238493723849</v>
      </c>
      <c r="G12">
        <v>26.75</v>
      </c>
      <c r="H12">
        <f t="shared" si="0"/>
        <v>0.0174058577405858</v>
      </c>
      <c r="I12">
        <f t="shared" si="1"/>
        <v>0.019622641509434</v>
      </c>
      <c r="J12">
        <f t="shared" si="2"/>
        <v>0</v>
      </c>
    </row>
    <row r="13" spans="1:10">
      <c r="A13">
        <v>78</v>
      </c>
      <c r="B13" s="1">
        <v>0.0381944444444444</v>
      </c>
      <c r="C13">
        <v>10</v>
      </c>
      <c r="D13">
        <v>55</v>
      </c>
      <c r="E13">
        <v>62</v>
      </c>
      <c r="F13">
        <v>4.01612903225806</v>
      </c>
      <c r="G13">
        <v>20.75</v>
      </c>
      <c r="H13">
        <f t="shared" si="0"/>
        <v>0.0167741935483871</v>
      </c>
      <c r="I13">
        <f t="shared" si="1"/>
        <v>0.019622641509434</v>
      </c>
      <c r="J13">
        <f t="shared" si="2"/>
        <v>0</v>
      </c>
    </row>
    <row r="14" spans="1:10">
      <c r="A14">
        <v>78</v>
      </c>
      <c r="B14" s="1">
        <v>0.0416666666666667</v>
      </c>
      <c r="C14">
        <v>10</v>
      </c>
      <c r="D14">
        <v>60</v>
      </c>
      <c r="E14">
        <v>64.5</v>
      </c>
      <c r="F14">
        <v>6.1860465116279</v>
      </c>
      <c r="G14">
        <v>33.25</v>
      </c>
      <c r="H14">
        <f t="shared" si="0"/>
        <v>0.0161240310077519</v>
      </c>
      <c r="I14">
        <f t="shared" si="1"/>
        <v>0.019622641509434</v>
      </c>
      <c r="J14">
        <f t="shared" si="2"/>
        <v>0</v>
      </c>
    </row>
    <row r="15" spans="1:10">
      <c r="A15">
        <v>78</v>
      </c>
      <c r="B15" s="1">
        <v>0.0451388888888889</v>
      </c>
      <c r="C15">
        <v>10</v>
      </c>
      <c r="D15">
        <v>65</v>
      </c>
      <c r="E15">
        <v>61.5</v>
      </c>
      <c r="F15">
        <v>4.92682926829268</v>
      </c>
      <c r="G15">
        <v>25.25</v>
      </c>
      <c r="H15">
        <f t="shared" si="0"/>
        <v>0.0169105691056911</v>
      </c>
      <c r="I15">
        <f t="shared" si="1"/>
        <v>0.019622641509434</v>
      </c>
      <c r="J15">
        <f t="shared" si="2"/>
        <v>0</v>
      </c>
    </row>
    <row r="16" spans="1:10">
      <c r="A16">
        <v>78</v>
      </c>
      <c r="B16" s="1">
        <v>0.0486111111111111</v>
      </c>
      <c r="C16">
        <v>10</v>
      </c>
      <c r="D16">
        <v>70</v>
      </c>
      <c r="E16">
        <v>63.5</v>
      </c>
      <c r="F16">
        <v>4.53543307086614</v>
      </c>
      <c r="G16">
        <v>24</v>
      </c>
      <c r="H16">
        <f t="shared" si="0"/>
        <v>0.0163779527559055</v>
      </c>
      <c r="I16">
        <f t="shared" si="1"/>
        <v>0.019622641509434</v>
      </c>
      <c r="J16">
        <f t="shared" si="2"/>
        <v>0</v>
      </c>
    </row>
    <row r="17" spans="1:10">
      <c r="A17">
        <v>78</v>
      </c>
      <c r="B17" s="1">
        <v>0.0520833333333333</v>
      </c>
      <c r="C17">
        <v>10</v>
      </c>
      <c r="D17">
        <v>75</v>
      </c>
      <c r="E17">
        <v>63.25</v>
      </c>
      <c r="F17">
        <v>4.45849802371541</v>
      </c>
      <c r="G17">
        <v>23.5</v>
      </c>
      <c r="H17">
        <f t="shared" si="0"/>
        <v>0.0164426877470356</v>
      </c>
      <c r="I17">
        <f t="shared" si="1"/>
        <v>0.019622641509434</v>
      </c>
      <c r="J17">
        <f t="shared" si="2"/>
        <v>0</v>
      </c>
    </row>
    <row r="18" spans="1:10">
      <c r="A18">
        <v>78</v>
      </c>
      <c r="B18" s="1">
        <v>0.0555555555555556</v>
      </c>
      <c r="C18">
        <v>10</v>
      </c>
      <c r="D18">
        <v>80</v>
      </c>
      <c r="E18">
        <v>63</v>
      </c>
      <c r="F18">
        <v>5.23809523809523</v>
      </c>
      <c r="G18">
        <v>27.5</v>
      </c>
      <c r="H18">
        <f t="shared" si="0"/>
        <v>0.0165079365079365</v>
      </c>
      <c r="I18">
        <f t="shared" si="1"/>
        <v>0.019622641509434</v>
      </c>
      <c r="J18">
        <f t="shared" si="2"/>
        <v>0</v>
      </c>
    </row>
    <row r="19" spans="1:10">
      <c r="A19">
        <v>78</v>
      </c>
      <c r="B19" s="1">
        <v>0.0590277777777778</v>
      </c>
      <c r="C19">
        <v>10</v>
      </c>
      <c r="D19">
        <v>85</v>
      </c>
      <c r="E19">
        <v>62.5</v>
      </c>
      <c r="F19">
        <v>4.992</v>
      </c>
      <c r="G19">
        <v>26</v>
      </c>
      <c r="H19">
        <f t="shared" si="0"/>
        <v>0.01664</v>
      </c>
      <c r="I19">
        <f t="shared" si="1"/>
        <v>0.019622641509434</v>
      </c>
      <c r="J19">
        <f t="shared" si="2"/>
        <v>0</v>
      </c>
    </row>
    <row r="20" spans="1:10">
      <c r="A20">
        <v>78</v>
      </c>
      <c r="B20" s="1">
        <v>0.0625</v>
      </c>
      <c r="C20">
        <v>10</v>
      </c>
      <c r="D20">
        <v>90</v>
      </c>
      <c r="E20">
        <v>63.25</v>
      </c>
      <c r="F20">
        <v>4.17391304347826</v>
      </c>
      <c r="G20">
        <v>22</v>
      </c>
      <c r="H20">
        <f t="shared" si="0"/>
        <v>0.0164426877470356</v>
      </c>
      <c r="I20">
        <f t="shared" si="1"/>
        <v>0.019622641509434</v>
      </c>
      <c r="J20">
        <f t="shared" si="2"/>
        <v>0</v>
      </c>
    </row>
    <row r="21" spans="1:10">
      <c r="A21">
        <v>78</v>
      </c>
      <c r="B21" s="1">
        <v>0.0659722222222222</v>
      </c>
      <c r="C21">
        <v>10</v>
      </c>
      <c r="D21">
        <v>95</v>
      </c>
      <c r="E21">
        <v>64</v>
      </c>
      <c r="F21">
        <v>4.546875</v>
      </c>
      <c r="G21">
        <v>24.25</v>
      </c>
      <c r="H21">
        <f t="shared" si="0"/>
        <v>0.01625</v>
      </c>
      <c r="I21">
        <f t="shared" si="1"/>
        <v>0.019622641509434</v>
      </c>
      <c r="J21">
        <f t="shared" si="2"/>
        <v>0</v>
      </c>
    </row>
    <row r="22" spans="1:10">
      <c r="A22">
        <v>78</v>
      </c>
      <c r="B22" s="1">
        <v>0.0694444444444444</v>
      </c>
      <c r="C22">
        <v>10</v>
      </c>
      <c r="D22">
        <v>100</v>
      </c>
      <c r="E22">
        <v>62.25</v>
      </c>
      <c r="F22">
        <v>4.04819277108433</v>
      </c>
      <c r="G22">
        <v>21</v>
      </c>
      <c r="H22">
        <f t="shared" si="0"/>
        <v>0.0167068273092369</v>
      </c>
      <c r="I22">
        <f t="shared" si="1"/>
        <v>0.019622641509434</v>
      </c>
      <c r="J22">
        <f t="shared" si="2"/>
        <v>0</v>
      </c>
    </row>
    <row r="23" spans="1:10">
      <c r="A23">
        <v>78</v>
      </c>
      <c r="B23" s="1">
        <v>0.0729166666666667</v>
      </c>
      <c r="C23">
        <v>10</v>
      </c>
      <c r="D23">
        <v>105</v>
      </c>
      <c r="E23">
        <v>62.75</v>
      </c>
      <c r="F23">
        <v>4.15936254980079</v>
      </c>
      <c r="G23">
        <v>21.75</v>
      </c>
      <c r="H23">
        <f t="shared" si="0"/>
        <v>0.0165737051792829</v>
      </c>
      <c r="I23">
        <f t="shared" si="1"/>
        <v>0.019622641509434</v>
      </c>
      <c r="J23">
        <f t="shared" si="2"/>
        <v>0</v>
      </c>
    </row>
    <row r="24" spans="1:10">
      <c r="A24">
        <v>78</v>
      </c>
      <c r="B24" s="1">
        <v>0.0763888888888889</v>
      </c>
      <c r="C24">
        <v>10</v>
      </c>
      <c r="D24">
        <v>110</v>
      </c>
      <c r="E24">
        <v>61.5</v>
      </c>
      <c r="F24">
        <v>4.09756097560975</v>
      </c>
      <c r="G24">
        <v>21</v>
      </c>
      <c r="H24">
        <f t="shared" si="0"/>
        <v>0.0169105691056911</v>
      </c>
      <c r="I24">
        <f t="shared" si="1"/>
        <v>0.019622641509434</v>
      </c>
      <c r="J24">
        <f t="shared" si="2"/>
        <v>0</v>
      </c>
    </row>
    <row r="25" spans="1:10">
      <c r="A25">
        <v>78</v>
      </c>
      <c r="B25" s="1">
        <v>0.0798611111111111</v>
      </c>
      <c r="C25">
        <v>10</v>
      </c>
      <c r="D25">
        <v>115</v>
      </c>
      <c r="E25">
        <v>62.25</v>
      </c>
      <c r="F25">
        <v>3.46987951807228</v>
      </c>
      <c r="G25">
        <v>18</v>
      </c>
      <c r="H25">
        <f t="shared" si="0"/>
        <v>0.0167068273092369</v>
      </c>
      <c r="I25">
        <f t="shared" si="1"/>
        <v>0.019622641509434</v>
      </c>
      <c r="J25">
        <f t="shared" si="2"/>
        <v>0</v>
      </c>
    </row>
    <row r="26" spans="1:10">
      <c r="A26">
        <v>78</v>
      </c>
      <c r="B26" s="1">
        <v>0.0833333333333333</v>
      </c>
      <c r="C26">
        <v>10</v>
      </c>
      <c r="D26">
        <v>120</v>
      </c>
      <c r="E26">
        <v>64</v>
      </c>
      <c r="F26">
        <v>4.3125</v>
      </c>
      <c r="G26">
        <v>23</v>
      </c>
      <c r="H26">
        <f t="shared" si="0"/>
        <v>0.01625</v>
      </c>
      <c r="I26">
        <f t="shared" si="1"/>
        <v>0.019622641509434</v>
      </c>
      <c r="J26">
        <f t="shared" si="2"/>
        <v>0</v>
      </c>
    </row>
    <row r="27" spans="1:10">
      <c r="A27">
        <v>78</v>
      </c>
      <c r="B27" s="1">
        <v>0.0868055555555556</v>
      </c>
      <c r="C27">
        <v>10</v>
      </c>
      <c r="D27">
        <v>125</v>
      </c>
      <c r="E27">
        <v>65.75</v>
      </c>
      <c r="F27">
        <v>3.3764258555133</v>
      </c>
      <c r="G27">
        <v>18.5</v>
      </c>
      <c r="H27">
        <f t="shared" si="0"/>
        <v>0.0158174904942966</v>
      </c>
      <c r="I27">
        <f t="shared" si="1"/>
        <v>0.019622641509434</v>
      </c>
      <c r="J27">
        <f t="shared" si="2"/>
        <v>0</v>
      </c>
    </row>
    <row r="28" spans="1:10">
      <c r="A28">
        <v>78</v>
      </c>
      <c r="B28" s="1">
        <v>0.0902777777777778</v>
      </c>
      <c r="C28">
        <v>10</v>
      </c>
      <c r="D28">
        <v>130</v>
      </c>
      <c r="E28">
        <v>65.75</v>
      </c>
      <c r="F28">
        <v>3.74144486692015</v>
      </c>
      <c r="G28">
        <v>20.5</v>
      </c>
      <c r="H28">
        <f t="shared" si="0"/>
        <v>0.0158174904942966</v>
      </c>
      <c r="I28">
        <f t="shared" si="1"/>
        <v>0.019622641509434</v>
      </c>
      <c r="J28">
        <f t="shared" si="2"/>
        <v>0</v>
      </c>
    </row>
    <row r="29" spans="1:10">
      <c r="A29">
        <v>78</v>
      </c>
      <c r="B29" s="1">
        <v>0.09375</v>
      </c>
      <c r="C29">
        <v>10</v>
      </c>
      <c r="D29">
        <v>135</v>
      </c>
      <c r="E29">
        <v>62.75</v>
      </c>
      <c r="F29">
        <v>3.87250996015936</v>
      </c>
      <c r="G29">
        <v>20.25</v>
      </c>
      <c r="H29">
        <f t="shared" si="0"/>
        <v>0.0165737051792829</v>
      </c>
      <c r="I29">
        <f t="shared" si="1"/>
        <v>0.019622641509434</v>
      </c>
      <c r="J29">
        <f t="shared" si="2"/>
        <v>0</v>
      </c>
    </row>
    <row r="30" spans="1:10">
      <c r="A30">
        <v>78</v>
      </c>
      <c r="B30" s="1">
        <v>0.0972222222222222</v>
      </c>
      <c r="C30">
        <v>10</v>
      </c>
      <c r="D30">
        <v>140</v>
      </c>
      <c r="E30">
        <v>65.75</v>
      </c>
      <c r="F30">
        <v>3.46768060836501</v>
      </c>
      <c r="G30">
        <v>19</v>
      </c>
      <c r="H30">
        <f t="shared" si="0"/>
        <v>0.0158174904942966</v>
      </c>
      <c r="I30">
        <f t="shared" si="1"/>
        <v>0.019622641509434</v>
      </c>
      <c r="J30">
        <f t="shared" si="2"/>
        <v>0</v>
      </c>
    </row>
    <row r="31" spans="1:10">
      <c r="A31">
        <v>78</v>
      </c>
      <c r="B31" s="1">
        <v>0.100694444444444</v>
      </c>
      <c r="C31">
        <v>10</v>
      </c>
      <c r="D31">
        <v>145</v>
      </c>
      <c r="E31">
        <v>63.25</v>
      </c>
      <c r="F31">
        <v>3.32015810276679</v>
      </c>
      <c r="G31">
        <v>17.5</v>
      </c>
      <c r="H31">
        <f t="shared" si="0"/>
        <v>0.0164426877470356</v>
      </c>
      <c r="I31">
        <f t="shared" si="1"/>
        <v>0.019622641509434</v>
      </c>
      <c r="J31">
        <f t="shared" si="2"/>
        <v>0</v>
      </c>
    </row>
    <row r="32" spans="1:10">
      <c r="A32">
        <v>78</v>
      </c>
      <c r="B32" s="1">
        <v>0.104166666666667</v>
      </c>
      <c r="C32">
        <v>10</v>
      </c>
      <c r="D32">
        <v>150</v>
      </c>
      <c r="E32">
        <v>61.5</v>
      </c>
      <c r="F32">
        <v>3.60975609756097</v>
      </c>
      <c r="G32">
        <v>18.5</v>
      </c>
      <c r="H32">
        <f t="shared" si="0"/>
        <v>0.0169105691056911</v>
      </c>
      <c r="I32">
        <f t="shared" si="1"/>
        <v>0.019622641509434</v>
      </c>
      <c r="J32">
        <f t="shared" si="2"/>
        <v>0</v>
      </c>
    </row>
    <row r="33" spans="1:10">
      <c r="A33">
        <v>78</v>
      </c>
      <c r="B33" s="1">
        <v>0.107638888888889</v>
      </c>
      <c r="C33">
        <v>10</v>
      </c>
      <c r="D33">
        <v>155</v>
      </c>
      <c r="E33">
        <v>61.25</v>
      </c>
      <c r="F33">
        <v>4.75102040816326</v>
      </c>
      <c r="G33">
        <v>24.25</v>
      </c>
      <c r="H33">
        <f t="shared" si="0"/>
        <v>0.0169795918367347</v>
      </c>
      <c r="I33">
        <f t="shared" si="1"/>
        <v>0.019622641509434</v>
      </c>
      <c r="J33">
        <f t="shared" si="2"/>
        <v>0</v>
      </c>
    </row>
    <row r="34" spans="1:10">
      <c r="A34">
        <v>78</v>
      </c>
      <c r="B34" s="1">
        <v>0.111111111111111</v>
      </c>
      <c r="C34">
        <v>10</v>
      </c>
      <c r="D34">
        <v>160</v>
      </c>
      <c r="E34">
        <v>62.25</v>
      </c>
      <c r="F34">
        <v>4.81927710843373</v>
      </c>
      <c r="G34">
        <v>25</v>
      </c>
      <c r="H34">
        <f t="shared" si="0"/>
        <v>0.0167068273092369</v>
      </c>
      <c r="I34">
        <f t="shared" si="1"/>
        <v>0.019622641509434</v>
      </c>
      <c r="J34">
        <f t="shared" si="2"/>
        <v>0</v>
      </c>
    </row>
    <row r="35" spans="1:10">
      <c r="A35">
        <v>78</v>
      </c>
      <c r="B35" s="1">
        <v>0.114583333333333</v>
      </c>
      <c r="C35">
        <v>10</v>
      </c>
      <c r="D35">
        <v>165</v>
      </c>
      <c r="E35">
        <v>62</v>
      </c>
      <c r="F35">
        <v>4.25806451612903</v>
      </c>
      <c r="G35">
        <v>22</v>
      </c>
      <c r="H35">
        <f t="shared" si="0"/>
        <v>0.0167741935483871</v>
      </c>
      <c r="I35">
        <f t="shared" si="1"/>
        <v>0.019622641509434</v>
      </c>
      <c r="J35">
        <f t="shared" si="2"/>
        <v>0</v>
      </c>
    </row>
    <row r="36" spans="1:10">
      <c r="A36">
        <v>78</v>
      </c>
      <c r="B36" s="1">
        <v>0.118055555555556</v>
      </c>
      <c r="C36">
        <v>10</v>
      </c>
      <c r="D36">
        <v>170</v>
      </c>
      <c r="E36">
        <v>63</v>
      </c>
      <c r="F36">
        <v>3.57142857142857</v>
      </c>
      <c r="G36">
        <v>18.75</v>
      </c>
      <c r="H36">
        <f t="shared" si="0"/>
        <v>0.0165079365079365</v>
      </c>
      <c r="I36">
        <f t="shared" si="1"/>
        <v>0.019622641509434</v>
      </c>
      <c r="J36">
        <f t="shared" si="2"/>
        <v>0</v>
      </c>
    </row>
    <row r="37" spans="1:10">
      <c r="A37">
        <v>78</v>
      </c>
      <c r="B37" s="1">
        <v>0.121527777777778</v>
      </c>
      <c r="C37">
        <v>10</v>
      </c>
      <c r="D37">
        <v>175</v>
      </c>
      <c r="E37">
        <v>64.5</v>
      </c>
      <c r="F37">
        <v>3.20930232558139</v>
      </c>
      <c r="G37">
        <v>17.25</v>
      </c>
      <c r="H37">
        <f t="shared" si="0"/>
        <v>0.0161240310077519</v>
      </c>
      <c r="I37">
        <f t="shared" si="1"/>
        <v>0.019622641509434</v>
      </c>
      <c r="J37">
        <f t="shared" si="2"/>
        <v>0</v>
      </c>
    </row>
    <row r="38" spans="1:10">
      <c r="A38">
        <v>78</v>
      </c>
      <c r="B38" s="1">
        <v>0.125</v>
      </c>
      <c r="C38">
        <v>10</v>
      </c>
      <c r="D38">
        <v>180</v>
      </c>
      <c r="E38">
        <v>64.75</v>
      </c>
      <c r="F38">
        <v>4.4015444015444</v>
      </c>
      <c r="G38">
        <v>23.75</v>
      </c>
      <c r="H38">
        <f t="shared" si="0"/>
        <v>0.0160617760617761</v>
      </c>
      <c r="I38">
        <f t="shared" si="1"/>
        <v>0.019622641509434</v>
      </c>
      <c r="J38">
        <f t="shared" si="2"/>
        <v>0</v>
      </c>
    </row>
    <row r="39" spans="1:10">
      <c r="A39">
        <v>78</v>
      </c>
      <c r="B39" s="1">
        <v>0.128472222222222</v>
      </c>
      <c r="C39">
        <v>10</v>
      </c>
      <c r="D39">
        <v>185</v>
      </c>
      <c r="E39">
        <v>66.5</v>
      </c>
      <c r="F39">
        <v>3.78947368421052</v>
      </c>
      <c r="G39">
        <v>21</v>
      </c>
      <c r="H39">
        <f t="shared" si="0"/>
        <v>0.0156390977443609</v>
      </c>
      <c r="I39">
        <f t="shared" si="1"/>
        <v>0.019622641509434</v>
      </c>
      <c r="J39">
        <f t="shared" si="2"/>
        <v>0</v>
      </c>
    </row>
    <row r="40" spans="1:10">
      <c r="A40">
        <v>78</v>
      </c>
      <c r="B40" s="1">
        <v>0.131944444444444</v>
      </c>
      <c r="C40">
        <v>10</v>
      </c>
      <c r="D40">
        <v>190</v>
      </c>
      <c r="E40">
        <v>65.5</v>
      </c>
      <c r="F40">
        <v>4.12213740458015</v>
      </c>
      <c r="G40">
        <v>22.5</v>
      </c>
      <c r="H40">
        <f t="shared" si="0"/>
        <v>0.0158778625954198</v>
      </c>
      <c r="I40">
        <f t="shared" si="1"/>
        <v>0.019622641509434</v>
      </c>
      <c r="J40">
        <f t="shared" si="2"/>
        <v>0</v>
      </c>
    </row>
    <row r="41" spans="1:10">
      <c r="A41">
        <v>78</v>
      </c>
      <c r="B41" s="1">
        <v>0.135416666666667</v>
      </c>
      <c r="C41">
        <v>10</v>
      </c>
      <c r="D41">
        <v>195</v>
      </c>
      <c r="E41">
        <v>63.5</v>
      </c>
      <c r="F41">
        <v>3.07086614173228</v>
      </c>
      <c r="G41">
        <v>16.25</v>
      </c>
      <c r="H41">
        <f t="shared" si="0"/>
        <v>0.0163779527559055</v>
      </c>
      <c r="I41">
        <f t="shared" si="1"/>
        <v>0.019622641509434</v>
      </c>
      <c r="J41">
        <f t="shared" si="2"/>
        <v>0</v>
      </c>
    </row>
    <row r="42" spans="1:10">
      <c r="A42">
        <v>78</v>
      </c>
      <c r="B42" s="1">
        <v>0.138888888888889</v>
      </c>
      <c r="C42">
        <v>10</v>
      </c>
      <c r="D42">
        <v>200</v>
      </c>
      <c r="E42">
        <v>64</v>
      </c>
      <c r="F42">
        <v>4.6875</v>
      </c>
      <c r="G42">
        <v>25</v>
      </c>
      <c r="H42">
        <f t="shared" si="0"/>
        <v>0.01625</v>
      </c>
      <c r="I42">
        <f t="shared" si="1"/>
        <v>0.019622641509434</v>
      </c>
      <c r="J42">
        <f t="shared" si="2"/>
        <v>0</v>
      </c>
    </row>
    <row r="43" spans="1:10">
      <c r="A43">
        <v>78</v>
      </c>
      <c r="B43" s="1">
        <v>0.142361111111111</v>
      </c>
      <c r="C43">
        <v>10</v>
      </c>
      <c r="D43">
        <v>205</v>
      </c>
      <c r="E43">
        <v>62.25</v>
      </c>
      <c r="F43">
        <v>4.24096385542168</v>
      </c>
      <c r="G43">
        <v>22</v>
      </c>
      <c r="H43">
        <f t="shared" si="0"/>
        <v>0.0167068273092369</v>
      </c>
      <c r="I43">
        <f t="shared" si="1"/>
        <v>0.019622641509434</v>
      </c>
      <c r="J43">
        <f t="shared" si="2"/>
        <v>0</v>
      </c>
    </row>
    <row r="44" spans="1:10">
      <c r="A44">
        <v>78</v>
      </c>
      <c r="B44" s="1">
        <v>0.145833333333333</v>
      </c>
      <c r="C44">
        <v>10</v>
      </c>
      <c r="D44">
        <v>210</v>
      </c>
      <c r="E44">
        <v>65</v>
      </c>
      <c r="F44">
        <v>4.61538461538461</v>
      </c>
      <c r="G44">
        <v>25</v>
      </c>
      <c r="H44">
        <f t="shared" si="0"/>
        <v>0.016</v>
      </c>
      <c r="I44">
        <f t="shared" si="1"/>
        <v>0.019622641509434</v>
      </c>
      <c r="J44">
        <f t="shared" si="2"/>
        <v>0</v>
      </c>
    </row>
    <row r="45" spans="1:10">
      <c r="A45">
        <v>78</v>
      </c>
      <c r="B45" s="1">
        <v>0.149305555555556</v>
      </c>
      <c r="C45">
        <v>10</v>
      </c>
      <c r="D45">
        <v>215</v>
      </c>
      <c r="E45">
        <v>65.75</v>
      </c>
      <c r="F45">
        <v>3.87832699619771</v>
      </c>
      <c r="G45">
        <v>21.25</v>
      </c>
      <c r="H45">
        <f t="shared" si="0"/>
        <v>0.0158174904942966</v>
      </c>
      <c r="I45">
        <f t="shared" si="1"/>
        <v>0.019622641509434</v>
      </c>
      <c r="J45">
        <f t="shared" si="2"/>
        <v>0</v>
      </c>
    </row>
    <row r="46" spans="1:10">
      <c r="A46">
        <v>78</v>
      </c>
      <c r="B46" s="1">
        <v>0.152777777777778</v>
      </c>
      <c r="C46">
        <v>10</v>
      </c>
      <c r="D46">
        <v>220</v>
      </c>
      <c r="E46">
        <v>65</v>
      </c>
      <c r="F46">
        <v>4.93846153846153</v>
      </c>
      <c r="G46">
        <v>26.75</v>
      </c>
      <c r="H46">
        <f t="shared" si="0"/>
        <v>0.016</v>
      </c>
      <c r="I46">
        <f t="shared" si="1"/>
        <v>0.019622641509434</v>
      </c>
      <c r="J46">
        <f t="shared" si="2"/>
        <v>0</v>
      </c>
    </row>
    <row r="47" spans="1:10">
      <c r="A47">
        <v>78</v>
      </c>
      <c r="B47" s="1">
        <v>0.15625</v>
      </c>
      <c r="C47">
        <v>10</v>
      </c>
      <c r="D47">
        <v>225</v>
      </c>
      <c r="E47">
        <v>65.25</v>
      </c>
      <c r="F47">
        <v>5.24137931034482</v>
      </c>
      <c r="G47">
        <v>28.5</v>
      </c>
      <c r="H47">
        <f t="shared" si="0"/>
        <v>0.0159386973180077</v>
      </c>
      <c r="I47">
        <f t="shared" si="1"/>
        <v>0.019622641509434</v>
      </c>
      <c r="J47">
        <f t="shared" si="2"/>
        <v>0</v>
      </c>
    </row>
    <row r="48" spans="1:10">
      <c r="A48">
        <v>78</v>
      </c>
      <c r="B48" s="1">
        <v>0.159722222222222</v>
      </c>
      <c r="C48">
        <v>10</v>
      </c>
      <c r="D48">
        <v>230</v>
      </c>
      <c r="E48">
        <v>64.75</v>
      </c>
      <c r="F48">
        <v>3.89189189189189</v>
      </c>
      <c r="G48">
        <v>21</v>
      </c>
      <c r="H48">
        <f t="shared" si="0"/>
        <v>0.0160617760617761</v>
      </c>
      <c r="I48">
        <f t="shared" si="1"/>
        <v>0.019622641509434</v>
      </c>
      <c r="J48">
        <f t="shared" si="2"/>
        <v>0</v>
      </c>
    </row>
    <row r="49" spans="1:10">
      <c r="A49">
        <v>78</v>
      </c>
      <c r="B49" s="1">
        <v>0.163194444444444</v>
      </c>
      <c r="C49">
        <v>10</v>
      </c>
      <c r="D49">
        <v>235</v>
      </c>
      <c r="E49">
        <v>65</v>
      </c>
      <c r="F49">
        <v>4.52307692307692</v>
      </c>
      <c r="G49">
        <v>24.5</v>
      </c>
      <c r="H49">
        <f t="shared" si="0"/>
        <v>0.016</v>
      </c>
      <c r="I49">
        <f t="shared" si="1"/>
        <v>0.019622641509434</v>
      </c>
      <c r="J49">
        <f t="shared" si="2"/>
        <v>0</v>
      </c>
    </row>
    <row r="50" spans="1:10">
      <c r="A50">
        <v>78</v>
      </c>
      <c r="B50" s="1">
        <v>0.166666666666667</v>
      </c>
      <c r="C50">
        <v>10</v>
      </c>
      <c r="D50">
        <v>240</v>
      </c>
      <c r="E50">
        <v>64.5</v>
      </c>
      <c r="F50">
        <v>3.81395348837209</v>
      </c>
      <c r="G50">
        <v>20.5</v>
      </c>
      <c r="H50">
        <f t="shared" si="0"/>
        <v>0.0161240310077519</v>
      </c>
      <c r="I50">
        <f t="shared" si="1"/>
        <v>0.019622641509434</v>
      </c>
      <c r="J50">
        <f t="shared" si="2"/>
        <v>0</v>
      </c>
    </row>
    <row r="51" spans="1:10">
      <c r="A51">
        <v>78</v>
      </c>
      <c r="B51" s="1">
        <v>0.170138888888889</v>
      </c>
      <c r="C51">
        <v>10</v>
      </c>
      <c r="D51">
        <v>245</v>
      </c>
      <c r="E51">
        <v>62</v>
      </c>
      <c r="F51">
        <v>4.01612903225806</v>
      </c>
      <c r="G51">
        <v>20.75</v>
      </c>
      <c r="H51">
        <f t="shared" si="0"/>
        <v>0.0167741935483871</v>
      </c>
      <c r="I51">
        <f t="shared" si="1"/>
        <v>0.019622641509434</v>
      </c>
      <c r="J51">
        <f t="shared" si="2"/>
        <v>0</v>
      </c>
    </row>
    <row r="52" spans="1:10">
      <c r="A52">
        <v>78</v>
      </c>
      <c r="B52" s="1">
        <v>0.173611111111111</v>
      </c>
      <c r="C52">
        <v>10</v>
      </c>
      <c r="D52">
        <v>250</v>
      </c>
      <c r="E52">
        <v>64.75</v>
      </c>
      <c r="F52">
        <v>4.91119691119691</v>
      </c>
      <c r="G52">
        <v>26.5</v>
      </c>
      <c r="H52">
        <f t="shared" si="0"/>
        <v>0.0160617760617761</v>
      </c>
      <c r="I52">
        <f t="shared" si="1"/>
        <v>0.019622641509434</v>
      </c>
      <c r="J52">
        <f t="shared" si="2"/>
        <v>0</v>
      </c>
    </row>
    <row r="53" spans="1:10">
      <c r="A53">
        <v>78</v>
      </c>
      <c r="B53" s="1">
        <v>0.177083333333333</v>
      </c>
      <c r="C53">
        <v>10</v>
      </c>
      <c r="D53">
        <v>255</v>
      </c>
      <c r="E53">
        <v>64</v>
      </c>
      <c r="F53">
        <v>4.359375</v>
      </c>
      <c r="G53">
        <v>23.25</v>
      </c>
      <c r="H53">
        <f t="shared" si="0"/>
        <v>0.01625</v>
      </c>
      <c r="I53">
        <f t="shared" si="1"/>
        <v>0.019622641509434</v>
      </c>
      <c r="J53">
        <f t="shared" si="2"/>
        <v>0</v>
      </c>
    </row>
    <row r="54" spans="1:10">
      <c r="A54">
        <v>78</v>
      </c>
      <c r="B54" s="1">
        <v>0.180555555555556</v>
      </c>
      <c r="C54">
        <v>10</v>
      </c>
      <c r="D54">
        <v>260</v>
      </c>
      <c r="E54">
        <v>63.5</v>
      </c>
      <c r="F54">
        <v>6.33070866141732</v>
      </c>
      <c r="G54">
        <v>33.5</v>
      </c>
      <c r="H54">
        <f t="shared" si="0"/>
        <v>0.0163779527559055</v>
      </c>
      <c r="I54">
        <f t="shared" si="1"/>
        <v>0.019622641509434</v>
      </c>
      <c r="J54">
        <f t="shared" si="2"/>
        <v>0</v>
      </c>
    </row>
    <row r="55" spans="1:10">
      <c r="A55">
        <v>78</v>
      </c>
      <c r="B55" s="1">
        <v>0.184027777777778</v>
      </c>
      <c r="C55">
        <v>10</v>
      </c>
      <c r="D55">
        <v>265</v>
      </c>
      <c r="E55">
        <v>65</v>
      </c>
      <c r="F55">
        <v>6.46153846153846</v>
      </c>
      <c r="G55">
        <v>35</v>
      </c>
      <c r="H55">
        <f t="shared" si="0"/>
        <v>0.016</v>
      </c>
      <c r="I55">
        <f t="shared" si="1"/>
        <v>0.019622641509434</v>
      </c>
      <c r="J55">
        <f t="shared" si="2"/>
        <v>0</v>
      </c>
    </row>
    <row r="56" spans="1:10">
      <c r="A56">
        <v>78</v>
      </c>
      <c r="B56" s="1">
        <v>0.1875</v>
      </c>
      <c r="C56">
        <v>10</v>
      </c>
      <c r="D56">
        <v>270</v>
      </c>
      <c r="E56">
        <v>66</v>
      </c>
      <c r="F56">
        <v>6.59090909090909</v>
      </c>
      <c r="G56">
        <v>36.25</v>
      </c>
      <c r="H56">
        <f t="shared" si="0"/>
        <v>0.0157575757575758</v>
      </c>
      <c r="I56">
        <f t="shared" si="1"/>
        <v>0.019622641509434</v>
      </c>
      <c r="J56">
        <f t="shared" si="2"/>
        <v>0</v>
      </c>
    </row>
    <row r="57" spans="1:10">
      <c r="A57">
        <v>78</v>
      </c>
      <c r="B57" s="1">
        <v>0.190972222222222</v>
      </c>
      <c r="C57">
        <v>10</v>
      </c>
      <c r="D57">
        <v>275</v>
      </c>
      <c r="E57">
        <v>66</v>
      </c>
      <c r="F57">
        <v>7.5</v>
      </c>
      <c r="G57">
        <v>41.25</v>
      </c>
      <c r="H57">
        <f t="shared" si="0"/>
        <v>0.0157575757575758</v>
      </c>
      <c r="I57">
        <f t="shared" si="1"/>
        <v>0.019622641509434</v>
      </c>
      <c r="J57">
        <f t="shared" si="2"/>
        <v>0</v>
      </c>
    </row>
    <row r="58" spans="1:10">
      <c r="A58">
        <v>78</v>
      </c>
      <c r="B58" s="1">
        <v>0.194444444444444</v>
      </c>
      <c r="C58">
        <v>10</v>
      </c>
      <c r="D58">
        <v>280</v>
      </c>
      <c r="E58">
        <v>66.5</v>
      </c>
      <c r="F58">
        <v>9.06766917293233</v>
      </c>
      <c r="G58">
        <v>50.25</v>
      </c>
      <c r="H58">
        <f t="shared" si="0"/>
        <v>0.0156390977443609</v>
      </c>
      <c r="I58">
        <f t="shared" si="1"/>
        <v>0.019622641509434</v>
      </c>
      <c r="J58">
        <f t="shared" si="2"/>
        <v>0</v>
      </c>
    </row>
    <row r="59" spans="1:10">
      <c r="A59">
        <v>78</v>
      </c>
      <c r="B59" s="1">
        <v>0.197916666666667</v>
      </c>
      <c r="C59">
        <v>10</v>
      </c>
      <c r="D59">
        <v>285</v>
      </c>
      <c r="E59">
        <v>65.25</v>
      </c>
      <c r="F59">
        <v>8.27586206896551</v>
      </c>
      <c r="G59">
        <v>45</v>
      </c>
      <c r="H59">
        <f t="shared" si="0"/>
        <v>0.0159386973180077</v>
      </c>
      <c r="I59">
        <f t="shared" si="1"/>
        <v>0.019622641509434</v>
      </c>
      <c r="J59">
        <f t="shared" si="2"/>
        <v>0</v>
      </c>
    </row>
    <row r="60" spans="1:10">
      <c r="A60">
        <v>78</v>
      </c>
      <c r="B60" s="1">
        <v>0.201388888888889</v>
      </c>
      <c r="C60">
        <v>10</v>
      </c>
      <c r="D60">
        <v>290</v>
      </c>
      <c r="E60">
        <v>66</v>
      </c>
      <c r="F60">
        <v>8.59090909090909</v>
      </c>
      <c r="G60">
        <v>47.25</v>
      </c>
      <c r="H60">
        <f t="shared" si="0"/>
        <v>0.0157575757575758</v>
      </c>
      <c r="I60">
        <f t="shared" si="1"/>
        <v>0.019622641509434</v>
      </c>
      <c r="J60">
        <f t="shared" si="2"/>
        <v>0</v>
      </c>
    </row>
    <row r="61" spans="1:10">
      <c r="A61">
        <v>78</v>
      </c>
      <c r="B61" s="1">
        <v>0.204861111111111</v>
      </c>
      <c r="C61">
        <v>10</v>
      </c>
      <c r="D61">
        <v>295</v>
      </c>
      <c r="E61">
        <v>66.5</v>
      </c>
      <c r="F61">
        <v>7.44360902255639</v>
      </c>
      <c r="G61">
        <v>41.25</v>
      </c>
      <c r="H61">
        <f t="shared" si="0"/>
        <v>0.0156390977443609</v>
      </c>
      <c r="I61">
        <f t="shared" si="1"/>
        <v>0.019622641509434</v>
      </c>
      <c r="J61">
        <f t="shared" si="2"/>
        <v>0</v>
      </c>
    </row>
    <row r="62" spans="1:10">
      <c r="A62">
        <v>78</v>
      </c>
      <c r="B62" s="1">
        <v>0.208333333333333</v>
      </c>
      <c r="C62">
        <v>10</v>
      </c>
      <c r="D62">
        <v>300</v>
      </c>
      <c r="E62">
        <v>65</v>
      </c>
      <c r="F62">
        <v>7.61538461538461</v>
      </c>
      <c r="G62">
        <v>41.25</v>
      </c>
      <c r="H62">
        <f t="shared" si="0"/>
        <v>0.016</v>
      </c>
      <c r="I62">
        <f t="shared" si="1"/>
        <v>0.019622641509434</v>
      </c>
      <c r="J62">
        <f t="shared" si="2"/>
        <v>0</v>
      </c>
    </row>
    <row r="63" spans="1:10">
      <c r="A63">
        <v>78</v>
      </c>
      <c r="B63" s="1">
        <v>0.211805555555556</v>
      </c>
      <c r="C63">
        <v>10</v>
      </c>
      <c r="D63">
        <v>305</v>
      </c>
      <c r="E63">
        <v>66.25</v>
      </c>
      <c r="F63">
        <v>8.01509433962264</v>
      </c>
      <c r="G63">
        <v>44.25</v>
      </c>
      <c r="H63">
        <f t="shared" si="0"/>
        <v>0.0156981132075472</v>
      </c>
      <c r="I63">
        <f t="shared" si="1"/>
        <v>0.019622641509434</v>
      </c>
      <c r="J63">
        <f t="shared" si="2"/>
        <v>0</v>
      </c>
    </row>
    <row r="64" spans="1:10">
      <c r="A64">
        <v>78</v>
      </c>
      <c r="B64" s="1">
        <v>0.215277777777778</v>
      </c>
      <c r="C64">
        <v>10</v>
      </c>
      <c r="D64">
        <v>310</v>
      </c>
      <c r="E64">
        <v>64.75</v>
      </c>
      <c r="F64">
        <v>9.12741312741312</v>
      </c>
      <c r="G64">
        <v>49.25</v>
      </c>
      <c r="H64">
        <f t="shared" si="0"/>
        <v>0.0160617760617761</v>
      </c>
      <c r="I64">
        <f t="shared" si="1"/>
        <v>0.019622641509434</v>
      </c>
      <c r="J64">
        <f t="shared" si="2"/>
        <v>0</v>
      </c>
    </row>
    <row r="65" spans="1:10">
      <c r="A65">
        <v>78</v>
      </c>
      <c r="B65" s="1">
        <v>0.21875</v>
      </c>
      <c r="C65">
        <v>10</v>
      </c>
      <c r="D65">
        <v>315</v>
      </c>
      <c r="E65">
        <v>65</v>
      </c>
      <c r="F65">
        <v>9.96923076923077</v>
      </c>
      <c r="G65">
        <v>54</v>
      </c>
      <c r="H65">
        <f t="shared" si="0"/>
        <v>0.016</v>
      </c>
      <c r="I65">
        <f t="shared" si="1"/>
        <v>0.019622641509434</v>
      </c>
      <c r="J65">
        <f t="shared" si="2"/>
        <v>0</v>
      </c>
    </row>
    <row r="66" spans="1:10">
      <c r="A66">
        <v>78</v>
      </c>
      <c r="B66" s="1">
        <v>0.222222222222222</v>
      </c>
      <c r="C66">
        <v>10</v>
      </c>
      <c r="D66">
        <v>320</v>
      </c>
      <c r="E66">
        <v>65.75</v>
      </c>
      <c r="F66">
        <v>10.6768060836501</v>
      </c>
      <c r="G66">
        <v>58.5</v>
      </c>
      <c r="H66">
        <f t="shared" si="0"/>
        <v>0.0158174904942966</v>
      </c>
      <c r="I66">
        <f t="shared" si="1"/>
        <v>0.019622641509434</v>
      </c>
      <c r="J66">
        <f t="shared" si="2"/>
        <v>0</v>
      </c>
    </row>
    <row r="67" spans="1:10">
      <c r="A67">
        <v>78</v>
      </c>
      <c r="B67" s="1">
        <v>0.225694444444444</v>
      </c>
      <c r="C67">
        <v>10</v>
      </c>
      <c r="D67">
        <v>325</v>
      </c>
      <c r="E67">
        <v>65.5</v>
      </c>
      <c r="F67">
        <v>12.0916030534351</v>
      </c>
      <c r="G67">
        <v>66</v>
      </c>
      <c r="H67">
        <f t="shared" ref="H67:H130" si="3">1.04/E67</f>
        <v>0.0158778625954198</v>
      </c>
      <c r="I67">
        <f t="shared" ref="I67:I130" si="4">1.04/53</f>
        <v>0.019622641509434</v>
      </c>
      <c r="J67">
        <f t="shared" ref="J67:J130" si="5">MAX(H67-I67,0)</f>
        <v>0</v>
      </c>
    </row>
    <row r="68" spans="1:10">
      <c r="A68">
        <v>78</v>
      </c>
      <c r="B68" s="1">
        <v>0.229166666666667</v>
      </c>
      <c r="C68">
        <v>10</v>
      </c>
      <c r="D68">
        <v>330</v>
      </c>
      <c r="E68">
        <v>67.75</v>
      </c>
      <c r="F68">
        <v>10.5387453874538</v>
      </c>
      <c r="G68">
        <v>59.5</v>
      </c>
      <c r="H68">
        <f t="shared" si="3"/>
        <v>0.0153505535055351</v>
      </c>
      <c r="I68">
        <f t="shared" si="4"/>
        <v>0.019622641509434</v>
      </c>
      <c r="J68">
        <f t="shared" si="5"/>
        <v>0</v>
      </c>
    </row>
    <row r="69" spans="1:10">
      <c r="A69">
        <v>78</v>
      </c>
      <c r="B69" s="1">
        <v>0.232638888888889</v>
      </c>
      <c r="C69">
        <v>10</v>
      </c>
      <c r="D69">
        <v>335</v>
      </c>
      <c r="E69">
        <v>66.5</v>
      </c>
      <c r="F69">
        <v>13.172932330827</v>
      </c>
      <c r="G69">
        <v>73</v>
      </c>
      <c r="H69">
        <f t="shared" si="3"/>
        <v>0.0156390977443609</v>
      </c>
      <c r="I69">
        <f t="shared" si="4"/>
        <v>0.019622641509434</v>
      </c>
      <c r="J69">
        <f t="shared" si="5"/>
        <v>0</v>
      </c>
    </row>
    <row r="70" spans="1:10">
      <c r="A70">
        <v>78</v>
      </c>
      <c r="B70" s="1">
        <v>0.236111111111111</v>
      </c>
      <c r="C70">
        <v>10</v>
      </c>
      <c r="D70">
        <v>340</v>
      </c>
      <c r="E70">
        <v>66.25</v>
      </c>
      <c r="F70">
        <v>17.388679245283</v>
      </c>
      <c r="G70">
        <v>96</v>
      </c>
      <c r="H70">
        <f t="shared" si="3"/>
        <v>0.0156981132075472</v>
      </c>
      <c r="I70">
        <f t="shared" si="4"/>
        <v>0.019622641509434</v>
      </c>
      <c r="J70">
        <f t="shared" si="5"/>
        <v>0</v>
      </c>
    </row>
    <row r="71" spans="1:10">
      <c r="A71">
        <v>78</v>
      </c>
      <c r="B71" s="1">
        <v>0.239583333333333</v>
      </c>
      <c r="C71">
        <v>10</v>
      </c>
      <c r="D71">
        <v>345</v>
      </c>
      <c r="E71">
        <v>65.25</v>
      </c>
      <c r="F71">
        <v>16.551724137931</v>
      </c>
      <c r="G71">
        <v>90</v>
      </c>
      <c r="H71">
        <f t="shared" si="3"/>
        <v>0.0159386973180077</v>
      </c>
      <c r="I71">
        <f t="shared" si="4"/>
        <v>0.019622641509434</v>
      </c>
      <c r="J71">
        <f t="shared" si="5"/>
        <v>0</v>
      </c>
    </row>
    <row r="72" spans="1:10">
      <c r="A72">
        <v>78</v>
      </c>
      <c r="B72" s="1">
        <v>0.243055555555556</v>
      </c>
      <c r="C72">
        <v>10</v>
      </c>
      <c r="D72">
        <v>350</v>
      </c>
      <c r="E72">
        <v>65.5</v>
      </c>
      <c r="F72">
        <v>11.5419847328244</v>
      </c>
      <c r="G72">
        <v>63</v>
      </c>
      <c r="H72">
        <f t="shared" si="3"/>
        <v>0.0158778625954198</v>
      </c>
      <c r="I72">
        <f t="shared" si="4"/>
        <v>0.019622641509434</v>
      </c>
      <c r="J72">
        <f t="shared" si="5"/>
        <v>0</v>
      </c>
    </row>
    <row r="73" spans="1:10">
      <c r="A73">
        <v>78</v>
      </c>
      <c r="B73" s="1">
        <v>0.246527777777778</v>
      </c>
      <c r="C73">
        <v>10</v>
      </c>
      <c r="D73">
        <v>355</v>
      </c>
      <c r="E73">
        <v>63.5</v>
      </c>
      <c r="F73">
        <v>20.6456692913385</v>
      </c>
      <c r="G73">
        <v>109.25</v>
      </c>
      <c r="H73">
        <f t="shared" si="3"/>
        <v>0.0163779527559055</v>
      </c>
      <c r="I73">
        <f t="shared" si="4"/>
        <v>0.019622641509434</v>
      </c>
      <c r="J73">
        <f t="shared" si="5"/>
        <v>0</v>
      </c>
    </row>
    <row r="74" spans="1:10">
      <c r="A74">
        <v>78</v>
      </c>
      <c r="B74" s="1">
        <v>0.25</v>
      </c>
      <c r="C74">
        <v>10</v>
      </c>
      <c r="D74">
        <v>360</v>
      </c>
      <c r="E74">
        <v>63.25</v>
      </c>
      <c r="F74">
        <v>15.3675889328063</v>
      </c>
      <c r="G74">
        <v>81</v>
      </c>
      <c r="H74">
        <f t="shared" si="3"/>
        <v>0.0164426877470356</v>
      </c>
      <c r="I74">
        <f t="shared" si="4"/>
        <v>0.019622641509434</v>
      </c>
      <c r="J74">
        <f t="shared" si="5"/>
        <v>0</v>
      </c>
    </row>
    <row r="75" spans="1:10">
      <c r="A75">
        <v>78</v>
      </c>
      <c r="B75" s="1">
        <v>0.253472222222222</v>
      </c>
      <c r="C75">
        <v>10</v>
      </c>
      <c r="D75">
        <v>365</v>
      </c>
      <c r="E75">
        <v>61.75</v>
      </c>
      <c r="F75">
        <v>17.3927125506072</v>
      </c>
      <c r="G75">
        <v>89.5</v>
      </c>
      <c r="H75">
        <f t="shared" si="3"/>
        <v>0.0168421052631579</v>
      </c>
      <c r="I75">
        <f t="shared" si="4"/>
        <v>0.019622641509434</v>
      </c>
      <c r="J75">
        <f t="shared" si="5"/>
        <v>0</v>
      </c>
    </row>
    <row r="76" spans="1:10">
      <c r="A76">
        <v>78</v>
      </c>
      <c r="B76" s="1">
        <v>0.256944444444444</v>
      </c>
      <c r="C76">
        <v>10</v>
      </c>
      <c r="D76">
        <v>370</v>
      </c>
      <c r="E76">
        <v>61.75</v>
      </c>
      <c r="F76">
        <v>20.5020242914979</v>
      </c>
      <c r="G76">
        <v>105.5</v>
      </c>
      <c r="H76">
        <f t="shared" si="3"/>
        <v>0.0168421052631579</v>
      </c>
      <c r="I76">
        <f t="shared" si="4"/>
        <v>0.019622641509434</v>
      </c>
      <c r="J76">
        <f t="shared" si="5"/>
        <v>0</v>
      </c>
    </row>
    <row r="77" spans="1:10">
      <c r="A77">
        <v>78</v>
      </c>
      <c r="B77" s="1">
        <v>0.260416666666667</v>
      </c>
      <c r="C77">
        <v>10</v>
      </c>
      <c r="D77">
        <v>375</v>
      </c>
      <c r="E77">
        <v>62.25</v>
      </c>
      <c r="F77">
        <v>19.0361445783132</v>
      </c>
      <c r="G77">
        <v>98.75</v>
      </c>
      <c r="H77">
        <f t="shared" si="3"/>
        <v>0.0167068273092369</v>
      </c>
      <c r="I77">
        <f t="shared" si="4"/>
        <v>0.019622641509434</v>
      </c>
      <c r="J77">
        <f t="shared" si="5"/>
        <v>0</v>
      </c>
    </row>
    <row r="78" spans="1:10">
      <c r="A78">
        <v>78</v>
      </c>
      <c r="B78" s="1">
        <v>0.263888888888889</v>
      </c>
      <c r="C78">
        <v>10</v>
      </c>
      <c r="D78">
        <v>380</v>
      </c>
      <c r="E78">
        <v>62.25</v>
      </c>
      <c r="F78">
        <v>21.4939759036144</v>
      </c>
      <c r="G78">
        <v>111.5</v>
      </c>
      <c r="H78">
        <f t="shared" si="3"/>
        <v>0.0167068273092369</v>
      </c>
      <c r="I78">
        <f t="shared" si="4"/>
        <v>0.019622641509434</v>
      </c>
      <c r="J78">
        <f t="shared" si="5"/>
        <v>0</v>
      </c>
    </row>
    <row r="79" spans="1:10">
      <c r="A79">
        <v>78</v>
      </c>
      <c r="B79" s="1">
        <v>0.267361111111111</v>
      </c>
      <c r="C79">
        <v>10</v>
      </c>
      <c r="D79">
        <v>385</v>
      </c>
      <c r="E79">
        <v>64.75</v>
      </c>
      <c r="F79">
        <v>21.1274131274131</v>
      </c>
      <c r="G79">
        <v>114</v>
      </c>
      <c r="H79">
        <f t="shared" si="3"/>
        <v>0.0160617760617761</v>
      </c>
      <c r="I79">
        <f t="shared" si="4"/>
        <v>0.019622641509434</v>
      </c>
      <c r="J79">
        <f t="shared" si="5"/>
        <v>0</v>
      </c>
    </row>
    <row r="80" spans="1:10">
      <c r="A80">
        <v>78</v>
      </c>
      <c r="B80" s="1">
        <v>0.270833333333333</v>
      </c>
      <c r="C80">
        <v>10</v>
      </c>
      <c r="D80">
        <v>390</v>
      </c>
      <c r="E80">
        <v>64.75</v>
      </c>
      <c r="F80">
        <v>23.1660231660231</v>
      </c>
      <c r="G80">
        <v>125</v>
      </c>
      <c r="H80">
        <f t="shared" si="3"/>
        <v>0.0160617760617761</v>
      </c>
      <c r="I80">
        <f t="shared" si="4"/>
        <v>0.019622641509434</v>
      </c>
      <c r="J80">
        <f t="shared" si="5"/>
        <v>0</v>
      </c>
    </row>
    <row r="81" spans="1:10">
      <c r="A81">
        <v>78</v>
      </c>
      <c r="B81" s="1">
        <v>0.274305555555556</v>
      </c>
      <c r="C81">
        <v>10</v>
      </c>
      <c r="D81">
        <v>395</v>
      </c>
      <c r="E81">
        <v>64</v>
      </c>
      <c r="F81">
        <v>23.4375</v>
      </c>
      <c r="G81">
        <v>125</v>
      </c>
      <c r="H81">
        <f t="shared" si="3"/>
        <v>0.01625</v>
      </c>
      <c r="I81">
        <f t="shared" si="4"/>
        <v>0.019622641509434</v>
      </c>
      <c r="J81">
        <f t="shared" si="5"/>
        <v>0</v>
      </c>
    </row>
    <row r="82" spans="1:10">
      <c r="A82">
        <v>78</v>
      </c>
      <c r="B82" s="1">
        <v>0.277777777777778</v>
      </c>
      <c r="C82">
        <v>10</v>
      </c>
      <c r="D82">
        <v>400</v>
      </c>
      <c r="E82">
        <v>63</v>
      </c>
      <c r="F82">
        <v>24.6666666666666</v>
      </c>
      <c r="G82">
        <v>129.5</v>
      </c>
      <c r="H82">
        <f t="shared" si="3"/>
        <v>0.0165079365079365</v>
      </c>
      <c r="I82">
        <f t="shared" si="4"/>
        <v>0.019622641509434</v>
      </c>
      <c r="J82">
        <f t="shared" si="5"/>
        <v>0</v>
      </c>
    </row>
    <row r="83" spans="1:10">
      <c r="A83">
        <v>78</v>
      </c>
      <c r="B83" s="1">
        <v>0.28125</v>
      </c>
      <c r="C83">
        <v>10</v>
      </c>
      <c r="D83">
        <v>405</v>
      </c>
      <c r="E83">
        <v>59</v>
      </c>
      <c r="F83">
        <v>26.0847457627118</v>
      </c>
      <c r="G83">
        <v>128.25</v>
      </c>
      <c r="H83">
        <f t="shared" si="3"/>
        <v>0.0176271186440678</v>
      </c>
      <c r="I83">
        <f t="shared" si="4"/>
        <v>0.019622641509434</v>
      </c>
      <c r="J83">
        <f t="shared" si="5"/>
        <v>0</v>
      </c>
    </row>
    <row r="84" spans="1:10">
      <c r="A84">
        <v>78</v>
      </c>
      <c r="B84" s="1">
        <v>0.284722222222222</v>
      </c>
      <c r="C84">
        <v>10</v>
      </c>
      <c r="D84">
        <v>410</v>
      </c>
      <c r="E84">
        <v>62.5</v>
      </c>
      <c r="F84">
        <v>22.128</v>
      </c>
      <c r="G84">
        <v>115.25</v>
      </c>
      <c r="H84">
        <f t="shared" si="3"/>
        <v>0.01664</v>
      </c>
      <c r="I84">
        <f t="shared" si="4"/>
        <v>0.019622641509434</v>
      </c>
      <c r="J84">
        <f t="shared" si="5"/>
        <v>0</v>
      </c>
    </row>
    <row r="85" spans="1:10">
      <c r="A85">
        <v>78</v>
      </c>
      <c r="B85" s="1">
        <v>0.288194444444444</v>
      </c>
      <c r="C85">
        <v>10</v>
      </c>
      <c r="D85">
        <v>415</v>
      </c>
      <c r="E85">
        <v>63</v>
      </c>
      <c r="F85">
        <v>22.7619047619047</v>
      </c>
      <c r="G85">
        <v>119.5</v>
      </c>
      <c r="H85">
        <f t="shared" si="3"/>
        <v>0.0165079365079365</v>
      </c>
      <c r="I85">
        <f t="shared" si="4"/>
        <v>0.019622641509434</v>
      </c>
      <c r="J85">
        <f t="shared" si="5"/>
        <v>0</v>
      </c>
    </row>
    <row r="86" spans="1:10">
      <c r="A86">
        <v>78</v>
      </c>
      <c r="B86" s="1">
        <v>0.291666666666667</v>
      </c>
      <c r="C86">
        <v>10</v>
      </c>
      <c r="D86">
        <v>420</v>
      </c>
      <c r="E86">
        <v>62.25</v>
      </c>
      <c r="F86">
        <v>20.144578313253</v>
      </c>
      <c r="G86">
        <v>104.5</v>
      </c>
      <c r="H86">
        <f t="shared" si="3"/>
        <v>0.0167068273092369</v>
      </c>
      <c r="I86">
        <f t="shared" si="4"/>
        <v>0.019622641509434</v>
      </c>
      <c r="J86">
        <f t="shared" si="5"/>
        <v>0</v>
      </c>
    </row>
    <row r="87" spans="1:10">
      <c r="A87">
        <v>78</v>
      </c>
      <c r="B87" s="1">
        <v>0.295138888888889</v>
      </c>
      <c r="C87">
        <v>10</v>
      </c>
      <c r="D87">
        <v>425</v>
      </c>
      <c r="E87">
        <v>62</v>
      </c>
      <c r="F87">
        <v>20.6612903225806</v>
      </c>
      <c r="G87">
        <v>106.75</v>
      </c>
      <c r="H87">
        <f t="shared" si="3"/>
        <v>0.0167741935483871</v>
      </c>
      <c r="I87">
        <f t="shared" si="4"/>
        <v>0.019622641509434</v>
      </c>
      <c r="J87">
        <f t="shared" si="5"/>
        <v>0</v>
      </c>
    </row>
    <row r="88" spans="1:10">
      <c r="A88">
        <v>78</v>
      </c>
      <c r="B88" s="1">
        <v>0.298611111111111</v>
      </c>
      <c r="C88">
        <v>10</v>
      </c>
      <c r="D88">
        <v>430</v>
      </c>
      <c r="E88">
        <v>63</v>
      </c>
      <c r="F88">
        <v>20.9047619047619</v>
      </c>
      <c r="G88">
        <v>109.75</v>
      </c>
      <c r="H88">
        <f t="shared" si="3"/>
        <v>0.0165079365079365</v>
      </c>
      <c r="I88">
        <f t="shared" si="4"/>
        <v>0.019622641509434</v>
      </c>
      <c r="J88">
        <f t="shared" si="5"/>
        <v>0</v>
      </c>
    </row>
    <row r="89" spans="1:10">
      <c r="A89">
        <v>78</v>
      </c>
      <c r="B89" s="1">
        <v>0.302083333333333</v>
      </c>
      <c r="C89">
        <v>10</v>
      </c>
      <c r="D89">
        <v>435</v>
      </c>
      <c r="E89">
        <v>64</v>
      </c>
      <c r="F89">
        <v>20.859375</v>
      </c>
      <c r="G89">
        <v>111.25</v>
      </c>
      <c r="H89">
        <f t="shared" si="3"/>
        <v>0.01625</v>
      </c>
      <c r="I89">
        <f t="shared" si="4"/>
        <v>0.019622641509434</v>
      </c>
      <c r="J89">
        <f t="shared" si="5"/>
        <v>0</v>
      </c>
    </row>
    <row r="90" spans="1:10">
      <c r="A90">
        <v>78</v>
      </c>
      <c r="B90" s="1">
        <v>0.305555555555556</v>
      </c>
      <c r="C90">
        <v>10</v>
      </c>
      <c r="D90">
        <v>440</v>
      </c>
      <c r="E90">
        <v>63.5</v>
      </c>
      <c r="F90">
        <v>22.7244094488188</v>
      </c>
      <c r="G90">
        <v>120.25</v>
      </c>
      <c r="H90">
        <f t="shared" si="3"/>
        <v>0.0163779527559055</v>
      </c>
      <c r="I90">
        <f t="shared" si="4"/>
        <v>0.019622641509434</v>
      </c>
      <c r="J90">
        <f t="shared" si="5"/>
        <v>0</v>
      </c>
    </row>
    <row r="91" spans="1:10">
      <c r="A91">
        <v>78</v>
      </c>
      <c r="B91" s="1">
        <v>0.309027777777778</v>
      </c>
      <c r="C91">
        <v>10</v>
      </c>
      <c r="D91">
        <v>445</v>
      </c>
      <c r="E91">
        <v>65.5</v>
      </c>
      <c r="F91">
        <v>20.7480916030534</v>
      </c>
      <c r="G91">
        <v>113.25</v>
      </c>
      <c r="H91">
        <f t="shared" si="3"/>
        <v>0.0158778625954198</v>
      </c>
      <c r="I91">
        <f t="shared" si="4"/>
        <v>0.019622641509434</v>
      </c>
      <c r="J91">
        <f t="shared" si="5"/>
        <v>0</v>
      </c>
    </row>
    <row r="92" spans="1:10">
      <c r="A92">
        <v>78</v>
      </c>
      <c r="B92" s="1">
        <v>0.3125</v>
      </c>
      <c r="C92">
        <v>10</v>
      </c>
      <c r="D92">
        <v>450</v>
      </c>
      <c r="E92">
        <v>63</v>
      </c>
      <c r="F92">
        <v>22.3333333333333</v>
      </c>
      <c r="G92">
        <v>117.25</v>
      </c>
      <c r="H92">
        <f t="shared" si="3"/>
        <v>0.0165079365079365</v>
      </c>
      <c r="I92">
        <f t="shared" si="4"/>
        <v>0.019622641509434</v>
      </c>
      <c r="J92">
        <f t="shared" si="5"/>
        <v>0</v>
      </c>
    </row>
    <row r="93" spans="1:10">
      <c r="A93">
        <v>78</v>
      </c>
      <c r="B93" s="1">
        <v>0.315972222222222</v>
      </c>
      <c r="C93">
        <v>10</v>
      </c>
      <c r="D93">
        <v>455</v>
      </c>
      <c r="E93">
        <v>61</v>
      </c>
      <c r="F93">
        <v>25.1803278688524</v>
      </c>
      <c r="G93">
        <v>128</v>
      </c>
      <c r="H93">
        <f t="shared" si="3"/>
        <v>0.0170491803278689</v>
      </c>
      <c r="I93">
        <f t="shared" si="4"/>
        <v>0.019622641509434</v>
      </c>
      <c r="J93">
        <f t="shared" si="5"/>
        <v>0</v>
      </c>
    </row>
    <row r="94" spans="1:10">
      <c r="A94">
        <v>78</v>
      </c>
      <c r="B94" s="1">
        <v>0.319444444444444</v>
      </c>
      <c r="C94">
        <v>10</v>
      </c>
      <c r="D94">
        <v>460</v>
      </c>
      <c r="E94">
        <v>65</v>
      </c>
      <c r="F94">
        <v>21.3692307692307</v>
      </c>
      <c r="G94">
        <v>115.75</v>
      </c>
      <c r="H94">
        <f t="shared" si="3"/>
        <v>0.016</v>
      </c>
      <c r="I94">
        <f t="shared" si="4"/>
        <v>0.019622641509434</v>
      </c>
      <c r="J94">
        <f t="shared" si="5"/>
        <v>0</v>
      </c>
    </row>
    <row r="95" spans="1:10">
      <c r="A95">
        <v>78</v>
      </c>
      <c r="B95" s="1">
        <v>0.322916666666667</v>
      </c>
      <c r="C95">
        <v>10</v>
      </c>
      <c r="D95">
        <v>465</v>
      </c>
      <c r="E95">
        <v>65.25</v>
      </c>
      <c r="F95">
        <v>22.6206896551724</v>
      </c>
      <c r="G95">
        <v>123</v>
      </c>
      <c r="H95">
        <f t="shared" si="3"/>
        <v>0.0159386973180077</v>
      </c>
      <c r="I95">
        <f t="shared" si="4"/>
        <v>0.019622641509434</v>
      </c>
      <c r="J95">
        <f t="shared" si="5"/>
        <v>0</v>
      </c>
    </row>
    <row r="96" spans="1:10">
      <c r="A96">
        <v>78</v>
      </c>
      <c r="B96" s="1">
        <v>0.326388888888889</v>
      </c>
      <c r="C96">
        <v>10</v>
      </c>
      <c r="D96">
        <v>470</v>
      </c>
      <c r="E96">
        <v>63.25</v>
      </c>
      <c r="F96">
        <v>23.4782608695652</v>
      </c>
      <c r="G96">
        <v>123.75</v>
      </c>
      <c r="H96">
        <f t="shared" si="3"/>
        <v>0.0164426877470356</v>
      </c>
      <c r="I96">
        <f t="shared" si="4"/>
        <v>0.019622641509434</v>
      </c>
      <c r="J96">
        <f t="shared" si="5"/>
        <v>0</v>
      </c>
    </row>
    <row r="97" spans="1:10">
      <c r="A97">
        <v>78</v>
      </c>
      <c r="B97" s="1">
        <v>0.329861111111111</v>
      </c>
      <c r="C97">
        <v>10</v>
      </c>
      <c r="D97">
        <v>475</v>
      </c>
      <c r="E97">
        <v>64</v>
      </c>
      <c r="F97">
        <v>21.46875</v>
      </c>
      <c r="G97">
        <v>114.5</v>
      </c>
      <c r="H97">
        <f t="shared" si="3"/>
        <v>0.01625</v>
      </c>
      <c r="I97">
        <f t="shared" si="4"/>
        <v>0.019622641509434</v>
      </c>
      <c r="J97">
        <f t="shared" si="5"/>
        <v>0</v>
      </c>
    </row>
    <row r="98" spans="1:10">
      <c r="A98">
        <v>78</v>
      </c>
      <c r="B98" s="1">
        <v>0.333333333333333</v>
      </c>
      <c r="C98">
        <v>10</v>
      </c>
      <c r="D98">
        <v>480</v>
      </c>
      <c r="E98">
        <v>64.5</v>
      </c>
      <c r="F98">
        <v>21.2093023255813</v>
      </c>
      <c r="G98">
        <v>114</v>
      </c>
      <c r="H98">
        <f t="shared" si="3"/>
        <v>0.0161240310077519</v>
      </c>
      <c r="I98">
        <f t="shared" si="4"/>
        <v>0.019622641509434</v>
      </c>
      <c r="J98">
        <f t="shared" si="5"/>
        <v>0</v>
      </c>
    </row>
    <row r="99" spans="1:10">
      <c r="A99">
        <v>78</v>
      </c>
      <c r="B99" s="1">
        <v>0.336805555555556</v>
      </c>
      <c r="C99">
        <v>10</v>
      </c>
      <c r="D99">
        <v>485</v>
      </c>
      <c r="E99">
        <v>65.75</v>
      </c>
      <c r="F99">
        <v>18.0228136882129</v>
      </c>
      <c r="G99">
        <v>98.75</v>
      </c>
      <c r="H99">
        <f t="shared" si="3"/>
        <v>0.0158174904942966</v>
      </c>
      <c r="I99">
        <f t="shared" si="4"/>
        <v>0.019622641509434</v>
      </c>
      <c r="J99">
        <f t="shared" si="5"/>
        <v>0</v>
      </c>
    </row>
    <row r="100" spans="1:10">
      <c r="A100">
        <v>78</v>
      </c>
      <c r="B100" s="1">
        <v>0.340277777777778</v>
      </c>
      <c r="C100">
        <v>10</v>
      </c>
      <c r="D100">
        <v>490</v>
      </c>
      <c r="E100">
        <v>64.75</v>
      </c>
      <c r="F100">
        <v>17.9305019305019</v>
      </c>
      <c r="G100">
        <v>96.75</v>
      </c>
      <c r="H100">
        <f t="shared" si="3"/>
        <v>0.0160617760617761</v>
      </c>
      <c r="I100">
        <f t="shared" si="4"/>
        <v>0.019622641509434</v>
      </c>
      <c r="J100">
        <f t="shared" si="5"/>
        <v>0</v>
      </c>
    </row>
    <row r="101" spans="1:10">
      <c r="A101">
        <v>78</v>
      </c>
      <c r="B101" s="1">
        <v>0.34375</v>
      </c>
      <c r="C101">
        <v>10</v>
      </c>
      <c r="D101">
        <v>495</v>
      </c>
      <c r="E101">
        <v>65.75</v>
      </c>
      <c r="F101">
        <v>19.3003802281368</v>
      </c>
      <c r="G101">
        <v>105.75</v>
      </c>
      <c r="H101">
        <f t="shared" si="3"/>
        <v>0.0158174904942966</v>
      </c>
      <c r="I101">
        <f t="shared" si="4"/>
        <v>0.019622641509434</v>
      </c>
      <c r="J101">
        <f t="shared" si="5"/>
        <v>0</v>
      </c>
    </row>
    <row r="102" spans="1:10">
      <c r="A102">
        <v>78</v>
      </c>
      <c r="B102" s="1">
        <v>0.347222222222222</v>
      </c>
      <c r="C102">
        <v>10</v>
      </c>
      <c r="D102">
        <v>500</v>
      </c>
      <c r="E102">
        <v>65.5</v>
      </c>
      <c r="F102">
        <v>19.7404580152671</v>
      </c>
      <c r="G102">
        <v>107.75</v>
      </c>
      <c r="H102">
        <f t="shared" si="3"/>
        <v>0.0158778625954198</v>
      </c>
      <c r="I102">
        <f t="shared" si="4"/>
        <v>0.019622641509434</v>
      </c>
      <c r="J102">
        <f t="shared" si="5"/>
        <v>0</v>
      </c>
    </row>
    <row r="103" spans="1:10">
      <c r="A103">
        <v>78</v>
      </c>
      <c r="B103" s="1">
        <v>0.350694444444444</v>
      </c>
      <c r="C103">
        <v>10</v>
      </c>
      <c r="D103">
        <v>505</v>
      </c>
      <c r="E103">
        <v>65.75</v>
      </c>
      <c r="F103">
        <v>19.0266159695817</v>
      </c>
      <c r="G103">
        <v>104.25</v>
      </c>
      <c r="H103">
        <f t="shared" si="3"/>
        <v>0.0158174904942966</v>
      </c>
      <c r="I103">
        <f t="shared" si="4"/>
        <v>0.019622641509434</v>
      </c>
      <c r="J103">
        <f t="shared" si="5"/>
        <v>0</v>
      </c>
    </row>
    <row r="104" spans="1:10">
      <c r="A104">
        <v>78</v>
      </c>
      <c r="B104" s="1">
        <v>0.354166666666667</v>
      </c>
      <c r="C104">
        <v>10</v>
      </c>
      <c r="D104">
        <v>510</v>
      </c>
      <c r="E104">
        <v>66.25</v>
      </c>
      <c r="F104">
        <v>17.4792452830188</v>
      </c>
      <c r="G104">
        <v>96.5</v>
      </c>
      <c r="H104">
        <f t="shared" si="3"/>
        <v>0.0156981132075472</v>
      </c>
      <c r="I104">
        <f t="shared" si="4"/>
        <v>0.019622641509434</v>
      </c>
      <c r="J104">
        <f t="shared" si="5"/>
        <v>0</v>
      </c>
    </row>
    <row r="105" spans="1:10">
      <c r="A105">
        <v>78</v>
      </c>
      <c r="B105" s="1">
        <v>0.357638888888889</v>
      </c>
      <c r="C105">
        <v>10</v>
      </c>
      <c r="D105">
        <v>515</v>
      </c>
      <c r="E105">
        <v>64.5</v>
      </c>
      <c r="F105">
        <v>20.4651162790697</v>
      </c>
      <c r="G105">
        <v>110</v>
      </c>
      <c r="H105">
        <f t="shared" si="3"/>
        <v>0.0161240310077519</v>
      </c>
      <c r="I105">
        <f t="shared" si="4"/>
        <v>0.019622641509434</v>
      </c>
      <c r="J105">
        <f t="shared" si="5"/>
        <v>0</v>
      </c>
    </row>
    <row r="106" spans="1:10">
      <c r="A106">
        <v>78</v>
      </c>
      <c r="B106" s="1">
        <v>0.361111111111111</v>
      </c>
      <c r="C106">
        <v>10</v>
      </c>
      <c r="D106">
        <v>520</v>
      </c>
      <c r="E106">
        <v>64.75</v>
      </c>
      <c r="F106">
        <v>20.8030888030888</v>
      </c>
      <c r="G106">
        <v>112.25</v>
      </c>
      <c r="H106">
        <f t="shared" si="3"/>
        <v>0.0160617760617761</v>
      </c>
      <c r="I106">
        <f t="shared" si="4"/>
        <v>0.019622641509434</v>
      </c>
      <c r="J106">
        <f t="shared" si="5"/>
        <v>0</v>
      </c>
    </row>
    <row r="107" spans="1:10">
      <c r="A107">
        <v>78</v>
      </c>
      <c r="B107" s="1">
        <v>0.364583333333333</v>
      </c>
      <c r="C107">
        <v>10</v>
      </c>
      <c r="D107">
        <v>525</v>
      </c>
      <c r="E107">
        <v>63.5</v>
      </c>
      <c r="F107">
        <v>20.8818897637795</v>
      </c>
      <c r="G107">
        <v>110.5</v>
      </c>
      <c r="H107">
        <f t="shared" si="3"/>
        <v>0.0163779527559055</v>
      </c>
      <c r="I107">
        <f t="shared" si="4"/>
        <v>0.019622641509434</v>
      </c>
      <c r="J107">
        <f t="shared" si="5"/>
        <v>0</v>
      </c>
    </row>
    <row r="108" spans="1:10">
      <c r="A108">
        <v>78</v>
      </c>
      <c r="B108" s="1">
        <v>0.368055555555556</v>
      </c>
      <c r="C108">
        <v>10</v>
      </c>
      <c r="D108">
        <v>530</v>
      </c>
      <c r="E108">
        <v>63.5</v>
      </c>
      <c r="F108">
        <v>21.8267716535433</v>
      </c>
      <c r="G108">
        <v>115.5</v>
      </c>
      <c r="H108">
        <f t="shared" si="3"/>
        <v>0.0163779527559055</v>
      </c>
      <c r="I108">
        <f t="shared" si="4"/>
        <v>0.019622641509434</v>
      </c>
      <c r="J108">
        <f t="shared" si="5"/>
        <v>0</v>
      </c>
    </row>
    <row r="109" spans="1:10">
      <c r="A109">
        <v>78</v>
      </c>
      <c r="B109" s="1">
        <v>0.371527777777778</v>
      </c>
      <c r="C109">
        <v>10</v>
      </c>
      <c r="D109">
        <v>535</v>
      </c>
      <c r="E109">
        <v>65.25</v>
      </c>
      <c r="F109">
        <v>17.9310344827586</v>
      </c>
      <c r="G109">
        <v>97.5</v>
      </c>
      <c r="H109">
        <f t="shared" si="3"/>
        <v>0.0159386973180077</v>
      </c>
      <c r="I109">
        <f t="shared" si="4"/>
        <v>0.019622641509434</v>
      </c>
      <c r="J109">
        <f t="shared" si="5"/>
        <v>0</v>
      </c>
    </row>
    <row r="110" spans="1:10">
      <c r="A110">
        <v>78</v>
      </c>
      <c r="B110" s="1">
        <v>0.375</v>
      </c>
      <c r="C110">
        <v>10</v>
      </c>
      <c r="D110">
        <v>540</v>
      </c>
      <c r="E110">
        <v>65.5</v>
      </c>
      <c r="F110">
        <v>18</v>
      </c>
      <c r="G110">
        <v>98.25</v>
      </c>
      <c r="H110">
        <f t="shared" si="3"/>
        <v>0.0158778625954198</v>
      </c>
      <c r="I110">
        <f t="shared" si="4"/>
        <v>0.019622641509434</v>
      </c>
      <c r="J110">
        <f t="shared" si="5"/>
        <v>0</v>
      </c>
    </row>
    <row r="111" spans="1:10">
      <c r="A111">
        <v>78</v>
      </c>
      <c r="B111" s="1">
        <v>0.378472222222222</v>
      </c>
      <c r="C111">
        <v>10</v>
      </c>
      <c r="D111">
        <v>545</v>
      </c>
      <c r="E111">
        <v>66</v>
      </c>
      <c r="F111">
        <v>20.090909090909</v>
      </c>
      <c r="G111">
        <v>110.5</v>
      </c>
      <c r="H111">
        <f t="shared" si="3"/>
        <v>0.0157575757575758</v>
      </c>
      <c r="I111">
        <f t="shared" si="4"/>
        <v>0.019622641509434</v>
      </c>
      <c r="J111">
        <f t="shared" si="5"/>
        <v>0</v>
      </c>
    </row>
    <row r="112" spans="1:10">
      <c r="A112">
        <v>78</v>
      </c>
      <c r="B112" s="1">
        <v>0.381944444444444</v>
      </c>
      <c r="C112">
        <v>10</v>
      </c>
      <c r="D112">
        <v>550</v>
      </c>
      <c r="E112">
        <v>64</v>
      </c>
      <c r="F112">
        <v>20.90625</v>
      </c>
      <c r="G112">
        <v>111.5</v>
      </c>
      <c r="H112">
        <f t="shared" si="3"/>
        <v>0.01625</v>
      </c>
      <c r="I112">
        <f t="shared" si="4"/>
        <v>0.019622641509434</v>
      </c>
      <c r="J112">
        <f t="shared" si="5"/>
        <v>0</v>
      </c>
    </row>
    <row r="113" spans="1:10">
      <c r="A113">
        <v>78</v>
      </c>
      <c r="B113" s="1">
        <v>0.385416666666667</v>
      </c>
      <c r="C113">
        <v>10</v>
      </c>
      <c r="D113">
        <v>555</v>
      </c>
      <c r="E113">
        <v>64</v>
      </c>
      <c r="F113">
        <v>20.71875</v>
      </c>
      <c r="G113">
        <v>110.5</v>
      </c>
      <c r="H113">
        <f t="shared" si="3"/>
        <v>0.01625</v>
      </c>
      <c r="I113">
        <f t="shared" si="4"/>
        <v>0.019622641509434</v>
      </c>
      <c r="J113">
        <f t="shared" si="5"/>
        <v>0</v>
      </c>
    </row>
    <row r="114" spans="1:10">
      <c r="A114">
        <v>78</v>
      </c>
      <c r="B114" s="1">
        <v>0.388888888888889</v>
      </c>
      <c r="C114">
        <v>10</v>
      </c>
      <c r="D114">
        <v>560</v>
      </c>
      <c r="E114">
        <v>64.5</v>
      </c>
      <c r="F114">
        <v>21.7674418604651</v>
      </c>
      <c r="G114">
        <v>117</v>
      </c>
      <c r="H114">
        <f t="shared" si="3"/>
        <v>0.0161240310077519</v>
      </c>
      <c r="I114">
        <f t="shared" si="4"/>
        <v>0.019622641509434</v>
      </c>
      <c r="J114">
        <f t="shared" si="5"/>
        <v>0</v>
      </c>
    </row>
    <row r="115" spans="1:10">
      <c r="A115">
        <v>78</v>
      </c>
      <c r="B115" s="1">
        <v>0.392361111111111</v>
      </c>
      <c r="C115">
        <v>10</v>
      </c>
      <c r="D115">
        <v>565</v>
      </c>
      <c r="E115">
        <v>66.25</v>
      </c>
      <c r="F115">
        <v>19.3358490566037</v>
      </c>
      <c r="G115">
        <v>106.75</v>
      </c>
      <c r="H115">
        <f t="shared" si="3"/>
        <v>0.0156981132075472</v>
      </c>
      <c r="I115">
        <f t="shared" si="4"/>
        <v>0.019622641509434</v>
      </c>
      <c r="J115">
        <f t="shared" si="5"/>
        <v>0</v>
      </c>
    </row>
    <row r="116" spans="1:10">
      <c r="A116">
        <v>78</v>
      </c>
      <c r="B116" s="1">
        <v>0.395833333333333</v>
      </c>
      <c r="C116">
        <v>10</v>
      </c>
      <c r="D116">
        <v>570</v>
      </c>
      <c r="E116">
        <v>66.5</v>
      </c>
      <c r="F116">
        <v>18.9473684210526</v>
      </c>
      <c r="G116">
        <v>105</v>
      </c>
      <c r="H116">
        <f t="shared" si="3"/>
        <v>0.0156390977443609</v>
      </c>
      <c r="I116">
        <f t="shared" si="4"/>
        <v>0.019622641509434</v>
      </c>
      <c r="J116">
        <f t="shared" si="5"/>
        <v>0</v>
      </c>
    </row>
    <row r="117" spans="1:10">
      <c r="A117">
        <v>78</v>
      </c>
      <c r="B117" s="1">
        <v>0.399305555555556</v>
      </c>
      <c r="C117">
        <v>10</v>
      </c>
      <c r="D117">
        <v>575</v>
      </c>
      <c r="E117">
        <v>65</v>
      </c>
      <c r="F117">
        <v>20.5846153846153</v>
      </c>
      <c r="G117">
        <v>111.5</v>
      </c>
      <c r="H117">
        <f t="shared" si="3"/>
        <v>0.016</v>
      </c>
      <c r="I117">
        <f t="shared" si="4"/>
        <v>0.019622641509434</v>
      </c>
      <c r="J117">
        <f t="shared" si="5"/>
        <v>0</v>
      </c>
    </row>
    <row r="118" spans="1:10">
      <c r="A118">
        <v>78</v>
      </c>
      <c r="B118" s="1">
        <v>0.402777777777778</v>
      </c>
      <c r="C118">
        <v>10</v>
      </c>
      <c r="D118">
        <v>580</v>
      </c>
      <c r="E118">
        <v>65.5</v>
      </c>
      <c r="F118">
        <v>20.4274809160305</v>
      </c>
      <c r="G118">
        <v>111.5</v>
      </c>
      <c r="H118">
        <f t="shared" si="3"/>
        <v>0.0158778625954198</v>
      </c>
      <c r="I118">
        <f t="shared" si="4"/>
        <v>0.019622641509434</v>
      </c>
      <c r="J118">
        <f t="shared" si="5"/>
        <v>0</v>
      </c>
    </row>
    <row r="119" spans="1:10">
      <c r="A119">
        <v>78</v>
      </c>
      <c r="B119" s="1">
        <v>0.40625</v>
      </c>
      <c r="C119">
        <v>10</v>
      </c>
      <c r="D119">
        <v>585</v>
      </c>
      <c r="E119">
        <v>64.25</v>
      </c>
      <c r="F119">
        <v>19.7976653696498</v>
      </c>
      <c r="G119">
        <v>106</v>
      </c>
      <c r="H119">
        <f t="shared" si="3"/>
        <v>0.0161867704280156</v>
      </c>
      <c r="I119">
        <f t="shared" si="4"/>
        <v>0.019622641509434</v>
      </c>
      <c r="J119">
        <f t="shared" si="5"/>
        <v>0</v>
      </c>
    </row>
    <row r="120" spans="1:10">
      <c r="A120">
        <v>78</v>
      </c>
      <c r="B120" s="1">
        <v>0.409722222222222</v>
      </c>
      <c r="C120">
        <v>10</v>
      </c>
      <c r="D120">
        <v>590</v>
      </c>
      <c r="E120">
        <v>64.75</v>
      </c>
      <c r="F120">
        <v>20.7567567567567</v>
      </c>
      <c r="G120">
        <v>112</v>
      </c>
      <c r="H120">
        <f t="shared" si="3"/>
        <v>0.0160617760617761</v>
      </c>
      <c r="I120">
        <f t="shared" si="4"/>
        <v>0.019622641509434</v>
      </c>
      <c r="J120">
        <f t="shared" si="5"/>
        <v>0</v>
      </c>
    </row>
    <row r="121" spans="1:10">
      <c r="A121">
        <v>78</v>
      </c>
      <c r="B121" s="1">
        <v>0.413194444444444</v>
      </c>
      <c r="C121">
        <v>10</v>
      </c>
      <c r="D121">
        <v>595</v>
      </c>
      <c r="E121">
        <v>65.5</v>
      </c>
      <c r="F121">
        <v>18</v>
      </c>
      <c r="G121">
        <v>98.25</v>
      </c>
      <c r="H121">
        <f t="shared" si="3"/>
        <v>0.0158778625954198</v>
      </c>
      <c r="I121">
        <f t="shared" si="4"/>
        <v>0.019622641509434</v>
      </c>
      <c r="J121">
        <f t="shared" si="5"/>
        <v>0</v>
      </c>
    </row>
    <row r="122" spans="1:10">
      <c r="A122">
        <v>78</v>
      </c>
      <c r="B122" s="1">
        <v>0.416666666666667</v>
      </c>
      <c r="C122">
        <v>10</v>
      </c>
      <c r="D122">
        <v>600</v>
      </c>
      <c r="E122">
        <v>64.25</v>
      </c>
      <c r="F122">
        <v>17.136186770428</v>
      </c>
      <c r="G122">
        <v>91.75</v>
      </c>
      <c r="H122">
        <f t="shared" si="3"/>
        <v>0.0161867704280156</v>
      </c>
      <c r="I122">
        <f t="shared" si="4"/>
        <v>0.019622641509434</v>
      </c>
      <c r="J122">
        <f t="shared" si="5"/>
        <v>0</v>
      </c>
    </row>
    <row r="123" spans="1:10">
      <c r="A123">
        <v>78</v>
      </c>
      <c r="B123" s="1">
        <v>0.420138888888889</v>
      </c>
      <c r="C123">
        <v>10</v>
      </c>
      <c r="D123">
        <v>605</v>
      </c>
      <c r="E123">
        <v>65.25</v>
      </c>
      <c r="F123">
        <v>19.0344827586206</v>
      </c>
      <c r="G123">
        <v>103.5</v>
      </c>
      <c r="H123">
        <f t="shared" si="3"/>
        <v>0.0159386973180077</v>
      </c>
      <c r="I123">
        <f t="shared" si="4"/>
        <v>0.019622641509434</v>
      </c>
      <c r="J123">
        <f t="shared" si="5"/>
        <v>0</v>
      </c>
    </row>
    <row r="124" spans="1:10">
      <c r="A124">
        <v>78</v>
      </c>
      <c r="B124" s="1">
        <v>0.423611111111111</v>
      </c>
      <c r="C124">
        <v>10</v>
      </c>
      <c r="D124">
        <v>610</v>
      </c>
      <c r="E124">
        <v>65</v>
      </c>
      <c r="F124">
        <v>19.2</v>
      </c>
      <c r="G124">
        <v>104</v>
      </c>
      <c r="H124">
        <f t="shared" si="3"/>
        <v>0.016</v>
      </c>
      <c r="I124">
        <f t="shared" si="4"/>
        <v>0.019622641509434</v>
      </c>
      <c r="J124">
        <f t="shared" si="5"/>
        <v>0</v>
      </c>
    </row>
    <row r="125" spans="1:10">
      <c r="A125">
        <v>78</v>
      </c>
      <c r="B125" s="1">
        <v>0.427083333333333</v>
      </c>
      <c r="C125">
        <v>10</v>
      </c>
      <c r="D125">
        <v>615</v>
      </c>
      <c r="E125">
        <v>64.75</v>
      </c>
      <c r="F125">
        <v>21.8687258687258</v>
      </c>
      <c r="G125">
        <v>118</v>
      </c>
      <c r="H125">
        <f t="shared" si="3"/>
        <v>0.0160617760617761</v>
      </c>
      <c r="I125">
        <f t="shared" si="4"/>
        <v>0.019622641509434</v>
      </c>
      <c r="J125">
        <f t="shared" si="5"/>
        <v>0</v>
      </c>
    </row>
    <row r="126" spans="1:10">
      <c r="A126">
        <v>78</v>
      </c>
      <c r="B126" s="1">
        <v>0.430555555555556</v>
      </c>
      <c r="C126">
        <v>10</v>
      </c>
      <c r="D126">
        <v>620</v>
      </c>
      <c r="E126">
        <v>65.25</v>
      </c>
      <c r="F126">
        <v>20.0459770114942</v>
      </c>
      <c r="G126">
        <v>109</v>
      </c>
      <c r="H126">
        <f t="shared" si="3"/>
        <v>0.0159386973180077</v>
      </c>
      <c r="I126">
        <f t="shared" si="4"/>
        <v>0.019622641509434</v>
      </c>
      <c r="J126">
        <f t="shared" si="5"/>
        <v>0</v>
      </c>
    </row>
    <row r="127" spans="1:10">
      <c r="A127">
        <v>78</v>
      </c>
      <c r="B127" s="1">
        <v>0.434027777777778</v>
      </c>
      <c r="C127">
        <v>10</v>
      </c>
      <c r="D127">
        <v>625</v>
      </c>
      <c r="E127">
        <v>65.5</v>
      </c>
      <c r="F127">
        <v>19.4656488549618</v>
      </c>
      <c r="G127">
        <v>106.25</v>
      </c>
      <c r="H127">
        <f t="shared" si="3"/>
        <v>0.0158778625954198</v>
      </c>
      <c r="I127">
        <f t="shared" si="4"/>
        <v>0.019622641509434</v>
      </c>
      <c r="J127">
        <f t="shared" si="5"/>
        <v>0</v>
      </c>
    </row>
    <row r="128" spans="1:10">
      <c r="A128">
        <v>78</v>
      </c>
      <c r="B128" s="1">
        <v>0.4375</v>
      </c>
      <c r="C128">
        <v>10</v>
      </c>
      <c r="D128">
        <v>630</v>
      </c>
      <c r="E128">
        <v>64.75</v>
      </c>
      <c r="F128">
        <v>19.088803088803</v>
      </c>
      <c r="G128">
        <v>103</v>
      </c>
      <c r="H128">
        <f t="shared" si="3"/>
        <v>0.0160617760617761</v>
      </c>
      <c r="I128">
        <f t="shared" si="4"/>
        <v>0.019622641509434</v>
      </c>
      <c r="J128">
        <f t="shared" si="5"/>
        <v>0</v>
      </c>
    </row>
    <row r="129" spans="1:10">
      <c r="A129">
        <v>78</v>
      </c>
      <c r="B129" s="1">
        <v>0.440972222222222</v>
      </c>
      <c r="C129">
        <v>10</v>
      </c>
      <c r="D129">
        <v>635</v>
      </c>
      <c r="E129">
        <v>63.75</v>
      </c>
      <c r="F129">
        <v>20.6588235294117</v>
      </c>
      <c r="G129">
        <v>109.75</v>
      </c>
      <c r="H129">
        <f t="shared" si="3"/>
        <v>0.0163137254901961</v>
      </c>
      <c r="I129">
        <f t="shared" si="4"/>
        <v>0.019622641509434</v>
      </c>
      <c r="J129">
        <f t="shared" si="5"/>
        <v>0</v>
      </c>
    </row>
    <row r="130" spans="1:10">
      <c r="A130">
        <v>78</v>
      </c>
      <c r="B130" s="1">
        <v>0.444444444444444</v>
      </c>
      <c r="C130">
        <v>10</v>
      </c>
      <c r="D130">
        <v>640</v>
      </c>
      <c r="E130">
        <v>64</v>
      </c>
      <c r="F130">
        <v>21.515625</v>
      </c>
      <c r="G130">
        <v>114.75</v>
      </c>
      <c r="H130">
        <f t="shared" si="3"/>
        <v>0.01625</v>
      </c>
      <c r="I130">
        <f t="shared" si="4"/>
        <v>0.019622641509434</v>
      </c>
      <c r="J130">
        <f t="shared" si="5"/>
        <v>0</v>
      </c>
    </row>
    <row r="131" spans="1:10">
      <c r="A131">
        <v>78</v>
      </c>
      <c r="B131" s="1">
        <v>0.447916666666667</v>
      </c>
      <c r="C131">
        <v>10</v>
      </c>
      <c r="D131">
        <v>645</v>
      </c>
      <c r="E131">
        <v>62.75</v>
      </c>
      <c r="F131">
        <v>19.8406374501992</v>
      </c>
      <c r="G131">
        <v>103.75</v>
      </c>
      <c r="H131">
        <f t="shared" ref="H131:H194" si="6">1.04/E131</f>
        <v>0.0165737051792829</v>
      </c>
      <c r="I131">
        <f t="shared" ref="I131:I194" si="7">1.04/53</f>
        <v>0.019622641509434</v>
      </c>
      <c r="J131">
        <f t="shared" ref="J131:J194" si="8">MAX(H131-I131,0)</f>
        <v>0</v>
      </c>
    </row>
    <row r="132" spans="1:10">
      <c r="A132">
        <v>78</v>
      </c>
      <c r="B132" s="1">
        <v>0.451388888888889</v>
      </c>
      <c r="C132">
        <v>10</v>
      </c>
      <c r="D132">
        <v>650</v>
      </c>
      <c r="E132">
        <v>63.75</v>
      </c>
      <c r="F132">
        <v>21.0823529411764</v>
      </c>
      <c r="G132">
        <v>112</v>
      </c>
      <c r="H132">
        <f t="shared" si="6"/>
        <v>0.0163137254901961</v>
      </c>
      <c r="I132">
        <f t="shared" si="7"/>
        <v>0.019622641509434</v>
      </c>
      <c r="J132">
        <f t="shared" si="8"/>
        <v>0</v>
      </c>
    </row>
    <row r="133" spans="1:10">
      <c r="A133">
        <v>78</v>
      </c>
      <c r="B133" s="1">
        <v>0.454861111111111</v>
      </c>
      <c r="C133">
        <v>10</v>
      </c>
      <c r="D133">
        <v>655</v>
      </c>
      <c r="E133">
        <v>54.75</v>
      </c>
      <c r="F133">
        <v>24.1643835616438</v>
      </c>
      <c r="G133">
        <v>110.25</v>
      </c>
      <c r="H133">
        <f t="shared" si="6"/>
        <v>0.0189954337899543</v>
      </c>
      <c r="I133">
        <f t="shared" si="7"/>
        <v>0.019622641509434</v>
      </c>
      <c r="J133">
        <f t="shared" si="8"/>
        <v>0</v>
      </c>
    </row>
    <row r="134" spans="1:10">
      <c r="A134">
        <v>78</v>
      </c>
      <c r="B134" s="1">
        <v>0.458333333333333</v>
      </c>
      <c r="C134">
        <v>10</v>
      </c>
      <c r="D134">
        <v>660</v>
      </c>
      <c r="E134">
        <v>57.75</v>
      </c>
      <c r="F134">
        <v>21.6623376623376</v>
      </c>
      <c r="G134">
        <v>104.25</v>
      </c>
      <c r="H134">
        <f t="shared" si="6"/>
        <v>0.018008658008658</v>
      </c>
      <c r="I134">
        <f t="shared" si="7"/>
        <v>0.019622641509434</v>
      </c>
      <c r="J134">
        <f t="shared" si="8"/>
        <v>0</v>
      </c>
    </row>
    <row r="135" spans="1:10">
      <c r="A135">
        <v>78</v>
      </c>
      <c r="B135" s="1">
        <v>0.461805555555556</v>
      </c>
      <c r="C135">
        <v>10</v>
      </c>
      <c r="D135">
        <v>665</v>
      </c>
      <c r="E135">
        <v>54.5</v>
      </c>
      <c r="F135">
        <v>22.8440366972477</v>
      </c>
      <c r="G135">
        <v>103.75</v>
      </c>
      <c r="H135">
        <f t="shared" si="6"/>
        <v>0.0190825688073394</v>
      </c>
      <c r="I135">
        <f t="shared" si="7"/>
        <v>0.019622641509434</v>
      </c>
      <c r="J135">
        <f t="shared" si="8"/>
        <v>0</v>
      </c>
    </row>
    <row r="136" spans="1:10">
      <c r="A136">
        <v>78</v>
      </c>
      <c r="B136" s="1">
        <v>0.465277777777778</v>
      </c>
      <c r="C136">
        <v>10</v>
      </c>
      <c r="D136">
        <v>670</v>
      </c>
      <c r="E136">
        <v>55</v>
      </c>
      <c r="F136">
        <v>23.4</v>
      </c>
      <c r="G136">
        <v>107.25</v>
      </c>
      <c r="H136">
        <f t="shared" si="6"/>
        <v>0.0189090909090909</v>
      </c>
      <c r="I136">
        <f t="shared" si="7"/>
        <v>0.019622641509434</v>
      </c>
      <c r="J136">
        <f t="shared" si="8"/>
        <v>0</v>
      </c>
    </row>
    <row r="137" spans="1:10">
      <c r="A137">
        <v>78</v>
      </c>
      <c r="B137" s="1">
        <v>0.46875</v>
      </c>
      <c r="C137">
        <v>10</v>
      </c>
      <c r="D137">
        <v>675</v>
      </c>
      <c r="E137">
        <v>57.75</v>
      </c>
      <c r="F137">
        <v>23.3246753246753</v>
      </c>
      <c r="G137">
        <v>112.25</v>
      </c>
      <c r="H137">
        <f t="shared" si="6"/>
        <v>0.018008658008658</v>
      </c>
      <c r="I137">
        <f t="shared" si="7"/>
        <v>0.019622641509434</v>
      </c>
      <c r="J137">
        <f t="shared" si="8"/>
        <v>0</v>
      </c>
    </row>
    <row r="138" spans="1:10">
      <c r="A138">
        <v>78</v>
      </c>
      <c r="B138" s="1">
        <v>0.472222222222222</v>
      </c>
      <c r="C138">
        <v>10</v>
      </c>
      <c r="D138">
        <v>680</v>
      </c>
      <c r="E138">
        <v>62.25</v>
      </c>
      <c r="F138">
        <v>21.8313253012048</v>
      </c>
      <c r="G138">
        <v>113.25</v>
      </c>
      <c r="H138">
        <f t="shared" si="6"/>
        <v>0.0167068273092369</v>
      </c>
      <c r="I138">
        <f t="shared" si="7"/>
        <v>0.019622641509434</v>
      </c>
      <c r="J138">
        <f t="shared" si="8"/>
        <v>0</v>
      </c>
    </row>
    <row r="139" spans="1:10">
      <c r="A139">
        <v>78</v>
      </c>
      <c r="B139" s="1">
        <v>0.475694444444444</v>
      </c>
      <c r="C139">
        <v>10</v>
      </c>
      <c r="D139">
        <v>685</v>
      </c>
      <c r="E139">
        <v>59.5</v>
      </c>
      <c r="F139">
        <v>20.1176470588235</v>
      </c>
      <c r="G139">
        <v>99.75</v>
      </c>
      <c r="H139">
        <f t="shared" si="6"/>
        <v>0.0174789915966387</v>
      </c>
      <c r="I139">
        <f t="shared" si="7"/>
        <v>0.019622641509434</v>
      </c>
      <c r="J139">
        <f t="shared" si="8"/>
        <v>0</v>
      </c>
    </row>
    <row r="140" spans="1:10">
      <c r="A140">
        <v>78</v>
      </c>
      <c r="B140" s="1">
        <v>0.479166666666667</v>
      </c>
      <c r="C140">
        <v>10</v>
      </c>
      <c r="D140">
        <v>690</v>
      </c>
      <c r="E140">
        <v>49.75</v>
      </c>
      <c r="F140">
        <v>22.3115577889447</v>
      </c>
      <c r="G140">
        <v>92.5</v>
      </c>
      <c r="H140">
        <f t="shared" si="6"/>
        <v>0.0209045226130653</v>
      </c>
      <c r="I140">
        <f t="shared" si="7"/>
        <v>0.019622641509434</v>
      </c>
      <c r="J140">
        <f t="shared" si="8"/>
        <v>0.00128188110363136</v>
      </c>
    </row>
    <row r="141" spans="1:10">
      <c r="A141">
        <v>78</v>
      </c>
      <c r="B141" s="1">
        <v>0.482638888888889</v>
      </c>
      <c r="C141">
        <v>10</v>
      </c>
      <c r="D141">
        <v>695</v>
      </c>
      <c r="E141">
        <v>46</v>
      </c>
      <c r="F141">
        <v>24.7826086956521</v>
      </c>
      <c r="G141">
        <v>95</v>
      </c>
      <c r="H141">
        <f t="shared" si="6"/>
        <v>0.0226086956521739</v>
      </c>
      <c r="I141">
        <f t="shared" si="7"/>
        <v>0.019622641509434</v>
      </c>
      <c r="J141">
        <f t="shared" si="8"/>
        <v>0.00298605414273995</v>
      </c>
    </row>
    <row r="142" spans="1:10">
      <c r="A142">
        <v>78</v>
      </c>
      <c r="B142" s="1">
        <v>0.486111111111111</v>
      </c>
      <c r="C142">
        <v>10</v>
      </c>
      <c r="D142">
        <v>700</v>
      </c>
      <c r="E142">
        <v>42.25</v>
      </c>
      <c r="F142">
        <v>27.5502958579881</v>
      </c>
      <c r="G142">
        <v>97</v>
      </c>
      <c r="H142">
        <f t="shared" si="6"/>
        <v>0.0246153846153846</v>
      </c>
      <c r="I142">
        <f t="shared" si="7"/>
        <v>0.019622641509434</v>
      </c>
      <c r="J142">
        <f t="shared" si="8"/>
        <v>0.00499274310595065</v>
      </c>
    </row>
    <row r="143" spans="1:10">
      <c r="A143">
        <v>78</v>
      </c>
      <c r="B143" s="1">
        <v>0.489583333333333</v>
      </c>
      <c r="C143">
        <v>10</v>
      </c>
      <c r="D143">
        <v>705</v>
      </c>
      <c r="E143">
        <v>40.75</v>
      </c>
      <c r="F143">
        <v>26.5766871165644</v>
      </c>
      <c r="G143">
        <v>90.25</v>
      </c>
      <c r="H143">
        <f t="shared" si="6"/>
        <v>0.025521472392638</v>
      </c>
      <c r="I143">
        <f t="shared" si="7"/>
        <v>0.019622641509434</v>
      </c>
      <c r="J143">
        <f t="shared" si="8"/>
        <v>0.00589883088320407</v>
      </c>
    </row>
    <row r="144" spans="1:10">
      <c r="A144">
        <v>78</v>
      </c>
      <c r="B144" s="1">
        <v>0.493055555555556</v>
      </c>
      <c r="C144">
        <v>10</v>
      </c>
      <c r="D144">
        <v>710</v>
      </c>
      <c r="E144">
        <v>39</v>
      </c>
      <c r="F144">
        <v>29.4615384615384</v>
      </c>
      <c r="G144">
        <v>95.75</v>
      </c>
      <c r="H144">
        <f t="shared" si="6"/>
        <v>0.0266666666666667</v>
      </c>
      <c r="I144">
        <f t="shared" si="7"/>
        <v>0.019622641509434</v>
      </c>
      <c r="J144">
        <f t="shared" si="8"/>
        <v>0.0070440251572327</v>
      </c>
    </row>
    <row r="145" spans="1:10">
      <c r="A145">
        <v>78</v>
      </c>
      <c r="B145" s="1">
        <v>0.496527777777778</v>
      </c>
      <c r="C145">
        <v>10</v>
      </c>
      <c r="D145">
        <v>715</v>
      </c>
      <c r="E145">
        <v>35.5</v>
      </c>
      <c r="F145">
        <v>34.4788732394366</v>
      </c>
      <c r="G145">
        <v>102</v>
      </c>
      <c r="H145">
        <f t="shared" si="6"/>
        <v>0.0292957746478873</v>
      </c>
      <c r="I145">
        <f t="shared" si="7"/>
        <v>0.019622641509434</v>
      </c>
      <c r="J145">
        <f t="shared" si="8"/>
        <v>0.00967313313845336</v>
      </c>
    </row>
    <row r="146" spans="1:10">
      <c r="A146">
        <v>78</v>
      </c>
      <c r="B146" s="1">
        <v>0.5</v>
      </c>
      <c r="C146">
        <v>10</v>
      </c>
      <c r="D146">
        <v>720</v>
      </c>
      <c r="E146">
        <v>33.75</v>
      </c>
      <c r="F146">
        <v>27.1111111111111</v>
      </c>
      <c r="G146">
        <v>76.25</v>
      </c>
      <c r="H146">
        <f t="shared" si="6"/>
        <v>0.0308148148148148</v>
      </c>
      <c r="I146">
        <f t="shared" si="7"/>
        <v>0.019622641509434</v>
      </c>
      <c r="J146">
        <f t="shared" si="8"/>
        <v>0.0111921733053809</v>
      </c>
    </row>
    <row r="147" spans="1:10">
      <c r="A147">
        <v>78</v>
      </c>
      <c r="B147" s="1">
        <v>0.503472222222222</v>
      </c>
      <c r="C147">
        <v>10</v>
      </c>
      <c r="D147">
        <v>725</v>
      </c>
      <c r="E147">
        <v>21.75</v>
      </c>
      <c r="F147">
        <v>44.1379310344827</v>
      </c>
      <c r="G147">
        <v>80</v>
      </c>
      <c r="H147">
        <f t="shared" si="6"/>
        <v>0.047816091954023</v>
      </c>
      <c r="I147">
        <f t="shared" si="7"/>
        <v>0.019622641509434</v>
      </c>
      <c r="J147">
        <f t="shared" si="8"/>
        <v>0.028193450444589</v>
      </c>
    </row>
    <row r="148" spans="1:10">
      <c r="A148">
        <v>78</v>
      </c>
      <c r="B148" s="1">
        <v>0.506944444444444</v>
      </c>
      <c r="C148">
        <v>10</v>
      </c>
      <c r="D148">
        <v>730</v>
      </c>
      <c r="E148">
        <v>28.5</v>
      </c>
      <c r="F148">
        <v>42.4210526315789</v>
      </c>
      <c r="G148">
        <v>100.75</v>
      </c>
      <c r="H148">
        <f t="shared" si="6"/>
        <v>0.0364912280701754</v>
      </c>
      <c r="I148">
        <f t="shared" si="7"/>
        <v>0.019622641509434</v>
      </c>
      <c r="J148">
        <f t="shared" si="8"/>
        <v>0.0168685865607415</v>
      </c>
    </row>
    <row r="149" spans="1:10">
      <c r="A149">
        <v>78</v>
      </c>
      <c r="B149" s="1">
        <v>0.510416666666667</v>
      </c>
      <c r="C149">
        <v>10</v>
      </c>
      <c r="D149">
        <v>735</v>
      </c>
      <c r="E149">
        <v>33.75</v>
      </c>
      <c r="F149">
        <v>32.5333333333333</v>
      </c>
      <c r="G149">
        <v>91.5</v>
      </c>
      <c r="H149">
        <f t="shared" si="6"/>
        <v>0.0308148148148148</v>
      </c>
      <c r="I149">
        <f t="shared" si="7"/>
        <v>0.019622641509434</v>
      </c>
      <c r="J149">
        <f t="shared" si="8"/>
        <v>0.0111921733053809</v>
      </c>
    </row>
    <row r="150" spans="1:10">
      <c r="A150">
        <v>78</v>
      </c>
      <c r="B150" s="1">
        <v>0.513888888888889</v>
      </c>
      <c r="C150">
        <v>10</v>
      </c>
      <c r="D150">
        <v>740</v>
      </c>
      <c r="E150">
        <v>30.25</v>
      </c>
      <c r="F150">
        <v>37.1900826446281</v>
      </c>
      <c r="G150">
        <v>93.75</v>
      </c>
      <c r="H150">
        <f t="shared" si="6"/>
        <v>0.0343801652892562</v>
      </c>
      <c r="I150">
        <f t="shared" si="7"/>
        <v>0.019622641509434</v>
      </c>
      <c r="J150">
        <f t="shared" si="8"/>
        <v>0.0147575237798222</v>
      </c>
    </row>
    <row r="151" spans="1:10">
      <c r="A151">
        <v>78</v>
      </c>
      <c r="B151" s="1">
        <v>0.517361111111111</v>
      </c>
      <c r="C151">
        <v>10</v>
      </c>
      <c r="D151">
        <v>745</v>
      </c>
      <c r="E151">
        <v>32.25</v>
      </c>
      <c r="F151">
        <v>38.6976744186046</v>
      </c>
      <c r="G151">
        <v>104</v>
      </c>
      <c r="H151">
        <f t="shared" si="6"/>
        <v>0.0322480620155039</v>
      </c>
      <c r="I151">
        <f t="shared" si="7"/>
        <v>0.019622641509434</v>
      </c>
      <c r="J151">
        <f t="shared" si="8"/>
        <v>0.0126254205060699</v>
      </c>
    </row>
    <row r="152" spans="1:10">
      <c r="A152">
        <v>78</v>
      </c>
      <c r="B152" s="1">
        <v>0.520833333333333</v>
      </c>
      <c r="C152">
        <v>10</v>
      </c>
      <c r="D152">
        <v>750</v>
      </c>
      <c r="E152">
        <v>30.25</v>
      </c>
      <c r="F152">
        <v>39.3719008264462</v>
      </c>
      <c r="G152">
        <v>99.25</v>
      </c>
      <c r="H152">
        <f t="shared" si="6"/>
        <v>0.0343801652892562</v>
      </c>
      <c r="I152">
        <f t="shared" si="7"/>
        <v>0.019622641509434</v>
      </c>
      <c r="J152">
        <f t="shared" si="8"/>
        <v>0.0147575237798222</v>
      </c>
    </row>
    <row r="153" spans="1:10">
      <c r="A153">
        <v>78</v>
      </c>
      <c r="B153" s="1">
        <v>0.524305555555556</v>
      </c>
      <c r="C153">
        <v>10</v>
      </c>
      <c r="D153">
        <v>755</v>
      </c>
      <c r="E153">
        <v>24</v>
      </c>
      <c r="F153">
        <v>48.125</v>
      </c>
      <c r="G153">
        <v>96.25</v>
      </c>
      <c r="H153">
        <f t="shared" si="6"/>
        <v>0.0433333333333333</v>
      </c>
      <c r="I153">
        <f t="shared" si="7"/>
        <v>0.019622641509434</v>
      </c>
      <c r="J153">
        <f t="shared" si="8"/>
        <v>0.0237106918238994</v>
      </c>
    </row>
    <row r="154" spans="1:10">
      <c r="A154">
        <v>78</v>
      </c>
      <c r="B154" s="1">
        <v>0.527777777777778</v>
      </c>
      <c r="C154">
        <v>10</v>
      </c>
      <c r="D154">
        <v>760</v>
      </c>
      <c r="E154">
        <v>25.5</v>
      </c>
      <c r="F154">
        <v>50.235294117647</v>
      </c>
      <c r="G154">
        <v>106.75</v>
      </c>
      <c r="H154">
        <f t="shared" si="6"/>
        <v>0.0407843137254902</v>
      </c>
      <c r="I154">
        <f t="shared" si="7"/>
        <v>0.019622641509434</v>
      </c>
      <c r="J154">
        <f t="shared" si="8"/>
        <v>0.0211616722160562</v>
      </c>
    </row>
    <row r="155" spans="1:10">
      <c r="A155">
        <v>78</v>
      </c>
      <c r="B155" s="1">
        <v>0.53125</v>
      </c>
      <c r="C155">
        <v>10</v>
      </c>
      <c r="D155">
        <v>765</v>
      </c>
      <c r="E155">
        <v>41.75</v>
      </c>
      <c r="F155">
        <v>39.1616766467065</v>
      </c>
      <c r="G155">
        <v>136.25</v>
      </c>
      <c r="H155">
        <f t="shared" si="6"/>
        <v>0.0249101796407186</v>
      </c>
      <c r="I155">
        <f t="shared" si="7"/>
        <v>0.019622641509434</v>
      </c>
      <c r="J155">
        <f t="shared" si="8"/>
        <v>0.0052875381312846</v>
      </c>
    </row>
    <row r="156" spans="1:10">
      <c r="A156">
        <v>78</v>
      </c>
      <c r="B156" s="1">
        <v>0.534722222222222</v>
      </c>
      <c r="C156">
        <v>10</v>
      </c>
      <c r="D156">
        <v>770</v>
      </c>
      <c r="E156">
        <v>56.25</v>
      </c>
      <c r="F156">
        <v>21.8133333333333</v>
      </c>
      <c r="G156">
        <v>102.25</v>
      </c>
      <c r="H156">
        <f t="shared" si="6"/>
        <v>0.0184888888888889</v>
      </c>
      <c r="I156">
        <f t="shared" si="7"/>
        <v>0.019622641509434</v>
      </c>
      <c r="J156">
        <f t="shared" si="8"/>
        <v>0</v>
      </c>
    </row>
    <row r="157" spans="1:10">
      <c r="A157">
        <v>78</v>
      </c>
      <c r="B157" s="1">
        <v>0.538194444444444</v>
      </c>
      <c r="C157">
        <v>10</v>
      </c>
      <c r="D157">
        <v>775</v>
      </c>
      <c r="E157">
        <v>64.5</v>
      </c>
      <c r="F157">
        <v>16.3255813953488</v>
      </c>
      <c r="G157">
        <v>87.75</v>
      </c>
      <c r="H157">
        <f t="shared" si="6"/>
        <v>0.0161240310077519</v>
      </c>
      <c r="I157">
        <f t="shared" si="7"/>
        <v>0.019622641509434</v>
      </c>
      <c r="J157">
        <f t="shared" si="8"/>
        <v>0</v>
      </c>
    </row>
    <row r="158" spans="1:10">
      <c r="A158" s="2">
        <v>78</v>
      </c>
      <c r="B158" s="3">
        <v>0.541666666666667</v>
      </c>
      <c r="C158" s="2">
        <v>10</v>
      </c>
      <c r="D158" s="2">
        <v>780</v>
      </c>
      <c r="E158" s="2">
        <v>64.75</v>
      </c>
      <c r="F158" s="2">
        <v>12.6023166023166</v>
      </c>
      <c r="G158" s="2">
        <v>68</v>
      </c>
      <c r="H158">
        <f t="shared" si="6"/>
        <v>0.0160617760617761</v>
      </c>
      <c r="I158">
        <f t="shared" si="7"/>
        <v>0.019622641509434</v>
      </c>
      <c r="J158">
        <f t="shared" si="8"/>
        <v>0</v>
      </c>
    </row>
    <row r="159" spans="1:10">
      <c r="A159" s="2">
        <v>78</v>
      </c>
      <c r="B159" s="3">
        <v>0.545138888888889</v>
      </c>
      <c r="C159" s="2">
        <v>10</v>
      </c>
      <c r="D159" s="2">
        <v>785</v>
      </c>
      <c r="E159" s="2">
        <v>65.75</v>
      </c>
      <c r="F159" s="2">
        <v>12.3193916349809</v>
      </c>
      <c r="G159" s="2">
        <v>67.5</v>
      </c>
      <c r="H159">
        <f t="shared" si="6"/>
        <v>0.0158174904942966</v>
      </c>
      <c r="I159">
        <f t="shared" si="7"/>
        <v>0.019622641509434</v>
      </c>
      <c r="J159">
        <f t="shared" si="8"/>
        <v>0</v>
      </c>
    </row>
    <row r="160" spans="1:10">
      <c r="A160" s="2">
        <v>78</v>
      </c>
      <c r="B160" s="3">
        <v>0.548611111111111</v>
      </c>
      <c r="C160" s="2">
        <v>10</v>
      </c>
      <c r="D160" s="2">
        <v>790</v>
      </c>
      <c r="E160" s="2">
        <v>65</v>
      </c>
      <c r="F160" s="2">
        <v>13.6153846153846</v>
      </c>
      <c r="G160" s="2">
        <v>73.75</v>
      </c>
      <c r="H160">
        <f t="shared" si="6"/>
        <v>0.016</v>
      </c>
      <c r="I160">
        <f t="shared" si="7"/>
        <v>0.019622641509434</v>
      </c>
      <c r="J160">
        <f t="shared" si="8"/>
        <v>0</v>
      </c>
    </row>
    <row r="161" spans="1:10">
      <c r="A161" s="2">
        <v>78</v>
      </c>
      <c r="B161" s="3">
        <v>0.552083333333333</v>
      </c>
      <c r="C161" s="2">
        <v>10</v>
      </c>
      <c r="D161" s="2">
        <v>795</v>
      </c>
      <c r="E161" s="2">
        <v>64.5</v>
      </c>
      <c r="F161" s="2">
        <v>14.1860465116279</v>
      </c>
      <c r="G161" s="2">
        <v>76.25</v>
      </c>
      <c r="H161">
        <f t="shared" si="6"/>
        <v>0.0161240310077519</v>
      </c>
      <c r="I161">
        <f t="shared" si="7"/>
        <v>0.019622641509434</v>
      </c>
      <c r="J161">
        <f t="shared" si="8"/>
        <v>0</v>
      </c>
    </row>
    <row r="162" spans="1:10">
      <c r="A162" s="2">
        <v>78</v>
      </c>
      <c r="B162" s="3">
        <v>0.555555555555556</v>
      </c>
      <c r="C162" s="2">
        <v>10</v>
      </c>
      <c r="D162" s="2">
        <v>800</v>
      </c>
      <c r="E162" s="2">
        <v>64.5</v>
      </c>
      <c r="F162" s="2">
        <v>13.860465116279</v>
      </c>
      <c r="G162" s="2">
        <v>74.5</v>
      </c>
      <c r="H162">
        <f t="shared" si="6"/>
        <v>0.0161240310077519</v>
      </c>
      <c r="I162">
        <f t="shared" si="7"/>
        <v>0.019622641509434</v>
      </c>
      <c r="J162">
        <f t="shared" si="8"/>
        <v>0</v>
      </c>
    </row>
    <row r="163" spans="1:10">
      <c r="A163" s="2">
        <v>78</v>
      </c>
      <c r="B163" s="3">
        <v>0.559027777777778</v>
      </c>
      <c r="C163" s="2">
        <v>10</v>
      </c>
      <c r="D163" s="2">
        <v>805</v>
      </c>
      <c r="E163" s="2">
        <v>65.25</v>
      </c>
      <c r="F163" s="2">
        <v>15.0344827586206</v>
      </c>
      <c r="G163" s="2">
        <v>81.75</v>
      </c>
      <c r="H163">
        <f t="shared" si="6"/>
        <v>0.0159386973180077</v>
      </c>
      <c r="I163">
        <f t="shared" si="7"/>
        <v>0.019622641509434</v>
      </c>
      <c r="J163">
        <f t="shared" si="8"/>
        <v>0</v>
      </c>
    </row>
    <row r="164" spans="1:10">
      <c r="A164" s="2">
        <v>78</v>
      </c>
      <c r="B164" s="3">
        <v>0.5625</v>
      </c>
      <c r="C164" s="2">
        <v>10</v>
      </c>
      <c r="D164" s="2">
        <v>810</v>
      </c>
      <c r="E164" s="2">
        <v>65</v>
      </c>
      <c r="F164" s="2">
        <v>15.7846153846153</v>
      </c>
      <c r="G164" s="2">
        <v>85.5</v>
      </c>
      <c r="H164">
        <f t="shared" si="6"/>
        <v>0.016</v>
      </c>
      <c r="I164">
        <f t="shared" si="7"/>
        <v>0.019622641509434</v>
      </c>
      <c r="J164">
        <f t="shared" si="8"/>
        <v>0</v>
      </c>
    </row>
    <row r="165" spans="1:10">
      <c r="A165" s="2">
        <v>78</v>
      </c>
      <c r="B165" s="3">
        <v>0.565972222222222</v>
      </c>
      <c r="C165" s="2">
        <v>10</v>
      </c>
      <c r="D165" s="2">
        <v>815</v>
      </c>
      <c r="E165" s="2">
        <v>63.75</v>
      </c>
      <c r="F165" s="2">
        <v>14.8235294117647</v>
      </c>
      <c r="G165" s="2">
        <v>78.75</v>
      </c>
      <c r="H165">
        <f t="shared" si="6"/>
        <v>0.0163137254901961</v>
      </c>
      <c r="I165">
        <f t="shared" si="7"/>
        <v>0.019622641509434</v>
      </c>
      <c r="J165">
        <f t="shared" si="8"/>
        <v>0</v>
      </c>
    </row>
    <row r="166" spans="1:10">
      <c r="A166" s="2">
        <v>78</v>
      </c>
      <c r="B166" s="3">
        <v>0.569444444444444</v>
      </c>
      <c r="C166" s="2">
        <v>10</v>
      </c>
      <c r="D166" s="2">
        <v>820</v>
      </c>
      <c r="E166" s="2">
        <v>63.75</v>
      </c>
      <c r="F166" s="2">
        <v>17.7411764705882</v>
      </c>
      <c r="G166" s="2">
        <v>94.25</v>
      </c>
      <c r="H166">
        <f t="shared" si="6"/>
        <v>0.0163137254901961</v>
      </c>
      <c r="I166">
        <f t="shared" si="7"/>
        <v>0.019622641509434</v>
      </c>
      <c r="J166">
        <f t="shared" si="8"/>
        <v>0</v>
      </c>
    </row>
    <row r="167" spans="1:10">
      <c r="A167" s="2">
        <v>78</v>
      </c>
      <c r="B167" s="3">
        <v>0.572916666666667</v>
      </c>
      <c r="C167" s="2">
        <v>10</v>
      </c>
      <c r="D167" s="2">
        <v>825</v>
      </c>
      <c r="E167" s="2">
        <v>64.25</v>
      </c>
      <c r="F167" s="2">
        <v>17.3696498054474</v>
      </c>
      <c r="G167" s="2">
        <v>93</v>
      </c>
      <c r="H167">
        <f t="shared" si="6"/>
        <v>0.0161867704280156</v>
      </c>
      <c r="I167">
        <f t="shared" si="7"/>
        <v>0.019622641509434</v>
      </c>
      <c r="J167">
        <f t="shared" si="8"/>
        <v>0</v>
      </c>
    </row>
    <row r="168" spans="1:10">
      <c r="A168" s="2">
        <v>78</v>
      </c>
      <c r="B168" s="3">
        <v>0.576388888888889</v>
      </c>
      <c r="C168" s="2">
        <v>10</v>
      </c>
      <c r="D168" s="2">
        <v>830</v>
      </c>
      <c r="E168" s="2">
        <v>63.75</v>
      </c>
      <c r="F168" s="2">
        <v>17.1764705882352</v>
      </c>
      <c r="G168" s="2">
        <v>91.25</v>
      </c>
      <c r="H168">
        <f t="shared" si="6"/>
        <v>0.0163137254901961</v>
      </c>
      <c r="I168">
        <f t="shared" si="7"/>
        <v>0.019622641509434</v>
      </c>
      <c r="J168">
        <f t="shared" si="8"/>
        <v>0</v>
      </c>
    </row>
    <row r="169" spans="1:10">
      <c r="A169" s="2">
        <v>78</v>
      </c>
      <c r="B169" s="3">
        <v>0.579861111111111</v>
      </c>
      <c r="C169" s="2">
        <v>10</v>
      </c>
      <c r="D169" s="2">
        <v>835</v>
      </c>
      <c r="E169" s="2">
        <v>63.5</v>
      </c>
      <c r="F169" s="2">
        <v>19.1811023622047</v>
      </c>
      <c r="G169" s="2">
        <v>101.5</v>
      </c>
      <c r="H169">
        <f t="shared" si="6"/>
        <v>0.0163779527559055</v>
      </c>
      <c r="I169">
        <f t="shared" si="7"/>
        <v>0.019622641509434</v>
      </c>
      <c r="J169">
        <f t="shared" si="8"/>
        <v>0</v>
      </c>
    </row>
    <row r="170" spans="1:10">
      <c r="A170" s="2">
        <v>78</v>
      </c>
      <c r="B170" s="3">
        <v>0.583333333333333</v>
      </c>
      <c r="C170" s="2">
        <v>10</v>
      </c>
      <c r="D170" s="2">
        <v>840</v>
      </c>
      <c r="E170" s="2">
        <v>63.25</v>
      </c>
      <c r="F170" s="2">
        <v>19.7312252964426</v>
      </c>
      <c r="G170" s="2">
        <v>104</v>
      </c>
      <c r="H170">
        <f t="shared" si="6"/>
        <v>0.0164426877470356</v>
      </c>
      <c r="I170">
        <f t="shared" si="7"/>
        <v>0.019622641509434</v>
      </c>
      <c r="J170">
        <f t="shared" si="8"/>
        <v>0</v>
      </c>
    </row>
    <row r="171" spans="1:10">
      <c r="A171" s="2">
        <v>78</v>
      </c>
      <c r="B171" s="3">
        <v>0.586805555555555</v>
      </c>
      <c r="C171" s="2">
        <v>10</v>
      </c>
      <c r="D171" s="2">
        <v>845</v>
      </c>
      <c r="E171" s="2">
        <v>60</v>
      </c>
      <c r="F171" s="2">
        <v>23.5</v>
      </c>
      <c r="G171" s="2">
        <v>117.5</v>
      </c>
      <c r="H171">
        <f t="shared" si="6"/>
        <v>0.0173333333333333</v>
      </c>
      <c r="I171">
        <f t="shared" si="7"/>
        <v>0.019622641509434</v>
      </c>
      <c r="J171">
        <f t="shared" si="8"/>
        <v>0</v>
      </c>
    </row>
    <row r="172" spans="1:10">
      <c r="A172" s="4">
        <v>78</v>
      </c>
      <c r="B172" s="5">
        <v>0.590277777777778</v>
      </c>
      <c r="C172" s="4">
        <v>10</v>
      </c>
      <c r="D172" s="4">
        <v>850</v>
      </c>
      <c r="E172" s="4">
        <v>49.75</v>
      </c>
      <c r="F172" s="4">
        <v>27.6783919597989</v>
      </c>
      <c r="G172" s="4">
        <v>114.75</v>
      </c>
      <c r="H172" s="4">
        <f t="shared" si="6"/>
        <v>0.0209045226130653</v>
      </c>
      <c r="I172" s="4">
        <f t="shared" si="7"/>
        <v>0.019622641509434</v>
      </c>
      <c r="J172" s="4">
        <f t="shared" si="8"/>
        <v>0.00128188110363136</v>
      </c>
    </row>
    <row r="173" spans="1:10">
      <c r="A173" s="4">
        <v>78</v>
      </c>
      <c r="B173" s="5">
        <v>0.59375</v>
      </c>
      <c r="C173" s="4">
        <v>10</v>
      </c>
      <c r="D173" s="4">
        <v>855</v>
      </c>
      <c r="E173" s="4">
        <v>39.25</v>
      </c>
      <c r="F173" s="4">
        <v>33.5541401273885</v>
      </c>
      <c r="G173" s="4">
        <v>109.75</v>
      </c>
      <c r="H173" s="4">
        <f t="shared" si="6"/>
        <v>0.0264968152866242</v>
      </c>
      <c r="I173" s="4">
        <f t="shared" si="7"/>
        <v>0.019622641509434</v>
      </c>
      <c r="J173" s="4">
        <f t="shared" si="8"/>
        <v>0.00687417377719024</v>
      </c>
    </row>
    <row r="174" spans="1:10">
      <c r="A174" s="4">
        <v>78</v>
      </c>
      <c r="B174" s="5">
        <v>0.597222222222222</v>
      </c>
      <c r="C174" s="4">
        <v>10</v>
      </c>
      <c r="D174" s="4">
        <v>860</v>
      </c>
      <c r="E174" s="4">
        <v>44.25</v>
      </c>
      <c r="F174" s="4">
        <v>32.5423728813559</v>
      </c>
      <c r="G174" s="4">
        <v>120</v>
      </c>
      <c r="H174" s="4">
        <f t="shared" si="6"/>
        <v>0.0235028248587571</v>
      </c>
      <c r="I174" s="4">
        <f t="shared" si="7"/>
        <v>0.019622641509434</v>
      </c>
      <c r="J174" s="4">
        <f t="shared" si="8"/>
        <v>0.0038801833493231</v>
      </c>
    </row>
    <row r="175" spans="1:10">
      <c r="A175" s="4">
        <v>78</v>
      </c>
      <c r="B175" s="5">
        <v>0.600694444444444</v>
      </c>
      <c r="C175" s="4">
        <v>10</v>
      </c>
      <c r="D175" s="4">
        <v>865</v>
      </c>
      <c r="E175" s="4">
        <v>46</v>
      </c>
      <c r="F175" s="4">
        <v>31.7608695652173</v>
      </c>
      <c r="G175" s="4">
        <v>121.75</v>
      </c>
      <c r="H175" s="4">
        <f t="shared" si="6"/>
        <v>0.0226086956521739</v>
      </c>
      <c r="I175" s="4">
        <f t="shared" si="7"/>
        <v>0.019622641509434</v>
      </c>
      <c r="J175" s="4">
        <f t="shared" si="8"/>
        <v>0.00298605414273995</v>
      </c>
    </row>
    <row r="176" spans="1:10">
      <c r="A176" s="4">
        <v>78</v>
      </c>
      <c r="B176" s="5">
        <v>0.604166666666667</v>
      </c>
      <c r="C176" s="4">
        <v>10</v>
      </c>
      <c r="D176" s="4">
        <v>870</v>
      </c>
      <c r="E176" s="4">
        <v>42</v>
      </c>
      <c r="F176" s="4">
        <v>32.2857142857142</v>
      </c>
      <c r="G176" s="4">
        <v>113</v>
      </c>
      <c r="H176" s="4">
        <f t="shared" si="6"/>
        <v>0.0247619047619048</v>
      </c>
      <c r="I176" s="4">
        <f t="shared" si="7"/>
        <v>0.019622641509434</v>
      </c>
      <c r="J176" s="4">
        <f t="shared" si="8"/>
        <v>0.0051392632524708</v>
      </c>
    </row>
    <row r="177" spans="1:10">
      <c r="A177" s="4">
        <v>78</v>
      </c>
      <c r="B177" s="5">
        <v>0.607638888888889</v>
      </c>
      <c r="C177" s="4">
        <v>10</v>
      </c>
      <c r="D177" s="4">
        <v>875</v>
      </c>
      <c r="E177" s="4">
        <v>33</v>
      </c>
      <c r="F177" s="4">
        <v>35</v>
      </c>
      <c r="G177" s="4">
        <v>96.25</v>
      </c>
      <c r="H177" s="4">
        <f t="shared" si="6"/>
        <v>0.0315151515151515</v>
      </c>
      <c r="I177" s="4">
        <f t="shared" si="7"/>
        <v>0.019622641509434</v>
      </c>
      <c r="J177" s="4">
        <f t="shared" si="8"/>
        <v>0.0118925100057176</v>
      </c>
    </row>
    <row r="178" spans="1:10">
      <c r="A178" s="4">
        <v>78</v>
      </c>
      <c r="B178" s="5">
        <v>0.611111111111111</v>
      </c>
      <c r="C178" s="4">
        <v>10</v>
      </c>
      <c r="D178" s="4">
        <v>880</v>
      </c>
      <c r="E178" s="4">
        <v>36.25</v>
      </c>
      <c r="F178" s="4">
        <v>38.9793103448275</v>
      </c>
      <c r="G178" s="4">
        <v>117.75</v>
      </c>
      <c r="H178" s="4">
        <f t="shared" si="6"/>
        <v>0.0286896551724138</v>
      </c>
      <c r="I178" s="4">
        <f t="shared" si="7"/>
        <v>0.019622641509434</v>
      </c>
      <c r="J178" s="4">
        <f t="shared" si="8"/>
        <v>0.00906701366297983</v>
      </c>
    </row>
    <row r="179" spans="1:10">
      <c r="A179" s="4">
        <v>78</v>
      </c>
      <c r="B179" s="5">
        <v>0.614583333333333</v>
      </c>
      <c r="C179" s="4">
        <v>10</v>
      </c>
      <c r="D179" s="4">
        <v>885</v>
      </c>
      <c r="E179" s="4">
        <v>34.5</v>
      </c>
      <c r="F179" s="4">
        <v>37.2173913043478</v>
      </c>
      <c r="G179" s="4">
        <v>107</v>
      </c>
      <c r="H179" s="4">
        <f t="shared" si="6"/>
        <v>0.0301449275362319</v>
      </c>
      <c r="I179" s="4">
        <f t="shared" si="7"/>
        <v>0.019622641509434</v>
      </c>
      <c r="J179" s="4">
        <f t="shared" si="8"/>
        <v>0.0105222860267979</v>
      </c>
    </row>
    <row r="180" spans="1:10">
      <c r="A180" s="4">
        <v>78</v>
      </c>
      <c r="B180" s="5">
        <v>0.618055555555555</v>
      </c>
      <c r="C180" s="4">
        <v>10</v>
      </c>
      <c r="D180" s="4">
        <v>890</v>
      </c>
      <c r="E180" s="4">
        <v>25.5</v>
      </c>
      <c r="F180" s="4">
        <v>52.3529411764705</v>
      </c>
      <c r="G180" s="4">
        <v>111.25</v>
      </c>
      <c r="H180" s="4">
        <f t="shared" si="6"/>
        <v>0.0407843137254902</v>
      </c>
      <c r="I180" s="4">
        <f t="shared" si="7"/>
        <v>0.019622641509434</v>
      </c>
      <c r="J180" s="4">
        <f t="shared" si="8"/>
        <v>0.0211616722160562</v>
      </c>
    </row>
    <row r="181" spans="1:10">
      <c r="A181" s="4">
        <v>78</v>
      </c>
      <c r="B181" s="5">
        <v>0.621527777777778</v>
      </c>
      <c r="C181" s="4">
        <v>10</v>
      </c>
      <c r="D181" s="4">
        <v>895</v>
      </c>
      <c r="E181" s="4">
        <v>26</v>
      </c>
      <c r="F181" s="4">
        <v>50.3076923076923</v>
      </c>
      <c r="G181" s="4">
        <v>109</v>
      </c>
      <c r="H181" s="4">
        <f t="shared" si="6"/>
        <v>0.04</v>
      </c>
      <c r="I181" s="4">
        <f t="shared" si="7"/>
        <v>0.019622641509434</v>
      </c>
      <c r="J181" s="4">
        <f t="shared" si="8"/>
        <v>0.020377358490566</v>
      </c>
    </row>
    <row r="182" spans="1:10">
      <c r="A182" s="4">
        <v>78</v>
      </c>
      <c r="B182" s="5">
        <v>0.625</v>
      </c>
      <c r="C182" s="4">
        <v>10</v>
      </c>
      <c r="D182" s="4">
        <v>900</v>
      </c>
      <c r="E182" s="4">
        <v>33</v>
      </c>
      <c r="F182" s="4">
        <v>40.2727272727272</v>
      </c>
      <c r="G182" s="4">
        <v>110.75</v>
      </c>
      <c r="H182" s="4">
        <f t="shared" si="6"/>
        <v>0.0315151515151515</v>
      </c>
      <c r="I182" s="4">
        <f t="shared" si="7"/>
        <v>0.019622641509434</v>
      </c>
      <c r="J182" s="4">
        <f t="shared" si="8"/>
        <v>0.0118925100057176</v>
      </c>
    </row>
    <row r="183" spans="1:10">
      <c r="A183" s="4">
        <v>78</v>
      </c>
      <c r="B183" s="5">
        <v>0.628472222222222</v>
      </c>
      <c r="C183" s="4">
        <v>10</v>
      </c>
      <c r="D183" s="4">
        <v>905</v>
      </c>
      <c r="E183" s="4">
        <v>32</v>
      </c>
      <c r="F183" s="4">
        <v>41.34375</v>
      </c>
      <c r="G183" s="4">
        <v>110.25</v>
      </c>
      <c r="H183" s="4">
        <f t="shared" si="6"/>
        <v>0.0325</v>
      </c>
      <c r="I183" s="4">
        <f t="shared" si="7"/>
        <v>0.019622641509434</v>
      </c>
      <c r="J183" s="4">
        <f t="shared" si="8"/>
        <v>0.012877358490566</v>
      </c>
    </row>
    <row r="184" spans="1:10">
      <c r="A184" s="4">
        <v>78</v>
      </c>
      <c r="B184" s="5">
        <v>0.631944444444444</v>
      </c>
      <c r="C184" s="4">
        <v>10</v>
      </c>
      <c r="D184" s="4">
        <v>910</v>
      </c>
      <c r="E184" s="4">
        <v>34.75</v>
      </c>
      <c r="F184" s="4">
        <v>39.1079136690647</v>
      </c>
      <c r="G184" s="4">
        <v>113.25</v>
      </c>
      <c r="H184" s="4">
        <f t="shared" si="6"/>
        <v>0.0299280575539568</v>
      </c>
      <c r="I184" s="4">
        <f t="shared" si="7"/>
        <v>0.019622641509434</v>
      </c>
      <c r="J184" s="4">
        <f t="shared" si="8"/>
        <v>0.0103054160445229</v>
      </c>
    </row>
    <row r="185" spans="1:10">
      <c r="A185" s="4">
        <v>78</v>
      </c>
      <c r="B185" s="5">
        <v>0.635416666666667</v>
      </c>
      <c r="C185" s="4">
        <v>10</v>
      </c>
      <c r="D185" s="4">
        <v>915</v>
      </c>
      <c r="E185" s="4">
        <v>26.75</v>
      </c>
      <c r="F185" s="4">
        <v>42.9532710280373</v>
      </c>
      <c r="G185" s="4">
        <v>95.75</v>
      </c>
      <c r="H185" s="4">
        <f t="shared" si="6"/>
        <v>0.0388785046728972</v>
      </c>
      <c r="I185" s="4">
        <f t="shared" si="7"/>
        <v>0.019622641509434</v>
      </c>
      <c r="J185" s="4">
        <f t="shared" si="8"/>
        <v>0.0192558631634632</v>
      </c>
    </row>
    <row r="186" spans="1:10">
      <c r="A186" s="4">
        <v>78</v>
      </c>
      <c r="B186" s="5">
        <v>0.638888888888889</v>
      </c>
      <c r="C186" s="4">
        <v>10</v>
      </c>
      <c r="D186" s="4">
        <v>920</v>
      </c>
      <c r="E186" s="4">
        <v>30.75</v>
      </c>
      <c r="F186" s="4">
        <v>42.0487804878048</v>
      </c>
      <c r="G186" s="4">
        <v>107.75</v>
      </c>
      <c r="H186" s="4">
        <f t="shared" si="6"/>
        <v>0.0338211382113821</v>
      </c>
      <c r="I186" s="4">
        <f t="shared" si="7"/>
        <v>0.019622641509434</v>
      </c>
      <c r="J186" s="4">
        <f t="shared" si="8"/>
        <v>0.0141984967019482</v>
      </c>
    </row>
    <row r="187" spans="1:10">
      <c r="A187" s="4">
        <v>78</v>
      </c>
      <c r="B187" s="5">
        <v>0.642361111111111</v>
      </c>
      <c r="C187" s="4">
        <v>10</v>
      </c>
      <c r="D187" s="4">
        <v>925</v>
      </c>
      <c r="E187" s="4">
        <v>25.75</v>
      </c>
      <c r="F187" s="4">
        <v>45.2038834951456</v>
      </c>
      <c r="G187" s="4">
        <v>97</v>
      </c>
      <c r="H187" s="4">
        <f t="shared" si="6"/>
        <v>0.0403883495145631</v>
      </c>
      <c r="I187" s="4">
        <f t="shared" si="7"/>
        <v>0.019622641509434</v>
      </c>
      <c r="J187" s="4">
        <f t="shared" si="8"/>
        <v>0.0207657080051291</v>
      </c>
    </row>
    <row r="188" spans="1:10">
      <c r="A188" s="4">
        <v>78</v>
      </c>
      <c r="B188" s="5">
        <v>0.645833333333333</v>
      </c>
      <c r="C188" s="4">
        <v>10</v>
      </c>
      <c r="D188" s="4">
        <v>930</v>
      </c>
      <c r="E188" s="4">
        <v>18.75</v>
      </c>
      <c r="F188" s="4">
        <v>60.96</v>
      </c>
      <c r="G188" s="4">
        <v>95.25</v>
      </c>
      <c r="H188" s="4">
        <f t="shared" si="6"/>
        <v>0.0554666666666667</v>
      </c>
      <c r="I188" s="4">
        <f t="shared" si="7"/>
        <v>0.019622641509434</v>
      </c>
      <c r="J188" s="4">
        <f t="shared" si="8"/>
        <v>0.0358440251572327</v>
      </c>
    </row>
    <row r="189" spans="1:10">
      <c r="A189" s="4">
        <v>78</v>
      </c>
      <c r="B189" s="5">
        <v>0.649305555555555</v>
      </c>
      <c r="C189" s="4">
        <v>10</v>
      </c>
      <c r="D189" s="4">
        <v>935</v>
      </c>
      <c r="E189" s="4">
        <v>14.5</v>
      </c>
      <c r="F189" s="4">
        <v>70.9655172413793</v>
      </c>
      <c r="G189" s="4">
        <v>85.75</v>
      </c>
      <c r="H189" s="4">
        <f t="shared" si="6"/>
        <v>0.0717241379310345</v>
      </c>
      <c r="I189" s="4">
        <f t="shared" si="7"/>
        <v>0.019622641509434</v>
      </c>
      <c r="J189" s="4">
        <f t="shared" si="8"/>
        <v>0.0521014964216005</v>
      </c>
    </row>
    <row r="190" spans="1:10">
      <c r="A190" s="4">
        <v>78</v>
      </c>
      <c r="B190" s="5">
        <v>0.652777777777778</v>
      </c>
      <c r="C190" s="4">
        <v>10</v>
      </c>
      <c r="D190" s="4">
        <v>940</v>
      </c>
      <c r="E190" s="4">
        <v>10.75</v>
      </c>
      <c r="F190" s="4">
        <v>79.5348837209302</v>
      </c>
      <c r="G190" s="4">
        <v>71.25</v>
      </c>
      <c r="H190" s="4">
        <f t="shared" si="6"/>
        <v>0.0967441860465116</v>
      </c>
      <c r="I190" s="4">
        <f t="shared" si="7"/>
        <v>0.019622641509434</v>
      </c>
      <c r="J190" s="4">
        <f t="shared" si="8"/>
        <v>0.0771215445370777</v>
      </c>
    </row>
    <row r="191" spans="1:10">
      <c r="A191" s="4">
        <v>78</v>
      </c>
      <c r="B191" s="5">
        <v>0.65625</v>
      </c>
      <c r="C191" s="4">
        <v>10</v>
      </c>
      <c r="D191" s="4">
        <v>945</v>
      </c>
      <c r="E191" s="4">
        <v>6.75</v>
      </c>
      <c r="F191" s="4">
        <v>117.777777777777</v>
      </c>
      <c r="G191" s="4">
        <v>66.25</v>
      </c>
      <c r="H191" s="4">
        <f t="shared" si="6"/>
        <v>0.154074074074074</v>
      </c>
      <c r="I191" s="4">
        <f t="shared" si="7"/>
        <v>0.019622641509434</v>
      </c>
      <c r="J191" s="4">
        <f t="shared" si="8"/>
        <v>0.13445143256464</v>
      </c>
    </row>
    <row r="192" spans="1:10">
      <c r="A192" s="4">
        <v>78</v>
      </c>
      <c r="B192" s="5">
        <v>0.659722222222222</v>
      </c>
      <c r="C192" s="4">
        <v>10</v>
      </c>
      <c r="D192" s="4">
        <v>950</v>
      </c>
      <c r="E192" s="4">
        <v>11.5</v>
      </c>
      <c r="F192" s="4">
        <v>85.0434782608695</v>
      </c>
      <c r="G192" s="4">
        <v>81.5</v>
      </c>
      <c r="H192" s="4">
        <f t="shared" si="6"/>
        <v>0.0904347826086957</v>
      </c>
      <c r="I192" s="4">
        <f t="shared" si="7"/>
        <v>0.019622641509434</v>
      </c>
      <c r="J192" s="4">
        <f t="shared" si="8"/>
        <v>0.0708121410992617</v>
      </c>
    </row>
    <row r="193" spans="1:10">
      <c r="A193" s="4">
        <v>78</v>
      </c>
      <c r="B193" s="5">
        <v>0.663194444444444</v>
      </c>
      <c r="C193" s="4">
        <v>10</v>
      </c>
      <c r="D193" s="4">
        <v>955</v>
      </c>
      <c r="E193" s="4">
        <v>11.5</v>
      </c>
      <c r="F193" s="4">
        <v>89.4782608695652</v>
      </c>
      <c r="G193" s="4">
        <v>85.75</v>
      </c>
      <c r="H193" s="4">
        <f t="shared" si="6"/>
        <v>0.0904347826086957</v>
      </c>
      <c r="I193" s="4">
        <f t="shared" si="7"/>
        <v>0.019622641509434</v>
      </c>
      <c r="J193" s="4">
        <f t="shared" si="8"/>
        <v>0.0708121410992617</v>
      </c>
    </row>
    <row r="194" spans="1:10">
      <c r="A194" s="4">
        <v>78</v>
      </c>
      <c r="B194" s="5">
        <v>0.666666666666667</v>
      </c>
      <c r="C194" s="4">
        <v>10</v>
      </c>
      <c r="D194" s="4">
        <v>960</v>
      </c>
      <c r="E194" s="4">
        <v>7.75</v>
      </c>
      <c r="F194" s="4">
        <v>121.935483870967</v>
      </c>
      <c r="G194" s="4">
        <v>78.75</v>
      </c>
      <c r="H194" s="4">
        <f t="shared" si="6"/>
        <v>0.134193548387097</v>
      </c>
      <c r="I194" s="4">
        <f t="shared" si="7"/>
        <v>0.019622641509434</v>
      </c>
      <c r="J194" s="4">
        <f t="shared" si="8"/>
        <v>0.114570906877663</v>
      </c>
    </row>
    <row r="195" spans="1:10">
      <c r="A195" s="4">
        <v>78</v>
      </c>
      <c r="B195" s="5">
        <v>0.670138888888889</v>
      </c>
      <c r="C195" s="4">
        <v>10</v>
      </c>
      <c r="D195" s="4">
        <v>965</v>
      </c>
      <c r="E195" s="4">
        <v>13</v>
      </c>
      <c r="F195" s="4">
        <v>82.3846153846153</v>
      </c>
      <c r="G195" s="4">
        <v>89.25</v>
      </c>
      <c r="H195" s="4">
        <f t="shared" ref="H195:H258" si="9">1.04/E195</f>
        <v>0.08</v>
      </c>
      <c r="I195" s="4">
        <f t="shared" ref="I195:I258" si="10">1.04/53</f>
        <v>0.019622641509434</v>
      </c>
      <c r="J195" s="4">
        <f t="shared" ref="J195:J258" si="11">MAX(H195-I195,0)</f>
        <v>0.060377358490566</v>
      </c>
    </row>
    <row r="196" spans="1:10">
      <c r="A196" s="4">
        <v>78</v>
      </c>
      <c r="B196" s="5">
        <v>0.673611111111111</v>
      </c>
      <c r="C196" s="4">
        <v>10</v>
      </c>
      <c r="D196" s="4">
        <v>970</v>
      </c>
      <c r="E196" s="4">
        <v>8.25</v>
      </c>
      <c r="F196" s="4">
        <v>96</v>
      </c>
      <c r="G196" s="4">
        <v>66</v>
      </c>
      <c r="H196" s="4">
        <f t="shared" si="9"/>
        <v>0.126060606060606</v>
      </c>
      <c r="I196" s="4">
        <f t="shared" si="10"/>
        <v>0.019622641509434</v>
      </c>
      <c r="J196" s="4">
        <f t="shared" si="11"/>
        <v>0.106437964551172</v>
      </c>
    </row>
    <row r="197" spans="1:10">
      <c r="A197" s="4">
        <v>78</v>
      </c>
      <c r="B197" s="5">
        <v>0.677083333333333</v>
      </c>
      <c r="C197" s="4">
        <v>10</v>
      </c>
      <c r="D197" s="4">
        <v>975</v>
      </c>
      <c r="E197" s="4">
        <v>10</v>
      </c>
      <c r="F197" s="4">
        <v>93.8999999999999</v>
      </c>
      <c r="G197" s="4">
        <v>78.25</v>
      </c>
      <c r="H197" s="4">
        <f t="shared" si="9"/>
        <v>0.104</v>
      </c>
      <c r="I197" s="4">
        <f t="shared" si="10"/>
        <v>0.019622641509434</v>
      </c>
      <c r="J197" s="4">
        <f t="shared" si="11"/>
        <v>0.084377358490566</v>
      </c>
    </row>
    <row r="198" spans="1:10">
      <c r="A198" s="4">
        <v>78</v>
      </c>
      <c r="B198" s="5">
        <v>0.680555555555555</v>
      </c>
      <c r="C198" s="4">
        <v>10</v>
      </c>
      <c r="D198" s="4">
        <v>980</v>
      </c>
      <c r="E198" s="4">
        <v>8.75</v>
      </c>
      <c r="F198" s="4">
        <v>98.0571428571428</v>
      </c>
      <c r="G198" s="4">
        <v>71.5</v>
      </c>
      <c r="H198" s="4">
        <f t="shared" si="9"/>
        <v>0.118857142857143</v>
      </c>
      <c r="I198" s="4">
        <f t="shared" si="10"/>
        <v>0.019622641509434</v>
      </c>
      <c r="J198" s="4">
        <f t="shared" si="11"/>
        <v>0.0992345013477089</v>
      </c>
    </row>
    <row r="199" spans="1:10">
      <c r="A199" s="4">
        <v>78</v>
      </c>
      <c r="B199" s="5">
        <v>0.684027777777778</v>
      </c>
      <c r="C199" s="4">
        <v>10</v>
      </c>
      <c r="D199" s="4">
        <v>985</v>
      </c>
      <c r="E199" s="4">
        <v>7</v>
      </c>
      <c r="F199" s="4">
        <v>101.571428571428</v>
      </c>
      <c r="G199" s="4">
        <v>59.25</v>
      </c>
      <c r="H199" s="4">
        <f t="shared" si="9"/>
        <v>0.148571428571429</v>
      </c>
      <c r="I199" s="4">
        <f t="shared" si="10"/>
        <v>0.019622641509434</v>
      </c>
      <c r="J199" s="4">
        <f t="shared" si="11"/>
        <v>0.128948787061995</v>
      </c>
    </row>
    <row r="200" spans="1:10">
      <c r="A200" s="4">
        <v>78</v>
      </c>
      <c r="B200" s="5">
        <v>0.6875</v>
      </c>
      <c r="C200" s="4">
        <v>10</v>
      </c>
      <c r="D200" s="4">
        <v>990</v>
      </c>
      <c r="E200" s="4">
        <v>7.5</v>
      </c>
      <c r="F200" s="4">
        <v>104</v>
      </c>
      <c r="G200" s="4">
        <v>65</v>
      </c>
      <c r="H200" s="4">
        <f t="shared" si="9"/>
        <v>0.138666666666667</v>
      </c>
      <c r="I200" s="4">
        <f t="shared" si="10"/>
        <v>0.019622641509434</v>
      </c>
      <c r="J200" s="4">
        <f t="shared" si="11"/>
        <v>0.119044025157233</v>
      </c>
    </row>
    <row r="201" spans="1:10">
      <c r="A201" s="4">
        <v>78</v>
      </c>
      <c r="B201" s="5">
        <v>0.690972222222222</v>
      </c>
      <c r="C201" s="4">
        <v>10</v>
      </c>
      <c r="D201" s="4">
        <v>995</v>
      </c>
      <c r="E201" s="4">
        <v>5.5</v>
      </c>
      <c r="F201" s="4">
        <v>146.727272727272</v>
      </c>
      <c r="G201" s="4">
        <v>67.25</v>
      </c>
      <c r="H201" s="4">
        <f t="shared" si="9"/>
        <v>0.189090909090909</v>
      </c>
      <c r="I201" s="4">
        <f t="shared" si="10"/>
        <v>0.019622641509434</v>
      </c>
      <c r="J201" s="4">
        <f t="shared" si="11"/>
        <v>0.169468267581475</v>
      </c>
    </row>
    <row r="202" spans="1:10">
      <c r="A202" s="4">
        <v>78</v>
      </c>
      <c r="B202" s="5">
        <v>0.694444444444444</v>
      </c>
      <c r="C202" s="4">
        <v>10</v>
      </c>
      <c r="D202" s="4">
        <v>1000</v>
      </c>
      <c r="E202" s="4">
        <v>6</v>
      </c>
      <c r="F202" s="4">
        <v>165.5</v>
      </c>
      <c r="G202" s="4">
        <v>82.75</v>
      </c>
      <c r="H202" s="4">
        <f t="shared" si="9"/>
        <v>0.173333333333333</v>
      </c>
      <c r="I202" s="4">
        <f t="shared" si="10"/>
        <v>0.019622641509434</v>
      </c>
      <c r="J202" s="4">
        <f t="shared" si="11"/>
        <v>0.153710691823899</v>
      </c>
    </row>
    <row r="203" spans="1:10">
      <c r="A203" s="4">
        <v>78</v>
      </c>
      <c r="B203" s="5">
        <v>0.697916666666667</v>
      </c>
      <c r="C203" s="4">
        <v>10</v>
      </c>
      <c r="D203" s="4">
        <v>1005</v>
      </c>
      <c r="E203" s="4">
        <v>6.5</v>
      </c>
      <c r="F203" s="4">
        <v>125.076923076923</v>
      </c>
      <c r="G203" s="4">
        <v>67.75</v>
      </c>
      <c r="H203" s="4">
        <f t="shared" si="9"/>
        <v>0.16</v>
      </c>
      <c r="I203" s="4">
        <f t="shared" si="10"/>
        <v>0.019622641509434</v>
      </c>
      <c r="J203" s="4">
        <f t="shared" si="11"/>
        <v>0.140377358490566</v>
      </c>
    </row>
    <row r="204" spans="1:10">
      <c r="A204" s="4">
        <v>78</v>
      </c>
      <c r="B204" s="5">
        <v>0.701388888888889</v>
      </c>
      <c r="C204" s="4">
        <v>10</v>
      </c>
      <c r="D204" s="4">
        <v>1010</v>
      </c>
      <c r="E204" s="4">
        <v>6.25</v>
      </c>
      <c r="F204" s="4">
        <v>146.88</v>
      </c>
      <c r="G204" s="4">
        <v>76.5</v>
      </c>
      <c r="H204" s="4">
        <f t="shared" si="9"/>
        <v>0.1664</v>
      </c>
      <c r="I204" s="4">
        <f t="shared" si="10"/>
        <v>0.019622641509434</v>
      </c>
      <c r="J204" s="4">
        <f t="shared" si="11"/>
        <v>0.146777358490566</v>
      </c>
    </row>
    <row r="205" spans="1:10">
      <c r="A205" s="4">
        <v>78</v>
      </c>
      <c r="B205" s="5">
        <v>0.704861111111111</v>
      </c>
      <c r="C205" s="4">
        <v>10</v>
      </c>
      <c r="D205" s="4">
        <v>1015</v>
      </c>
      <c r="E205" s="4">
        <v>5.25</v>
      </c>
      <c r="F205" s="4">
        <v>150.857142857142</v>
      </c>
      <c r="G205" s="4">
        <v>66</v>
      </c>
      <c r="H205" s="4">
        <f t="shared" si="9"/>
        <v>0.198095238095238</v>
      </c>
      <c r="I205" s="4">
        <f t="shared" si="10"/>
        <v>0.019622641509434</v>
      </c>
      <c r="J205" s="4">
        <f t="shared" si="11"/>
        <v>0.178472596585804</v>
      </c>
    </row>
    <row r="206" spans="1:10">
      <c r="A206" s="4">
        <v>78</v>
      </c>
      <c r="B206" s="5">
        <v>0.708333333333333</v>
      </c>
      <c r="C206" s="4">
        <v>10</v>
      </c>
      <c r="D206" s="4">
        <v>1020</v>
      </c>
      <c r="E206" s="4">
        <v>6.25</v>
      </c>
      <c r="F206" s="4">
        <v>137.76</v>
      </c>
      <c r="G206" s="4">
        <v>71.75</v>
      </c>
      <c r="H206" s="4">
        <f t="shared" si="9"/>
        <v>0.1664</v>
      </c>
      <c r="I206" s="4">
        <f t="shared" si="10"/>
        <v>0.019622641509434</v>
      </c>
      <c r="J206" s="4">
        <f t="shared" si="11"/>
        <v>0.146777358490566</v>
      </c>
    </row>
    <row r="207" spans="1:10">
      <c r="A207" s="4">
        <v>78</v>
      </c>
      <c r="B207" s="5">
        <v>0.711805555555555</v>
      </c>
      <c r="C207" s="4">
        <v>10</v>
      </c>
      <c r="D207" s="4">
        <v>1025</v>
      </c>
      <c r="E207" s="4">
        <v>8.75</v>
      </c>
      <c r="F207" s="4">
        <v>104.228571428571</v>
      </c>
      <c r="G207" s="4">
        <v>76</v>
      </c>
      <c r="H207" s="4">
        <f t="shared" si="9"/>
        <v>0.118857142857143</v>
      </c>
      <c r="I207" s="4">
        <f t="shared" si="10"/>
        <v>0.019622641509434</v>
      </c>
      <c r="J207" s="4">
        <f t="shared" si="11"/>
        <v>0.0992345013477089</v>
      </c>
    </row>
    <row r="208" spans="1:10">
      <c r="A208" s="4">
        <v>78</v>
      </c>
      <c r="B208" s="5">
        <v>0.715277777777778</v>
      </c>
      <c r="C208" s="4">
        <v>10</v>
      </c>
      <c r="D208" s="4">
        <v>1030</v>
      </c>
      <c r="E208" s="4">
        <v>5.75</v>
      </c>
      <c r="F208" s="4">
        <v>133.565217391304</v>
      </c>
      <c r="G208" s="4">
        <v>64</v>
      </c>
      <c r="H208" s="4">
        <f t="shared" si="9"/>
        <v>0.180869565217391</v>
      </c>
      <c r="I208" s="4">
        <f t="shared" si="10"/>
        <v>0.019622641509434</v>
      </c>
      <c r="J208" s="4">
        <f t="shared" si="11"/>
        <v>0.161246923707957</v>
      </c>
    </row>
    <row r="209" spans="1:10">
      <c r="A209" s="4">
        <v>78</v>
      </c>
      <c r="B209" s="5">
        <v>0.71875</v>
      </c>
      <c r="C209" s="4">
        <v>10</v>
      </c>
      <c r="D209" s="4">
        <v>1035</v>
      </c>
      <c r="E209" s="4">
        <v>6.75</v>
      </c>
      <c r="F209" s="4">
        <v>113.333333333333</v>
      </c>
      <c r="G209" s="4">
        <v>63.75</v>
      </c>
      <c r="H209" s="4">
        <f t="shared" si="9"/>
        <v>0.154074074074074</v>
      </c>
      <c r="I209" s="4">
        <f t="shared" si="10"/>
        <v>0.019622641509434</v>
      </c>
      <c r="J209" s="4">
        <f t="shared" si="11"/>
        <v>0.13445143256464</v>
      </c>
    </row>
    <row r="210" spans="1:10">
      <c r="A210" s="4">
        <v>78</v>
      </c>
      <c r="B210" s="5">
        <v>0.722222222222222</v>
      </c>
      <c r="C210" s="4">
        <v>10</v>
      </c>
      <c r="D210" s="4">
        <v>1040</v>
      </c>
      <c r="E210" s="4">
        <v>4.25</v>
      </c>
      <c r="F210" s="4">
        <v>184.235294117647</v>
      </c>
      <c r="G210" s="4">
        <v>65.25</v>
      </c>
      <c r="H210" s="4">
        <f t="shared" si="9"/>
        <v>0.244705882352941</v>
      </c>
      <c r="I210" s="4">
        <f t="shared" si="10"/>
        <v>0.019622641509434</v>
      </c>
      <c r="J210" s="4">
        <f t="shared" si="11"/>
        <v>0.225083240843507</v>
      </c>
    </row>
    <row r="211" spans="1:10">
      <c r="A211" s="4">
        <v>78</v>
      </c>
      <c r="B211" s="5">
        <v>0.725694444444444</v>
      </c>
      <c r="C211" s="4">
        <v>10</v>
      </c>
      <c r="D211" s="4">
        <v>1045</v>
      </c>
      <c r="E211" s="4">
        <v>5.25</v>
      </c>
      <c r="F211" s="4">
        <v>148</v>
      </c>
      <c r="G211" s="4">
        <v>64.75</v>
      </c>
      <c r="H211" s="4">
        <f t="shared" si="9"/>
        <v>0.198095238095238</v>
      </c>
      <c r="I211" s="4">
        <f t="shared" si="10"/>
        <v>0.019622641509434</v>
      </c>
      <c r="J211" s="4">
        <f t="shared" si="11"/>
        <v>0.178472596585804</v>
      </c>
    </row>
    <row r="212" spans="1:10">
      <c r="A212" s="4">
        <v>78</v>
      </c>
      <c r="B212" s="5">
        <v>0.729166666666667</v>
      </c>
      <c r="C212" s="4">
        <v>10</v>
      </c>
      <c r="D212" s="4">
        <v>1050</v>
      </c>
      <c r="E212" s="4">
        <v>4.75</v>
      </c>
      <c r="F212" s="4">
        <v>172.421052631578</v>
      </c>
      <c r="G212" s="4">
        <v>68.25</v>
      </c>
      <c r="H212" s="4">
        <f t="shared" si="9"/>
        <v>0.218947368421053</v>
      </c>
      <c r="I212" s="4">
        <f t="shared" si="10"/>
        <v>0.019622641509434</v>
      </c>
      <c r="J212" s="4">
        <f t="shared" si="11"/>
        <v>0.199324726911619</v>
      </c>
    </row>
    <row r="213" spans="1:10">
      <c r="A213" s="4">
        <v>78</v>
      </c>
      <c r="B213" s="5">
        <v>0.732638888888889</v>
      </c>
      <c r="C213" s="4">
        <v>10</v>
      </c>
      <c r="D213" s="4">
        <v>1055</v>
      </c>
      <c r="E213" s="4">
        <v>6</v>
      </c>
      <c r="F213" s="4">
        <v>143.5</v>
      </c>
      <c r="G213" s="4">
        <v>71.75</v>
      </c>
      <c r="H213" s="4">
        <f t="shared" si="9"/>
        <v>0.173333333333333</v>
      </c>
      <c r="I213" s="4">
        <f t="shared" si="10"/>
        <v>0.019622641509434</v>
      </c>
      <c r="J213" s="4">
        <f t="shared" si="11"/>
        <v>0.153710691823899</v>
      </c>
    </row>
    <row r="214" spans="1:10">
      <c r="A214" s="4">
        <v>78</v>
      </c>
      <c r="B214" s="5">
        <v>0.736111111111111</v>
      </c>
      <c r="C214" s="4">
        <v>10</v>
      </c>
      <c r="D214" s="4">
        <v>1060</v>
      </c>
      <c r="E214" s="4">
        <v>7</v>
      </c>
      <c r="F214" s="4">
        <v>109.285714285714</v>
      </c>
      <c r="G214" s="4">
        <v>63.75</v>
      </c>
      <c r="H214" s="4">
        <f t="shared" si="9"/>
        <v>0.148571428571429</v>
      </c>
      <c r="I214" s="4">
        <f t="shared" si="10"/>
        <v>0.019622641509434</v>
      </c>
      <c r="J214" s="4">
        <f t="shared" si="11"/>
        <v>0.128948787061995</v>
      </c>
    </row>
    <row r="215" spans="1:10">
      <c r="A215" s="4">
        <v>78</v>
      </c>
      <c r="B215" s="5">
        <v>0.739583333333333</v>
      </c>
      <c r="C215" s="4">
        <v>10</v>
      </c>
      <c r="D215" s="4">
        <v>1065</v>
      </c>
      <c r="E215" s="4">
        <v>5.25</v>
      </c>
      <c r="F215" s="4">
        <v>160.571428571428</v>
      </c>
      <c r="G215" s="4">
        <v>70.25</v>
      </c>
      <c r="H215" s="4">
        <f t="shared" si="9"/>
        <v>0.198095238095238</v>
      </c>
      <c r="I215" s="4">
        <f t="shared" si="10"/>
        <v>0.019622641509434</v>
      </c>
      <c r="J215" s="4">
        <f t="shared" si="11"/>
        <v>0.178472596585804</v>
      </c>
    </row>
    <row r="216" spans="1:10">
      <c r="A216" s="4">
        <v>78</v>
      </c>
      <c r="B216" s="5">
        <v>0.743055555555555</v>
      </c>
      <c r="C216" s="4">
        <v>10</v>
      </c>
      <c r="D216" s="4">
        <v>1070</v>
      </c>
      <c r="E216" s="4">
        <v>9.75</v>
      </c>
      <c r="F216" s="4">
        <v>115.692307692307</v>
      </c>
      <c r="G216" s="4">
        <v>94</v>
      </c>
      <c r="H216" s="4">
        <f t="shared" si="9"/>
        <v>0.106666666666667</v>
      </c>
      <c r="I216" s="4">
        <f t="shared" si="10"/>
        <v>0.019622641509434</v>
      </c>
      <c r="J216" s="4">
        <f t="shared" si="11"/>
        <v>0.0870440251572327</v>
      </c>
    </row>
    <row r="217" spans="1:10">
      <c r="A217" s="4">
        <v>78</v>
      </c>
      <c r="B217" s="5">
        <v>0.746527777777778</v>
      </c>
      <c r="C217" s="4">
        <v>10</v>
      </c>
      <c r="D217" s="4">
        <v>1075</v>
      </c>
      <c r="E217" s="4">
        <v>8.75</v>
      </c>
      <c r="F217" s="4">
        <v>99.7714285714285</v>
      </c>
      <c r="G217" s="4">
        <v>72.75</v>
      </c>
      <c r="H217" s="4">
        <f t="shared" si="9"/>
        <v>0.118857142857143</v>
      </c>
      <c r="I217" s="4">
        <f t="shared" si="10"/>
        <v>0.019622641509434</v>
      </c>
      <c r="J217" s="4">
        <f t="shared" si="11"/>
        <v>0.0992345013477089</v>
      </c>
    </row>
    <row r="218" spans="1:10">
      <c r="A218" s="4">
        <v>78</v>
      </c>
      <c r="B218" s="5">
        <v>0.75</v>
      </c>
      <c r="C218" s="4">
        <v>10</v>
      </c>
      <c r="D218" s="4">
        <v>1080</v>
      </c>
      <c r="E218" s="4">
        <v>7.5</v>
      </c>
      <c r="F218" s="4">
        <v>94</v>
      </c>
      <c r="G218" s="4">
        <v>58.75</v>
      </c>
      <c r="H218" s="4">
        <f t="shared" si="9"/>
        <v>0.138666666666667</v>
      </c>
      <c r="I218" s="4">
        <f t="shared" si="10"/>
        <v>0.019622641509434</v>
      </c>
      <c r="J218" s="4">
        <f t="shared" si="11"/>
        <v>0.119044025157233</v>
      </c>
    </row>
    <row r="219" spans="1:10">
      <c r="A219" s="4">
        <v>78</v>
      </c>
      <c r="B219" s="5">
        <v>0.753472222222222</v>
      </c>
      <c r="C219" s="4">
        <v>10</v>
      </c>
      <c r="D219" s="4">
        <v>1085</v>
      </c>
      <c r="E219" s="4">
        <v>5</v>
      </c>
      <c r="F219" s="4">
        <v>124.8</v>
      </c>
      <c r="G219" s="4">
        <v>52</v>
      </c>
      <c r="H219" s="4">
        <f t="shared" si="9"/>
        <v>0.208</v>
      </c>
      <c r="I219" s="4">
        <f t="shared" si="10"/>
        <v>0.019622641509434</v>
      </c>
      <c r="J219" s="4">
        <f t="shared" si="11"/>
        <v>0.188377358490566</v>
      </c>
    </row>
    <row r="220" spans="1:10">
      <c r="A220" s="4">
        <v>78</v>
      </c>
      <c r="B220" s="5">
        <v>0.756944444444444</v>
      </c>
      <c r="C220" s="4">
        <v>10</v>
      </c>
      <c r="D220" s="4">
        <v>1090</v>
      </c>
      <c r="E220" s="4">
        <v>9.75</v>
      </c>
      <c r="F220" s="4">
        <v>101.538461538461</v>
      </c>
      <c r="G220" s="4">
        <v>82.5</v>
      </c>
      <c r="H220" s="4">
        <f t="shared" si="9"/>
        <v>0.106666666666667</v>
      </c>
      <c r="I220" s="4">
        <f t="shared" si="10"/>
        <v>0.019622641509434</v>
      </c>
      <c r="J220" s="4">
        <f t="shared" si="11"/>
        <v>0.0870440251572327</v>
      </c>
    </row>
    <row r="221" spans="1:10">
      <c r="A221" s="4">
        <v>78</v>
      </c>
      <c r="B221" s="5">
        <v>0.760416666666667</v>
      </c>
      <c r="C221" s="4">
        <v>10</v>
      </c>
      <c r="D221" s="4">
        <v>1095</v>
      </c>
      <c r="E221" s="4">
        <v>11.5</v>
      </c>
      <c r="F221" s="4">
        <v>73.0434782608695</v>
      </c>
      <c r="G221" s="4">
        <v>70</v>
      </c>
      <c r="H221" s="4">
        <f t="shared" si="9"/>
        <v>0.0904347826086957</v>
      </c>
      <c r="I221" s="4">
        <f t="shared" si="10"/>
        <v>0.019622641509434</v>
      </c>
      <c r="J221" s="4">
        <f t="shared" si="11"/>
        <v>0.0708121410992617</v>
      </c>
    </row>
    <row r="222" spans="1:10">
      <c r="A222" s="4">
        <v>78</v>
      </c>
      <c r="B222" s="5">
        <v>0.763888888888889</v>
      </c>
      <c r="C222" s="4">
        <v>10</v>
      </c>
      <c r="D222" s="4">
        <v>1100</v>
      </c>
      <c r="E222" s="4">
        <v>17.75</v>
      </c>
      <c r="F222" s="4">
        <v>59.8309859154929</v>
      </c>
      <c r="G222" s="4">
        <v>88.5</v>
      </c>
      <c r="H222" s="4">
        <f t="shared" si="9"/>
        <v>0.0585915492957746</v>
      </c>
      <c r="I222" s="4">
        <f t="shared" si="10"/>
        <v>0.019622641509434</v>
      </c>
      <c r="J222" s="4">
        <f t="shared" si="11"/>
        <v>0.0389689077863407</v>
      </c>
    </row>
    <row r="223" spans="1:10">
      <c r="A223" s="4">
        <v>78</v>
      </c>
      <c r="B223" s="5">
        <v>0.767361111111111</v>
      </c>
      <c r="C223" s="4">
        <v>10</v>
      </c>
      <c r="D223" s="4">
        <v>1105</v>
      </c>
      <c r="E223" s="4">
        <v>21.75</v>
      </c>
      <c r="F223" s="4">
        <v>51.3103448275862</v>
      </c>
      <c r="G223" s="4">
        <v>93</v>
      </c>
      <c r="H223" s="4">
        <f t="shared" si="9"/>
        <v>0.047816091954023</v>
      </c>
      <c r="I223" s="4">
        <f t="shared" si="10"/>
        <v>0.019622641509434</v>
      </c>
      <c r="J223" s="4">
        <f t="shared" si="11"/>
        <v>0.028193450444589</v>
      </c>
    </row>
    <row r="224" spans="1:10">
      <c r="A224" s="4">
        <v>78</v>
      </c>
      <c r="B224" s="5">
        <v>0.770833333333333</v>
      </c>
      <c r="C224" s="4">
        <v>10</v>
      </c>
      <c r="D224" s="4">
        <v>1110</v>
      </c>
      <c r="E224" s="4">
        <v>27</v>
      </c>
      <c r="F224" s="4">
        <v>39.1111111111111</v>
      </c>
      <c r="G224" s="4">
        <v>88</v>
      </c>
      <c r="H224" s="4">
        <f t="shared" si="9"/>
        <v>0.0385185185185185</v>
      </c>
      <c r="I224" s="4">
        <f t="shared" si="10"/>
        <v>0.019622641509434</v>
      </c>
      <c r="J224" s="4">
        <f t="shared" si="11"/>
        <v>0.0188958770090846</v>
      </c>
    </row>
    <row r="225" spans="1:10">
      <c r="A225" s="4">
        <v>78</v>
      </c>
      <c r="B225" s="5">
        <v>0.774305555555555</v>
      </c>
      <c r="C225" s="4">
        <v>10</v>
      </c>
      <c r="D225" s="4">
        <v>1115</v>
      </c>
      <c r="E225" s="4">
        <v>22</v>
      </c>
      <c r="F225" s="4">
        <v>52.9090909090909</v>
      </c>
      <c r="G225" s="4">
        <v>97</v>
      </c>
      <c r="H225" s="4">
        <f t="shared" si="9"/>
        <v>0.0472727272727273</v>
      </c>
      <c r="I225" s="4">
        <f t="shared" si="10"/>
        <v>0.019622641509434</v>
      </c>
      <c r="J225" s="4">
        <f t="shared" si="11"/>
        <v>0.0276500857632933</v>
      </c>
    </row>
    <row r="226" spans="1:10">
      <c r="A226" s="4">
        <v>78</v>
      </c>
      <c r="B226" s="5">
        <v>0.777777777777778</v>
      </c>
      <c r="C226" s="4">
        <v>10</v>
      </c>
      <c r="D226" s="4">
        <v>1120</v>
      </c>
      <c r="E226" s="4">
        <v>27.25</v>
      </c>
      <c r="F226" s="4">
        <v>41.9449541284403</v>
      </c>
      <c r="G226" s="4">
        <v>95.25</v>
      </c>
      <c r="H226" s="4">
        <f t="shared" si="9"/>
        <v>0.0381651376146789</v>
      </c>
      <c r="I226" s="4">
        <f t="shared" si="10"/>
        <v>0.019622641509434</v>
      </c>
      <c r="J226" s="4">
        <f t="shared" si="11"/>
        <v>0.0185424961052449</v>
      </c>
    </row>
    <row r="227" spans="1:10">
      <c r="A227" s="4">
        <v>78</v>
      </c>
      <c r="B227" s="5">
        <v>0.78125</v>
      </c>
      <c r="C227" s="4">
        <v>10</v>
      </c>
      <c r="D227" s="4">
        <v>1125</v>
      </c>
      <c r="E227" s="4">
        <v>40</v>
      </c>
      <c r="F227" s="4">
        <v>28.5</v>
      </c>
      <c r="G227" s="4">
        <v>95</v>
      </c>
      <c r="H227" s="4">
        <f t="shared" si="9"/>
        <v>0.026</v>
      </c>
      <c r="I227" s="4">
        <f t="shared" si="10"/>
        <v>0.019622641509434</v>
      </c>
      <c r="J227" s="4">
        <f t="shared" si="11"/>
        <v>0.00637735849056604</v>
      </c>
    </row>
    <row r="228" spans="1:10">
      <c r="A228" s="4">
        <v>78</v>
      </c>
      <c r="B228" s="5">
        <v>0.784722222222222</v>
      </c>
      <c r="C228" s="4">
        <v>10</v>
      </c>
      <c r="D228" s="4">
        <v>1130</v>
      </c>
      <c r="E228" s="4">
        <v>39.75</v>
      </c>
      <c r="F228" s="4">
        <v>29.9622641509433</v>
      </c>
      <c r="G228" s="4">
        <v>99.25</v>
      </c>
      <c r="H228" s="4">
        <f t="shared" si="9"/>
        <v>0.0261635220125786</v>
      </c>
      <c r="I228" s="4">
        <f t="shared" si="10"/>
        <v>0.019622641509434</v>
      </c>
      <c r="J228" s="4">
        <f t="shared" si="11"/>
        <v>0.00654088050314465</v>
      </c>
    </row>
    <row r="229" spans="1:10">
      <c r="A229" s="4">
        <v>78</v>
      </c>
      <c r="B229" s="5">
        <v>0.788194444444444</v>
      </c>
      <c r="C229" s="4">
        <v>10</v>
      </c>
      <c r="D229" s="4">
        <v>1135</v>
      </c>
      <c r="E229" s="4">
        <v>42.75</v>
      </c>
      <c r="F229" s="4">
        <v>27.7894736842105</v>
      </c>
      <c r="G229" s="4">
        <v>99</v>
      </c>
      <c r="H229" s="4">
        <f t="shared" si="9"/>
        <v>0.024327485380117</v>
      </c>
      <c r="I229" s="4">
        <f t="shared" si="10"/>
        <v>0.019622641509434</v>
      </c>
      <c r="J229" s="4">
        <f t="shared" si="11"/>
        <v>0.004704843870683</v>
      </c>
    </row>
    <row r="230" spans="1:10">
      <c r="A230" s="4">
        <v>78</v>
      </c>
      <c r="B230" s="5">
        <v>0.791666666666667</v>
      </c>
      <c r="C230" s="4">
        <v>10</v>
      </c>
      <c r="D230" s="4">
        <v>1140</v>
      </c>
      <c r="E230" s="4">
        <v>44.5</v>
      </c>
      <c r="F230" s="4">
        <v>28.1123595505617</v>
      </c>
      <c r="G230" s="4">
        <v>104.25</v>
      </c>
      <c r="H230" s="4">
        <f t="shared" si="9"/>
        <v>0.0233707865168539</v>
      </c>
      <c r="I230" s="4">
        <f t="shared" si="10"/>
        <v>0.019622641509434</v>
      </c>
      <c r="J230" s="4">
        <f t="shared" si="11"/>
        <v>0.00374814500741997</v>
      </c>
    </row>
    <row r="231" spans="1:10">
      <c r="A231" s="4">
        <v>78</v>
      </c>
      <c r="B231" s="5">
        <v>0.795138888888889</v>
      </c>
      <c r="C231" s="4">
        <v>10</v>
      </c>
      <c r="D231" s="4">
        <v>1145</v>
      </c>
      <c r="E231" s="4">
        <v>43.5</v>
      </c>
      <c r="F231" s="4">
        <v>31.0344827586206</v>
      </c>
      <c r="G231" s="4">
        <v>112.5</v>
      </c>
      <c r="H231" s="4">
        <f t="shared" si="9"/>
        <v>0.0239080459770115</v>
      </c>
      <c r="I231" s="4">
        <f t="shared" si="10"/>
        <v>0.019622641509434</v>
      </c>
      <c r="J231" s="4">
        <f t="shared" si="11"/>
        <v>0.00428540446757753</v>
      </c>
    </row>
    <row r="232" spans="1:10">
      <c r="A232">
        <v>78</v>
      </c>
      <c r="B232" s="1">
        <v>0.798611111111111</v>
      </c>
      <c r="C232">
        <v>10</v>
      </c>
      <c r="D232">
        <v>1150</v>
      </c>
      <c r="E232">
        <v>54</v>
      </c>
      <c r="F232">
        <v>22.2777777777777</v>
      </c>
      <c r="G232">
        <v>100.25</v>
      </c>
      <c r="H232">
        <f t="shared" si="9"/>
        <v>0.0192592592592593</v>
      </c>
      <c r="I232">
        <f t="shared" si="10"/>
        <v>0.019622641509434</v>
      </c>
      <c r="J232">
        <f t="shared" si="11"/>
        <v>0</v>
      </c>
    </row>
    <row r="233" spans="1:10">
      <c r="A233">
        <v>78</v>
      </c>
      <c r="B233" s="1">
        <v>0.802083333333333</v>
      </c>
      <c r="C233">
        <v>10</v>
      </c>
      <c r="D233">
        <v>1155</v>
      </c>
      <c r="E233">
        <v>62.75</v>
      </c>
      <c r="F233">
        <v>17.211155378486</v>
      </c>
      <c r="G233">
        <v>90</v>
      </c>
      <c r="H233">
        <f t="shared" si="9"/>
        <v>0.0165737051792829</v>
      </c>
      <c r="I233">
        <f t="shared" si="10"/>
        <v>0.019622641509434</v>
      </c>
      <c r="J233">
        <f t="shared" si="11"/>
        <v>0</v>
      </c>
    </row>
    <row r="234" spans="1:10">
      <c r="A234">
        <v>78</v>
      </c>
      <c r="B234" s="1">
        <v>0.805555555555555</v>
      </c>
      <c r="C234">
        <v>10</v>
      </c>
      <c r="D234">
        <v>1160</v>
      </c>
      <c r="E234">
        <v>63.25</v>
      </c>
      <c r="F234">
        <v>19.399209486166</v>
      </c>
      <c r="G234">
        <v>102.25</v>
      </c>
      <c r="H234">
        <f t="shared" si="9"/>
        <v>0.0164426877470356</v>
      </c>
      <c r="I234">
        <f t="shared" si="10"/>
        <v>0.019622641509434</v>
      </c>
      <c r="J234">
        <f t="shared" si="11"/>
        <v>0</v>
      </c>
    </row>
    <row r="235" spans="1:10">
      <c r="A235">
        <v>78</v>
      </c>
      <c r="B235" s="1">
        <v>0.809027777777778</v>
      </c>
      <c r="C235">
        <v>10</v>
      </c>
      <c r="D235">
        <v>1165</v>
      </c>
      <c r="E235">
        <v>63</v>
      </c>
      <c r="F235">
        <v>18.8571428571428</v>
      </c>
      <c r="G235">
        <v>99</v>
      </c>
      <c r="H235">
        <f t="shared" si="9"/>
        <v>0.0165079365079365</v>
      </c>
      <c r="I235">
        <f t="shared" si="10"/>
        <v>0.019622641509434</v>
      </c>
      <c r="J235">
        <f t="shared" si="11"/>
        <v>0</v>
      </c>
    </row>
    <row r="236" spans="1:10">
      <c r="A236">
        <v>78</v>
      </c>
      <c r="B236" s="1">
        <v>0.8125</v>
      </c>
      <c r="C236">
        <v>10</v>
      </c>
      <c r="D236">
        <v>1170</v>
      </c>
      <c r="E236">
        <v>64.5</v>
      </c>
      <c r="F236">
        <v>18.4186046511627</v>
      </c>
      <c r="G236">
        <v>99</v>
      </c>
      <c r="H236">
        <f t="shared" si="9"/>
        <v>0.0161240310077519</v>
      </c>
      <c r="I236">
        <f t="shared" si="10"/>
        <v>0.019622641509434</v>
      </c>
      <c r="J236">
        <f t="shared" si="11"/>
        <v>0</v>
      </c>
    </row>
    <row r="237" spans="1:10">
      <c r="A237">
        <v>78</v>
      </c>
      <c r="B237" s="1">
        <v>0.815972222222222</v>
      </c>
      <c r="C237">
        <v>10</v>
      </c>
      <c r="D237">
        <v>1175</v>
      </c>
      <c r="E237">
        <v>64.75</v>
      </c>
      <c r="F237">
        <v>17.7451737451737</v>
      </c>
      <c r="G237">
        <v>95.75</v>
      </c>
      <c r="H237">
        <f t="shared" si="9"/>
        <v>0.0160617760617761</v>
      </c>
      <c r="I237">
        <f t="shared" si="10"/>
        <v>0.019622641509434</v>
      </c>
      <c r="J237">
        <f t="shared" si="11"/>
        <v>0</v>
      </c>
    </row>
    <row r="238" spans="1:10">
      <c r="A238">
        <v>78</v>
      </c>
      <c r="B238" s="1">
        <v>0.819444444444444</v>
      </c>
      <c r="C238">
        <v>10</v>
      </c>
      <c r="D238">
        <v>1180</v>
      </c>
      <c r="E238">
        <v>63.75</v>
      </c>
      <c r="F238">
        <v>17.2705882352941</v>
      </c>
      <c r="G238">
        <v>91.75</v>
      </c>
      <c r="H238">
        <f t="shared" si="9"/>
        <v>0.0163137254901961</v>
      </c>
      <c r="I238">
        <f t="shared" si="10"/>
        <v>0.019622641509434</v>
      </c>
      <c r="J238">
        <f t="shared" si="11"/>
        <v>0</v>
      </c>
    </row>
    <row r="239" spans="1:10">
      <c r="A239">
        <v>78</v>
      </c>
      <c r="B239" s="1">
        <v>0.822916666666667</v>
      </c>
      <c r="C239">
        <v>10</v>
      </c>
      <c r="D239">
        <v>1185</v>
      </c>
      <c r="E239">
        <v>62.75</v>
      </c>
      <c r="F239">
        <v>15.9681274900398</v>
      </c>
      <c r="G239">
        <v>83.5</v>
      </c>
      <c r="H239">
        <f t="shared" si="9"/>
        <v>0.0165737051792829</v>
      </c>
      <c r="I239">
        <f t="shared" si="10"/>
        <v>0.019622641509434</v>
      </c>
      <c r="J239">
        <f t="shared" si="11"/>
        <v>0</v>
      </c>
    </row>
    <row r="240" spans="1:10">
      <c r="A240">
        <v>78</v>
      </c>
      <c r="B240" s="1">
        <v>0.826388888888889</v>
      </c>
      <c r="C240">
        <v>10</v>
      </c>
      <c r="D240">
        <v>1190</v>
      </c>
      <c r="E240">
        <v>63.5</v>
      </c>
      <c r="F240">
        <v>14.7401574803149</v>
      </c>
      <c r="G240">
        <v>78</v>
      </c>
      <c r="H240">
        <f t="shared" si="9"/>
        <v>0.0163779527559055</v>
      </c>
      <c r="I240">
        <f t="shared" si="10"/>
        <v>0.019622641509434</v>
      </c>
      <c r="J240">
        <f t="shared" si="11"/>
        <v>0</v>
      </c>
    </row>
    <row r="241" spans="1:10">
      <c r="A241">
        <v>78</v>
      </c>
      <c r="B241" s="1">
        <v>0.829861111111111</v>
      </c>
      <c r="C241">
        <v>10</v>
      </c>
      <c r="D241">
        <v>1195</v>
      </c>
      <c r="E241">
        <v>63.5</v>
      </c>
      <c r="F241">
        <v>14.8346456692913</v>
      </c>
      <c r="G241">
        <v>78.5</v>
      </c>
      <c r="H241">
        <f t="shared" si="9"/>
        <v>0.0163779527559055</v>
      </c>
      <c r="I241">
        <f t="shared" si="10"/>
        <v>0.019622641509434</v>
      </c>
      <c r="J241">
        <f t="shared" si="11"/>
        <v>0</v>
      </c>
    </row>
    <row r="242" spans="1:10">
      <c r="A242">
        <v>78</v>
      </c>
      <c r="B242" s="1">
        <v>0.833333333333333</v>
      </c>
      <c r="C242">
        <v>10</v>
      </c>
      <c r="D242">
        <v>1200</v>
      </c>
      <c r="E242">
        <v>64.25</v>
      </c>
      <c r="F242">
        <v>15.4552529182879</v>
      </c>
      <c r="G242">
        <v>82.75</v>
      </c>
      <c r="H242">
        <f t="shared" si="9"/>
        <v>0.0161867704280156</v>
      </c>
      <c r="I242">
        <f t="shared" si="10"/>
        <v>0.019622641509434</v>
      </c>
      <c r="J242">
        <f t="shared" si="11"/>
        <v>0</v>
      </c>
    </row>
    <row r="243" spans="1:10">
      <c r="A243">
        <v>78</v>
      </c>
      <c r="B243" s="1">
        <v>0.836805555555555</v>
      </c>
      <c r="C243">
        <v>10</v>
      </c>
      <c r="D243">
        <v>1205</v>
      </c>
      <c r="E243">
        <v>64</v>
      </c>
      <c r="F243">
        <v>15.75</v>
      </c>
      <c r="G243">
        <v>84</v>
      </c>
      <c r="H243">
        <f t="shared" si="9"/>
        <v>0.01625</v>
      </c>
      <c r="I243">
        <f t="shared" si="10"/>
        <v>0.019622641509434</v>
      </c>
      <c r="J243">
        <f t="shared" si="11"/>
        <v>0</v>
      </c>
    </row>
    <row r="244" spans="1:10">
      <c r="A244">
        <v>78</v>
      </c>
      <c r="B244" s="1">
        <v>0.840277777777778</v>
      </c>
      <c r="C244">
        <v>10</v>
      </c>
      <c r="D244">
        <v>1210</v>
      </c>
      <c r="E244">
        <v>63.25</v>
      </c>
      <c r="F244">
        <v>15.699604743083</v>
      </c>
      <c r="G244">
        <v>82.75</v>
      </c>
      <c r="H244">
        <f t="shared" si="9"/>
        <v>0.0164426877470356</v>
      </c>
      <c r="I244">
        <f t="shared" si="10"/>
        <v>0.019622641509434</v>
      </c>
      <c r="J244">
        <f t="shared" si="11"/>
        <v>0</v>
      </c>
    </row>
    <row r="245" spans="1:10">
      <c r="A245">
        <v>78</v>
      </c>
      <c r="B245" s="1">
        <v>0.84375</v>
      </c>
      <c r="C245">
        <v>10</v>
      </c>
      <c r="D245">
        <v>1215</v>
      </c>
      <c r="E245">
        <v>63</v>
      </c>
      <c r="F245">
        <v>17.1904761904761</v>
      </c>
      <c r="G245">
        <v>90.25</v>
      </c>
      <c r="H245">
        <f t="shared" si="9"/>
        <v>0.0165079365079365</v>
      </c>
      <c r="I245">
        <f t="shared" si="10"/>
        <v>0.019622641509434</v>
      </c>
      <c r="J245">
        <f t="shared" si="11"/>
        <v>0</v>
      </c>
    </row>
    <row r="246" spans="1:10">
      <c r="A246">
        <v>78</v>
      </c>
      <c r="B246" s="1">
        <v>0.847222222222222</v>
      </c>
      <c r="C246">
        <v>10</v>
      </c>
      <c r="D246">
        <v>1220</v>
      </c>
      <c r="E246">
        <v>63.75</v>
      </c>
      <c r="F246">
        <v>16.4705882352941</v>
      </c>
      <c r="G246">
        <v>87.5</v>
      </c>
      <c r="H246">
        <f t="shared" si="9"/>
        <v>0.0163137254901961</v>
      </c>
      <c r="I246">
        <f t="shared" si="10"/>
        <v>0.019622641509434</v>
      </c>
      <c r="J246">
        <f t="shared" si="11"/>
        <v>0</v>
      </c>
    </row>
    <row r="247" spans="1:10">
      <c r="A247">
        <v>78</v>
      </c>
      <c r="B247" s="1">
        <v>0.850694444444444</v>
      </c>
      <c r="C247">
        <v>10</v>
      </c>
      <c r="D247">
        <v>1225</v>
      </c>
      <c r="E247">
        <v>64.25</v>
      </c>
      <c r="F247">
        <v>15.0350194552529</v>
      </c>
      <c r="G247">
        <v>80.5</v>
      </c>
      <c r="H247">
        <f t="shared" si="9"/>
        <v>0.0161867704280156</v>
      </c>
      <c r="I247">
        <f t="shared" si="10"/>
        <v>0.019622641509434</v>
      </c>
      <c r="J247">
        <f t="shared" si="11"/>
        <v>0</v>
      </c>
    </row>
    <row r="248" spans="1:10">
      <c r="A248">
        <v>78</v>
      </c>
      <c r="B248" s="1">
        <v>0.854166666666667</v>
      </c>
      <c r="C248">
        <v>10</v>
      </c>
      <c r="D248">
        <v>1230</v>
      </c>
      <c r="E248">
        <v>65.25</v>
      </c>
      <c r="F248">
        <v>14.6206896551724</v>
      </c>
      <c r="G248">
        <v>79.5</v>
      </c>
      <c r="H248">
        <f t="shared" si="9"/>
        <v>0.0159386973180077</v>
      </c>
      <c r="I248">
        <f t="shared" si="10"/>
        <v>0.019622641509434</v>
      </c>
      <c r="J248">
        <f t="shared" si="11"/>
        <v>0</v>
      </c>
    </row>
    <row r="249" spans="1:10">
      <c r="A249">
        <v>78</v>
      </c>
      <c r="B249" s="1">
        <v>0.857638888888889</v>
      </c>
      <c r="C249">
        <v>10</v>
      </c>
      <c r="D249">
        <v>1235</v>
      </c>
      <c r="E249">
        <v>63.5</v>
      </c>
      <c r="F249">
        <v>14.8818897637795</v>
      </c>
      <c r="G249">
        <v>78.75</v>
      </c>
      <c r="H249">
        <f t="shared" si="9"/>
        <v>0.0163779527559055</v>
      </c>
      <c r="I249">
        <f t="shared" si="10"/>
        <v>0.019622641509434</v>
      </c>
      <c r="J249">
        <f t="shared" si="11"/>
        <v>0</v>
      </c>
    </row>
    <row r="250" spans="1:10">
      <c r="A250">
        <v>78</v>
      </c>
      <c r="B250" s="1">
        <v>0.861111111111111</v>
      </c>
      <c r="C250">
        <v>10</v>
      </c>
      <c r="D250">
        <v>1240</v>
      </c>
      <c r="E250">
        <v>65</v>
      </c>
      <c r="F250">
        <v>14.076923076923</v>
      </c>
      <c r="G250">
        <v>76.25</v>
      </c>
      <c r="H250">
        <f t="shared" si="9"/>
        <v>0.016</v>
      </c>
      <c r="I250">
        <f t="shared" si="10"/>
        <v>0.019622641509434</v>
      </c>
      <c r="J250">
        <f t="shared" si="11"/>
        <v>0</v>
      </c>
    </row>
    <row r="251" spans="1:10">
      <c r="A251">
        <v>78</v>
      </c>
      <c r="B251" s="1">
        <v>0.864583333333333</v>
      </c>
      <c r="C251">
        <v>10</v>
      </c>
      <c r="D251">
        <v>1245</v>
      </c>
      <c r="E251">
        <v>62.75</v>
      </c>
      <c r="F251">
        <v>14.6294820717131</v>
      </c>
      <c r="G251">
        <v>76.5</v>
      </c>
      <c r="H251">
        <f t="shared" si="9"/>
        <v>0.0165737051792829</v>
      </c>
      <c r="I251">
        <f t="shared" si="10"/>
        <v>0.019622641509434</v>
      </c>
      <c r="J251">
        <f t="shared" si="11"/>
        <v>0</v>
      </c>
    </row>
    <row r="252" spans="1:10">
      <c r="A252">
        <v>78</v>
      </c>
      <c r="B252" s="1">
        <v>0.868055555555555</v>
      </c>
      <c r="C252">
        <v>10</v>
      </c>
      <c r="D252">
        <v>1250</v>
      </c>
      <c r="E252">
        <v>64.25</v>
      </c>
      <c r="F252">
        <v>14.3813229571984</v>
      </c>
      <c r="G252">
        <v>77</v>
      </c>
      <c r="H252">
        <f t="shared" si="9"/>
        <v>0.0161867704280156</v>
      </c>
      <c r="I252">
        <f t="shared" si="10"/>
        <v>0.019622641509434</v>
      </c>
      <c r="J252">
        <f t="shared" si="11"/>
        <v>0</v>
      </c>
    </row>
    <row r="253" spans="1:10">
      <c r="A253">
        <v>78</v>
      </c>
      <c r="B253" s="1">
        <v>0.871527777777778</v>
      </c>
      <c r="C253">
        <v>10</v>
      </c>
      <c r="D253">
        <v>1255</v>
      </c>
      <c r="E253">
        <v>64</v>
      </c>
      <c r="F253">
        <v>15.046875</v>
      </c>
      <c r="G253">
        <v>80.25</v>
      </c>
      <c r="H253">
        <f t="shared" si="9"/>
        <v>0.01625</v>
      </c>
      <c r="I253">
        <f t="shared" si="10"/>
        <v>0.019622641509434</v>
      </c>
      <c r="J253">
        <f t="shared" si="11"/>
        <v>0</v>
      </c>
    </row>
    <row r="254" spans="1:10">
      <c r="A254">
        <v>78</v>
      </c>
      <c r="B254" s="1">
        <v>0.875</v>
      </c>
      <c r="C254">
        <v>10</v>
      </c>
      <c r="D254">
        <v>1260</v>
      </c>
      <c r="E254">
        <v>65.25</v>
      </c>
      <c r="F254">
        <v>12</v>
      </c>
      <c r="G254">
        <v>65.25</v>
      </c>
      <c r="H254">
        <f t="shared" si="9"/>
        <v>0.0159386973180077</v>
      </c>
      <c r="I254">
        <f t="shared" si="10"/>
        <v>0.019622641509434</v>
      </c>
      <c r="J254">
        <f t="shared" si="11"/>
        <v>0</v>
      </c>
    </row>
    <row r="255" spans="1:10">
      <c r="A255">
        <v>78</v>
      </c>
      <c r="B255" s="1">
        <v>0.878472222222222</v>
      </c>
      <c r="C255">
        <v>10</v>
      </c>
      <c r="D255">
        <v>1265</v>
      </c>
      <c r="E255">
        <v>65.25</v>
      </c>
      <c r="F255">
        <v>14.3908045977011</v>
      </c>
      <c r="G255">
        <v>78.25</v>
      </c>
      <c r="H255">
        <f t="shared" si="9"/>
        <v>0.0159386973180077</v>
      </c>
      <c r="I255">
        <f t="shared" si="10"/>
        <v>0.019622641509434</v>
      </c>
      <c r="J255">
        <f t="shared" si="11"/>
        <v>0</v>
      </c>
    </row>
    <row r="256" spans="1:10">
      <c r="A256">
        <v>78</v>
      </c>
      <c r="B256" s="1">
        <v>0.881944444444444</v>
      </c>
      <c r="C256">
        <v>10</v>
      </c>
      <c r="D256">
        <v>1270</v>
      </c>
      <c r="E256">
        <v>64.75</v>
      </c>
      <c r="F256">
        <v>15.5212355212355</v>
      </c>
      <c r="G256">
        <v>83.75</v>
      </c>
      <c r="H256">
        <f t="shared" si="9"/>
        <v>0.0160617760617761</v>
      </c>
      <c r="I256">
        <f t="shared" si="10"/>
        <v>0.019622641509434</v>
      </c>
      <c r="J256">
        <f t="shared" si="11"/>
        <v>0</v>
      </c>
    </row>
    <row r="257" spans="1:10">
      <c r="A257">
        <v>78</v>
      </c>
      <c r="B257" s="1">
        <v>0.885416666666667</v>
      </c>
      <c r="C257">
        <v>10</v>
      </c>
      <c r="D257">
        <v>1275</v>
      </c>
      <c r="E257">
        <v>64.75</v>
      </c>
      <c r="F257">
        <v>16.2162162162162</v>
      </c>
      <c r="G257">
        <v>87.5</v>
      </c>
      <c r="H257">
        <f t="shared" si="9"/>
        <v>0.0160617760617761</v>
      </c>
      <c r="I257">
        <f t="shared" si="10"/>
        <v>0.019622641509434</v>
      </c>
      <c r="J257">
        <f t="shared" si="11"/>
        <v>0</v>
      </c>
    </row>
    <row r="258" spans="1:10">
      <c r="A258">
        <v>78</v>
      </c>
      <c r="B258" s="1">
        <v>0.888888888888889</v>
      </c>
      <c r="C258">
        <v>10</v>
      </c>
      <c r="D258">
        <v>1280</v>
      </c>
      <c r="E258">
        <v>62.5</v>
      </c>
      <c r="F258">
        <v>15.6</v>
      </c>
      <c r="G258">
        <v>81.25</v>
      </c>
      <c r="H258">
        <f t="shared" si="9"/>
        <v>0.01664</v>
      </c>
      <c r="I258">
        <f t="shared" si="10"/>
        <v>0.019622641509434</v>
      </c>
      <c r="J258">
        <f t="shared" si="11"/>
        <v>0</v>
      </c>
    </row>
    <row r="259" spans="1:10">
      <c r="A259">
        <v>78</v>
      </c>
      <c r="B259" s="1">
        <v>0.892361111111111</v>
      </c>
      <c r="C259">
        <v>10</v>
      </c>
      <c r="D259">
        <v>1285</v>
      </c>
      <c r="E259">
        <v>65.25</v>
      </c>
      <c r="F259">
        <v>13.8390804597701</v>
      </c>
      <c r="G259">
        <v>75.25</v>
      </c>
      <c r="H259">
        <f t="shared" ref="H259:H289" si="12">1.04/E259</f>
        <v>0.0159386973180077</v>
      </c>
      <c r="I259">
        <f t="shared" ref="I259:I289" si="13">1.04/53</f>
        <v>0.019622641509434</v>
      </c>
      <c r="J259">
        <f t="shared" ref="J259:J289" si="14">MAX(H259-I259,0)</f>
        <v>0</v>
      </c>
    </row>
    <row r="260" spans="1:10">
      <c r="A260">
        <v>78</v>
      </c>
      <c r="B260" s="1">
        <v>0.895833333333333</v>
      </c>
      <c r="C260">
        <v>10</v>
      </c>
      <c r="D260">
        <v>1290</v>
      </c>
      <c r="E260">
        <v>65</v>
      </c>
      <c r="F260">
        <v>14.0307692307692</v>
      </c>
      <c r="G260">
        <v>76</v>
      </c>
      <c r="H260">
        <f t="shared" si="12"/>
        <v>0.016</v>
      </c>
      <c r="I260">
        <f t="shared" si="13"/>
        <v>0.019622641509434</v>
      </c>
      <c r="J260">
        <f t="shared" si="14"/>
        <v>0</v>
      </c>
    </row>
    <row r="261" spans="1:10">
      <c r="A261">
        <v>78</v>
      </c>
      <c r="B261" s="1">
        <v>0.899305555555555</v>
      </c>
      <c r="C261">
        <v>10</v>
      </c>
      <c r="D261">
        <v>1295</v>
      </c>
      <c r="E261">
        <v>64.5</v>
      </c>
      <c r="F261">
        <v>12.5116279069767</v>
      </c>
      <c r="G261">
        <v>67.25</v>
      </c>
      <c r="H261">
        <f t="shared" si="12"/>
        <v>0.0161240310077519</v>
      </c>
      <c r="I261">
        <f t="shared" si="13"/>
        <v>0.019622641509434</v>
      </c>
      <c r="J261">
        <f t="shared" si="14"/>
        <v>0</v>
      </c>
    </row>
    <row r="262" spans="1:10">
      <c r="A262">
        <v>78</v>
      </c>
      <c r="B262" s="1">
        <v>0.902777777777778</v>
      </c>
      <c r="C262">
        <v>10</v>
      </c>
      <c r="D262">
        <v>1300</v>
      </c>
      <c r="E262">
        <v>65.75</v>
      </c>
      <c r="F262">
        <v>12.8669201520912</v>
      </c>
      <c r="G262">
        <v>70.5</v>
      </c>
      <c r="H262">
        <f t="shared" si="12"/>
        <v>0.0158174904942966</v>
      </c>
      <c r="I262">
        <f t="shared" si="13"/>
        <v>0.019622641509434</v>
      </c>
      <c r="J262">
        <f t="shared" si="14"/>
        <v>0</v>
      </c>
    </row>
    <row r="263" spans="1:10">
      <c r="A263">
        <v>78</v>
      </c>
      <c r="B263" s="1">
        <v>0.90625</v>
      </c>
      <c r="C263">
        <v>10</v>
      </c>
      <c r="D263">
        <v>1305</v>
      </c>
      <c r="E263">
        <v>64</v>
      </c>
      <c r="F263">
        <v>13.640625</v>
      </c>
      <c r="G263">
        <v>72.75</v>
      </c>
      <c r="H263">
        <f t="shared" si="12"/>
        <v>0.01625</v>
      </c>
      <c r="I263">
        <f t="shared" si="13"/>
        <v>0.019622641509434</v>
      </c>
      <c r="J263">
        <f t="shared" si="14"/>
        <v>0</v>
      </c>
    </row>
    <row r="264" spans="1:10">
      <c r="A264">
        <v>78</v>
      </c>
      <c r="B264" s="1">
        <v>0.909722222222222</v>
      </c>
      <c r="C264">
        <v>10</v>
      </c>
      <c r="D264">
        <v>1310</v>
      </c>
      <c r="E264">
        <v>65.75</v>
      </c>
      <c r="F264">
        <v>12.4562737642585</v>
      </c>
      <c r="G264">
        <v>68.25</v>
      </c>
      <c r="H264">
        <f t="shared" si="12"/>
        <v>0.0158174904942966</v>
      </c>
      <c r="I264">
        <f t="shared" si="13"/>
        <v>0.019622641509434</v>
      </c>
      <c r="J264">
        <f t="shared" si="14"/>
        <v>0</v>
      </c>
    </row>
    <row r="265" spans="1:10">
      <c r="A265">
        <v>78</v>
      </c>
      <c r="B265" s="1">
        <v>0.913194444444444</v>
      </c>
      <c r="C265">
        <v>10</v>
      </c>
      <c r="D265">
        <v>1315</v>
      </c>
      <c r="E265">
        <v>64.75</v>
      </c>
      <c r="F265">
        <v>13.3436293436293</v>
      </c>
      <c r="G265">
        <v>72</v>
      </c>
      <c r="H265">
        <f t="shared" si="12"/>
        <v>0.0160617760617761</v>
      </c>
      <c r="I265">
        <f t="shared" si="13"/>
        <v>0.019622641509434</v>
      </c>
      <c r="J265">
        <f t="shared" si="14"/>
        <v>0</v>
      </c>
    </row>
    <row r="266" spans="1:10">
      <c r="A266">
        <v>78</v>
      </c>
      <c r="B266" s="1">
        <v>0.916666666666667</v>
      </c>
      <c r="C266">
        <v>10</v>
      </c>
      <c r="D266">
        <v>1320</v>
      </c>
      <c r="E266">
        <v>65</v>
      </c>
      <c r="F266">
        <v>13.3384615384615</v>
      </c>
      <c r="G266">
        <v>72.25</v>
      </c>
      <c r="H266">
        <f t="shared" si="12"/>
        <v>0.016</v>
      </c>
      <c r="I266">
        <f t="shared" si="13"/>
        <v>0.019622641509434</v>
      </c>
      <c r="J266">
        <f t="shared" si="14"/>
        <v>0</v>
      </c>
    </row>
    <row r="267" spans="1:10">
      <c r="A267">
        <v>78</v>
      </c>
      <c r="B267" s="1">
        <v>0.920138888888889</v>
      </c>
      <c r="C267">
        <v>10</v>
      </c>
      <c r="D267">
        <v>1325</v>
      </c>
      <c r="E267">
        <v>65.25</v>
      </c>
      <c r="F267">
        <v>14.0689655172413</v>
      </c>
      <c r="G267">
        <v>76.5</v>
      </c>
      <c r="H267">
        <f t="shared" si="12"/>
        <v>0.0159386973180077</v>
      </c>
      <c r="I267">
        <f t="shared" si="13"/>
        <v>0.019622641509434</v>
      </c>
      <c r="J267">
        <f t="shared" si="14"/>
        <v>0</v>
      </c>
    </row>
    <row r="268" spans="1:10">
      <c r="A268">
        <v>78</v>
      </c>
      <c r="B268" s="1">
        <v>0.923611111111111</v>
      </c>
      <c r="C268">
        <v>10</v>
      </c>
      <c r="D268">
        <v>1330</v>
      </c>
      <c r="E268">
        <v>65.75</v>
      </c>
      <c r="F268">
        <v>13.3231939163498</v>
      </c>
      <c r="G268">
        <v>73</v>
      </c>
      <c r="H268">
        <f t="shared" si="12"/>
        <v>0.0158174904942966</v>
      </c>
      <c r="I268">
        <f t="shared" si="13"/>
        <v>0.019622641509434</v>
      </c>
      <c r="J268">
        <f t="shared" si="14"/>
        <v>0</v>
      </c>
    </row>
    <row r="269" spans="1:10">
      <c r="A269">
        <v>78</v>
      </c>
      <c r="B269" s="1">
        <v>0.927083333333333</v>
      </c>
      <c r="C269">
        <v>10</v>
      </c>
      <c r="D269">
        <v>1335</v>
      </c>
      <c r="E269">
        <v>61.25</v>
      </c>
      <c r="F269">
        <v>15.0367346938775</v>
      </c>
      <c r="G269">
        <v>76.75</v>
      </c>
      <c r="H269">
        <f t="shared" si="12"/>
        <v>0.0169795918367347</v>
      </c>
      <c r="I269">
        <f t="shared" si="13"/>
        <v>0.019622641509434</v>
      </c>
      <c r="J269">
        <f t="shared" si="14"/>
        <v>0</v>
      </c>
    </row>
    <row r="270" spans="1:10">
      <c r="A270">
        <v>78</v>
      </c>
      <c r="B270" s="1">
        <v>0.930555555555555</v>
      </c>
      <c r="C270">
        <v>10</v>
      </c>
      <c r="D270">
        <v>1340</v>
      </c>
      <c r="E270">
        <v>57.5</v>
      </c>
      <c r="F270">
        <v>16.8521739130434</v>
      </c>
      <c r="G270">
        <v>80.75</v>
      </c>
      <c r="H270">
        <f t="shared" si="12"/>
        <v>0.0180869565217391</v>
      </c>
      <c r="I270">
        <f t="shared" si="13"/>
        <v>0.019622641509434</v>
      </c>
      <c r="J270">
        <f t="shared" si="14"/>
        <v>0</v>
      </c>
    </row>
    <row r="271" spans="1:10">
      <c r="A271">
        <v>78</v>
      </c>
      <c r="B271" s="1">
        <v>0.934027777777778</v>
      </c>
      <c r="C271">
        <v>10</v>
      </c>
      <c r="D271">
        <v>1345</v>
      </c>
      <c r="E271">
        <v>60.5</v>
      </c>
      <c r="F271">
        <v>16.0661157024793</v>
      </c>
      <c r="G271">
        <v>81</v>
      </c>
      <c r="H271">
        <f t="shared" si="12"/>
        <v>0.0171900826446281</v>
      </c>
      <c r="I271">
        <f t="shared" si="13"/>
        <v>0.019622641509434</v>
      </c>
      <c r="J271">
        <f t="shared" si="14"/>
        <v>0</v>
      </c>
    </row>
    <row r="272" spans="1:10">
      <c r="A272">
        <v>78</v>
      </c>
      <c r="B272" s="1">
        <v>0.9375</v>
      </c>
      <c r="C272">
        <v>10</v>
      </c>
      <c r="D272">
        <v>1350</v>
      </c>
      <c r="E272">
        <v>61.25</v>
      </c>
      <c r="F272">
        <v>13.9102040816326</v>
      </c>
      <c r="G272">
        <v>71</v>
      </c>
      <c r="H272">
        <f t="shared" si="12"/>
        <v>0.0169795918367347</v>
      </c>
      <c r="I272">
        <f t="shared" si="13"/>
        <v>0.019622641509434</v>
      </c>
      <c r="J272">
        <f t="shared" si="14"/>
        <v>0</v>
      </c>
    </row>
    <row r="273" spans="1:10">
      <c r="A273">
        <v>78</v>
      </c>
      <c r="B273" s="1">
        <v>0.940972222222222</v>
      </c>
      <c r="C273">
        <v>10</v>
      </c>
      <c r="D273">
        <v>1355</v>
      </c>
      <c r="E273">
        <v>61.75</v>
      </c>
      <c r="F273">
        <v>15.0607287449392</v>
      </c>
      <c r="G273">
        <v>77.5</v>
      </c>
      <c r="H273">
        <f t="shared" si="12"/>
        <v>0.0168421052631579</v>
      </c>
      <c r="I273">
        <f t="shared" si="13"/>
        <v>0.019622641509434</v>
      </c>
      <c r="J273">
        <f t="shared" si="14"/>
        <v>0</v>
      </c>
    </row>
    <row r="274" spans="1:10">
      <c r="A274">
        <v>78</v>
      </c>
      <c r="B274" s="1">
        <v>0.944444444444444</v>
      </c>
      <c r="C274">
        <v>10</v>
      </c>
      <c r="D274">
        <v>1360</v>
      </c>
      <c r="E274">
        <v>60.5</v>
      </c>
      <c r="F274">
        <v>14.3801652892561</v>
      </c>
      <c r="G274">
        <v>72.5</v>
      </c>
      <c r="H274">
        <f t="shared" si="12"/>
        <v>0.0171900826446281</v>
      </c>
      <c r="I274">
        <f t="shared" si="13"/>
        <v>0.019622641509434</v>
      </c>
      <c r="J274">
        <f t="shared" si="14"/>
        <v>0</v>
      </c>
    </row>
    <row r="275" spans="1:10">
      <c r="A275">
        <v>78</v>
      </c>
      <c r="B275" s="1">
        <v>0.947916666666667</v>
      </c>
      <c r="C275">
        <v>10</v>
      </c>
      <c r="D275">
        <v>1365</v>
      </c>
      <c r="E275">
        <v>63.25</v>
      </c>
      <c r="F275">
        <v>12.094861660079</v>
      </c>
      <c r="G275">
        <v>63.75</v>
      </c>
      <c r="H275">
        <f t="shared" si="12"/>
        <v>0.0164426877470356</v>
      </c>
      <c r="I275">
        <f t="shared" si="13"/>
        <v>0.019622641509434</v>
      </c>
      <c r="J275">
        <f t="shared" si="14"/>
        <v>0</v>
      </c>
    </row>
    <row r="276" spans="1:10">
      <c r="A276">
        <v>78</v>
      </c>
      <c r="B276" s="1">
        <v>0.951388888888889</v>
      </c>
      <c r="C276">
        <v>10</v>
      </c>
      <c r="D276">
        <v>1370</v>
      </c>
      <c r="E276">
        <v>63.5</v>
      </c>
      <c r="F276">
        <v>9.87401574803149</v>
      </c>
      <c r="G276">
        <v>52.25</v>
      </c>
      <c r="H276">
        <f t="shared" si="12"/>
        <v>0.0163779527559055</v>
      </c>
      <c r="I276">
        <f t="shared" si="13"/>
        <v>0.019622641509434</v>
      </c>
      <c r="J276">
        <f t="shared" si="14"/>
        <v>0</v>
      </c>
    </row>
    <row r="277" spans="1:10">
      <c r="A277">
        <v>78</v>
      </c>
      <c r="B277" s="1">
        <v>0.954861111111111</v>
      </c>
      <c r="C277">
        <v>10</v>
      </c>
      <c r="D277">
        <v>1375</v>
      </c>
      <c r="E277">
        <v>61.5</v>
      </c>
      <c r="F277">
        <v>10.6829268292682</v>
      </c>
      <c r="G277">
        <v>54.75</v>
      </c>
      <c r="H277">
        <f t="shared" si="12"/>
        <v>0.0169105691056911</v>
      </c>
      <c r="I277">
        <f t="shared" si="13"/>
        <v>0.019622641509434</v>
      </c>
      <c r="J277">
        <f t="shared" si="14"/>
        <v>0</v>
      </c>
    </row>
    <row r="278" spans="1:10">
      <c r="A278">
        <v>78</v>
      </c>
      <c r="B278" s="1">
        <v>0.958333333333333</v>
      </c>
      <c r="C278">
        <v>10</v>
      </c>
      <c r="D278">
        <v>1380</v>
      </c>
      <c r="E278">
        <v>63.5</v>
      </c>
      <c r="F278">
        <v>10.1574803149606</v>
      </c>
      <c r="G278">
        <v>53.75</v>
      </c>
      <c r="H278">
        <f t="shared" si="12"/>
        <v>0.0163779527559055</v>
      </c>
      <c r="I278">
        <f t="shared" si="13"/>
        <v>0.019622641509434</v>
      </c>
      <c r="J278">
        <f t="shared" si="14"/>
        <v>0</v>
      </c>
    </row>
    <row r="279" spans="1:10">
      <c r="A279">
        <v>78</v>
      </c>
      <c r="B279" s="1">
        <v>0.961805555555555</v>
      </c>
      <c r="C279">
        <v>10</v>
      </c>
      <c r="D279">
        <v>1385</v>
      </c>
      <c r="E279">
        <v>62.75</v>
      </c>
      <c r="F279">
        <v>10.4223107569721</v>
      </c>
      <c r="G279">
        <v>54.5</v>
      </c>
      <c r="H279">
        <f t="shared" si="12"/>
        <v>0.0165737051792829</v>
      </c>
      <c r="I279">
        <f t="shared" si="13"/>
        <v>0.019622641509434</v>
      </c>
      <c r="J279">
        <f t="shared" si="14"/>
        <v>0</v>
      </c>
    </row>
    <row r="280" spans="1:10">
      <c r="A280">
        <v>78</v>
      </c>
      <c r="B280" s="1">
        <v>0.965277777777778</v>
      </c>
      <c r="C280">
        <v>10</v>
      </c>
      <c r="D280">
        <v>1390</v>
      </c>
      <c r="E280">
        <v>62.5</v>
      </c>
      <c r="F280">
        <v>10.944</v>
      </c>
      <c r="G280">
        <v>57</v>
      </c>
      <c r="H280">
        <f t="shared" si="12"/>
        <v>0.01664</v>
      </c>
      <c r="I280">
        <f t="shared" si="13"/>
        <v>0.019622641509434</v>
      </c>
      <c r="J280">
        <f t="shared" si="14"/>
        <v>0</v>
      </c>
    </row>
    <row r="281" spans="1:10">
      <c r="A281">
        <v>78</v>
      </c>
      <c r="B281" s="1">
        <v>0.96875</v>
      </c>
      <c r="C281">
        <v>10</v>
      </c>
      <c r="D281">
        <v>1395</v>
      </c>
      <c r="E281">
        <v>62.5</v>
      </c>
      <c r="F281">
        <v>12.096</v>
      </c>
      <c r="G281">
        <v>63</v>
      </c>
      <c r="H281">
        <f t="shared" si="12"/>
        <v>0.01664</v>
      </c>
      <c r="I281">
        <f t="shared" si="13"/>
        <v>0.019622641509434</v>
      </c>
      <c r="J281">
        <f t="shared" si="14"/>
        <v>0</v>
      </c>
    </row>
    <row r="282" spans="1:10">
      <c r="A282">
        <v>78</v>
      </c>
      <c r="B282" s="1">
        <v>0.972222222222222</v>
      </c>
      <c r="C282">
        <v>10</v>
      </c>
      <c r="D282">
        <v>1400</v>
      </c>
      <c r="E282">
        <v>61.75</v>
      </c>
      <c r="F282">
        <v>10.4453441295546</v>
      </c>
      <c r="G282">
        <v>53.75</v>
      </c>
      <c r="H282">
        <f t="shared" si="12"/>
        <v>0.0168421052631579</v>
      </c>
      <c r="I282">
        <f t="shared" si="13"/>
        <v>0.019622641509434</v>
      </c>
      <c r="J282">
        <f t="shared" si="14"/>
        <v>0</v>
      </c>
    </row>
    <row r="283" spans="1:10">
      <c r="A283">
        <v>78</v>
      </c>
      <c r="B283" s="1">
        <v>0.975694444444444</v>
      </c>
      <c r="C283">
        <v>10</v>
      </c>
      <c r="D283">
        <v>1405</v>
      </c>
      <c r="E283">
        <v>63.75</v>
      </c>
      <c r="F283">
        <v>10.7764705882352</v>
      </c>
      <c r="G283">
        <v>57.25</v>
      </c>
      <c r="H283">
        <f t="shared" si="12"/>
        <v>0.0163137254901961</v>
      </c>
      <c r="I283">
        <f t="shared" si="13"/>
        <v>0.019622641509434</v>
      </c>
      <c r="J283">
        <f t="shared" si="14"/>
        <v>0</v>
      </c>
    </row>
    <row r="284" spans="1:10">
      <c r="A284">
        <v>78</v>
      </c>
      <c r="B284" s="1">
        <v>0.979166666666667</v>
      </c>
      <c r="C284">
        <v>10</v>
      </c>
      <c r="D284">
        <v>1410</v>
      </c>
      <c r="E284">
        <v>63.5</v>
      </c>
      <c r="F284">
        <v>9.35433070866141</v>
      </c>
      <c r="G284">
        <v>49.5</v>
      </c>
      <c r="H284">
        <f t="shared" si="12"/>
        <v>0.0163779527559055</v>
      </c>
      <c r="I284">
        <f t="shared" si="13"/>
        <v>0.019622641509434</v>
      </c>
      <c r="J284">
        <f t="shared" si="14"/>
        <v>0</v>
      </c>
    </row>
    <row r="285" spans="1:10">
      <c r="A285">
        <v>78</v>
      </c>
      <c r="B285" s="1">
        <v>0.982638888888889</v>
      </c>
      <c r="C285">
        <v>10</v>
      </c>
      <c r="D285">
        <v>1415</v>
      </c>
      <c r="E285">
        <v>62.5</v>
      </c>
      <c r="F285">
        <v>8.88</v>
      </c>
      <c r="G285">
        <v>46.25</v>
      </c>
      <c r="H285">
        <f t="shared" si="12"/>
        <v>0.01664</v>
      </c>
      <c r="I285">
        <f t="shared" si="13"/>
        <v>0.019622641509434</v>
      </c>
      <c r="J285">
        <f t="shared" si="14"/>
        <v>0</v>
      </c>
    </row>
    <row r="286" spans="1:10">
      <c r="A286">
        <v>78</v>
      </c>
      <c r="B286" s="1">
        <v>0.986111111111111</v>
      </c>
      <c r="C286">
        <v>10</v>
      </c>
      <c r="D286">
        <v>1420</v>
      </c>
      <c r="E286">
        <v>63</v>
      </c>
      <c r="F286">
        <v>9.57142857142857</v>
      </c>
      <c r="G286">
        <v>50.25</v>
      </c>
      <c r="H286">
        <f t="shared" si="12"/>
        <v>0.0165079365079365</v>
      </c>
      <c r="I286">
        <f t="shared" si="13"/>
        <v>0.019622641509434</v>
      </c>
      <c r="J286">
        <f t="shared" si="14"/>
        <v>0</v>
      </c>
    </row>
    <row r="287" spans="1:10">
      <c r="A287">
        <v>78</v>
      </c>
      <c r="B287" s="1">
        <v>0.989583333333333</v>
      </c>
      <c r="C287">
        <v>10</v>
      </c>
      <c r="D287">
        <v>1425</v>
      </c>
      <c r="E287">
        <v>63.5</v>
      </c>
      <c r="F287">
        <v>7.7007874015748</v>
      </c>
      <c r="G287">
        <v>40.75</v>
      </c>
      <c r="H287">
        <f t="shared" si="12"/>
        <v>0.0163779527559055</v>
      </c>
      <c r="I287">
        <f t="shared" si="13"/>
        <v>0.019622641509434</v>
      </c>
      <c r="J287">
        <f t="shared" si="14"/>
        <v>0</v>
      </c>
    </row>
    <row r="288" spans="1:10">
      <c r="A288">
        <v>78</v>
      </c>
      <c r="B288" s="1">
        <v>0.993055555555555</v>
      </c>
      <c r="C288">
        <v>10</v>
      </c>
      <c r="D288">
        <v>1430</v>
      </c>
      <c r="E288">
        <v>63</v>
      </c>
      <c r="F288">
        <v>7.19047619047619</v>
      </c>
      <c r="G288">
        <v>37.75</v>
      </c>
      <c r="H288">
        <f t="shared" si="12"/>
        <v>0.0165079365079365</v>
      </c>
      <c r="I288">
        <f t="shared" si="13"/>
        <v>0.019622641509434</v>
      </c>
      <c r="J288">
        <f t="shared" si="14"/>
        <v>0</v>
      </c>
    </row>
    <row r="289" spans="1:10">
      <c r="A289">
        <v>78</v>
      </c>
      <c r="B289" s="1">
        <v>0.996527777777778</v>
      </c>
      <c r="C289">
        <v>10</v>
      </c>
      <c r="D289">
        <v>1435</v>
      </c>
      <c r="E289">
        <v>63.5</v>
      </c>
      <c r="F289">
        <v>7.79527559055118</v>
      </c>
      <c r="G289">
        <v>41.25</v>
      </c>
      <c r="H289">
        <f t="shared" si="12"/>
        <v>0.0163779527559055</v>
      </c>
      <c r="I289">
        <f t="shared" si="13"/>
        <v>0.019622641509434</v>
      </c>
      <c r="J289">
        <f t="shared" si="14"/>
        <v>0</v>
      </c>
    </row>
  </sheetData>
  <autoFilter ref="A1:G289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Overview</vt:lpstr>
      <vt:lpstr>Results</vt:lpstr>
      <vt:lpstr>Cubic form-L78</vt:lpstr>
      <vt:lpstr>L78-0105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Qixiu CHENG</dc:creator>
  <cp:lastModifiedBy>xzhou</cp:lastModifiedBy>
  <dcterms:created xsi:type="dcterms:W3CDTF">2015-06-05T18:19:00Z</dcterms:created>
  <dcterms:modified xsi:type="dcterms:W3CDTF">2020-05-23T04:35:48Z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