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Microsoft_Visio_2003-2010___1.vsd" ContentType="application/vnd.visio"/>
  <Override PartName="/xl/embeddings/Microsoft_Visio_2003-2010___2.vsd" ContentType="application/vnd.visio"/>
  <Override PartName="/xl/embeddings/Microsoft_Visio_2003-2010___3.vsd" ContentType="application/vnd.visio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1-shortest path" sheetId="4" r:id="rId1"/>
    <sheet name="2-min cost-with cap constraint" sheetId="1" r:id="rId2"/>
    <sheet name="3-max  flow" sheetId="2" r:id="rId3"/>
    <sheet name="1.1-shortest path w side const" sheetId="5" r:id="rId4"/>
    <sheet name="1-2-shortest path-one to all" sheetId="6" r:id="rId5"/>
    <sheet name="2-1 min cost with linear cost" sheetId="7" r:id="rId6"/>
    <sheet name="3-max  flow with 2 origins" sheetId="8" r:id="rId7"/>
  </sheets>
  <definedNames>
    <definedName name="_xlnm._FilterDatabase" localSheetId="2" hidden="1">'3-max  flow'!$A$2:$A$20</definedName>
    <definedName name="_xlnm._FilterDatabase" localSheetId="6" hidden="1">'3-max  flow with 2 origins'!$A$2:$A$21</definedName>
    <definedName name="solver_adj" localSheetId="3" hidden="1">'1.1-shortest path w side const'!$E$2:$E$19</definedName>
    <definedName name="solver_adj" localSheetId="4" hidden="1">'1-2-shortest path-one to all'!$E$2:$E$19</definedName>
    <definedName name="solver_adj" localSheetId="0" hidden="1">'1-shortest path'!$E$2:$E$19</definedName>
    <definedName name="solver_adj" localSheetId="5" hidden="1">'2-1 min cost with linear cost'!$E$2:$E$19</definedName>
    <definedName name="solver_adj" localSheetId="1" hidden="1">'2-min cost-with cap constraint'!$E$2:$E$19</definedName>
    <definedName name="solver_adj" localSheetId="2" hidden="1">'3-max  flow'!$E$2:$E$20</definedName>
    <definedName name="solver_adj" localSheetId="6" hidden="1">'3-max  flow with 2 origins'!$E$2:$E$21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6" hidden="1">1</definedName>
    <definedName name="solver_itr" localSheetId="3" hidden="1">100</definedName>
    <definedName name="solver_itr" localSheetId="4" hidden="1">100</definedName>
    <definedName name="solver_itr" localSheetId="0" hidden="1">100</definedName>
    <definedName name="solver_itr" localSheetId="5" hidden="1">100</definedName>
    <definedName name="solver_itr" localSheetId="1" hidden="1">100</definedName>
    <definedName name="solver_itr" localSheetId="2" hidden="1">100</definedName>
    <definedName name="solver_itr" localSheetId="6" hidden="1">100</definedName>
    <definedName name="solver_lhs1" localSheetId="3" hidden="1">'1.1-shortest path w side const'!$N$2:$N$7</definedName>
    <definedName name="solver_lhs1" localSheetId="4" hidden="1">'1-2-shortest path-one to all'!$M$2:$M$7</definedName>
    <definedName name="solver_lhs1" localSheetId="0" hidden="1">'1-shortest path'!$M$2:$M$7</definedName>
    <definedName name="solver_lhs1" localSheetId="5" hidden="1">'2-1 min cost with linear cost'!$M$2:$M$7</definedName>
    <definedName name="solver_lhs1" localSheetId="1" hidden="1">'2-min cost-with cap constraint'!$K$2:$K$7</definedName>
    <definedName name="solver_lhs1" localSheetId="2" hidden="1">'3-max  flow'!$E$2:$E$20</definedName>
    <definedName name="solver_lhs1" localSheetId="6" hidden="1">'3-max  flow with 2 origins'!$K$2:$K$7</definedName>
    <definedName name="solver_lhs2" localSheetId="3" hidden="1">'1.1-shortest path w side const'!$G$21</definedName>
    <definedName name="solver_lhs2" localSheetId="5" hidden="1">'2-1 min cost with linear cost'!$E$2:$E$19</definedName>
    <definedName name="solver_lhs2" localSheetId="1" hidden="1">'2-min cost-with cap constraint'!$E$2:$E$19</definedName>
    <definedName name="solver_lhs2" localSheetId="2" hidden="1">'3-max  flow'!$K$2:$K$7</definedName>
    <definedName name="solver_lhs2" localSheetId="6" hidden="1">'3-max  flow with 2 origins'!$E$2:$E$21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lin" localSheetId="5" hidden="1">2</definedName>
    <definedName name="solver_lin" localSheetId="1" hidden="1">1</definedName>
    <definedName name="solver_lin" localSheetId="2" hidden="1">1</definedName>
    <definedName name="solver_lin" localSheetId="6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um" localSheetId="3" hidden="1">2</definedName>
    <definedName name="solver_num" localSheetId="4" hidden="1">1</definedName>
    <definedName name="solver_num" localSheetId="0" hidden="1">1</definedName>
    <definedName name="solver_num" localSheetId="5" hidden="1">1</definedName>
    <definedName name="solver_num" localSheetId="1" hidden="1">2</definedName>
    <definedName name="solver_num" localSheetId="2" hidden="1">2</definedName>
    <definedName name="solver_num" localSheetId="6" hidden="1">2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6" hidden="1">1</definedName>
    <definedName name="solver_opt" localSheetId="3" hidden="1">'1.1-shortest path w side const'!$I$22</definedName>
    <definedName name="solver_opt" localSheetId="4" hidden="1">'1-2-shortest path-one to all'!$H$22</definedName>
    <definedName name="solver_opt" localSheetId="0" hidden="1">'1-shortest path'!$H$22</definedName>
    <definedName name="solver_opt" localSheetId="5" hidden="1">'2-1 min cost with linear cost'!$I$22</definedName>
    <definedName name="solver_opt" localSheetId="1" hidden="1">'2-min cost-with cap constraint'!$H$22</definedName>
    <definedName name="solver_opt" localSheetId="2" hidden="1">'3-max  flow'!$H$22</definedName>
    <definedName name="solver_opt" localSheetId="6" hidden="1">'3-max  flow with 2 origins'!$H$22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el1" localSheetId="3" hidden="1">2</definedName>
    <definedName name="solver_rel1" localSheetId="4" hidden="1">2</definedName>
    <definedName name="solver_rel1" localSheetId="0" hidden="1">2</definedName>
    <definedName name="solver_rel1" localSheetId="5" hidden="1">2</definedName>
    <definedName name="solver_rel1" localSheetId="1" hidden="1">2</definedName>
    <definedName name="solver_rel1" localSheetId="2" hidden="1">1</definedName>
    <definedName name="solver_rel1" localSheetId="6" hidden="1">2</definedName>
    <definedName name="solver_rel2" localSheetId="3" hidden="1">2</definedName>
    <definedName name="solver_rel2" localSheetId="5" hidden="1">1</definedName>
    <definedName name="solver_rel2" localSheetId="1" hidden="1">1</definedName>
    <definedName name="solver_rel2" localSheetId="2" hidden="1">2</definedName>
    <definedName name="solver_rel2" localSheetId="6" hidden="1">1</definedName>
    <definedName name="solver_rhs1" localSheetId="3" hidden="1">0</definedName>
    <definedName name="solver_rhs1" localSheetId="4" hidden="1">0</definedName>
    <definedName name="solver_rhs1" localSheetId="0" hidden="1">0</definedName>
    <definedName name="solver_rhs1" localSheetId="5" hidden="1">0</definedName>
    <definedName name="solver_rhs1" localSheetId="1" hidden="1">0</definedName>
    <definedName name="solver_rhs1" localSheetId="2" hidden="1">'3-max  flow'!$F$2:$F$20</definedName>
    <definedName name="solver_rhs1" localSheetId="6" hidden="1">0</definedName>
    <definedName name="solver_rhs2" localSheetId="3" hidden="1">0</definedName>
    <definedName name="solver_rhs2" localSheetId="5" hidden="1">'2-1 min cost with linear cost'!$F$2:$F$19</definedName>
    <definedName name="solver_rhs2" localSheetId="1" hidden="1">'2-min cost-with cap constraint'!$F$2:$F$19</definedName>
    <definedName name="solver_rhs2" localSheetId="2" hidden="1">0</definedName>
    <definedName name="solver_rhs2" localSheetId="6" hidden="1">'3-max  flow with 2 origins'!$F$2:$F$21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3" hidden="1">1</definedName>
    <definedName name="solver_scl" localSheetId="4" hidden="1">2</definedName>
    <definedName name="solver_scl" localSheetId="0" hidden="1">2</definedName>
    <definedName name="solver_scl" localSheetId="5" hidden="1">2</definedName>
    <definedName name="solver_scl" localSheetId="1" hidden="1">2</definedName>
    <definedName name="solver_scl" localSheetId="2" hidden="1">2</definedName>
    <definedName name="solver_scl" localSheetId="6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tim" localSheetId="3" hidden="1">100</definedName>
    <definedName name="solver_tim" localSheetId="4" hidden="1">100</definedName>
    <definedName name="solver_tim" localSheetId="0" hidden="1">100</definedName>
    <definedName name="solver_tim" localSheetId="5" hidden="1">100</definedName>
    <definedName name="solver_tim" localSheetId="1" hidden="1">100</definedName>
    <definedName name="solver_tim" localSheetId="2" hidden="1">100</definedName>
    <definedName name="solver_tim" localSheetId="6" hidden="1">100</definedName>
    <definedName name="solver_tol" localSheetId="3" hidden="1">0.05</definedName>
    <definedName name="solver_tol" localSheetId="4" hidden="1">0.05</definedName>
    <definedName name="solver_tol" localSheetId="0" hidden="1">0.05</definedName>
    <definedName name="solver_tol" localSheetId="5" hidden="1">0.05</definedName>
    <definedName name="solver_tol" localSheetId="1" hidden="1">0.05</definedName>
    <definedName name="solver_tol" localSheetId="2" hidden="1">0.05</definedName>
    <definedName name="solver_tol" localSheetId="6" hidden="1">0.05</definedName>
    <definedName name="solver_typ" localSheetId="3" hidden="1">2</definedName>
    <definedName name="solver_typ" localSheetId="4" hidden="1">2</definedName>
    <definedName name="solver_typ" localSheetId="0" hidden="1">2</definedName>
    <definedName name="solver_typ" localSheetId="5" hidden="1">2</definedName>
    <definedName name="solver_typ" localSheetId="1" hidden="1">2</definedName>
    <definedName name="solver_typ" localSheetId="2" hidden="1">2</definedName>
    <definedName name="solver_typ" localSheetId="6" hidden="1">2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6" hidden="1">0</definedName>
    <definedName name="solver_ver" localSheetId="0" hidden="1">3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<sst xmlns="http://schemas.openxmlformats.org/spreadsheetml/2006/main" count="235" uniqueCount="27">
  <si>
    <t>link_type_name</t>
  </si>
  <si>
    <t>length_in_mile</t>
  </si>
  <si>
    <t>from_node_id</t>
  </si>
  <si>
    <t>to_node_id</t>
  </si>
  <si>
    <t>flow</t>
  </si>
  <si>
    <t>Indicator for SUMIF</t>
  </si>
  <si>
    <t>link cost</t>
  </si>
  <si>
    <t>node_id</t>
  </si>
  <si>
    <t>number of inbound links</t>
  </si>
  <si>
    <t>number of outbound links</t>
  </si>
  <si>
    <t>Fixed demand /supply</t>
  </si>
  <si>
    <t>Flow Balance</t>
  </si>
  <si>
    <t>Major arterial</t>
  </si>
  <si>
    <t>Highway/Expressway</t>
  </si>
  <si>
    <t>Freeway</t>
  </si>
  <si>
    <t>total path distance</t>
  </si>
  <si>
    <t>Key points:</t>
  </si>
  <si>
    <t xml:space="preserve">Node balance constraint </t>
  </si>
  <si>
    <t>capacity constraint</t>
  </si>
  <si>
    <t>total cost</t>
  </si>
  <si>
    <t>artifical arc</t>
  </si>
  <si>
    <t>flow on physical network</t>
  </si>
  <si>
    <t>freeway link flag</t>
  </si>
  <si>
    <t>freway use variable</t>
  </si>
  <si>
    <t xml:space="preserve">free-flow usage </t>
  </si>
  <si>
    <t>travel time index</t>
  </si>
  <si>
    <t>volume/cap ratio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</si>
</sst>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0"/>
      <color rgb="FF000000"/>
      <name val="Arial"/>
      <charset val="134"/>
    </font>
    <font>
      <sz val="10"/>
      <color rgb="FF000000"/>
      <name val="Arial"/>
      <charset val="134"/>
    </font>
    <font>
      <sz val="11"/>
      <color rgb="FF006100"/>
      <name val="Calibri"/>
      <charset val="134"/>
      <scheme val="minor"/>
    </font>
    <font>
      <sz val="10"/>
      <color rgb="FFFF0000"/>
      <name val="Arial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23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/>
    <xf numFmtId="0" fontId="19" fillId="6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0" xfId="23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1" fontId="0" fillId="3" borderId="0" xfId="0" applyNumberFormat="1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447675</xdr:colOff>
      <xdr:row>19</xdr:row>
      <xdr:rowOff>142875</xdr:rowOff>
    </xdr:from>
    <xdr:ext cx="1638300" cy="3067050"/>
    <xdr:pic>
      <xdr:nvPicPr>
        <xdr:cNvPr id="2" name="image0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47675" y="3219450"/>
          <a:ext cx="1638300" cy="3067050"/>
        </a:xfrm>
        <a:prstGeom prst="rect">
          <a:avLst/>
        </a:prstGeom>
        <a:noFill/>
      </xdr:spPr>
    </xdr:pic>
    <xdr:clientData fPrintsWithSheet="0"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144780</xdr:colOff>
          <xdr:row>14</xdr:row>
          <xdr:rowOff>76200</xdr:rowOff>
        </xdr:from>
        <xdr:to>
          <xdr:col>12</xdr:col>
          <xdr:colOff>381000</xdr:colOff>
          <xdr:row>37</xdr:row>
          <xdr:rowOff>91440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9928860" y="2343150"/>
              <a:ext cx="2583180" cy="373951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66675</xdr:colOff>
      <xdr:row>22</xdr:row>
      <xdr:rowOff>9525</xdr:rowOff>
    </xdr:from>
    <xdr:ext cx="1638300" cy="3067050"/>
    <xdr:pic>
      <xdr:nvPicPr>
        <xdr:cNvPr id="2" name="image0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3823335" y="3571875"/>
          <a:ext cx="1638300" cy="3067050"/>
        </a:xfrm>
        <a:prstGeom prst="rect">
          <a:avLst/>
        </a:prstGeom>
        <a:noFill/>
      </xdr:spPr>
    </xdr:pic>
    <xdr:clientData fPrintsWithSheet="0"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358140</xdr:colOff>
          <xdr:row>20</xdr:row>
          <xdr:rowOff>7620</xdr:rowOff>
        </xdr:from>
        <xdr:to>
          <xdr:col>3</xdr:col>
          <xdr:colOff>320040</xdr:colOff>
          <xdr:row>43</xdr:row>
          <xdr:rowOff>22860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58140" y="3246120"/>
              <a:ext cx="2987040" cy="373951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381000</xdr:colOff>
      <xdr:row>21</xdr:row>
      <xdr:rowOff>38100</xdr:rowOff>
    </xdr:from>
    <xdr:ext cx="1638300" cy="3067050"/>
    <xdr:pic>
      <xdr:nvPicPr>
        <xdr:cNvPr id="2" name="image0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381000" y="3438525"/>
          <a:ext cx="1638300" cy="3067050"/>
        </a:xfrm>
        <a:prstGeom prst="rect">
          <a:avLst/>
        </a:prstGeom>
        <a:noFill/>
      </xdr:spPr>
    </xdr:pic>
    <xdr:clientData fPrintsWithSheet="0"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22</xdr:row>
          <xdr:rowOff>7620</xdr:rowOff>
        </xdr:from>
        <xdr:to>
          <xdr:col>11</xdr:col>
          <xdr:colOff>845820</xdr:colOff>
          <xdr:row>45</xdr:row>
          <xdr:rowOff>22860</xdr:rowOff>
        </xdr:to>
        <xdr:sp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8785860" y="3569970"/>
              <a:ext cx="2834640" cy="373951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447675</xdr:colOff>
      <xdr:row>19</xdr:row>
      <xdr:rowOff>142875</xdr:rowOff>
    </xdr:from>
    <xdr:ext cx="1638300" cy="3067050"/>
    <xdr:pic>
      <xdr:nvPicPr>
        <xdr:cNvPr id="2" name="image0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47675" y="3219450"/>
          <a:ext cx="1638300" cy="3067050"/>
        </a:xfrm>
        <a:prstGeom prst="rect">
          <a:avLst/>
        </a:prstGeom>
        <a:noFill/>
      </xdr:spPr>
    </xdr:pic>
    <xdr:clientData fPrintsWithSheet="0" fLocksWithSheet="0"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447675</xdr:colOff>
      <xdr:row>19</xdr:row>
      <xdr:rowOff>142875</xdr:rowOff>
    </xdr:from>
    <xdr:ext cx="1638300" cy="3067050"/>
    <xdr:pic>
      <xdr:nvPicPr>
        <xdr:cNvPr id="2" name="image0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47675" y="3219450"/>
          <a:ext cx="1638300" cy="3067050"/>
        </a:xfrm>
        <a:prstGeom prst="rect">
          <a:avLst/>
        </a:prstGeom>
        <a:noFill/>
      </xdr:spPr>
    </xdr:pic>
    <xdr:clientData fPrintsWithSheet="0" fLocksWithSheet="0"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447675</xdr:colOff>
      <xdr:row>19</xdr:row>
      <xdr:rowOff>142875</xdr:rowOff>
    </xdr:from>
    <xdr:ext cx="1638300" cy="3067050"/>
    <xdr:pic>
      <xdr:nvPicPr>
        <xdr:cNvPr id="2" name="image0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47675" y="3219450"/>
          <a:ext cx="1638300" cy="3067050"/>
        </a:xfrm>
        <a:prstGeom prst="rect">
          <a:avLst/>
        </a:prstGeom>
        <a:noFill/>
      </xdr:spPr>
    </xdr:pic>
    <xdr:clientData fPrintsWithSheet="0" fLocksWithSheet="0"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381000</xdr:colOff>
      <xdr:row>21</xdr:row>
      <xdr:rowOff>38100</xdr:rowOff>
    </xdr:from>
    <xdr:ext cx="1638300" cy="3067050"/>
    <xdr:pic>
      <xdr:nvPicPr>
        <xdr:cNvPr id="2" name="image00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381000" y="3438525"/>
          <a:ext cx="1638300" cy="3067050"/>
        </a:xfrm>
        <a:prstGeom prst="rect">
          <a:avLst/>
        </a:prstGeom>
        <a:noFill/>
      </xdr:spPr>
    </xdr:pic>
    <xdr:clientData fPrintsWithSheet="0"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Microsoft_Visio_2003-2010___1.vsd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emf"/><Relationship Id="rId3" Type="http://schemas.openxmlformats.org/officeDocument/2006/relationships/oleObject" Target="../embeddings/Microsoft_Visio_2003-2010___2.vsd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emf"/><Relationship Id="rId3" Type="http://schemas.openxmlformats.org/officeDocument/2006/relationships/oleObject" Target="../embeddings/Microsoft_Visio_2003-2010___3.vsd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topLeftCell="B1" workbookViewId="0">
      <selection activeCell="C2" sqref="C2:D23"/>
    </sheetView>
  </sheetViews>
  <sheetFormatPr defaultColWidth="17.1111111111111" defaultRowHeight="12.75" customHeight="1"/>
  <cols>
    <col min="2" max="2" width="12.8888888888889" customWidth="1"/>
    <col min="3" max="3" width="9.44444444444444" customWidth="1"/>
    <col min="4" max="4" width="8.88888888888889" customWidth="1"/>
    <col min="5" max="5" width="8.44444444444444" customWidth="1"/>
    <col min="7" max="7" width="21.4444444444444" customWidth="1"/>
    <col min="8" max="8" width="13.1111111111111" customWidth="1"/>
  </cols>
  <sheetData>
    <row r="1" customHeight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customHeight="1" spans="1:13">
      <c r="A2" t="s">
        <v>12</v>
      </c>
      <c r="B2">
        <v>2</v>
      </c>
      <c r="C2">
        <v>1</v>
      </c>
      <c r="D2">
        <v>2</v>
      </c>
      <c r="E2" s="2">
        <v>0</v>
      </c>
      <c r="F2">
        <v>1</v>
      </c>
      <c r="G2">
        <v>2</v>
      </c>
      <c r="H2">
        <f t="shared" ref="H2:H19" si="0">E2*G2</f>
        <v>0</v>
      </c>
      <c r="I2">
        <v>1</v>
      </c>
      <c r="J2">
        <f>SUMIF($C$2:$C$19,("="&amp;I2),$F$2:$F$19)</f>
        <v>3</v>
      </c>
      <c r="K2">
        <f>SUMIF($D$2:$D$19,("="&amp;I2),$F$2:$F$19)</f>
        <v>3</v>
      </c>
      <c r="L2">
        <v>0</v>
      </c>
      <c r="M2" s="3">
        <f t="shared" ref="M2:M7" si="1">(SUMIF($C$2:$C$19,("="&amp;I2),$E$2:$E$19)-SUMIF($D$2:$D$19,("="&amp;I2),$E$2:$E$19))-L2</f>
        <v>0</v>
      </c>
    </row>
    <row r="3" customHeight="1" spans="1:13">
      <c r="A3" t="s">
        <v>13</v>
      </c>
      <c r="B3">
        <v>4</v>
      </c>
      <c r="C3">
        <v>1</v>
      </c>
      <c r="D3">
        <v>3</v>
      </c>
      <c r="E3" s="2">
        <v>0</v>
      </c>
      <c r="F3">
        <v>1</v>
      </c>
      <c r="G3">
        <v>4</v>
      </c>
      <c r="H3">
        <f t="shared" si="0"/>
        <v>0</v>
      </c>
      <c r="I3">
        <v>2</v>
      </c>
      <c r="J3">
        <f t="shared" ref="J3:J7" si="2">SUMIF($C$2:$C$19,("="&amp;I3),$F$2:$F$19)</f>
        <v>3</v>
      </c>
      <c r="K3">
        <f t="shared" ref="K3:K7" si="3">SUMIF($D$2:$D$19,("="&amp;I3),$F$2:$F$19)</f>
        <v>3</v>
      </c>
      <c r="L3">
        <v>1</v>
      </c>
      <c r="M3" s="3">
        <f t="shared" si="1"/>
        <v>0</v>
      </c>
    </row>
    <row r="4" customHeight="1" spans="1:13">
      <c r="A4" t="s">
        <v>12</v>
      </c>
      <c r="B4">
        <v>1</v>
      </c>
      <c r="C4">
        <v>1</v>
      </c>
      <c r="D4">
        <v>5</v>
      </c>
      <c r="E4" s="2">
        <v>0</v>
      </c>
      <c r="F4">
        <v>1</v>
      </c>
      <c r="G4">
        <v>1</v>
      </c>
      <c r="H4">
        <f t="shared" si="0"/>
        <v>0</v>
      </c>
      <c r="I4">
        <v>3</v>
      </c>
      <c r="J4">
        <f t="shared" si="2"/>
        <v>3</v>
      </c>
      <c r="K4">
        <f t="shared" si="3"/>
        <v>3</v>
      </c>
      <c r="L4">
        <v>0</v>
      </c>
      <c r="M4" s="3">
        <f t="shared" si="1"/>
        <v>0</v>
      </c>
    </row>
    <row r="5" customHeight="1" spans="1:13">
      <c r="A5" t="s">
        <v>12</v>
      </c>
      <c r="B5">
        <v>2</v>
      </c>
      <c r="C5">
        <v>2</v>
      </c>
      <c r="D5">
        <v>1</v>
      </c>
      <c r="E5" s="2">
        <v>0</v>
      </c>
      <c r="F5">
        <v>1</v>
      </c>
      <c r="G5">
        <v>2</v>
      </c>
      <c r="H5">
        <f t="shared" si="0"/>
        <v>0</v>
      </c>
      <c r="I5">
        <v>4</v>
      </c>
      <c r="J5">
        <f t="shared" si="2"/>
        <v>3</v>
      </c>
      <c r="K5">
        <f t="shared" si="3"/>
        <v>3</v>
      </c>
      <c r="L5">
        <v>-1</v>
      </c>
      <c r="M5" s="3">
        <f t="shared" si="1"/>
        <v>0</v>
      </c>
    </row>
    <row r="6" customHeight="1" spans="1:13">
      <c r="A6" t="s">
        <v>13</v>
      </c>
      <c r="B6">
        <v>4</v>
      </c>
      <c r="C6">
        <v>2</v>
      </c>
      <c r="D6">
        <v>4</v>
      </c>
      <c r="E6" s="2">
        <v>1</v>
      </c>
      <c r="F6">
        <v>1</v>
      </c>
      <c r="G6">
        <v>4</v>
      </c>
      <c r="H6">
        <f t="shared" si="0"/>
        <v>4</v>
      </c>
      <c r="I6">
        <v>5</v>
      </c>
      <c r="J6">
        <f t="shared" si="2"/>
        <v>3</v>
      </c>
      <c r="K6">
        <f t="shared" si="3"/>
        <v>3</v>
      </c>
      <c r="L6">
        <v>0</v>
      </c>
      <c r="M6" s="3">
        <f t="shared" si="1"/>
        <v>0</v>
      </c>
    </row>
    <row r="7" customHeight="1" spans="1:13">
      <c r="A7" t="s">
        <v>12</v>
      </c>
      <c r="B7">
        <v>1</v>
      </c>
      <c r="C7">
        <v>2</v>
      </c>
      <c r="D7">
        <v>5</v>
      </c>
      <c r="E7" s="2">
        <v>0</v>
      </c>
      <c r="F7">
        <v>1</v>
      </c>
      <c r="G7">
        <v>1</v>
      </c>
      <c r="H7">
        <f t="shared" si="0"/>
        <v>0</v>
      </c>
      <c r="I7">
        <v>6</v>
      </c>
      <c r="J7">
        <f t="shared" si="2"/>
        <v>3</v>
      </c>
      <c r="K7">
        <f t="shared" si="3"/>
        <v>3</v>
      </c>
      <c r="L7">
        <v>0</v>
      </c>
      <c r="M7" s="3">
        <f t="shared" si="1"/>
        <v>0</v>
      </c>
    </row>
    <row r="8" customHeight="1" spans="1:8">
      <c r="A8" t="s">
        <v>13</v>
      </c>
      <c r="B8">
        <v>4</v>
      </c>
      <c r="C8">
        <v>3</v>
      </c>
      <c r="D8">
        <v>1</v>
      </c>
      <c r="E8" s="2">
        <v>0</v>
      </c>
      <c r="F8">
        <v>1</v>
      </c>
      <c r="G8">
        <v>4</v>
      </c>
      <c r="H8">
        <f t="shared" si="0"/>
        <v>0</v>
      </c>
    </row>
    <row r="9" customHeight="1" spans="1:8">
      <c r="A9" t="s">
        <v>12</v>
      </c>
      <c r="B9">
        <v>2</v>
      </c>
      <c r="C9">
        <v>3</v>
      </c>
      <c r="D9">
        <v>4</v>
      </c>
      <c r="E9" s="2">
        <v>0</v>
      </c>
      <c r="F9">
        <v>1</v>
      </c>
      <c r="G9">
        <v>2</v>
      </c>
      <c r="H9">
        <f t="shared" si="0"/>
        <v>0</v>
      </c>
    </row>
    <row r="10" customHeight="1" spans="1:8">
      <c r="A10" t="s">
        <v>12</v>
      </c>
      <c r="B10">
        <v>1</v>
      </c>
      <c r="C10">
        <v>3</v>
      </c>
      <c r="D10">
        <v>6</v>
      </c>
      <c r="E10" s="2">
        <v>0</v>
      </c>
      <c r="F10">
        <v>1</v>
      </c>
      <c r="G10">
        <v>1</v>
      </c>
      <c r="H10">
        <f t="shared" si="0"/>
        <v>0</v>
      </c>
    </row>
    <row r="11" customHeight="1" spans="1:8">
      <c r="A11" t="s">
        <v>13</v>
      </c>
      <c r="B11">
        <v>4</v>
      </c>
      <c r="C11">
        <v>4</v>
      </c>
      <c r="D11">
        <v>2</v>
      </c>
      <c r="E11" s="2">
        <v>0</v>
      </c>
      <c r="F11">
        <v>1</v>
      </c>
      <c r="G11">
        <v>4</v>
      </c>
      <c r="H11">
        <f t="shared" si="0"/>
        <v>0</v>
      </c>
    </row>
    <row r="12" customHeight="1" spans="1:8">
      <c r="A12" t="s">
        <v>12</v>
      </c>
      <c r="B12">
        <v>2</v>
      </c>
      <c r="C12">
        <v>4</v>
      </c>
      <c r="D12">
        <v>3</v>
      </c>
      <c r="E12" s="2">
        <v>0</v>
      </c>
      <c r="F12">
        <v>1</v>
      </c>
      <c r="G12">
        <v>2</v>
      </c>
      <c r="H12">
        <f t="shared" si="0"/>
        <v>0</v>
      </c>
    </row>
    <row r="13" customHeight="1" spans="1:8">
      <c r="A13" t="s">
        <v>12</v>
      </c>
      <c r="B13">
        <v>1</v>
      </c>
      <c r="C13">
        <v>4</v>
      </c>
      <c r="D13">
        <v>6</v>
      </c>
      <c r="E13" s="2">
        <v>0</v>
      </c>
      <c r="F13">
        <v>1</v>
      </c>
      <c r="G13">
        <v>1</v>
      </c>
      <c r="H13">
        <f t="shared" si="0"/>
        <v>0</v>
      </c>
    </row>
    <row r="14" customHeight="1" spans="1:8">
      <c r="A14" t="s">
        <v>12</v>
      </c>
      <c r="B14">
        <v>1</v>
      </c>
      <c r="C14">
        <v>5</v>
      </c>
      <c r="D14">
        <v>1</v>
      </c>
      <c r="E14" s="2">
        <v>0</v>
      </c>
      <c r="F14">
        <v>1</v>
      </c>
      <c r="G14">
        <v>1</v>
      </c>
      <c r="H14">
        <f t="shared" si="0"/>
        <v>0</v>
      </c>
    </row>
    <row r="15" customHeight="1" spans="1:13">
      <c r="A15" t="s">
        <v>12</v>
      </c>
      <c r="B15">
        <v>1</v>
      </c>
      <c r="C15">
        <v>5</v>
      </c>
      <c r="D15">
        <v>2</v>
      </c>
      <c r="E15" s="2">
        <v>0</v>
      </c>
      <c r="F15">
        <v>1</v>
      </c>
      <c r="G15">
        <v>1</v>
      </c>
      <c r="H15">
        <f t="shared" si="0"/>
        <v>0</v>
      </c>
      <c r="K15" s="6">
        <f>$E$9</f>
        <v>0</v>
      </c>
      <c r="M15" s="7"/>
    </row>
    <row r="16" customHeight="1" spans="1:13">
      <c r="A16" t="s">
        <v>14</v>
      </c>
      <c r="B16">
        <v>2</v>
      </c>
      <c r="C16">
        <v>5</v>
      </c>
      <c r="D16">
        <v>6</v>
      </c>
      <c r="E16" s="2">
        <v>0</v>
      </c>
      <c r="F16">
        <v>1</v>
      </c>
      <c r="G16">
        <v>2</v>
      </c>
      <c r="H16">
        <f t="shared" si="0"/>
        <v>0</v>
      </c>
      <c r="M16" s="7"/>
    </row>
    <row r="17" customHeight="1" spans="1:13">
      <c r="A17" t="s">
        <v>12</v>
      </c>
      <c r="B17">
        <v>1</v>
      </c>
      <c r="C17">
        <v>6</v>
      </c>
      <c r="D17">
        <v>3</v>
      </c>
      <c r="E17" s="2">
        <v>0</v>
      </c>
      <c r="F17">
        <v>1</v>
      </c>
      <c r="G17">
        <v>1</v>
      </c>
      <c r="H17">
        <f t="shared" si="0"/>
        <v>0</v>
      </c>
      <c r="M17" s="7"/>
    </row>
    <row r="18" customHeight="1" spans="1:13">
      <c r="A18" t="s">
        <v>12</v>
      </c>
      <c r="B18">
        <v>1</v>
      </c>
      <c r="C18">
        <v>6</v>
      </c>
      <c r="D18">
        <v>4</v>
      </c>
      <c r="E18" s="2">
        <v>0</v>
      </c>
      <c r="F18">
        <v>1</v>
      </c>
      <c r="G18">
        <v>1</v>
      </c>
      <c r="H18">
        <f t="shared" si="0"/>
        <v>0</v>
      </c>
      <c r="M18" s="7"/>
    </row>
    <row r="19" customHeight="1" spans="1:13">
      <c r="A19" t="s">
        <v>13</v>
      </c>
      <c r="B19">
        <v>2</v>
      </c>
      <c r="C19">
        <v>6</v>
      </c>
      <c r="D19">
        <v>5</v>
      </c>
      <c r="E19" s="2">
        <v>0</v>
      </c>
      <c r="F19">
        <v>1</v>
      </c>
      <c r="G19">
        <v>2</v>
      </c>
      <c r="H19">
        <f t="shared" si="0"/>
        <v>0</v>
      </c>
      <c r="M19" s="7"/>
    </row>
    <row r="20" customHeight="1" spans="11:13">
      <c r="K20" s="6">
        <f>$E$10</f>
        <v>0</v>
      </c>
      <c r="L20" s="6">
        <f>$E$18</f>
        <v>0</v>
      </c>
      <c r="M20" s="7"/>
    </row>
    <row r="21" customHeight="1" spans="13:13">
      <c r="M21" s="7"/>
    </row>
    <row r="22" customHeight="1" spans="7:13">
      <c r="G22" s="1" t="s">
        <v>15</v>
      </c>
      <c r="H22" s="4">
        <f>SUM(H2:H19)</f>
        <v>4</v>
      </c>
      <c r="M22" s="7"/>
    </row>
    <row r="23" customHeight="1" spans="13:13">
      <c r="M23" s="7"/>
    </row>
    <row r="24" customHeight="1" spans="13:13">
      <c r="M24" s="7"/>
    </row>
    <row r="25" customHeight="1" spans="7:13">
      <c r="G25" s="1" t="s">
        <v>16</v>
      </c>
      <c r="M25" s="7"/>
    </row>
    <row r="26" customHeight="1" spans="7:13">
      <c r="G26" s="1" t="s">
        <v>17</v>
      </c>
      <c r="J26" s="9">
        <f>$E$3</f>
        <v>0</v>
      </c>
      <c r="M26" s="7"/>
    </row>
    <row r="27" customHeight="1" spans="12:13">
      <c r="L27" s="6">
        <f>$E$6</f>
        <v>1</v>
      </c>
      <c r="M27" s="7"/>
    </row>
    <row r="28" customHeight="1" spans="11:13">
      <c r="K28" s="6">
        <f>$E$16</f>
        <v>0</v>
      </c>
      <c r="M28" s="7"/>
    </row>
    <row r="29" customHeight="1" spans="13:13">
      <c r="M29" s="7"/>
    </row>
    <row r="30" customHeight="1" spans="13:13">
      <c r="M30" s="7"/>
    </row>
    <row r="31" customHeight="1" spans="13:13">
      <c r="M31" s="7"/>
    </row>
    <row r="32" customHeight="1" spans="13:13">
      <c r="M32" s="7"/>
    </row>
    <row r="33" customHeight="1" spans="13:13">
      <c r="M33" s="7"/>
    </row>
    <row r="34" customHeight="1" spans="11:13">
      <c r="K34" s="6">
        <f>$E$4</f>
        <v>0</v>
      </c>
      <c r="L34" s="6">
        <f>$E$15</f>
        <v>0</v>
      </c>
      <c r="M34" s="7"/>
    </row>
    <row r="35" customHeight="1" spans="13:13">
      <c r="M35" s="7"/>
    </row>
    <row r="36" customHeight="1" spans="13:13">
      <c r="M36" s="7"/>
    </row>
    <row r="37" customHeight="1" spans="13:13">
      <c r="M37" s="7"/>
    </row>
    <row r="38" customHeight="1" spans="11:13">
      <c r="K38" s="6">
        <f>$E$2</f>
        <v>0</v>
      </c>
      <c r="M38" s="7"/>
    </row>
    <row r="39" customHeight="1" spans="10:13">
      <c r="J39" s="7"/>
      <c r="K39" s="7"/>
      <c r="L39" s="7"/>
      <c r="M39" s="7"/>
    </row>
    <row r="40" customHeight="1" spans="10:13">
      <c r="J40" s="7"/>
      <c r="K40" s="7"/>
      <c r="L40" s="7"/>
      <c r="M40" s="7"/>
    </row>
  </sheetData>
  <conditionalFormatting sqref="E2:E19">
    <cfRule type="cellIs" dxfId="0" priority="2" operator="greaterThan">
      <formula>1</formula>
    </cfRule>
  </conditionalFormatting>
  <conditionalFormatting sqref="E2:E18">
    <cfRule type="cellIs" dxfId="0" priority="1" operator="greaterThan">
      <formula>0.5</formula>
    </cfRule>
  </conditionalFormatting>
  <pageMargins left="0.7" right="0.7" top="0.75" bottom="0.75" header="0.3" footer="0.3"/>
  <pageSetup paperSize="1" orientation="portrait"/>
  <headerFooter/>
  <drawing r:id="rId1"/>
  <legacyDrawing r:id="rId2"/>
  <oleObjects>
    <mc:AlternateContent xmlns:mc="http://schemas.openxmlformats.org/markup-compatibility/2006">
      <mc:Choice Requires="x14">
        <oleObject shapeId="1025" progId="Visio.Drawing.11" r:id="rId3">
          <objectPr defaultSize="0" r:id="rId4">
            <anchor moveWithCells="1">
              <from>
                <xdr:col>10</xdr:col>
                <xdr:colOff>144780</xdr:colOff>
                <xdr:row>14</xdr:row>
                <xdr:rowOff>76200</xdr:rowOff>
              </from>
              <to>
                <xdr:col>12</xdr:col>
                <xdr:colOff>381000</xdr:colOff>
                <xdr:row>37</xdr:row>
                <xdr:rowOff>91440</xdr:rowOff>
              </to>
            </anchor>
          </objectPr>
        </oleObject>
      </mc:Choice>
      <mc:Fallback>
        <oleObject shapeId="1025" progId="Visio.Drawing.11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opLeftCell="G1" workbookViewId="0">
      <selection activeCell="K13" sqref="K13"/>
    </sheetView>
  </sheetViews>
  <sheetFormatPr defaultColWidth="17.1111111111111" defaultRowHeight="12.75" customHeight="1"/>
  <cols>
    <col min="2" max="2" width="14" customWidth="1"/>
    <col min="3" max="3" width="13" customWidth="1"/>
    <col min="4" max="4" width="10.6666666666667" customWidth="1"/>
    <col min="5" max="5" width="8.44444444444444" customWidth="1"/>
    <col min="7" max="7" width="21.4444444444444" customWidth="1"/>
    <col min="8" max="8" width="11.4444444444444" customWidth="1"/>
  </cols>
  <sheetData>
    <row r="1" customHeight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18</v>
      </c>
      <c r="G1" t="s">
        <v>1</v>
      </c>
      <c r="H1" t="s">
        <v>6</v>
      </c>
      <c r="I1" t="s">
        <v>7</v>
      </c>
      <c r="J1" t="s">
        <v>10</v>
      </c>
      <c r="K1" t="s">
        <v>11</v>
      </c>
    </row>
    <row r="2" customHeight="1" spans="1:11">
      <c r="A2" t="s">
        <v>12</v>
      </c>
      <c r="B2">
        <v>2</v>
      </c>
      <c r="C2">
        <v>1</v>
      </c>
      <c r="D2">
        <v>2</v>
      </c>
      <c r="E2" s="2">
        <v>0</v>
      </c>
      <c r="F2">
        <v>2</v>
      </c>
      <c r="G2">
        <v>2</v>
      </c>
      <c r="H2" s="3">
        <f t="shared" ref="H2:H19" si="0">E2*G2</f>
        <v>0</v>
      </c>
      <c r="I2">
        <v>1</v>
      </c>
      <c r="J2">
        <v>5</v>
      </c>
      <c r="K2" s="3">
        <f t="shared" ref="K2:K7" si="1">(SUMIF($C$2:$C$19,("="&amp;I2),$E$2:$E$19)-SUMIF($D$2:$D$19,("="&amp;I2),$E$2:$E$19))-J2</f>
        <v>-4</v>
      </c>
    </row>
    <row r="3" customHeight="1" spans="1:11">
      <c r="A3" t="s">
        <v>13</v>
      </c>
      <c r="B3">
        <v>4</v>
      </c>
      <c r="C3">
        <v>1</v>
      </c>
      <c r="D3">
        <v>3</v>
      </c>
      <c r="E3" s="2">
        <v>0</v>
      </c>
      <c r="F3">
        <v>3</v>
      </c>
      <c r="G3">
        <v>4</v>
      </c>
      <c r="H3" s="3">
        <f t="shared" si="0"/>
        <v>0</v>
      </c>
      <c r="I3">
        <v>2</v>
      </c>
      <c r="J3">
        <v>0</v>
      </c>
      <c r="K3" s="3">
        <f t="shared" si="1"/>
        <v>0</v>
      </c>
    </row>
    <row r="4" customHeight="1" spans="1:11">
      <c r="A4" t="s">
        <v>12</v>
      </c>
      <c r="B4">
        <v>1</v>
      </c>
      <c r="C4">
        <v>1</v>
      </c>
      <c r="D4">
        <v>5</v>
      </c>
      <c r="E4" s="2">
        <v>1</v>
      </c>
      <c r="F4">
        <v>2</v>
      </c>
      <c r="G4">
        <v>1</v>
      </c>
      <c r="H4" s="3">
        <f t="shared" si="0"/>
        <v>1</v>
      </c>
      <c r="I4">
        <v>3</v>
      </c>
      <c r="J4">
        <v>0</v>
      </c>
      <c r="K4" s="3">
        <f t="shared" si="1"/>
        <v>0</v>
      </c>
    </row>
    <row r="5" customHeight="1" spans="1:11">
      <c r="A5" t="s">
        <v>12</v>
      </c>
      <c r="B5">
        <v>2</v>
      </c>
      <c r="C5">
        <v>2</v>
      </c>
      <c r="D5">
        <v>1</v>
      </c>
      <c r="E5" s="2">
        <v>0</v>
      </c>
      <c r="F5">
        <v>2</v>
      </c>
      <c r="G5">
        <v>2</v>
      </c>
      <c r="H5" s="3">
        <f t="shared" si="0"/>
        <v>0</v>
      </c>
      <c r="I5">
        <v>4</v>
      </c>
      <c r="J5">
        <v>-5</v>
      </c>
      <c r="K5" s="3">
        <f t="shared" si="1"/>
        <v>4</v>
      </c>
    </row>
    <row r="6" customHeight="1" spans="1:11">
      <c r="A6" t="s">
        <v>13</v>
      </c>
      <c r="B6">
        <v>4</v>
      </c>
      <c r="C6">
        <v>2</v>
      </c>
      <c r="D6">
        <v>4</v>
      </c>
      <c r="E6" s="2">
        <v>0</v>
      </c>
      <c r="F6">
        <v>3</v>
      </c>
      <c r="G6">
        <v>4</v>
      </c>
      <c r="H6" s="3">
        <f t="shared" si="0"/>
        <v>0</v>
      </c>
      <c r="I6">
        <v>5</v>
      </c>
      <c r="J6">
        <v>0</v>
      </c>
      <c r="K6" s="3">
        <f t="shared" si="1"/>
        <v>0</v>
      </c>
    </row>
    <row r="7" customHeight="1" spans="1:11">
      <c r="A7" t="s">
        <v>12</v>
      </c>
      <c r="B7">
        <v>1</v>
      </c>
      <c r="C7">
        <v>2</v>
      </c>
      <c r="D7">
        <v>5</v>
      </c>
      <c r="E7" s="2">
        <v>0</v>
      </c>
      <c r="F7">
        <v>2</v>
      </c>
      <c r="G7">
        <v>1</v>
      </c>
      <c r="H7" s="3">
        <f t="shared" si="0"/>
        <v>0</v>
      </c>
      <c r="I7">
        <v>6</v>
      </c>
      <c r="J7">
        <v>0</v>
      </c>
      <c r="K7" s="3">
        <f t="shared" si="1"/>
        <v>0</v>
      </c>
    </row>
    <row r="8" customHeight="1" spans="1:8">
      <c r="A8" t="s">
        <v>13</v>
      </c>
      <c r="B8">
        <v>4</v>
      </c>
      <c r="C8">
        <v>3</v>
      </c>
      <c r="D8">
        <v>1</v>
      </c>
      <c r="E8" s="2">
        <v>0</v>
      </c>
      <c r="F8">
        <v>3</v>
      </c>
      <c r="G8">
        <v>4</v>
      </c>
      <c r="H8" s="3">
        <f t="shared" si="0"/>
        <v>0</v>
      </c>
    </row>
    <row r="9" customHeight="1" spans="1:8">
      <c r="A9" t="s">
        <v>12</v>
      </c>
      <c r="B9">
        <v>2</v>
      </c>
      <c r="C9">
        <v>3</v>
      </c>
      <c r="D9">
        <v>4</v>
      </c>
      <c r="E9" s="2">
        <v>0</v>
      </c>
      <c r="F9">
        <v>2</v>
      </c>
      <c r="G9">
        <v>2</v>
      </c>
      <c r="H9" s="3">
        <f t="shared" si="0"/>
        <v>0</v>
      </c>
    </row>
    <row r="10" customHeight="1" spans="1:8">
      <c r="A10" t="s">
        <v>12</v>
      </c>
      <c r="B10">
        <v>1</v>
      </c>
      <c r="C10">
        <v>3</v>
      </c>
      <c r="D10">
        <v>6</v>
      </c>
      <c r="E10" s="2">
        <v>0</v>
      </c>
      <c r="F10">
        <v>2</v>
      </c>
      <c r="G10">
        <v>1</v>
      </c>
      <c r="H10" s="3">
        <f t="shared" si="0"/>
        <v>0</v>
      </c>
    </row>
    <row r="11" customHeight="1" spans="1:8">
      <c r="A11" t="s">
        <v>13</v>
      </c>
      <c r="B11">
        <v>4</v>
      </c>
      <c r="C11">
        <v>4</v>
      </c>
      <c r="D11">
        <v>2</v>
      </c>
      <c r="E11" s="2">
        <v>0</v>
      </c>
      <c r="F11">
        <v>3</v>
      </c>
      <c r="G11">
        <v>4</v>
      </c>
      <c r="H11" s="3">
        <f t="shared" si="0"/>
        <v>0</v>
      </c>
    </row>
    <row r="12" customHeight="1" spans="1:13">
      <c r="A12" t="s">
        <v>12</v>
      </c>
      <c r="B12">
        <v>2</v>
      </c>
      <c r="C12">
        <v>4</v>
      </c>
      <c r="D12">
        <v>3</v>
      </c>
      <c r="E12" s="2">
        <v>0</v>
      </c>
      <c r="F12">
        <v>2</v>
      </c>
      <c r="G12">
        <v>2</v>
      </c>
      <c r="H12" s="3">
        <f t="shared" si="0"/>
        <v>0</v>
      </c>
      <c r="I12" s="8"/>
      <c r="J12" s="8"/>
      <c r="K12" s="8"/>
      <c r="L12" s="8"/>
      <c r="M12" s="8"/>
    </row>
    <row r="13" customHeight="1" spans="1:13">
      <c r="A13" t="s">
        <v>12</v>
      </c>
      <c r="B13">
        <v>1</v>
      </c>
      <c r="C13">
        <v>4</v>
      </c>
      <c r="D13">
        <v>6</v>
      </c>
      <c r="E13" s="2">
        <v>0</v>
      </c>
      <c r="F13">
        <v>2</v>
      </c>
      <c r="G13">
        <v>1</v>
      </c>
      <c r="H13" s="3">
        <f t="shared" si="0"/>
        <v>0</v>
      </c>
      <c r="I13" s="8"/>
      <c r="J13" s="8"/>
      <c r="K13" s="8"/>
      <c r="L13" s="8"/>
      <c r="M13" s="8"/>
    </row>
    <row r="14" customHeight="1" spans="1:13">
      <c r="A14" t="s">
        <v>12</v>
      </c>
      <c r="B14">
        <v>1</v>
      </c>
      <c r="C14">
        <v>5</v>
      </c>
      <c r="D14">
        <v>1</v>
      </c>
      <c r="E14" s="2">
        <v>0</v>
      </c>
      <c r="F14">
        <v>2</v>
      </c>
      <c r="G14">
        <v>1</v>
      </c>
      <c r="H14" s="3">
        <f t="shared" si="0"/>
        <v>0</v>
      </c>
      <c r="I14" s="8"/>
      <c r="J14" s="8"/>
      <c r="K14" s="8"/>
      <c r="L14" s="8"/>
      <c r="M14" s="8"/>
    </row>
    <row r="15" customHeight="1" spans="1:13">
      <c r="A15" t="s">
        <v>12</v>
      </c>
      <c r="B15">
        <v>1</v>
      </c>
      <c r="C15">
        <v>5</v>
      </c>
      <c r="D15">
        <v>2</v>
      </c>
      <c r="E15" s="2">
        <v>0</v>
      </c>
      <c r="F15">
        <v>2</v>
      </c>
      <c r="G15">
        <v>1</v>
      </c>
      <c r="H15" s="3">
        <f t="shared" si="0"/>
        <v>0</v>
      </c>
      <c r="I15" s="8"/>
      <c r="J15" s="8"/>
      <c r="K15" s="8"/>
      <c r="L15" s="8"/>
      <c r="M15" s="8"/>
    </row>
    <row r="16" customHeight="1" spans="1:13">
      <c r="A16" t="s">
        <v>14</v>
      </c>
      <c r="B16">
        <v>2</v>
      </c>
      <c r="C16">
        <v>5</v>
      </c>
      <c r="D16">
        <v>6</v>
      </c>
      <c r="E16" s="2">
        <v>1</v>
      </c>
      <c r="F16">
        <v>6</v>
      </c>
      <c r="G16">
        <v>2</v>
      </c>
      <c r="H16" s="3">
        <f t="shared" si="0"/>
        <v>2</v>
      </c>
      <c r="I16" s="8"/>
      <c r="J16" s="8"/>
      <c r="K16" s="8"/>
      <c r="L16" s="8"/>
      <c r="M16" s="8"/>
    </row>
    <row r="17" customHeight="1" spans="1:13">
      <c r="A17" t="s">
        <v>12</v>
      </c>
      <c r="B17">
        <v>1</v>
      </c>
      <c r="C17">
        <v>6</v>
      </c>
      <c r="D17">
        <v>3</v>
      </c>
      <c r="E17" s="2">
        <v>0</v>
      </c>
      <c r="F17">
        <v>2</v>
      </c>
      <c r="G17">
        <v>1</v>
      </c>
      <c r="H17" s="3">
        <f t="shared" si="0"/>
        <v>0</v>
      </c>
      <c r="I17" s="8"/>
      <c r="J17" s="8"/>
      <c r="K17" s="8"/>
      <c r="L17" s="8"/>
      <c r="M17" s="8"/>
    </row>
    <row r="18" customHeight="1" spans="1:13">
      <c r="A18" t="s">
        <v>12</v>
      </c>
      <c r="B18">
        <v>1</v>
      </c>
      <c r="C18">
        <v>6</v>
      </c>
      <c r="D18">
        <v>4</v>
      </c>
      <c r="E18" s="2">
        <v>1</v>
      </c>
      <c r="F18">
        <v>2</v>
      </c>
      <c r="G18">
        <v>1</v>
      </c>
      <c r="H18" s="3">
        <f t="shared" si="0"/>
        <v>1</v>
      </c>
      <c r="I18" s="8"/>
      <c r="J18" s="8"/>
      <c r="K18" s="8"/>
      <c r="L18" s="8"/>
      <c r="M18" s="8"/>
    </row>
    <row r="19" customHeight="1" spans="1:13">
      <c r="A19" t="s">
        <v>13</v>
      </c>
      <c r="B19">
        <v>2</v>
      </c>
      <c r="C19">
        <v>6</v>
      </c>
      <c r="D19">
        <v>5</v>
      </c>
      <c r="E19" s="2">
        <v>0</v>
      </c>
      <c r="F19">
        <v>5</v>
      </c>
      <c r="G19">
        <v>2</v>
      </c>
      <c r="H19" s="3">
        <f t="shared" si="0"/>
        <v>0</v>
      </c>
      <c r="I19" s="8"/>
      <c r="J19" s="8"/>
      <c r="K19" s="8"/>
      <c r="L19" s="8"/>
      <c r="M19" s="8"/>
    </row>
    <row r="20" customHeight="1" spans="9:13">
      <c r="I20" s="8"/>
      <c r="J20" s="8"/>
      <c r="K20" s="8"/>
      <c r="L20" s="8"/>
      <c r="M20" s="8"/>
    </row>
    <row r="21" customHeight="1" spans="2:13">
      <c r="B21" s="6">
        <f>$E$9</f>
        <v>0</v>
      </c>
      <c r="D21" s="7"/>
      <c r="I21" s="8"/>
      <c r="J21" s="8"/>
      <c r="K21" s="8"/>
      <c r="L21" s="8"/>
      <c r="M21" s="8"/>
    </row>
    <row r="22" customHeight="1" spans="4:13">
      <c r="D22" s="7"/>
      <c r="G22" s="1" t="s">
        <v>19</v>
      </c>
      <c r="H22" s="4">
        <f>SUM(H2:H19)</f>
        <v>4</v>
      </c>
      <c r="I22" s="8"/>
      <c r="J22" s="8"/>
      <c r="K22" s="8"/>
      <c r="L22" s="8"/>
      <c r="M22" s="8"/>
    </row>
    <row r="23" customHeight="1" spans="4:13">
      <c r="D23" s="7"/>
      <c r="I23" s="8"/>
      <c r="J23" s="8"/>
      <c r="K23" s="8"/>
      <c r="L23" s="8"/>
      <c r="M23" s="8"/>
    </row>
    <row r="24" customHeight="1" spans="4:13">
      <c r="D24" s="7"/>
      <c r="I24" s="8"/>
      <c r="J24" s="8"/>
      <c r="K24" s="8"/>
      <c r="L24" s="8"/>
      <c r="M24" s="8"/>
    </row>
    <row r="25" customHeight="1" spans="4:13">
      <c r="D25" s="7"/>
      <c r="G25" s="1" t="s">
        <v>16</v>
      </c>
      <c r="I25" s="8"/>
      <c r="J25" s="8"/>
      <c r="K25" s="8"/>
      <c r="L25" s="8"/>
      <c r="M25" s="8"/>
    </row>
    <row r="26" customHeight="1" spans="2:13">
      <c r="B26" s="6">
        <f>$E$10</f>
        <v>0</v>
      </c>
      <c r="C26" s="6">
        <f>$E$18</f>
        <v>1</v>
      </c>
      <c r="D26" s="7"/>
      <c r="G26" s="1" t="s">
        <v>17</v>
      </c>
      <c r="I26" s="8"/>
      <c r="J26" s="8"/>
      <c r="K26" s="8"/>
      <c r="L26" s="8"/>
      <c r="M26" s="8"/>
    </row>
    <row r="27" customHeight="1" spans="4:13">
      <c r="D27" s="7"/>
      <c r="I27" s="8"/>
      <c r="J27" s="8"/>
      <c r="K27" s="8"/>
      <c r="L27" s="8"/>
      <c r="M27" s="8"/>
    </row>
    <row r="28" customHeight="1" spans="4:13">
      <c r="D28" s="7"/>
      <c r="I28" s="8"/>
      <c r="J28" s="8"/>
      <c r="K28" s="8"/>
      <c r="L28" s="8"/>
      <c r="M28" s="8"/>
    </row>
    <row r="29" customHeight="1" spans="4:13">
      <c r="D29" s="7"/>
      <c r="I29" s="8"/>
      <c r="J29" s="8"/>
      <c r="K29" s="8"/>
      <c r="L29" s="8"/>
      <c r="M29" s="8"/>
    </row>
    <row r="30" customHeight="1" spans="4:13">
      <c r="D30" s="7"/>
      <c r="I30" s="8"/>
      <c r="J30" s="8"/>
      <c r="K30" s="8"/>
      <c r="L30" s="8"/>
      <c r="M30" s="8"/>
    </row>
    <row r="31" customHeight="1" spans="4:13">
      <c r="D31" s="7"/>
      <c r="I31" s="8"/>
      <c r="J31" s="8"/>
      <c r="K31" s="8"/>
      <c r="L31" s="8"/>
      <c r="M31" s="8"/>
    </row>
    <row r="32" customHeight="1" spans="1:13">
      <c r="A32" s="6">
        <f>$E$3</f>
        <v>0</v>
      </c>
      <c r="D32" s="7"/>
      <c r="I32" s="8"/>
      <c r="J32" s="8"/>
      <c r="K32" s="8"/>
      <c r="L32" s="8"/>
      <c r="M32" s="8"/>
    </row>
    <row r="33" customHeight="1" spans="3:13">
      <c r="C33" s="6">
        <f>$E$6</f>
        <v>0</v>
      </c>
      <c r="D33" s="7"/>
      <c r="I33" s="8"/>
      <c r="J33" s="8"/>
      <c r="K33" s="8"/>
      <c r="L33" s="8"/>
      <c r="M33" s="8"/>
    </row>
    <row r="34" customHeight="1" spans="2:13">
      <c r="B34" s="6">
        <f>$E$16</f>
        <v>1</v>
      </c>
      <c r="D34" s="7"/>
      <c r="I34" s="8"/>
      <c r="J34" s="8"/>
      <c r="K34" s="8"/>
      <c r="L34" s="8"/>
      <c r="M34" s="8"/>
    </row>
    <row r="35" customHeight="1" spans="4:13">
      <c r="D35" s="7"/>
      <c r="I35" s="8"/>
      <c r="J35" s="8"/>
      <c r="K35" s="8"/>
      <c r="L35" s="8"/>
      <c r="M35" s="8"/>
    </row>
    <row r="36" customHeight="1" spans="4:13">
      <c r="D36" s="7"/>
      <c r="I36" s="8"/>
      <c r="J36" s="8"/>
      <c r="K36" s="8"/>
      <c r="L36" s="8"/>
      <c r="M36" s="8"/>
    </row>
    <row r="37" customHeight="1" spans="4:13">
      <c r="D37" s="7"/>
      <c r="I37" s="8"/>
      <c r="J37" s="8"/>
      <c r="K37" s="8"/>
      <c r="L37" s="8"/>
      <c r="M37" s="8"/>
    </row>
    <row r="38" customHeight="1" spans="4:13">
      <c r="D38" s="7"/>
      <c r="I38" s="8"/>
      <c r="J38" s="8"/>
      <c r="K38" s="8"/>
      <c r="L38" s="8"/>
      <c r="M38" s="8"/>
    </row>
    <row r="39" customHeight="1" spans="4:13">
      <c r="D39" s="7"/>
      <c r="I39" s="8"/>
      <c r="J39" s="8"/>
      <c r="K39" s="8"/>
      <c r="L39" s="8"/>
      <c r="M39" s="8"/>
    </row>
    <row r="40" customHeight="1" spans="2:4">
      <c r="B40" s="6">
        <f>$E$4</f>
        <v>1</v>
      </c>
      <c r="C40" s="6">
        <f>$E$15</f>
        <v>0</v>
      </c>
      <c r="D40" s="7"/>
    </row>
    <row r="41" customHeight="1" spans="4:4">
      <c r="D41" s="7"/>
    </row>
    <row r="42" customHeight="1" spans="4:4">
      <c r="D42" s="7"/>
    </row>
    <row r="43" customHeight="1" spans="4:4">
      <c r="D43" s="7"/>
    </row>
    <row r="44" customHeight="1" spans="2:4">
      <c r="B44" s="6">
        <f>$E$2</f>
        <v>0</v>
      </c>
      <c r="D44" s="7"/>
    </row>
    <row r="45" customHeight="1" spans="1:4">
      <c r="A45" s="7"/>
      <c r="B45" s="7"/>
      <c r="C45" s="7"/>
      <c r="D45" s="7"/>
    </row>
    <row r="46" customHeight="1" spans="1:4">
      <c r="A46" s="7"/>
      <c r="B46" s="7"/>
      <c r="C46" s="7"/>
      <c r="D46" s="7"/>
    </row>
    <row r="47" customHeight="1" spans="1:4">
      <c r="A47" s="7"/>
      <c r="B47" s="7"/>
      <c r="C47" s="7"/>
      <c r="D47" s="7"/>
    </row>
  </sheetData>
  <conditionalFormatting sqref="E2:E19">
    <cfRule type="cellIs" dxfId="0" priority="4" operator="greaterThan">
      <formula>1</formula>
    </cfRule>
  </conditionalFormatting>
  <conditionalFormatting sqref="E2:E18">
    <cfRule type="cellIs" dxfId="0" priority="3" operator="greaterThan">
      <formula>0.5</formula>
    </cfRule>
  </conditionalFormatting>
  <pageMargins left="0.7" right="0.7" top="0.75" bottom="0.75" header="0.3" footer="0.3"/>
  <pageSetup paperSize="9" orientation="portrait" horizontalDpi="1200" verticalDpi="1200"/>
  <headerFooter/>
  <drawing r:id="rId1"/>
  <legacyDrawing r:id="rId2"/>
  <oleObjects>
    <mc:AlternateContent xmlns:mc="http://schemas.openxmlformats.org/markup-compatibility/2006">
      <mc:Choice Requires="x14">
        <oleObject shapeId="2049" progId="Visio.Drawing.11" r:id="rId3">
          <objectPr defaultSize="0" r:id="rId4">
            <anchor moveWithCells="1">
              <from>
                <xdr:col>0</xdr:col>
                <xdr:colOff>358140</xdr:colOff>
                <xdr:row>20</xdr:row>
                <xdr:rowOff>7620</xdr:rowOff>
              </from>
              <to>
                <xdr:col>3</xdr:col>
                <xdr:colOff>320040</xdr:colOff>
                <xdr:row>43</xdr:row>
                <xdr:rowOff>22860</xdr:rowOff>
              </to>
            </anchor>
          </objectPr>
        </oleObject>
      </mc:Choice>
      <mc:Fallback>
        <oleObject shapeId="2049" progId="Visio.Drawing.1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opLeftCell="A13" workbookViewId="0">
      <selection activeCell="D46" sqref="D46"/>
    </sheetView>
  </sheetViews>
  <sheetFormatPr defaultColWidth="17.1111111111111" defaultRowHeight="12.75" customHeight="1"/>
  <cols>
    <col min="2" max="2" width="12.8888888888889" customWidth="1"/>
    <col min="3" max="3" width="9.44444444444444" customWidth="1"/>
    <col min="4" max="4" width="8.88888888888889" customWidth="1"/>
    <col min="5" max="5" width="8.44444444444444" customWidth="1"/>
    <col min="6" max="6" width="14.3333333333333" customWidth="1"/>
    <col min="7" max="7" width="21.5555555555556" customWidth="1"/>
    <col min="8" max="8" width="13.1111111111111" customWidth="1"/>
  </cols>
  <sheetData>
    <row r="1" customHeight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18</v>
      </c>
      <c r="G1" t="s">
        <v>1</v>
      </c>
      <c r="H1" t="s">
        <v>6</v>
      </c>
      <c r="I1" t="s">
        <v>7</v>
      </c>
      <c r="J1" t="s">
        <v>10</v>
      </c>
      <c r="K1" t="s">
        <v>11</v>
      </c>
    </row>
    <row r="2" customHeight="1" spans="1:11">
      <c r="A2" t="s">
        <v>12</v>
      </c>
      <c r="B2">
        <v>2</v>
      </c>
      <c r="C2">
        <v>1</v>
      </c>
      <c r="D2">
        <v>2</v>
      </c>
      <c r="E2" s="2">
        <v>2</v>
      </c>
      <c r="F2">
        <v>2</v>
      </c>
      <c r="G2">
        <v>0</v>
      </c>
      <c r="H2" s="3">
        <f t="shared" ref="H2:H20" si="0">E2*G2</f>
        <v>0</v>
      </c>
      <c r="I2">
        <v>1</v>
      </c>
      <c r="J2">
        <v>20</v>
      </c>
      <c r="K2" s="3">
        <f>(SUMIF($C$2:$C$20,("="&amp;I2),$E$2:$E$20)-SUMIF($D$2:$D$20,("="&amp;I2),$E$2:$E$20))-J2</f>
        <v>2.61124455391837e-10</v>
      </c>
    </row>
    <row r="3" customHeight="1" spans="1:11">
      <c r="A3" t="s">
        <v>13</v>
      </c>
      <c r="B3">
        <v>4</v>
      </c>
      <c r="C3">
        <v>1</v>
      </c>
      <c r="D3">
        <v>3</v>
      </c>
      <c r="E3" s="2">
        <v>3</v>
      </c>
      <c r="F3">
        <v>3</v>
      </c>
      <c r="G3">
        <v>0</v>
      </c>
      <c r="H3" s="3">
        <f t="shared" si="0"/>
        <v>0</v>
      </c>
      <c r="I3">
        <v>2</v>
      </c>
      <c r="J3">
        <v>0</v>
      </c>
      <c r="K3" s="3">
        <f t="shared" ref="K3:K7" si="1">(SUMIF($C$2:$C$20,("="&amp;I3),$E$2:$E$20)-SUMIF($D$2:$D$20,("="&amp;I3),$E$2:$E$20))-J3</f>
        <v>0</v>
      </c>
    </row>
    <row r="4" customHeight="1" spans="1:11">
      <c r="A4" t="s">
        <v>12</v>
      </c>
      <c r="B4">
        <v>1</v>
      </c>
      <c r="C4">
        <v>1</v>
      </c>
      <c r="D4">
        <v>5</v>
      </c>
      <c r="E4" s="2">
        <v>2</v>
      </c>
      <c r="F4">
        <v>2</v>
      </c>
      <c r="G4">
        <v>0</v>
      </c>
      <c r="H4" s="3">
        <f t="shared" si="0"/>
        <v>0</v>
      </c>
      <c r="I4">
        <v>3</v>
      </c>
      <c r="J4">
        <v>0</v>
      </c>
      <c r="K4" s="3">
        <f t="shared" si="1"/>
        <v>0</v>
      </c>
    </row>
    <row r="5" customHeight="1" spans="1:11">
      <c r="A5" t="s">
        <v>12</v>
      </c>
      <c r="B5">
        <v>2</v>
      </c>
      <c r="C5">
        <v>2</v>
      </c>
      <c r="D5">
        <v>1</v>
      </c>
      <c r="E5" s="2">
        <v>0</v>
      </c>
      <c r="F5">
        <v>2</v>
      </c>
      <c r="G5">
        <v>0</v>
      </c>
      <c r="H5" s="3">
        <f t="shared" si="0"/>
        <v>0</v>
      </c>
      <c r="I5">
        <v>4</v>
      </c>
      <c r="J5">
        <v>-20</v>
      </c>
      <c r="K5" s="3">
        <f t="shared" si="1"/>
        <v>-2.61124455391837e-10</v>
      </c>
    </row>
    <row r="6" customHeight="1" spans="1:11">
      <c r="A6" t="s">
        <v>13</v>
      </c>
      <c r="B6">
        <v>4</v>
      </c>
      <c r="C6">
        <v>2</v>
      </c>
      <c r="D6">
        <v>4</v>
      </c>
      <c r="E6" s="2">
        <v>3</v>
      </c>
      <c r="F6">
        <v>3</v>
      </c>
      <c r="G6">
        <v>0</v>
      </c>
      <c r="H6" s="3">
        <f t="shared" si="0"/>
        <v>0</v>
      </c>
      <c r="I6">
        <v>5</v>
      </c>
      <c r="J6">
        <v>0</v>
      </c>
      <c r="K6" s="3">
        <f t="shared" si="1"/>
        <v>0</v>
      </c>
    </row>
    <row r="7" customHeight="1" spans="1:11">
      <c r="A7" t="s">
        <v>12</v>
      </c>
      <c r="B7">
        <v>1</v>
      </c>
      <c r="C7">
        <v>2</v>
      </c>
      <c r="D7">
        <v>5</v>
      </c>
      <c r="E7" s="2">
        <v>0</v>
      </c>
      <c r="F7">
        <v>2</v>
      </c>
      <c r="G7">
        <v>0</v>
      </c>
      <c r="H7" s="3">
        <f t="shared" si="0"/>
        <v>0</v>
      </c>
      <c r="I7">
        <v>6</v>
      </c>
      <c r="J7">
        <v>0</v>
      </c>
      <c r="K7" s="3">
        <f t="shared" si="1"/>
        <v>0</v>
      </c>
    </row>
    <row r="8" customHeight="1" spans="1:8">
      <c r="A8" t="s">
        <v>13</v>
      </c>
      <c r="B8">
        <v>4</v>
      </c>
      <c r="C8">
        <v>3</v>
      </c>
      <c r="D8">
        <v>1</v>
      </c>
      <c r="E8" s="2">
        <v>0</v>
      </c>
      <c r="F8">
        <v>3</v>
      </c>
      <c r="G8">
        <v>0</v>
      </c>
      <c r="H8" s="3">
        <f t="shared" si="0"/>
        <v>0</v>
      </c>
    </row>
    <row r="9" customHeight="1" spans="1:8">
      <c r="A9" t="s">
        <v>12</v>
      </c>
      <c r="B9">
        <v>2</v>
      </c>
      <c r="C9">
        <v>3</v>
      </c>
      <c r="D9">
        <v>4</v>
      </c>
      <c r="E9" s="2">
        <v>2</v>
      </c>
      <c r="F9">
        <v>2</v>
      </c>
      <c r="G9">
        <v>0</v>
      </c>
      <c r="H9" s="3">
        <f t="shared" si="0"/>
        <v>0</v>
      </c>
    </row>
    <row r="10" customHeight="1" spans="1:8">
      <c r="A10" t="s">
        <v>12</v>
      </c>
      <c r="B10">
        <v>1</v>
      </c>
      <c r="C10">
        <v>3</v>
      </c>
      <c r="D10">
        <v>6</v>
      </c>
      <c r="E10" s="2">
        <v>1</v>
      </c>
      <c r="F10">
        <v>2</v>
      </c>
      <c r="G10">
        <v>0</v>
      </c>
      <c r="H10" s="3">
        <f t="shared" si="0"/>
        <v>0</v>
      </c>
    </row>
    <row r="11" customHeight="1" spans="1:8">
      <c r="A11" t="s">
        <v>13</v>
      </c>
      <c r="B11">
        <v>4</v>
      </c>
      <c r="C11">
        <v>4</v>
      </c>
      <c r="D11">
        <v>2</v>
      </c>
      <c r="E11" s="2">
        <v>0</v>
      </c>
      <c r="F11">
        <v>3</v>
      </c>
      <c r="G11">
        <v>0</v>
      </c>
      <c r="H11" s="3">
        <f t="shared" si="0"/>
        <v>0</v>
      </c>
    </row>
    <row r="12" customHeight="1" spans="1:8">
      <c r="A12" t="s">
        <v>12</v>
      </c>
      <c r="B12">
        <v>2</v>
      </c>
      <c r="C12">
        <v>4</v>
      </c>
      <c r="D12">
        <v>3</v>
      </c>
      <c r="E12" s="2">
        <v>0</v>
      </c>
      <c r="F12">
        <v>2</v>
      </c>
      <c r="G12">
        <v>0</v>
      </c>
      <c r="H12" s="3">
        <f t="shared" si="0"/>
        <v>0</v>
      </c>
    </row>
    <row r="13" customHeight="1" spans="1:8">
      <c r="A13" t="s">
        <v>12</v>
      </c>
      <c r="B13">
        <v>1</v>
      </c>
      <c r="C13">
        <v>4</v>
      </c>
      <c r="D13">
        <v>6</v>
      </c>
      <c r="E13" s="2">
        <v>0</v>
      </c>
      <c r="F13">
        <v>2</v>
      </c>
      <c r="G13">
        <v>0</v>
      </c>
      <c r="H13" s="3">
        <f t="shared" si="0"/>
        <v>0</v>
      </c>
    </row>
    <row r="14" customHeight="1" spans="1:8">
      <c r="A14" t="s">
        <v>12</v>
      </c>
      <c r="B14">
        <v>1</v>
      </c>
      <c r="C14">
        <v>5</v>
      </c>
      <c r="D14">
        <v>1</v>
      </c>
      <c r="E14" s="2">
        <v>0</v>
      </c>
      <c r="F14">
        <v>2</v>
      </c>
      <c r="G14">
        <v>0</v>
      </c>
      <c r="H14" s="3">
        <f t="shared" si="0"/>
        <v>0</v>
      </c>
    </row>
    <row r="15" customHeight="1" spans="1:8">
      <c r="A15" t="s">
        <v>12</v>
      </c>
      <c r="B15">
        <v>1</v>
      </c>
      <c r="C15">
        <v>5</v>
      </c>
      <c r="D15">
        <v>2</v>
      </c>
      <c r="E15" s="2">
        <v>1</v>
      </c>
      <c r="F15">
        <v>2</v>
      </c>
      <c r="G15">
        <v>0</v>
      </c>
      <c r="H15" s="3">
        <f t="shared" si="0"/>
        <v>0</v>
      </c>
    </row>
    <row r="16" customHeight="1" spans="1:8">
      <c r="A16" t="s">
        <v>14</v>
      </c>
      <c r="B16">
        <v>2</v>
      </c>
      <c r="C16">
        <v>5</v>
      </c>
      <c r="D16">
        <v>6</v>
      </c>
      <c r="E16" s="2">
        <v>1</v>
      </c>
      <c r="F16">
        <v>6</v>
      </c>
      <c r="G16">
        <v>0</v>
      </c>
      <c r="H16" s="3">
        <f t="shared" si="0"/>
        <v>0</v>
      </c>
    </row>
    <row r="17" customHeight="1" spans="1:8">
      <c r="A17" t="s">
        <v>12</v>
      </c>
      <c r="B17">
        <v>1</v>
      </c>
      <c r="C17">
        <v>6</v>
      </c>
      <c r="D17">
        <v>3</v>
      </c>
      <c r="E17" s="2">
        <v>0</v>
      </c>
      <c r="F17">
        <v>2</v>
      </c>
      <c r="G17">
        <v>0</v>
      </c>
      <c r="H17" s="3">
        <f t="shared" si="0"/>
        <v>0</v>
      </c>
    </row>
    <row r="18" customHeight="1" spans="1:8">
      <c r="A18" t="s">
        <v>12</v>
      </c>
      <c r="B18">
        <v>1</v>
      </c>
      <c r="C18">
        <v>6</v>
      </c>
      <c r="D18">
        <v>4</v>
      </c>
      <c r="E18" s="2">
        <v>2</v>
      </c>
      <c r="F18">
        <v>2</v>
      </c>
      <c r="G18">
        <v>0</v>
      </c>
      <c r="H18" s="3">
        <f t="shared" si="0"/>
        <v>0</v>
      </c>
    </row>
    <row r="19" customHeight="1" spans="1:8">
      <c r="A19" t="s">
        <v>13</v>
      </c>
      <c r="B19">
        <v>2</v>
      </c>
      <c r="C19">
        <v>6</v>
      </c>
      <c r="D19">
        <v>5</v>
      </c>
      <c r="E19" s="2">
        <v>0</v>
      </c>
      <c r="F19">
        <v>5</v>
      </c>
      <c r="G19">
        <v>0</v>
      </c>
      <c r="H19" s="3">
        <f t="shared" si="0"/>
        <v>0</v>
      </c>
    </row>
    <row r="20" customHeight="1" spans="1:8">
      <c r="A20" s="1" t="s">
        <v>20</v>
      </c>
      <c r="B20">
        <v>10</v>
      </c>
      <c r="C20">
        <v>1</v>
      </c>
      <c r="D20">
        <v>4</v>
      </c>
      <c r="E20" s="2">
        <v>13.0000000002611</v>
      </c>
      <c r="F20">
        <v>100</v>
      </c>
      <c r="G20">
        <v>10</v>
      </c>
      <c r="H20">
        <f t="shared" si="0"/>
        <v>130.000000002611</v>
      </c>
    </row>
    <row r="22" customHeight="1" spans="7:8">
      <c r="G22" s="1" t="s">
        <v>19</v>
      </c>
      <c r="H22" s="4">
        <f>SUM(H2:H20)</f>
        <v>130.000000002611</v>
      </c>
    </row>
    <row r="23" customHeight="1" spans="7:13">
      <c r="G23" s="1" t="s">
        <v>21</v>
      </c>
      <c r="H23">
        <f>J2-E20</f>
        <v>6.99999999973888</v>
      </c>
      <c r="K23" s="6">
        <f>$E$9</f>
        <v>2</v>
      </c>
      <c r="M23" s="7"/>
    </row>
    <row r="24" customHeight="1" spans="13:13">
      <c r="M24" s="7"/>
    </row>
    <row r="25" customHeight="1" spans="7:13">
      <c r="G25" s="1"/>
      <c r="M25" s="7"/>
    </row>
    <row r="26" customHeight="1" spans="7:13">
      <c r="G26" s="1"/>
      <c r="M26" s="7"/>
    </row>
    <row r="27" customHeight="1" spans="13:13">
      <c r="M27" s="7"/>
    </row>
    <row r="28" customHeight="1" spans="11:13">
      <c r="K28" s="6">
        <f>$E$10</f>
        <v>1</v>
      </c>
      <c r="L28" s="6">
        <f>$E$18</f>
        <v>2</v>
      </c>
      <c r="M28" s="7"/>
    </row>
    <row r="29" customHeight="1" spans="13:13">
      <c r="M29" s="7"/>
    </row>
    <row r="30" customHeight="1" spans="13:13">
      <c r="M30" s="7"/>
    </row>
    <row r="31" customHeight="1" spans="13:13">
      <c r="M31" s="7"/>
    </row>
    <row r="32" customHeight="1" spans="13:13">
      <c r="M32" s="7"/>
    </row>
    <row r="33" customHeight="1" spans="13:13">
      <c r="M33" s="7"/>
    </row>
    <row r="34" customHeight="1" spans="10:13">
      <c r="J34" s="6">
        <f>$E$3</f>
        <v>3</v>
      </c>
      <c r="M34" s="7"/>
    </row>
    <row r="35" customHeight="1" spans="12:13">
      <c r="L35" s="6">
        <f>$E$6</f>
        <v>3</v>
      </c>
      <c r="M35" s="7"/>
    </row>
    <row r="36" customHeight="1" spans="11:13">
      <c r="K36" s="6">
        <f>$E$16</f>
        <v>1</v>
      </c>
      <c r="M36" s="7"/>
    </row>
    <row r="37" customHeight="1" spans="13:13">
      <c r="M37" s="7"/>
    </row>
    <row r="38" customHeight="1" spans="13:13">
      <c r="M38" s="7"/>
    </row>
    <row r="39" customHeight="1" spans="13:13">
      <c r="M39" s="7"/>
    </row>
    <row r="40" customHeight="1" spans="13:13">
      <c r="M40" s="7"/>
    </row>
    <row r="41" customHeight="1" spans="13:13">
      <c r="M41" s="7"/>
    </row>
    <row r="42" customHeight="1" spans="11:13">
      <c r="K42" s="6">
        <f>$E$4</f>
        <v>2</v>
      </c>
      <c r="L42" s="6">
        <f>$E$15</f>
        <v>1</v>
      </c>
      <c r="M42" s="7"/>
    </row>
    <row r="43" customHeight="1" spans="13:13">
      <c r="M43" s="7"/>
    </row>
    <row r="44" customHeight="1" spans="13:13">
      <c r="M44" s="7"/>
    </row>
    <row r="45" customHeight="1" spans="13:13">
      <c r="M45" s="7"/>
    </row>
    <row r="46" customHeight="1" spans="11:13">
      <c r="K46" s="6">
        <f>$E$2</f>
        <v>2</v>
      </c>
      <c r="M46" s="7"/>
    </row>
  </sheetData>
  <autoFilter ref="A2:A20">
    <extLst/>
  </autoFilter>
  <conditionalFormatting sqref="E2:E20">
    <cfRule type="cellIs" dxfId="0" priority="2" operator="greaterThan">
      <formula>1</formula>
    </cfRule>
    <cfRule type="cellIs" dxfId="0" priority="1" operator="greaterThan">
      <formula>0.5</formula>
    </cfRule>
  </conditionalFormatting>
  <pageMargins left="0.7" right="0.7" top="0.75" bottom="0.75" header="0.3" footer="0.3"/>
  <headerFooter/>
  <drawing r:id="rId1"/>
  <legacyDrawing r:id="rId2"/>
  <oleObjects>
    <mc:AlternateContent xmlns:mc="http://schemas.openxmlformats.org/markup-compatibility/2006">
      <mc:Choice Requires="x14">
        <oleObject shapeId="3075" progId="Visio.Drawing.11" r:id="rId3">
          <objectPr defaultSize="0" r:id="rId4">
            <anchor moveWithCells="1">
              <from>
                <xdr:col>9</xdr:col>
                <xdr:colOff>358140</xdr:colOff>
                <xdr:row>22</xdr:row>
                <xdr:rowOff>7620</xdr:rowOff>
              </from>
              <to>
                <xdr:col>11</xdr:col>
                <xdr:colOff>845820</xdr:colOff>
                <xdr:row>45</xdr:row>
                <xdr:rowOff>22860</xdr:rowOff>
              </to>
            </anchor>
          </objectPr>
        </oleObject>
      </mc:Choice>
      <mc:Fallback>
        <oleObject shapeId="3075" progId="Visio.Drawing.11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22" sqref="J22"/>
    </sheetView>
  </sheetViews>
  <sheetFormatPr defaultColWidth="17.1111111111111" defaultRowHeight="12.75" customHeight="1"/>
  <cols>
    <col min="2" max="2" width="12.8888888888889" customWidth="1"/>
    <col min="3" max="3" width="9.44444444444444" customWidth="1"/>
    <col min="4" max="4" width="8.88888888888889" customWidth="1"/>
    <col min="5" max="5" width="8.44444444444444" customWidth="1"/>
    <col min="8" max="8" width="21.4444444444444" customWidth="1"/>
    <col min="9" max="9" width="13.1111111111111" customWidth="1"/>
    <col min="11" max="12" width="17.1111111111111" hidden="1" customWidth="1"/>
  </cols>
  <sheetData>
    <row r="1" customHeight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22</v>
      </c>
      <c r="G1" s="1" t="s">
        <v>23</v>
      </c>
      <c r="H1" t="s">
        <v>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customHeight="1" spans="1:14">
      <c r="A2" t="s">
        <v>12</v>
      </c>
      <c r="B2">
        <v>2</v>
      </c>
      <c r="C2">
        <v>1</v>
      </c>
      <c r="D2">
        <v>2</v>
      </c>
      <c r="E2" s="2">
        <v>0.999999999993339</v>
      </c>
      <c r="F2">
        <v>0</v>
      </c>
      <c r="G2">
        <f>E2*F2</f>
        <v>0</v>
      </c>
      <c r="H2">
        <v>2</v>
      </c>
      <c r="I2">
        <f t="shared" ref="I2:I19" si="0">E2*H2</f>
        <v>1.99999999998668</v>
      </c>
      <c r="J2">
        <v>1</v>
      </c>
      <c r="K2">
        <f t="shared" ref="K2:K7" si="1">SUMIF($C$2:$C$19,("="&amp;J2),$F$2:$F$19)</f>
        <v>0</v>
      </c>
      <c r="L2">
        <f t="shared" ref="L2:L7" si="2">SUMIF($D$2:$D$19,("="&amp;J2),$F$2:$F$19)</f>
        <v>0</v>
      </c>
      <c r="M2">
        <v>1</v>
      </c>
      <c r="N2" s="3">
        <f t="shared" ref="N2:N7" si="3">(SUMIF($C$2:$C$19,("="&amp;J2),$E$2:$E$19)-SUMIF($D$2:$D$19,("="&amp;J2),$E$2:$E$19))-M2</f>
        <v>-6.66133814775094e-12</v>
      </c>
    </row>
    <row r="3" customHeight="1" spans="1:14">
      <c r="A3" t="s">
        <v>13</v>
      </c>
      <c r="B3">
        <v>4</v>
      </c>
      <c r="C3">
        <v>1</v>
      </c>
      <c r="D3">
        <v>3</v>
      </c>
      <c r="E3" s="2">
        <v>0</v>
      </c>
      <c r="F3">
        <v>0</v>
      </c>
      <c r="G3">
        <f t="shared" ref="G3:G19" si="4">E3*F3</f>
        <v>0</v>
      </c>
      <c r="H3">
        <v>4</v>
      </c>
      <c r="I3">
        <f t="shared" si="0"/>
        <v>0</v>
      </c>
      <c r="J3">
        <v>2</v>
      </c>
      <c r="K3">
        <f t="shared" si="1"/>
        <v>0</v>
      </c>
      <c r="L3">
        <f t="shared" si="2"/>
        <v>0</v>
      </c>
      <c r="M3">
        <v>0</v>
      </c>
      <c r="N3" s="3">
        <f t="shared" si="3"/>
        <v>0</v>
      </c>
    </row>
    <row r="4" customHeight="1" spans="1:14">
      <c r="A4" t="s">
        <v>12</v>
      </c>
      <c r="B4">
        <v>1</v>
      </c>
      <c r="C4">
        <v>1</v>
      </c>
      <c r="D4">
        <v>5</v>
      </c>
      <c r="E4" s="2">
        <v>0</v>
      </c>
      <c r="F4">
        <v>0</v>
      </c>
      <c r="G4">
        <f t="shared" si="4"/>
        <v>0</v>
      </c>
      <c r="H4">
        <v>1</v>
      </c>
      <c r="I4">
        <f t="shared" si="0"/>
        <v>0</v>
      </c>
      <c r="J4">
        <v>3</v>
      </c>
      <c r="K4">
        <f t="shared" si="1"/>
        <v>0</v>
      </c>
      <c r="L4">
        <f t="shared" si="2"/>
        <v>0</v>
      </c>
      <c r="M4">
        <v>0</v>
      </c>
      <c r="N4" s="3">
        <f t="shared" si="3"/>
        <v>1.10356168647018e-13</v>
      </c>
    </row>
    <row r="5" customHeight="1" spans="1:14">
      <c r="A5" t="s">
        <v>12</v>
      </c>
      <c r="B5">
        <v>2</v>
      </c>
      <c r="C5">
        <v>2</v>
      </c>
      <c r="D5">
        <v>1</v>
      </c>
      <c r="E5" s="2">
        <v>0</v>
      </c>
      <c r="F5">
        <v>0</v>
      </c>
      <c r="G5">
        <f t="shared" si="4"/>
        <v>0</v>
      </c>
      <c r="H5">
        <v>2</v>
      </c>
      <c r="I5">
        <f t="shared" si="0"/>
        <v>0</v>
      </c>
      <c r="J5">
        <v>4</v>
      </c>
      <c r="K5">
        <f t="shared" si="1"/>
        <v>0</v>
      </c>
      <c r="L5">
        <f t="shared" si="2"/>
        <v>0</v>
      </c>
      <c r="M5">
        <v>-1</v>
      </c>
      <c r="N5" s="3">
        <f t="shared" si="3"/>
        <v>6.5509819791032e-12</v>
      </c>
    </row>
    <row r="6" customHeight="1" spans="1:14">
      <c r="A6" t="s">
        <v>13</v>
      </c>
      <c r="B6">
        <v>4</v>
      </c>
      <c r="C6">
        <v>2</v>
      </c>
      <c r="D6">
        <v>4</v>
      </c>
      <c r="E6" s="2">
        <v>0.999999999993339</v>
      </c>
      <c r="F6">
        <v>0</v>
      </c>
      <c r="G6">
        <f t="shared" si="4"/>
        <v>0</v>
      </c>
      <c r="H6">
        <v>4</v>
      </c>
      <c r="I6">
        <f t="shared" si="0"/>
        <v>3.99999999997335</v>
      </c>
      <c r="J6">
        <v>5</v>
      </c>
      <c r="K6">
        <f t="shared" si="1"/>
        <v>1</v>
      </c>
      <c r="L6">
        <f t="shared" si="2"/>
        <v>0</v>
      </c>
      <c r="M6">
        <v>0</v>
      </c>
      <c r="N6" s="3">
        <f t="shared" si="3"/>
        <v>0</v>
      </c>
    </row>
    <row r="7" customHeight="1" spans="1:14">
      <c r="A7" t="s">
        <v>12</v>
      </c>
      <c r="B7">
        <v>1</v>
      </c>
      <c r="C7">
        <v>2</v>
      </c>
      <c r="D7">
        <v>5</v>
      </c>
      <c r="E7" s="2">
        <v>0</v>
      </c>
      <c r="F7">
        <v>0</v>
      </c>
      <c r="G7">
        <f t="shared" si="4"/>
        <v>0</v>
      </c>
      <c r="H7">
        <v>1</v>
      </c>
      <c r="I7">
        <f t="shared" si="0"/>
        <v>0</v>
      </c>
      <c r="J7">
        <v>6</v>
      </c>
      <c r="K7">
        <f t="shared" si="1"/>
        <v>0</v>
      </c>
      <c r="L7">
        <f t="shared" si="2"/>
        <v>1</v>
      </c>
      <c r="M7">
        <v>0</v>
      </c>
      <c r="N7" s="3">
        <f t="shared" si="3"/>
        <v>0</v>
      </c>
    </row>
    <row r="8" customHeight="1" spans="1:9">
      <c r="A8" t="s">
        <v>13</v>
      </c>
      <c r="B8">
        <v>4</v>
      </c>
      <c r="C8">
        <v>3</v>
      </c>
      <c r="D8">
        <v>1</v>
      </c>
      <c r="E8" s="2">
        <v>0</v>
      </c>
      <c r="F8">
        <v>0</v>
      </c>
      <c r="G8">
        <f t="shared" si="4"/>
        <v>0</v>
      </c>
      <c r="H8">
        <v>4</v>
      </c>
      <c r="I8">
        <f t="shared" si="0"/>
        <v>0</v>
      </c>
    </row>
    <row r="9" customHeight="1" spans="1:9">
      <c r="A9" t="s">
        <v>12</v>
      </c>
      <c r="B9">
        <v>2</v>
      </c>
      <c r="C9">
        <v>3</v>
      </c>
      <c r="D9">
        <v>4</v>
      </c>
      <c r="E9" s="2">
        <v>0</v>
      </c>
      <c r="F9">
        <v>0</v>
      </c>
      <c r="G9">
        <f t="shared" si="4"/>
        <v>0</v>
      </c>
      <c r="H9">
        <v>2</v>
      </c>
      <c r="I9">
        <f t="shared" si="0"/>
        <v>0</v>
      </c>
    </row>
    <row r="10" customHeight="1" spans="1:9">
      <c r="A10" t="s">
        <v>12</v>
      </c>
      <c r="B10">
        <v>1</v>
      </c>
      <c r="C10">
        <v>3</v>
      </c>
      <c r="D10">
        <v>6</v>
      </c>
      <c r="E10" s="2">
        <v>1.10356168647018e-13</v>
      </c>
      <c r="F10">
        <v>0</v>
      </c>
      <c r="G10">
        <f t="shared" si="4"/>
        <v>0</v>
      </c>
      <c r="H10">
        <v>1</v>
      </c>
      <c r="I10">
        <f t="shared" si="0"/>
        <v>1.10356168647018e-13</v>
      </c>
    </row>
    <row r="11" customHeight="1" spans="1:9">
      <c r="A11" t="s">
        <v>13</v>
      </c>
      <c r="B11">
        <v>4</v>
      </c>
      <c r="C11">
        <v>4</v>
      </c>
      <c r="D11">
        <v>2</v>
      </c>
      <c r="E11" s="2">
        <v>0</v>
      </c>
      <c r="F11">
        <v>0</v>
      </c>
      <c r="G11">
        <f t="shared" si="4"/>
        <v>0</v>
      </c>
      <c r="H11">
        <v>4</v>
      </c>
      <c r="I11">
        <f t="shared" si="0"/>
        <v>0</v>
      </c>
    </row>
    <row r="12" customHeight="1" spans="1:9">
      <c r="A12" t="s">
        <v>12</v>
      </c>
      <c r="B12">
        <v>2</v>
      </c>
      <c r="C12">
        <v>4</v>
      </c>
      <c r="D12">
        <v>3</v>
      </c>
      <c r="E12" s="2">
        <v>0</v>
      </c>
      <c r="F12">
        <v>0</v>
      </c>
      <c r="G12">
        <f t="shared" si="4"/>
        <v>0</v>
      </c>
      <c r="H12">
        <v>2</v>
      </c>
      <c r="I12">
        <f t="shared" si="0"/>
        <v>0</v>
      </c>
    </row>
    <row r="13" customHeight="1" spans="1:9">
      <c r="A13" t="s">
        <v>12</v>
      </c>
      <c r="B13">
        <v>1</v>
      </c>
      <c r="C13">
        <v>4</v>
      </c>
      <c r="D13">
        <v>6</v>
      </c>
      <c r="E13" s="2">
        <v>0</v>
      </c>
      <c r="F13">
        <v>0</v>
      </c>
      <c r="G13">
        <f t="shared" si="4"/>
        <v>0</v>
      </c>
      <c r="H13">
        <v>1</v>
      </c>
      <c r="I13">
        <f t="shared" si="0"/>
        <v>0</v>
      </c>
    </row>
    <row r="14" customHeight="1" spans="1:9">
      <c r="A14" t="s">
        <v>12</v>
      </c>
      <c r="B14">
        <v>1</v>
      </c>
      <c r="C14">
        <v>5</v>
      </c>
      <c r="D14">
        <v>1</v>
      </c>
      <c r="E14" s="2">
        <v>0</v>
      </c>
      <c r="F14">
        <v>0</v>
      </c>
      <c r="G14">
        <f t="shared" si="4"/>
        <v>0</v>
      </c>
      <c r="H14">
        <v>1</v>
      </c>
      <c r="I14">
        <f t="shared" si="0"/>
        <v>0</v>
      </c>
    </row>
    <row r="15" customHeight="1" spans="1:9">
      <c r="A15" t="s">
        <v>12</v>
      </c>
      <c r="B15">
        <v>1</v>
      </c>
      <c r="C15">
        <v>5</v>
      </c>
      <c r="D15">
        <v>2</v>
      </c>
      <c r="E15" s="2">
        <v>0</v>
      </c>
      <c r="F15">
        <v>0</v>
      </c>
      <c r="G15">
        <f t="shared" si="4"/>
        <v>0</v>
      </c>
      <c r="H15">
        <v>1</v>
      </c>
      <c r="I15">
        <f t="shared" si="0"/>
        <v>0</v>
      </c>
    </row>
    <row r="16" customHeight="1" spans="1:9">
      <c r="A16" t="s">
        <v>14</v>
      </c>
      <c r="B16">
        <v>2</v>
      </c>
      <c r="C16">
        <v>5</v>
      </c>
      <c r="D16">
        <v>6</v>
      </c>
      <c r="E16" s="2">
        <v>0</v>
      </c>
      <c r="F16">
        <v>1</v>
      </c>
      <c r="G16">
        <f t="shared" si="4"/>
        <v>0</v>
      </c>
      <c r="H16">
        <v>2</v>
      </c>
      <c r="I16">
        <f t="shared" si="0"/>
        <v>0</v>
      </c>
    </row>
    <row r="17" customHeight="1" spans="1:9">
      <c r="A17" t="s">
        <v>12</v>
      </c>
      <c r="B17">
        <v>1</v>
      </c>
      <c r="C17">
        <v>6</v>
      </c>
      <c r="D17">
        <v>3</v>
      </c>
      <c r="E17" s="2">
        <v>0</v>
      </c>
      <c r="F17">
        <v>0</v>
      </c>
      <c r="G17">
        <f t="shared" si="4"/>
        <v>0</v>
      </c>
      <c r="H17">
        <v>1</v>
      </c>
      <c r="I17">
        <f t="shared" si="0"/>
        <v>0</v>
      </c>
    </row>
    <row r="18" customHeight="1" spans="1:9">
      <c r="A18" t="s">
        <v>12</v>
      </c>
      <c r="B18">
        <v>1</v>
      </c>
      <c r="C18">
        <v>6</v>
      </c>
      <c r="D18">
        <v>4</v>
      </c>
      <c r="E18" s="2">
        <v>1.10356168647018e-13</v>
      </c>
      <c r="F18">
        <v>0</v>
      </c>
      <c r="G18">
        <f t="shared" si="4"/>
        <v>0</v>
      </c>
      <c r="H18">
        <v>1</v>
      </c>
      <c r="I18">
        <f t="shared" si="0"/>
        <v>1.10356168647018e-13</v>
      </c>
    </row>
    <row r="19" customHeight="1" spans="1:9">
      <c r="A19" t="s">
        <v>13</v>
      </c>
      <c r="B19">
        <v>2</v>
      </c>
      <c r="C19">
        <v>6</v>
      </c>
      <c r="D19">
        <v>5</v>
      </c>
      <c r="E19" s="2">
        <v>0</v>
      </c>
      <c r="F19">
        <v>0</v>
      </c>
      <c r="G19">
        <f t="shared" si="4"/>
        <v>0</v>
      </c>
      <c r="H19">
        <v>2</v>
      </c>
      <c r="I19">
        <f t="shared" si="0"/>
        <v>0</v>
      </c>
    </row>
    <row r="21" customHeight="1" spans="6:7">
      <c r="F21" s="1" t="s">
        <v>24</v>
      </c>
      <c r="G21" s="5">
        <f>SUM(G2:G19)</f>
        <v>0</v>
      </c>
    </row>
    <row r="22" customHeight="1" spans="8:9">
      <c r="H22" s="1" t="s">
        <v>15</v>
      </c>
      <c r="I22" s="4">
        <f>SUM(I2:I19)</f>
        <v>5.99999999996025</v>
      </c>
    </row>
    <row r="25" customHeight="1" spans="8:8">
      <c r="H25" s="1" t="s">
        <v>16</v>
      </c>
    </row>
    <row r="26" customHeight="1" spans="8:8">
      <c r="H26" s="1" t="s">
        <v>17</v>
      </c>
    </row>
  </sheetData>
  <conditionalFormatting sqref="E2:E19">
    <cfRule type="cellIs" dxfId="0" priority="2" operator="greaterThan">
      <formula>1</formula>
    </cfRule>
  </conditionalFormatting>
  <conditionalFormatting sqref="E2:E18">
    <cfRule type="cellIs" dxfId="0" priority="1" operator="greaterThan">
      <formula>0.5</formula>
    </cfRule>
  </conditionalFormatting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J23" sqref="J23"/>
    </sheetView>
  </sheetViews>
  <sheetFormatPr defaultColWidth="17.1111111111111" defaultRowHeight="12.75" customHeight="1"/>
  <cols>
    <col min="2" max="2" width="12.8888888888889" customWidth="1"/>
    <col min="3" max="3" width="9.44444444444444" customWidth="1"/>
    <col min="4" max="4" width="8.88888888888889" customWidth="1"/>
    <col min="5" max="5" width="8.44444444444444" customWidth="1"/>
    <col min="7" max="7" width="21.4444444444444" customWidth="1"/>
    <col min="8" max="8" width="13.1111111111111" customWidth="1"/>
  </cols>
  <sheetData>
    <row r="1" customHeight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customHeight="1" spans="1:13">
      <c r="A2" t="s">
        <v>12</v>
      </c>
      <c r="B2">
        <v>2</v>
      </c>
      <c r="C2">
        <v>1</v>
      </c>
      <c r="D2">
        <v>2</v>
      </c>
      <c r="E2" s="2">
        <v>1.00000000000455</v>
      </c>
      <c r="F2">
        <v>1</v>
      </c>
      <c r="G2">
        <v>2</v>
      </c>
      <c r="H2">
        <f t="shared" ref="H2:H19" si="0">E2*G2</f>
        <v>2.0000000000091</v>
      </c>
      <c r="I2">
        <v>1</v>
      </c>
      <c r="J2">
        <f t="shared" ref="J2:J7" si="1">SUMIF($C$2:$C$19,("="&amp;I2),$F$2:$F$19)</f>
        <v>3</v>
      </c>
      <c r="K2">
        <f t="shared" ref="K2:K7" si="2">SUMIF($D$2:$D$19,("="&amp;I2),$F$2:$F$19)</f>
        <v>3</v>
      </c>
      <c r="L2">
        <v>5</v>
      </c>
      <c r="M2" s="3">
        <f t="shared" ref="M2:M7" si="3">(SUMIF($C$2:$C$19,("="&amp;I2),$E$2:$E$19)-SUMIF($D$2:$D$19,("="&amp;I2),$E$2:$E$19))-L2</f>
        <v>-1.31024080474162e-11</v>
      </c>
    </row>
    <row r="3" customHeight="1" spans="1:13">
      <c r="A3" t="s">
        <v>13</v>
      </c>
      <c r="B3">
        <v>4</v>
      </c>
      <c r="C3">
        <v>1</v>
      </c>
      <c r="D3">
        <v>3</v>
      </c>
      <c r="E3" s="2">
        <v>0.999999999982346</v>
      </c>
      <c r="F3">
        <v>1</v>
      </c>
      <c r="G3">
        <v>4</v>
      </c>
      <c r="H3">
        <f t="shared" si="0"/>
        <v>3.99999999992938</v>
      </c>
      <c r="I3">
        <v>2</v>
      </c>
      <c r="J3">
        <f t="shared" si="1"/>
        <v>3</v>
      </c>
      <c r="K3">
        <f t="shared" si="2"/>
        <v>3</v>
      </c>
      <c r="L3">
        <v>-1</v>
      </c>
      <c r="M3" s="3">
        <f t="shared" si="3"/>
        <v>-4.55058213333359e-12</v>
      </c>
    </row>
    <row r="4" customHeight="1" spans="1:13">
      <c r="A4" t="s">
        <v>12</v>
      </c>
      <c r="B4">
        <v>1</v>
      </c>
      <c r="C4">
        <v>1</v>
      </c>
      <c r="D4">
        <v>5</v>
      </c>
      <c r="E4" s="2">
        <v>3</v>
      </c>
      <c r="F4">
        <v>1</v>
      </c>
      <c r="G4">
        <v>1</v>
      </c>
      <c r="H4">
        <f t="shared" si="0"/>
        <v>3</v>
      </c>
      <c r="I4">
        <v>3</v>
      </c>
      <c r="J4">
        <f t="shared" si="1"/>
        <v>3</v>
      </c>
      <c r="K4">
        <f t="shared" si="2"/>
        <v>3</v>
      </c>
      <c r="L4">
        <v>-1</v>
      </c>
      <c r="M4" s="3">
        <f t="shared" si="3"/>
        <v>1.76541004037745e-11</v>
      </c>
    </row>
    <row r="5" customHeight="1" spans="1:13">
      <c r="A5" t="s">
        <v>12</v>
      </c>
      <c r="B5">
        <v>2</v>
      </c>
      <c r="C5">
        <v>2</v>
      </c>
      <c r="D5">
        <v>1</v>
      </c>
      <c r="E5" s="2">
        <v>0</v>
      </c>
      <c r="F5">
        <v>1</v>
      </c>
      <c r="G5">
        <v>2</v>
      </c>
      <c r="H5">
        <f t="shared" si="0"/>
        <v>0</v>
      </c>
      <c r="I5">
        <v>4</v>
      </c>
      <c r="J5">
        <f t="shared" si="1"/>
        <v>3</v>
      </c>
      <c r="K5">
        <f t="shared" si="2"/>
        <v>3</v>
      </c>
      <c r="L5">
        <v>-1</v>
      </c>
      <c r="M5" s="3">
        <f t="shared" si="3"/>
        <v>-1.11399778290888e-12</v>
      </c>
    </row>
    <row r="6" customHeight="1" spans="1:13">
      <c r="A6" t="s">
        <v>13</v>
      </c>
      <c r="B6">
        <v>4</v>
      </c>
      <c r="C6">
        <v>2</v>
      </c>
      <c r="D6">
        <v>4</v>
      </c>
      <c r="E6" s="2">
        <v>0</v>
      </c>
      <c r="F6">
        <v>1</v>
      </c>
      <c r="G6">
        <v>4</v>
      </c>
      <c r="H6">
        <f t="shared" si="0"/>
        <v>0</v>
      </c>
      <c r="I6">
        <v>5</v>
      </c>
      <c r="J6">
        <f t="shared" si="1"/>
        <v>3</v>
      </c>
      <c r="K6">
        <f t="shared" si="2"/>
        <v>3</v>
      </c>
      <c r="L6">
        <v>-1</v>
      </c>
      <c r="M6" s="3">
        <f t="shared" si="3"/>
        <v>5.56887869151979e-13</v>
      </c>
    </row>
    <row r="7" customHeight="1" spans="1:13">
      <c r="A7" t="s">
        <v>12</v>
      </c>
      <c r="B7">
        <v>1</v>
      </c>
      <c r="C7">
        <v>2</v>
      </c>
      <c r="D7">
        <v>5</v>
      </c>
      <c r="E7" s="2">
        <v>0</v>
      </c>
      <c r="F7">
        <v>1</v>
      </c>
      <c r="G7">
        <v>1</v>
      </c>
      <c r="H7">
        <f t="shared" si="0"/>
        <v>0</v>
      </c>
      <c r="I7">
        <v>6</v>
      </c>
      <c r="J7">
        <f t="shared" si="1"/>
        <v>3</v>
      </c>
      <c r="K7">
        <f t="shared" si="2"/>
        <v>3</v>
      </c>
      <c r="L7">
        <v>-1</v>
      </c>
      <c r="M7" s="3">
        <f t="shared" si="3"/>
        <v>5.56221735337203e-13</v>
      </c>
    </row>
    <row r="8" customHeight="1" spans="1:8">
      <c r="A8" t="s">
        <v>13</v>
      </c>
      <c r="B8">
        <v>4</v>
      </c>
      <c r="C8">
        <v>3</v>
      </c>
      <c r="D8">
        <v>1</v>
      </c>
      <c r="E8" s="2">
        <v>0</v>
      </c>
      <c r="F8">
        <v>1</v>
      </c>
      <c r="G8">
        <v>4</v>
      </c>
      <c r="H8">
        <f t="shared" si="0"/>
        <v>0</v>
      </c>
    </row>
    <row r="9" customHeight="1" spans="1:8">
      <c r="A9" t="s">
        <v>12</v>
      </c>
      <c r="B9">
        <v>2</v>
      </c>
      <c r="C9">
        <v>3</v>
      </c>
      <c r="D9">
        <v>4</v>
      </c>
      <c r="E9" s="2">
        <v>0</v>
      </c>
      <c r="F9">
        <v>1</v>
      </c>
      <c r="G9">
        <v>2</v>
      </c>
      <c r="H9">
        <f t="shared" si="0"/>
        <v>0</v>
      </c>
    </row>
    <row r="10" customHeight="1" spans="1:8">
      <c r="A10" t="s">
        <v>12</v>
      </c>
      <c r="B10">
        <v>1</v>
      </c>
      <c r="C10">
        <v>3</v>
      </c>
      <c r="D10">
        <v>6</v>
      </c>
      <c r="E10" s="2">
        <v>0</v>
      </c>
      <c r="F10">
        <v>1</v>
      </c>
      <c r="G10">
        <v>1</v>
      </c>
      <c r="H10">
        <f t="shared" si="0"/>
        <v>0</v>
      </c>
    </row>
    <row r="11" customHeight="1" spans="1:8">
      <c r="A11" t="s">
        <v>13</v>
      </c>
      <c r="B11">
        <v>4</v>
      </c>
      <c r="C11">
        <v>4</v>
      </c>
      <c r="D11">
        <v>2</v>
      </c>
      <c r="E11" s="2">
        <v>0</v>
      </c>
      <c r="F11">
        <v>1</v>
      </c>
      <c r="G11">
        <v>4</v>
      </c>
      <c r="H11">
        <f t="shared" si="0"/>
        <v>0</v>
      </c>
    </row>
    <row r="12" customHeight="1" spans="1:8">
      <c r="A12" t="s">
        <v>12</v>
      </c>
      <c r="B12">
        <v>2</v>
      </c>
      <c r="C12">
        <v>4</v>
      </c>
      <c r="D12">
        <v>3</v>
      </c>
      <c r="E12" s="2">
        <v>0</v>
      </c>
      <c r="F12">
        <v>1</v>
      </c>
      <c r="G12">
        <v>2</v>
      </c>
      <c r="H12">
        <f t="shared" si="0"/>
        <v>0</v>
      </c>
    </row>
    <row r="13" customHeight="1" spans="1:8">
      <c r="A13" t="s">
        <v>12</v>
      </c>
      <c r="B13">
        <v>1</v>
      </c>
      <c r="C13">
        <v>4</v>
      </c>
      <c r="D13">
        <v>6</v>
      </c>
      <c r="E13" s="2">
        <v>0</v>
      </c>
      <c r="F13">
        <v>1</v>
      </c>
      <c r="G13">
        <v>1</v>
      </c>
      <c r="H13">
        <f t="shared" si="0"/>
        <v>0</v>
      </c>
    </row>
    <row r="14" customHeight="1" spans="1:8">
      <c r="A14" t="s">
        <v>12</v>
      </c>
      <c r="B14">
        <v>1</v>
      </c>
      <c r="C14">
        <v>5</v>
      </c>
      <c r="D14">
        <v>1</v>
      </c>
      <c r="E14" s="2">
        <v>0</v>
      </c>
      <c r="F14">
        <v>1</v>
      </c>
      <c r="G14">
        <v>1</v>
      </c>
      <c r="H14">
        <f t="shared" si="0"/>
        <v>0</v>
      </c>
    </row>
    <row r="15" customHeight="1" spans="1:8">
      <c r="A15" t="s">
        <v>12</v>
      </c>
      <c r="B15">
        <v>1</v>
      </c>
      <c r="C15">
        <v>5</v>
      </c>
      <c r="D15">
        <v>2</v>
      </c>
      <c r="E15" s="2">
        <v>0</v>
      </c>
      <c r="F15">
        <v>1</v>
      </c>
      <c r="G15">
        <v>1</v>
      </c>
      <c r="H15">
        <f t="shared" si="0"/>
        <v>0</v>
      </c>
    </row>
    <row r="16" customHeight="1" spans="1:8">
      <c r="A16" t="s">
        <v>14</v>
      </c>
      <c r="B16">
        <v>2</v>
      </c>
      <c r="C16">
        <v>5</v>
      </c>
      <c r="D16">
        <v>6</v>
      </c>
      <c r="E16" s="2">
        <v>2.00000000000056</v>
      </c>
      <c r="F16">
        <v>1</v>
      </c>
      <c r="G16">
        <v>2</v>
      </c>
      <c r="H16">
        <f t="shared" si="0"/>
        <v>4.00000000000112</v>
      </c>
    </row>
    <row r="17" customHeight="1" spans="1:8">
      <c r="A17" t="s">
        <v>12</v>
      </c>
      <c r="B17">
        <v>1</v>
      </c>
      <c r="C17">
        <v>6</v>
      </c>
      <c r="D17">
        <v>3</v>
      </c>
      <c r="E17" s="2">
        <v>0</v>
      </c>
      <c r="F17">
        <v>1</v>
      </c>
      <c r="G17">
        <v>1</v>
      </c>
      <c r="H17">
        <f t="shared" si="0"/>
        <v>0</v>
      </c>
    </row>
    <row r="18" customHeight="1" spans="1:8">
      <c r="A18" t="s">
        <v>12</v>
      </c>
      <c r="B18">
        <v>1</v>
      </c>
      <c r="C18">
        <v>6</v>
      </c>
      <c r="D18">
        <v>4</v>
      </c>
      <c r="E18" s="2">
        <v>1.00000000000111</v>
      </c>
      <c r="F18">
        <v>1</v>
      </c>
      <c r="G18">
        <v>1</v>
      </c>
      <c r="H18">
        <f t="shared" si="0"/>
        <v>1.00000000000111</v>
      </c>
    </row>
    <row r="19" customHeight="1" spans="1:8">
      <c r="A19" t="s">
        <v>13</v>
      </c>
      <c r="B19">
        <v>2</v>
      </c>
      <c r="C19">
        <v>6</v>
      </c>
      <c r="D19">
        <v>5</v>
      </c>
      <c r="E19" s="2">
        <v>0</v>
      </c>
      <c r="F19">
        <v>1</v>
      </c>
      <c r="G19">
        <v>2</v>
      </c>
      <c r="H19">
        <f t="shared" si="0"/>
        <v>0</v>
      </c>
    </row>
    <row r="22" customHeight="1" spans="7:8">
      <c r="G22" s="1" t="s">
        <v>15</v>
      </c>
      <c r="H22" s="4">
        <f>SUM(H2:H19)</f>
        <v>13.9999999999407</v>
      </c>
    </row>
    <row r="25" customHeight="1" spans="7:7">
      <c r="G25" s="1" t="s">
        <v>16</v>
      </c>
    </row>
    <row r="26" customHeight="1" spans="7:7">
      <c r="G26" s="1" t="s">
        <v>17</v>
      </c>
    </row>
  </sheetData>
  <conditionalFormatting sqref="E2:E19">
    <cfRule type="cellIs" dxfId="0" priority="2" operator="greaterThan">
      <formula>1</formula>
    </cfRule>
  </conditionalFormatting>
  <conditionalFormatting sqref="E2:E18">
    <cfRule type="cellIs" dxfId="0" priority="1" operator="greaterThan">
      <formula>0.5</formula>
    </cfRule>
  </conditionalFormatting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J29" sqref="J29"/>
    </sheetView>
  </sheetViews>
  <sheetFormatPr defaultColWidth="17.1111111111111" defaultRowHeight="12.75" customHeight="1"/>
  <cols>
    <col min="2" max="2" width="12.8888888888889" customWidth="1"/>
    <col min="3" max="3" width="9.44444444444444" customWidth="1"/>
    <col min="4" max="4" width="8.88888888888889" customWidth="1"/>
    <col min="5" max="5" width="8.44444444444444" customWidth="1"/>
    <col min="6" max="6" width="10.8888888888889" customWidth="1"/>
    <col min="7" max="8" width="21.4444444444444" customWidth="1"/>
    <col min="9" max="10" width="11.4444444444444" customWidth="1"/>
  </cols>
  <sheetData>
    <row r="1" customHeight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18</v>
      </c>
      <c r="G1" t="s">
        <v>1</v>
      </c>
      <c r="H1" s="1" t="s">
        <v>25</v>
      </c>
      <c r="I1" s="1" t="s">
        <v>6</v>
      </c>
      <c r="J1" s="1" t="s">
        <v>26</v>
      </c>
      <c r="K1" t="s">
        <v>7</v>
      </c>
      <c r="L1" t="s">
        <v>10</v>
      </c>
      <c r="M1" t="s">
        <v>11</v>
      </c>
    </row>
    <row r="2" customHeight="1" spans="1:13">
      <c r="A2" t="s">
        <v>12</v>
      </c>
      <c r="B2">
        <v>2</v>
      </c>
      <c r="C2">
        <v>1</v>
      </c>
      <c r="D2">
        <v>2</v>
      </c>
      <c r="E2" s="2">
        <v>0.266666609400774</v>
      </c>
      <c r="F2">
        <v>2</v>
      </c>
      <c r="G2">
        <v>2</v>
      </c>
      <c r="H2">
        <f>(1+0.15*E2/F2)</f>
        <v>1.01999999570506</v>
      </c>
      <c r="I2" s="3">
        <f>E2*G2*H2</f>
        <v>0.543999880886943</v>
      </c>
      <c r="J2" s="3">
        <f>E2/F2</f>
        <v>0.133333304700387</v>
      </c>
      <c r="K2">
        <v>1</v>
      </c>
      <c r="L2">
        <v>6</v>
      </c>
      <c r="M2" s="3">
        <f t="shared" ref="M2:M7" si="0">(SUMIF($C$2:$C$19,("="&amp;K2),$E$2:$E$19)-SUMIF($D$2:$D$19,("="&amp;K2),$E$2:$E$19))-L2</f>
        <v>0</v>
      </c>
    </row>
    <row r="3" customHeight="1" spans="1:13">
      <c r="A3" t="s">
        <v>13</v>
      </c>
      <c r="B3">
        <v>4</v>
      </c>
      <c r="C3">
        <v>1</v>
      </c>
      <c r="D3">
        <v>3</v>
      </c>
      <c r="E3" s="2">
        <v>0.266667225182193</v>
      </c>
      <c r="F3">
        <v>3</v>
      </c>
      <c r="G3">
        <v>4</v>
      </c>
      <c r="H3">
        <f t="shared" ref="H3:H19" si="1">(1+0.15*E3/F3)</f>
        <v>1.01333336125911</v>
      </c>
      <c r="I3" s="3">
        <f t="shared" ref="I3:I19" si="2">E3*G3*H3</f>
        <v>1.08089118252605</v>
      </c>
      <c r="J3" s="3">
        <f t="shared" ref="J3:J19" si="3">E3/F3</f>
        <v>0.088889075060731</v>
      </c>
      <c r="K3">
        <v>2</v>
      </c>
      <c r="L3">
        <v>0</v>
      </c>
      <c r="M3" s="3">
        <f t="shared" si="0"/>
        <v>-1.11022302462516e-16</v>
      </c>
    </row>
    <row r="4" customHeight="1" spans="1:13">
      <c r="A4" t="s">
        <v>12</v>
      </c>
      <c r="B4">
        <v>1</v>
      </c>
      <c r="C4">
        <v>1</v>
      </c>
      <c r="D4">
        <v>5</v>
      </c>
      <c r="E4" s="2">
        <v>5.46666616541704</v>
      </c>
      <c r="F4">
        <v>2</v>
      </c>
      <c r="G4">
        <v>1</v>
      </c>
      <c r="H4">
        <f t="shared" si="1"/>
        <v>1.40999996240628</v>
      </c>
      <c r="I4" s="3">
        <f t="shared" si="2"/>
        <v>7.70799908772569</v>
      </c>
      <c r="J4" s="3">
        <f t="shared" si="3"/>
        <v>2.73333308270852</v>
      </c>
      <c r="K4">
        <v>3</v>
      </c>
      <c r="L4">
        <v>0</v>
      </c>
      <c r="M4" s="3">
        <f t="shared" si="0"/>
        <v>-2.39523678668974e-10</v>
      </c>
    </row>
    <row r="5" customHeight="1" spans="1:13">
      <c r="A5" t="s">
        <v>12</v>
      </c>
      <c r="B5">
        <v>2</v>
      </c>
      <c r="C5">
        <v>2</v>
      </c>
      <c r="D5">
        <v>1</v>
      </c>
      <c r="E5" s="2">
        <v>0</v>
      </c>
      <c r="F5">
        <v>2</v>
      </c>
      <c r="G5">
        <v>2</v>
      </c>
      <c r="H5">
        <f t="shared" si="1"/>
        <v>1</v>
      </c>
      <c r="I5" s="3">
        <f t="shared" si="2"/>
        <v>0</v>
      </c>
      <c r="J5" s="3">
        <f t="shared" si="3"/>
        <v>0</v>
      </c>
      <c r="K5">
        <v>4</v>
      </c>
      <c r="L5">
        <v>-6</v>
      </c>
      <c r="M5" s="3">
        <f t="shared" si="0"/>
        <v>2.3952306804631e-10</v>
      </c>
    </row>
    <row r="6" customHeight="1" spans="1:13">
      <c r="A6" t="s">
        <v>13</v>
      </c>
      <c r="B6">
        <v>4</v>
      </c>
      <c r="C6">
        <v>2</v>
      </c>
      <c r="D6">
        <v>4</v>
      </c>
      <c r="E6" s="2">
        <v>0.266666609400773</v>
      </c>
      <c r="F6">
        <v>3</v>
      </c>
      <c r="G6">
        <v>4</v>
      </c>
      <c r="H6">
        <f t="shared" si="1"/>
        <v>1.01333333047004</v>
      </c>
      <c r="I6" s="3">
        <f t="shared" si="2"/>
        <v>1.08088865371695</v>
      </c>
      <c r="J6" s="3">
        <f t="shared" si="3"/>
        <v>0.0888888698002578</v>
      </c>
      <c r="K6">
        <v>5</v>
      </c>
      <c r="L6">
        <v>0</v>
      </c>
      <c r="M6" s="3">
        <f t="shared" si="0"/>
        <v>0</v>
      </c>
    </row>
    <row r="7" customHeight="1" spans="1:13">
      <c r="A7" t="s">
        <v>12</v>
      </c>
      <c r="B7">
        <v>1</v>
      </c>
      <c r="C7">
        <v>2</v>
      </c>
      <c r="D7">
        <v>5</v>
      </c>
      <c r="E7" s="2">
        <v>0</v>
      </c>
      <c r="F7">
        <v>2</v>
      </c>
      <c r="G7">
        <v>1</v>
      </c>
      <c r="H7">
        <f t="shared" si="1"/>
        <v>1</v>
      </c>
      <c r="I7" s="3">
        <f t="shared" si="2"/>
        <v>0</v>
      </c>
      <c r="J7" s="3">
        <f t="shared" si="3"/>
        <v>0</v>
      </c>
      <c r="K7">
        <v>6</v>
      </c>
      <c r="L7">
        <v>0</v>
      </c>
      <c r="M7" s="3">
        <f t="shared" si="0"/>
        <v>-1.77635683940025e-15</v>
      </c>
    </row>
    <row r="8" customHeight="1" spans="1:10">
      <c r="A8" t="s">
        <v>13</v>
      </c>
      <c r="B8">
        <v>4</v>
      </c>
      <c r="C8">
        <v>3</v>
      </c>
      <c r="D8">
        <v>1</v>
      </c>
      <c r="E8" s="2">
        <v>0</v>
      </c>
      <c r="F8">
        <v>3</v>
      </c>
      <c r="G8">
        <v>4</v>
      </c>
      <c r="H8">
        <f t="shared" si="1"/>
        <v>1</v>
      </c>
      <c r="I8" s="3">
        <f t="shared" si="2"/>
        <v>0</v>
      </c>
      <c r="J8" s="3">
        <f t="shared" si="3"/>
        <v>0</v>
      </c>
    </row>
    <row r="9" customHeight="1" spans="1:10">
      <c r="A9" t="s">
        <v>12</v>
      </c>
      <c r="B9">
        <v>2</v>
      </c>
      <c r="C9">
        <v>3</v>
      </c>
      <c r="D9">
        <v>4</v>
      </c>
      <c r="E9" s="2">
        <v>0.266667224942669</v>
      </c>
      <c r="F9">
        <v>2</v>
      </c>
      <c r="G9">
        <v>2</v>
      </c>
      <c r="H9">
        <f t="shared" si="1"/>
        <v>1.0200000418707</v>
      </c>
      <c r="I9" s="3">
        <f t="shared" si="2"/>
        <v>0.544001161214133</v>
      </c>
      <c r="J9" s="3">
        <f t="shared" si="3"/>
        <v>0.133333612471335</v>
      </c>
    </row>
    <row r="10" customHeight="1" spans="1:10">
      <c r="A10" t="s">
        <v>12</v>
      </c>
      <c r="B10">
        <v>1</v>
      </c>
      <c r="C10">
        <v>3</v>
      </c>
      <c r="D10">
        <v>6</v>
      </c>
      <c r="E10" s="2">
        <v>0</v>
      </c>
      <c r="F10">
        <v>2</v>
      </c>
      <c r="G10">
        <v>1</v>
      </c>
      <c r="H10">
        <f t="shared" si="1"/>
        <v>1</v>
      </c>
      <c r="I10" s="3">
        <f t="shared" si="2"/>
        <v>0</v>
      </c>
      <c r="J10" s="3">
        <f t="shared" si="3"/>
        <v>0</v>
      </c>
    </row>
    <row r="11" customHeight="1" spans="1:10">
      <c r="A11" t="s">
        <v>13</v>
      </c>
      <c r="B11">
        <v>4</v>
      </c>
      <c r="C11">
        <v>4</v>
      </c>
      <c r="D11">
        <v>2</v>
      </c>
      <c r="E11" s="2">
        <v>0</v>
      </c>
      <c r="F11">
        <v>3</v>
      </c>
      <c r="G11">
        <v>4</v>
      </c>
      <c r="H11">
        <f t="shared" si="1"/>
        <v>1</v>
      </c>
      <c r="I11" s="3">
        <f t="shared" si="2"/>
        <v>0</v>
      </c>
      <c r="J11" s="3">
        <f t="shared" si="3"/>
        <v>0</v>
      </c>
    </row>
    <row r="12" customHeight="1" spans="1:10">
      <c r="A12" t="s">
        <v>12</v>
      </c>
      <c r="B12">
        <v>2</v>
      </c>
      <c r="C12">
        <v>4</v>
      </c>
      <c r="D12">
        <v>3</v>
      </c>
      <c r="E12" s="2">
        <v>0</v>
      </c>
      <c r="F12">
        <v>2</v>
      </c>
      <c r="G12">
        <v>2</v>
      </c>
      <c r="H12">
        <f t="shared" si="1"/>
        <v>1</v>
      </c>
      <c r="I12" s="3">
        <f t="shared" si="2"/>
        <v>0</v>
      </c>
      <c r="J12" s="3">
        <f t="shared" si="3"/>
        <v>0</v>
      </c>
    </row>
    <row r="13" customHeight="1" spans="1:10">
      <c r="A13" t="s">
        <v>12</v>
      </c>
      <c r="B13">
        <v>1</v>
      </c>
      <c r="C13">
        <v>4</v>
      </c>
      <c r="D13">
        <v>6</v>
      </c>
      <c r="E13" s="2">
        <v>0</v>
      </c>
      <c r="F13">
        <v>2</v>
      </c>
      <c r="G13">
        <v>1</v>
      </c>
      <c r="H13">
        <f t="shared" si="1"/>
        <v>1</v>
      </c>
      <c r="I13" s="3">
        <f t="shared" si="2"/>
        <v>0</v>
      </c>
      <c r="J13" s="3">
        <f t="shared" si="3"/>
        <v>0</v>
      </c>
    </row>
    <row r="14" customHeight="1" spans="1:10">
      <c r="A14" t="s">
        <v>12</v>
      </c>
      <c r="B14">
        <v>1</v>
      </c>
      <c r="C14">
        <v>5</v>
      </c>
      <c r="D14">
        <v>1</v>
      </c>
      <c r="E14" s="2">
        <v>0</v>
      </c>
      <c r="F14">
        <v>2</v>
      </c>
      <c r="G14">
        <v>1</v>
      </c>
      <c r="H14">
        <f t="shared" si="1"/>
        <v>1</v>
      </c>
      <c r="I14" s="3">
        <f t="shared" si="2"/>
        <v>0</v>
      </c>
      <c r="J14" s="3">
        <f t="shared" si="3"/>
        <v>0</v>
      </c>
    </row>
    <row r="15" customHeight="1" spans="1:10">
      <c r="A15" t="s">
        <v>12</v>
      </c>
      <c r="B15">
        <v>1</v>
      </c>
      <c r="C15">
        <v>5</v>
      </c>
      <c r="D15">
        <v>2</v>
      </c>
      <c r="E15" s="2">
        <v>0</v>
      </c>
      <c r="F15">
        <v>2</v>
      </c>
      <c r="G15">
        <v>1</v>
      </c>
      <c r="H15">
        <f t="shared" si="1"/>
        <v>1</v>
      </c>
      <c r="I15" s="3">
        <f t="shared" si="2"/>
        <v>0</v>
      </c>
      <c r="J15" s="3">
        <f t="shared" si="3"/>
        <v>0</v>
      </c>
    </row>
    <row r="16" customHeight="1" spans="1:10">
      <c r="A16" t="s">
        <v>14</v>
      </c>
      <c r="B16">
        <v>2</v>
      </c>
      <c r="C16">
        <v>5</v>
      </c>
      <c r="D16">
        <v>6</v>
      </c>
      <c r="E16" s="2">
        <v>5.46666616541704</v>
      </c>
      <c r="F16">
        <v>6</v>
      </c>
      <c r="G16">
        <v>2</v>
      </c>
      <c r="H16">
        <f t="shared" si="1"/>
        <v>1.13666665413543</v>
      </c>
      <c r="I16" s="3">
        <f t="shared" si="2"/>
        <v>12.4275542790398</v>
      </c>
      <c r="J16" s="3">
        <f t="shared" si="3"/>
        <v>0.911111027569506</v>
      </c>
    </row>
    <row r="17" customHeight="1" spans="1:10">
      <c r="A17" t="s">
        <v>12</v>
      </c>
      <c r="B17">
        <v>1</v>
      </c>
      <c r="C17">
        <v>6</v>
      </c>
      <c r="D17">
        <v>3</v>
      </c>
      <c r="E17" s="2">
        <v>0</v>
      </c>
      <c r="F17">
        <v>2</v>
      </c>
      <c r="G17">
        <v>1</v>
      </c>
      <c r="H17">
        <f t="shared" si="1"/>
        <v>1</v>
      </c>
      <c r="I17" s="3">
        <f t="shared" si="2"/>
        <v>0</v>
      </c>
      <c r="J17" s="3">
        <f t="shared" si="3"/>
        <v>0</v>
      </c>
    </row>
    <row r="18" customHeight="1" spans="1:10">
      <c r="A18" t="s">
        <v>12</v>
      </c>
      <c r="B18">
        <v>1</v>
      </c>
      <c r="C18">
        <v>6</v>
      </c>
      <c r="D18">
        <v>4</v>
      </c>
      <c r="E18" s="2">
        <v>5.46666616541703</v>
      </c>
      <c r="F18">
        <v>2</v>
      </c>
      <c r="G18">
        <v>1</v>
      </c>
      <c r="H18">
        <f t="shared" si="1"/>
        <v>1.40999996240628</v>
      </c>
      <c r="I18" s="3">
        <f t="shared" si="2"/>
        <v>7.70799908772569</v>
      </c>
      <c r="J18" s="3">
        <f t="shared" si="3"/>
        <v>2.73333308270852</v>
      </c>
    </row>
    <row r="19" customHeight="1" spans="1:10">
      <c r="A19" t="s">
        <v>13</v>
      </c>
      <c r="B19">
        <v>2</v>
      </c>
      <c r="C19">
        <v>6</v>
      </c>
      <c r="D19">
        <v>5</v>
      </c>
      <c r="E19" s="2">
        <v>0</v>
      </c>
      <c r="F19">
        <v>5</v>
      </c>
      <c r="G19">
        <v>2</v>
      </c>
      <c r="H19">
        <f t="shared" si="1"/>
        <v>1</v>
      </c>
      <c r="I19" s="3">
        <f t="shared" si="2"/>
        <v>0</v>
      </c>
      <c r="J19" s="3">
        <f t="shared" si="3"/>
        <v>0</v>
      </c>
    </row>
    <row r="22" customHeight="1" spans="7:10">
      <c r="G22" s="1" t="s">
        <v>15</v>
      </c>
      <c r="H22" s="1"/>
      <c r="I22" s="4">
        <f>SUM(I2:I19)</f>
        <v>31.0933333328353</v>
      </c>
      <c r="J22" s="4"/>
    </row>
    <row r="25" customHeight="1" spans="7:8">
      <c r="G25" s="1" t="s">
        <v>16</v>
      </c>
      <c r="H25" s="1"/>
    </row>
    <row r="26" customHeight="1" spans="7:8">
      <c r="G26" s="1" t="s">
        <v>17</v>
      </c>
      <c r="H26" s="1"/>
    </row>
  </sheetData>
  <conditionalFormatting sqref="E2:E19">
    <cfRule type="cellIs" dxfId="0" priority="2" operator="greaterThan">
      <formula>1</formula>
    </cfRule>
  </conditionalFormatting>
  <conditionalFormatting sqref="E2:E18">
    <cfRule type="cellIs" dxfId="0" priority="1" operator="greaterThan">
      <formula>0.5</formula>
    </cfRule>
  </conditionalFormatting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K34" sqref="K34"/>
    </sheetView>
  </sheetViews>
  <sheetFormatPr defaultColWidth="17.1111111111111" defaultRowHeight="12.75" customHeight="1"/>
  <cols>
    <col min="2" max="2" width="12.8888888888889" customWidth="1"/>
    <col min="3" max="3" width="9.44444444444444" customWidth="1"/>
    <col min="4" max="4" width="8.88888888888889" customWidth="1"/>
    <col min="5" max="5" width="8.44444444444444" customWidth="1"/>
    <col min="6" max="6" width="14.3333333333333" customWidth="1"/>
    <col min="7" max="7" width="21.5555555555556" customWidth="1"/>
    <col min="8" max="8" width="13.1111111111111" customWidth="1"/>
  </cols>
  <sheetData>
    <row r="1" customHeight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18</v>
      </c>
      <c r="G1" t="s">
        <v>1</v>
      </c>
      <c r="H1" t="s">
        <v>6</v>
      </c>
      <c r="I1" t="s">
        <v>7</v>
      </c>
      <c r="J1" t="s">
        <v>10</v>
      </c>
      <c r="K1" t="s">
        <v>11</v>
      </c>
    </row>
    <row r="2" customHeight="1" spans="1:11">
      <c r="A2" t="s">
        <v>12</v>
      </c>
      <c r="B2">
        <v>2</v>
      </c>
      <c r="C2">
        <v>1</v>
      </c>
      <c r="D2">
        <v>2</v>
      </c>
      <c r="E2" s="2">
        <v>2</v>
      </c>
      <c r="F2">
        <v>2</v>
      </c>
      <c r="G2">
        <v>0</v>
      </c>
      <c r="H2" s="3">
        <f t="shared" ref="H2:H21" si="0">E2*G2</f>
        <v>0</v>
      </c>
      <c r="I2">
        <v>1</v>
      </c>
      <c r="J2">
        <v>20</v>
      </c>
      <c r="K2" s="3">
        <f>(SUMIF($C$2:$C$21,("="&amp;I2),$E$2:$E$21)-SUMIF($D$2:$D$21,("="&amp;I2),$E$2:$E$21))-J2</f>
        <v>-2.32702745961433e-12</v>
      </c>
    </row>
    <row r="3" customHeight="1" spans="1:11">
      <c r="A3" t="s">
        <v>13</v>
      </c>
      <c r="B3">
        <v>4</v>
      </c>
      <c r="C3">
        <v>1</v>
      </c>
      <c r="D3">
        <v>3</v>
      </c>
      <c r="E3" s="2">
        <v>3</v>
      </c>
      <c r="F3">
        <v>3</v>
      </c>
      <c r="G3">
        <v>0</v>
      </c>
      <c r="H3" s="3">
        <f t="shared" si="0"/>
        <v>0</v>
      </c>
      <c r="I3">
        <v>2</v>
      </c>
      <c r="J3">
        <v>0</v>
      </c>
      <c r="K3" s="3">
        <f t="shared" ref="K3:K7" si="1">(SUMIF($C$2:$C$20,("="&amp;I3),$E$2:$E$20)-SUMIF($D$2:$D$20,("="&amp;I3),$E$2:$E$20))-J3</f>
        <v>-1.10134124042816e-13</v>
      </c>
    </row>
    <row r="4" customHeight="1" spans="1:11">
      <c r="A4" t="s">
        <v>12</v>
      </c>
      <c r="B4">
        <v>1</v>
      </c>
      <c r="C4">
        <v>1</v>
      </c>
      <c r="D4">
        <v>5</v>
      </c>
      <c r="E4" s="2">
        <v>2</v>
      </c>
      <c r="F4">
        <v>2</v>
      </c>
      <c r="G4">
        <v>0</v>
      </c>
      <c r="H4" s="3">
        <f t="shared" si="0"/>
        <v>0</v>
      </c>
      <c r="I4">
        <v>3</v>
      </c>
      <c r="J4">
        <v>0</v>
      </c>
      <c r="K4" s="3">
        <f t="shared" si="1"/>
        <v>-8.88178419700125e-16</v>
      </c>
    </row>
    <row r="5" customHeight="1" spans="1:11">
      <c r="A5" t="s">
        <v>12</v>
      </c>
      <c r="B5">
        <v>2</v>
      </c>
      <c r="C5">
        <v>2</v>
      </c>
      <c r="D5">
        <v>1</v>
      </c>
      <c r="E5" s="2">
        <v>0</v>
      </c>
      <c r="F5">
        <v>2</v>
      </c>
      <c r="G5">
        <v>0</v>
      </c>
      <c r="H5" s="3">
        <f t="shared" si="0"/>
        <v>0</v>
      </c>
      <c r="I5">
        <v>4</v>
      </c>
      <c r="J5">
        <v>-20</v>
      </c>
      <c r="K5" s="3">
        <f t="shared" si="1"/>
        <v>2.32702745961433e-12</v>
      </c>
    </row>
    <row r="6" customHeight="1" spans="1:11">
      <c r="A6" t="s">
        <v>13</v>
      </c>
      <c r="B6">
        <v>4</v>
      </c>
      <c r="C6">
        <v>2</v>
      </c>
      <c r="D6">
        <v>4</v>
      </c>
      <c r="E6" s="2">
        <v>2.99999999999989</v>
      </c>
      <c r="F6">
        <v>3</v>
      </c>
      <c r="G6">
        <v>0</v>
      </c>
      <c r="H6" s="3">
        <f t="shared" si="0"/>
        <v>0</v>
      </c>
      <c r="I6">
        <v>5</v>
      </c>
      <c r="J6">
        <v>0</v>
      </c>
      <c r="K6" s="3">
        <f t="shared" si="1"/>
        <v>0</v>
      </c>
    </row>
    <row r="7" customHeight="1" spans="1:11">
      <c r="A7" t="s">
        <v>12</v>
      </c>
      <c r="B7">
        <v>1</v>
      </c>
      <c r="C7">
        <v>2</v>
      </c>
      <c r="D7">
        <v>5</v>
      </c>
      <c r="E7" s="2">
        <v>0</v>
      </c>
      <c r="F7">
        <v>2</v>
      </c>
      <c r="G7">
        <v>0</v>
      </c>
      <c r="H7" s="3">
        <f t="shared" si="0"/>
        <v>0</v>
      </c>
      <c r="I7">
        <v>6</v>
      </c>
      <c r="J7">
        <v>0</v>
      </c>
      <c r="K7" s="3">
        <f t="shared" si="1"/>
        <v>0</v>
      </c>
    </row>
    <row r="8" customHeight="1" spans="1:8">
      <c r="A8" t="s">
        <v>13</v>
      </c>
      <c r="B8">
        <v>4</v>
      </c>
      <c r="C8">
        <v>3</v>
      </c>
      <c r="D8">
        <v>1</v>
      </c>
      <c r="E8" s="2">
        <v>0</v>
      </c>
      <c r="F8">
        <v>3</v>
      </c>
      <c r="G8">
        <v>0</v>
      </c>
      <c r="H8" s="3">
        <f t="shared" si="0"/>
        <v>0</v>
      </c>
    </row>
    <row r="9" customHeight="1" spans="1:8">
      <c r="A9" t="s">
        <v>12</v>
      </c>
      <c r="B9">
        <v>2</v>
      </c>
      <c r="C9">
        <v>3</v>
      </c>
      <c r="D9">
        <v>4</v>
      </c>
      <c r="E9" s="2">
        <v>2</v>
      </c>
      <c r="F9">
        <v>2</v>
      </c>
      <c r="G9">
        <v>0</v>
      </c>
      <c r="H9" s="3">
        <f t="shared" si="0"/>
        <v>0</v>
      </c>
    </row>
    <row r="10" customHeight="1" spans="1:8">
      <c r="A10" t="s">
        <v>12</v>
      </c>
      <c r="B10">
        <v>1</v>
      </c>
      <c r="C10">
        <v>3</v>
      </c>
      <c r="D10">
        <v>6</v>
      </c>
      <c r="E10" s="2">
        <v>0.999999999999999</v>
      </c>
      <c r="F10">
        <v>2</v>
      </c>
      <c r="G10">
        <v>0</v>
      </c>
      <c r="H10" s="3">
        <f t="shared" si="0"/>
        <v>0</v>
      </c>
    </row>
    <row r="11" customHeight="1" spans="1:8">
      <c r="A11" t="s">
        <v>13</v>
      </c>
      <c r="B11">
        <v>4</v>
      </c>
      <c r="C11">
        <v>4</v>
      </c>
      <c r="D11">
        <v>2</v>
      </c>
      <c r="E11" s="2">
        <v>0</v>
      </c>
      <c r="F11">
        <v>3</v>
      </c>
      <c r="G11">
        <v>0</v>
      </c>
      <c r="H11" s="3">
        <f t="shared" si="0"/>
        <v>0</v>
      </c>
    </row>
    <row r="12" customHeight="1" spans="1:8">
      <c r="A12" t="s">
        <v>12</v>
      </c>
      <c r="B12">
        <v>2</v>
      </c>
      <c r="C12">
        <v>4</v>
      </c>
      <c r="D12">
        <v>3</v>
      </c>
      <c r="E12" s="2">
        <v>0</v>
      </c>
      <c r="F12">
        <v>2</v>
      </c>
      <c r="G12">
        <v>0</v>
      </c>
      <c r="H12" s="3">
        <f t="shared" si="0"/>
        <v>0</v>
      </c>
    </row>
    <row r="13" customHeight="1" spans="1:8">
      <c r="A13" t="s">
        <v>12</v>
      </c>
      <c r="B13">
        <v>1</v>
      </c>
      <c r="C13">
        <v>4</v>
      </c>
      <c r="D13">
        <v>6</v>
      </c>
      <c r="E13" s="2">
        <v>0</v>
      </c>
      <c r="F13">
        <v>2</v>
      </c>
      <c r="G13">
        <v>0</v>
      </c>
      <c r="H13" s="3">
        <f t="shared" si="0"/>
        <v>0</v>
      </c>
    </row>
    <row r="14" customHeight="1" spans="1:8">
      <c r="A14" t="s">
        <v>12</v>
      </c>
      <c r="B14">
        <v>1</v>
      </c>
      <c r="C14">
        <v>5</v>
      </c>
      <c r="D14">
        <v>1</v>
      </c>
      <c r="E14" s="2">
        <v>0</v>
      </c>
      <c r="F14">
        <v>2</v>
      </c>
      <c r="G14">
        <v>0</v>
      </c>
      <c r="H14" s="3">
        <f t="shared" si="0"/>
        <v>0</v>
      </c>
    </row>
    <row r="15" customHeight="1" spans="1:8">
      <c r="A15" t="s">
        <v>12</v>
      </c>
      <c r="B15">
        <v>1</v>
      </c>
      <c r="C15">
        <v>5</v>
      </c>
      <c r="D15">
        <v>2</v>
      </c>
      <c r="E15" s="2">
        <v>0.999999999999999</v>
      </c>
      <c r="F15">
        <v>2</v>
      </c>
      <c r="G15">
        <v>0</v>
      </c>
      <c r="H15" s="3">
        <f t="shared" si="0"/>
        <v>0</v>
      </c>
    </row>
    <row r="16" customHeight="1" spans="1:8">
      <c r="A16" t="s">
        <v>14</v>
      </c>
      <c r="B16">
        <v>2</v>
      </c>
      <c r="C16">
        <v>5</v>
      </c>
      <c r="D16">
        <v>6</v>
      </c>
      <c r="E16" s="2">
        <v>1</v>
      </c>
      <c r="F16">
        <v>6</v>
      </c>
      <c r="G16">
        <v>0</v>
      </c>
      <c r="H16" s="3">
        <f t="shared" si="0"/>
        <v>0</v>
      </c>
    </row>
    <row r="17" customHeight="1" spans="1:8">
      <c r="A17" t="s">
        <v>12</v>
      </c>
      <c r="B17">
        <v>1</v>
      </c>
      <c r="C17">
        <v>6</v>
      </c>
      <c r="D17">
        <v>3</v>
      </c>
      <c r="E17" s="2">
        <v>0</v>
      </c>
      <c r="F17">
        <v>2</v>
      </c>
      <c r="G17">
        <v>0</v>
      </c>
      <c r="H17" s="3">
        <f t="shared" si="0"/>
        <v>0</v>
      </c>
    </row>
    <row r="18" customHeight="1" spans="1:8">
      <c r="A18" t="s">
        <v>12</v>
      </c>
      <c r="B18">
        <v>1</v>
      </c>
      <c r="C18">
        <v>6</v>
      </c>
      <c r="D18">
        <v>4</v>
      </c>
      <c r="E18" s="2">
        <v>2</v>
      </c>
      <c r="F18">
        <v>2</v>
      </c>
      <c r="G18">
        <v>0</v>
      </c>
      <c r="H18" s="3">
        <f t="shared" si="0"/>
        <v>0</v>
      </c>
    </row>
    <row r="19" customHeight="1" spans="1:8">
      <c r="A19" t="s">
        <v>13</v>
      </c>
      <c r="B19">
        <v>2</v>
      </c>
      <c r="C19">
        <v>6</v>
      </c>
      <c r="D19">
        <v>5</v>
      </c>
      <c r="E19" s="2">
        <v>0</v>
      </c>
      <c r="F19">
        <v>5</v>
      </c>
      <c r="G19">
        <v>0</v>
      </c>
      <c r="H19" s="3">
        <f t="shared" si="0"/>
        <v>0</v>
      </c>
    </row>
    <row r="20" customHeight="1" spans="1:8">
      <c r="A20" s="1" t="s">
        <v>20</v>
      </c>
      <c r="B20">
        <v>10</v>
      </c>
      <c r="C20">
        <v>1</v>
      </c>
      <c r="D20">
        <v>4</v>
      </c>
      <c r="E20" s="2">
        <v>12.9999999999978</v>
      </c>
      <c r="F20">
        <v>100</v>
      </c>
      <c r="G20">
        <v>10</v>
      </c>
      <c r="H20">
        <f t="shared" si="0"/>
        <v>129.999999999978</v>
      </c>
    </row>
    <row r="21" customHeight="1" spans="1:8">
      <c r="A21" s="1" t="s">
        <v>20</v>
      </c>
      <c r="B21">
        <v>20</v>
      </c>
      <c r="C21">
        <v>1</v>
      </c>
      <c r="D21">
        <v>2</v>
      </c>
      <c r="E21">
        <v>-1.10134124042816e-13</v>
      </c>
      <c r="F21">
        <v>2</v>
      </c>
      <c r="G21">
        <v>20</v>
      </c>
      <c r="H21">
        <f t="shared" si="0"/>
        <v>-2.20268248085631e-12</v>
      </c>
    </row>
    <row r="22" customHeight="1" spans="7:8">
      <c r="G22" s="1" t="s">
        <v>19</v>
      </c>
      <c r="H22" s="4">
        <f>SUM(H2:H21)</f>
        <v>129.999999999976</v>
      </c>
    </row>
    <row r="23" customHeight="1" spans="7:8">
      <c r="G23" s="1" t="s">
        <v>21</v>
      </c>
      <c r="H23">
        <f>J2-E20</f>
        <v>7.00000000000222</v>
      </c>
    </row>
    <row r="25" customHeight="1" spans="7:7">
      <c r="G25" s="1"/>
    </row>
    <row r="26" customHeight="1" spans="7:7">
      <c r="G26" s="1"/>
    </row>
  </sheetData>
  <autoFilter ref="A2:A21">
    <extLst/>
  </autoFilter>
  <conditionalFormatting sqref="E2:E20">
    <cfRule type="cellIs" dxfId="0" priority="2" operator="greaterThan">
      <formula>1</formula>
    </cfRule>
    <cfRule type="cellIs" dxfId="0" priority="1" operator="greaterThan">
      <formula>0.5</formula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1-shortest path</vt:lpstr>
      <vt:lpstr>2-min cost-with cap constraint</vt:lpstr>
      <vt:lpstr>3-max  flow</vt:lpstr>
      <vt:lpstr>1.1-shortest path w side const</vt:lpstr>
      <vt:lpstr>1-2-shortest path-one to all</vt:lpstr>
      <vt:lpstr>2-1 min cost with linear cost</vt:lpstr>
      <vt:lpstr>3-max  flow with 2 origins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Xuesong Zhou</cp:lastModifiedBy>
  <dcterms:created xsi:type="dcterms:W3CDTF">2013-01-28T01:01:00Z</dcterms:created>
  <dcterms:modified xsi:type="dcterms:W3CDTF">2020-09-16T17:48:52Z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