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4" i="1"/>
  <c r="P34"/>
  <c r="O38" s="1"/>
  <c r="O33"/>
  <c r="N33"/>
  <c r="Q33"/>
  <c r="P33"/>
  <c r="O32"/>
  <c r="M38" s="1"/>
  <c r="N38" s="1"/>
  <c r="Q31"/>
  <c r="Q29"/>
  <c r="Q30" s="1"/>
  <c r="N32"/>
  <c r="P30"/>
  <c r="P31" s="1"/>
  <c r="P29"/>
  <c r="B37"/>
  <c r="I8"/>
  <c r="I7"/>
  <c r="F26"/>
  <c r="F27" s="1"/>
  <c r="P9"/>
  <c r="Q5"/>
  <c r="Q6" s="1"/>
  <c r="Q7" s="1"/>
  <c r="Q8" s="1"/>
  <c r="P12" s="1"/>
  <c r="C33"/>
  <c r="N12"/>
  <c r="O12" s="1"/>
  <c r="E4"/>
  <c r="D33" s="1"/>
  <c r="B33"/>
  <c r="J8"/>
  <c r="J7"/>
  <c r="N39" l="1"/>
  <c r="H4"/>
  <c r="K4" l="1"/>
  <c r="H5"/>
  <c r="K5" l="1"/>
  <c r="H6"/>
  <c r="H7" l="1"/>
  <c r="K6"/>
  <c r="H8" l="1"/>
  <c r="K8" s="1"/>
  <c r="K7"/>
</calcChain>
</file>

<file path=xl/sharedStrings.xml><?xml version="1.0" encoding="utf-8"?>
<sst xmlns="http://schemas.openxmlformats.org/spreadsheetml/2006/main" count="81" uniqueCount="31">
  <si>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</si>
  <si>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</si>
  <si>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</si>
  <si>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</si>
  <si>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</si>
  <si>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</si>
  <si>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</si>
  <si>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</si>
  <si>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</si>
  <si>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</si>
  <si>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</si>
  <si>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</si>
  <si>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</si>
  <si>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</si>
  <si>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</si>
  <si>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</si>
  <si>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</si>
  <si>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</si>
  <si>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</si>
  <si>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</si>
  <si>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</si>
  <si>
    <t>Vp</t>
  </si>
  <si>
    <t>Version DC</t>
  </si>
  <si>
    <t>Obtenidos</t>
  </si>
  <si>
    <t>V+</t>
  </si>
  <si>
    <t>Final DC</t>
  </si>
  <si>
    <t>V-</t>
  </si>
  <si>
    <t>VDC+</t>
  </si>
  <si>
    <t>VDC-</t>
  </si>
  <si>
    <t>Final</t>
  </si>
  <si>
    <t>Voltaje DC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</si>
</sst>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2"/>
  <sheetViews>
    <sheetView tabSelected="1" zoomScale="85" zoomScaleNormal="85" workbookViewId="0">
      <selection activeCell="M37" sqref="M37"/>
    </sheetView>
  </sheetViews>
  <sheetFormatPr defaultRowHeight="15"/>
  <cols>
    <col min="1" max="1" width="16.140625" style="1" customWidth="1"/>
    <col min="2" max="2" width="11.140625" style="1" customWidth="1"/>
    <col min="3" max="3" width="10.28515625" style="1" customWidth="1"/>
    <col min="4" max="4" width="9.140625" style="1"/>
    <col min="5" max="6" width="11.5703125" style="1" bestFit="1" customWidth="1"/>
    <col min="7" max="7" width="14.42578125" style="1" customWidth="1"/>
    <col min="12" max="12" width="11.7109375" bestFit="1" customWidth="1"/>
    <col min="13" max="13" width="12" customWidth="1"/>
    <col min="14" max="15" width="10.5703125" customWidth="1"/>
    <col min="16" max="16" width="11.5703125" bestFit="1" customWidth="1"/>
    <col min="18" max="18" width="11.42578125" customWidth="1"/>
    <col min="19" max="19" width="10.85546875" customWidth="1"/>
  </cols>
  <sheetData>
    <row r="1" spans="1:22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M1" s="8" t="s">
        <v>19</v>
      </c>
      <c r="N1" s="8"/>
      <c r="O1" s="8"/>
      <c r="P1" s="8"/>
      <c r="Q1" s="8"/>
      <c r="R1" s="5"/>
      <c r="S1" s="5"/>
      <c r="T1" s="5"/>
      <c r="U1" s="5"/>
      <c r="V1" s="5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M2" s="9"/>
      <c r="N2" s="8" t="s">
        <v>23</v>
      </c>
      <c r="O2" s="8"/>
      <c r="P2" s="8"/>
      <c r="Q2" s="9" t="s">
        <v>9</v>
      </c>
      <c r="R2" s="5"/>
      <c r="S2" s="5"/>
      <c r="U2" s="3"/>
      <c r="V2" s="3"/>
    </row>
    <row r="3" spans="1:22">
      <c r="A3" s="1" t="s">
        <v>5</v>
      </c>
      <c r="B3" s="1" t="s">
        <v>0</v>
      </c>
      <c r="C3" s="1" t="s">
        <v>2</v>
      </c>
      <c r="D3" s="1" t="s">
        <v>3</v>
      </c>
      <c r="E3" s="1" t="s">
        <v>1</v>
      </c>
      <c r="H3" s="1" t="s">
        <v>1</v>
      </c>
      <c r="I3" s="1" t="s">
        <v>2</v>
      </c>
      <c r="J3" s="1" t="s">
        <v>3</v>
      </c>
      <c r="K3" s="2" t="s">
        <v>21</v>
      </c>
      <c r="M3" s="6" t="s">
        <v>5</v>
      </c>
      <c r="N3" s="6" t="s">
        <v>2</v>
      </c>
      <c r="O3" s="6" t="s">
        <v>3</v>
      </c>
      <c r="P3" s="6" t="s">
        <v>17</v>
      </c>
      <c r="Q3" s="6" t="s">
        <v>20</v>
      </c>
      <c r="U3" s="1"/>
      <c r="V3" s="1"/>
    </row>
    <row r="4" spans="1:22">
      <c r="A4" s="1" t="s">
        <v>6</v>
      </c>
      <c r="B4" s="1">
        <v>119.99</v>
      </c>
      <c r="C4" s="1" t="s">
        <v>4</v>
      </c>
      <c r="D4" s="1" t="s">
        <v>4</v>
      </c>
      <c r="E4" s="1">
        <f>(2)^0.5*B4*2</f>
        <v>339.38297069829537</v>
      </c>
      <c r="G4" s="1" t="s">
        <v>9</v>
      </c>
      <c r="H4">
        <f>E4</f>
        <v>339.38297069829537</v>
      </c>
      <c r="K4">
        <f>H4/2</f>
        <v>169.69148534914768</v>
      </c>
      <c r="M4" s="6" t="s">
        <v>6</v>
      </c>
      <c r="N4" s="6" t="s">
        <v>4</v>
      </c>
      <c r="O4" s="6" t="s">
        <v>4</v>
      </c>
      <c r="P4" s="6">
        <v>5.04</v>
      </c>
      <c r="Q4" s="7"/>
    </row>
    <row r="5" spans="1:22">
      <c r="A5" s="1" t="s">
        <v>7</v>
      </c>
      <c r="B5" s="1">
        <v>1.8159000000000001</v>
      </c>
      <c r="C5" s="1">
        <v>2.6181000000000001</v>
      </c>
      <c r="D5" s="1">
        <v>2.7509999999999999</v>
      </c>
      <c r="E5" s="1">
        <v>5.3708999999999998</v>
      </c>
      <c r="F5" s="2"/>
      <c r="H5">
        <f>H4/100</f>
        <v>3.3938297069829537</v>
      </c>
      <c r="K5">
        <f t="shared" ref="K5:K8" si="0">H5/2</f>
        <v>1.6969148534914769</v>
      </c>
      <c r="M5" s="6" t="s">
        <v>7</v>
      </c>
      <c r="N5" s="6" t="s">
        <v>4</v>
      </c>
      <c r="O5" s="6" t="s">
        <v>4</v>
      </c>
      <c r="P5" s="6">
        <v>0.24879999999999999</v>
      </c>
      <c r="Q5" s="7">
        <f>P5</f>
        <v>0.24879999999999999</v>
      </c>
    </row>
    <row r="6" spans="1:22">
      <c r="A6" s="1" t="s">
        <v>8</v>
      </c>
      <c r="B6" s="1">
        <v>2.3159999999999998</v>
      </c>
      <c r="C6" s="1">
        <v>3.3370000000000002</v>
      </c>
      <c r="D6" s="1">
        <v>3.4470000000000001</v>
      </c>
      <c r="E6" s="1">
        <v>6.7850000000000001</v>
      </c>
      <c r="F6" s="2"/>
      <c r="H6">
        <f>2*H5</f>
        <v>6.7876594139659074</v>
      </c>
      <c r="K6">
        <f t="shared" si="0"/>
        <v>3.3938297069829537</v>
      </c>
      <c r="M6" s="6" t="s">
        <v>8</v>
      </c>
      <c r="N6" s="6" t="s">
        <v>4</v>
      </c>
      <c r="O6" s="6" t="s">
        <v>4</v>
      </c>
      <c r="P6" s="6">
        <v>0.49759999999999999</v>
      </c>
      <c r="Q6" s="7">
        <f>2*Q5</f>
        <v>0.49759999999999999</v>
      </c>
    </row>
    <row r="7" spans="1:22">
      <c r="A7" s="1" t="s">
        <v>10</v>
      </c>
      <c r="B7" s="1">
        <v>2.7559999999999998</v>
      </c>
      <c r="C7" s="1">
        <v>4.1959999999999997</v>
      </c>
      <c r="D7" s="1">
        <v>0.79700000000000004</v>
      </c>
      <c r="E7" s="1">
        <v>3.3980000000000001</v>
      </c>
      <c r="F7" s="2"/>
      <c r="H7">
        <f>H6/2</f>
        <v>3.3938297069829537</v>
      </c>
      <c r="I7">
        <f>2.5+1.696915</f>
        <v>4.1969149999999997</v>
      </c>
      <c r="J7">
        <f>-1.696915+2.5</f>
        <v>0.80308500000000005</v>
      </c>
      <c r="K7">
        <f t="shared" si="0"/>
        <v>1.6969148534914769</v>
      </c>
      <c r="M7" s="6" t="s">
        <v>10</v>
      </c>
      <c r="N7" s="6" t="s">
        <v>4</v>
      </c>
      <c r="O7" s="6" t="s">
        <v>4</v>
      </c>
      <c r="P7" s="6">
        <v>2.7484000000000002</v>
      </c>
      <c r="Q7" s="7">
        <f>Q6/2+2.5</f>
        <v>2.7488000000000001</v>
      </c>
    </row>
    <row r="8" spans="1:22">
      <c r="A8" s="1" t="s">
        <v>11</v>
      </c>
      <c r="B8" s="1">
        <v>1.175</v>
      </c>
      <c r="C8" s="1">
        <v>1.6612</v>
      </c>
      <c r="D8" s="1">
        <v>1.6616</v>
      </c>
      <c r="E8" s="1">
        <v>3.323</v>
      </c>
      <c r="F8" s="2"/>
      <c r="H8">
        <f>H7</f>
        <v>3.3938297069829537</v>
      </c>
      <c r="I8">
        <f>-2.5+F7</f>
        <v>-2.5</v>
      </c>
      <c r="J8">
        <f>-2.5+J7</f>
        <v>-1.696915</v>
      </c>
      <c r="K8">
        <f t="shared" si="0"/>
        <v>1.6969148534914769</v>
      </c>
      <c r="M8" s="6" t="s">
        <v>11</v>
      </c>
      <c r="N8" s="6">
        <v>0.25</v>
      </c>
      <c r="O8" s="6">
        <v>0.24779999999999999</v>
      </c>
      <c r="P8" s="6">
        <v>0.248</v>
      </c>
      <c r="Q8" s="7">
        <f>Q7-2.5</f>
        <v>0.24880000000000013</v>
      </c>
    </row>
    <row r="9" spans="1:22">
      <c r="A9" s="1" t="s">
        <v>12</v>
      </c>
      <c r="B9" s="1">
        <v>119.97</v>
      </c>
      <c r="C9" s="1">
        <v>169.78</v>
      </c>
      <c r="D9" s="1">
        <v>169.7</v>
      </c>
      <c r="E9" s="1">
        <v>339.48</v>
      </c>
      <c r="F9" s="2"/>
      <c r="M9" s="6" t="s">
        <v>12</v>
      </c>
      <c r="N9" s="6">
        <v>169.78</v>
      </c>
      <c r="O9" s="6">
        <v>169.7</v>
      </c>
      <c r="P9" s="6">
        <f>(5.0243+4.9748)/2</f>
        <v>4.9995500000000002</v>
      </c>
      <c r="Q9" s="6"/>
    </row>
    <row r="10" spans="1:22">
      <c r="M10" s="1"/>
      <c r="N10" s="1"/>
      <c r="O10" s="1"/>
      <c r="P10" s="1"/>
      <c r="Q10" s="1"/>
      <c r="R10" s="1"/>
      <c r="S10" s="1"/>
    </row>
    <row r="11" spans="1:22">
      <c r="M11" s="1"/>
      <c r="N11" s="6" t="s">
        <v>13</v>
      </c>
      <c r="O11" s="6" t="s">
        <v>14</v>
      </c>
      <c r="P11" s="6" t="s">
        <v>15</v>
      </c>
      <c r="Q11" s="1"/>
      <c r="R11" s="1"/>
      <c r="S11" s="1"/>
    </row>
    <row r="12" spans="1:22">
      <c r="M12" s="1"/>
      <c r="N12" s="6">
        <f>N8-O8</f>
        <v>2.2000000000000075E-3</v>
      </c>
      <c r="O12" s="6">
        <f>2.5+(N12/2)</f>
        <v>2.5011000000000001</v>
      </c>
      <c r="P12" s="6">
        <f>P4/Q8</f>
        <v>20.257234726688093</v>
      </c>
      <c r="S12" s="1"/>
    </row>
    <row r="13" spans="1:22">
      <c r="M13" s="1"/>
      <c r="N13" s="7"/>
      <c r="O13" s="7"/>
      <c r="P13" s="7">
        <v>20.257234700000001</v>
      </c>
      <c r="S13" s="1"/>
    </row>
    <row r="14" spans="1:22">
      <c r="M14" s="1"/>
      <c r="N14" s="1"/>
      <c r="O14" s="1"/>
      <c r="S14" s="1"/>
    </row>
    <row r="15" spans="1:22">
      <c r="M15" s="1"/>
      <c r="N15" s="1"/>
      <c r="O15" s="1"/>
      <c r="P15" s="1"/>
      <c r="Q15" s="1"/>
      <c r="R15" s="1"/>
      <c r="S15" s="1"/>
    </row>
    <row r="16" spans="1:22">
      <c r="M16" s="1"/>
      <c r="N16" s="1"/>
      <c r="O16" s="1"/>
      <c r="P16" s="1"/>
      <c r="Q16" s="1"/>
      <c r="R16" s="1"/>
      <c r="S16" s="1"/>
    </row>
    <row r="17" spans="1:19">
      <c r="M17" s="1"/>
      <c r="Q17" s="1"/>
      <c r="R17" s="1"/>
      <c r="S17" s="1"/>
    </row>
    <row r="18" spans="1:19">
      <c r="M18" s="1"/>
      <c r="Q18" s="1"/>
      <c r="R18" s="1"/>
      <c r="S18" s="1"/>
    </row>
    <row r="26" spans="1:19">
      <c r="F26" s="1">
        <f>(1.6807+1.6795)/2</f>
        <v>1.6800999999999999</v>
      </c>
      <c r="I26" s="12" t="s">
        <v>30</v>
      </c>
      <c r="J26" s="12"/>
      <c r="K26" s="12"/>
      <c r="L26" s="12"/>
      <c r="M26" s="12"/>
      <c r="N26" s="12"/>
      <c r="O26" s="12"/>
      <c r="P26" s="12"/>
      <c r="Q26" s="12"/>
      <c r="R26" s="10"/>
    </row>
    <row r="27" spans="1:19">
      <c r="F27" s="1">
        <f>169.87/F26</f>
        <v>101.10707695970478</v>
      </c>
      <c r="I27" s="6" t="s">
        <v>5</v>
      </c>
      <c r="J27" s="6" t="s">
        <v>2</v>
      </c>
      <c r="K27" s="6" t="s">
        <v>2</v>
      </c>
      <c r="L27" s="6" t="s">
        <v>3</v>
      </c>
      <c r="M27" s="6" t="s">
        <v>3</v>
      </c>
      <c r="N27" s="6" t="s">
        <v>24</v>
      </c>
      <c r="O27" s="6" t="s">
        <v>26</v>
      </c>
      <c r="P27" s="6" t="s">
        <v>27</v>
      </c>
      <c r="Q27" s="6" t="s">
        <v>28</v>
      </c>
      <c r="R27" s="11"/>
    </row>
    <row r="28" spans="1:19" ht="30" customHeight="1">
      <c r="A28" s="2"/>
      <c r="B28" s="2"/>
      <c r="C28" s="2"/>
      <c r="D28" s="2"/>
      <c r="E28" s="2"/>
      <c r="F28" s="2"/>
      <c r="G28" s="2"/>
      <c r="I28" s="6"/>
      <c r="J28" s="13" t="s">
        <v>23</v>
      </c>
      <c r="K28" s="13"/>
      <c r="L28" s="13"/>
      <c r="M28" s="13"/>
      <c r="N28" s="13"/>
      <c r="O28" s="13"/>
      <c r="P28" s="13" t="s">
        <v>9</v>
      </c>
      <c r="Q28" s="13"/>
      <c r="R28" s="11"/>
    </row>
    <row r="29" spans="1:19">
      <c r="F29" s="1">
        <v>101.107077</v>
      </c>
      <c r="I29" s="6" t="s">
        <v>6</v>
      </c>
      <c r="J29" s="6" t="s">
        <v>4</v>
      </c>
      <c r="K29" s="6" t="s">
        <v>4</v>
      </c>
      <c r="L29" s="6" t="s">
        <v>4</v>
      </c>
      <c r="M29" s="6" t="s">
        <v>4</v>
      </c>
      <c r="N29" s="6">
        <v>169.87</v>
      </c>
      <c r="O29" s="14">
        <v>169.6</v>
      </c>
      <c r="P29" s="14">
        <f>N29/100</f>
        <v>1.6987000000000001</v>
      </c>
      <c r="Q29" s="14">
        <f>O29/100</f>
        <v>1.696</v>
      </c>
      <c r="R29" s="11"/>
    </row>
    <row r="30" spans="1:19" ht="30">
      <c r="I30" s="6" t="s">
        <v>8</v>
      </c>
      <c r="J30" s="6" t="s">
        <v>4</v>
      </c>
      <c r="K30" s="6" t="s">
        <v>4</v>
      </c>
      <c r="L30" s="14" t="s">
        <v>4</v>
      </c>
      <c r="M30" s="6" t="s">
        <v>4</v>
      </c>
      <c r="N30" s="6">
        <v>3.3927</v>
      </c>
      <c r="O30" s="6">
        <v>3.4180000000000001</v>
      </c>
      <c r="P30" s="14">
        <f>P29*2</f>
        <v>3.3974000000000002</v>
      </c>
      <c r="Q30" s="14">
        <f>Q29*2</f>
        <v>3.3919999999999999</v>
      </c>
      <c r="R30" s="11"/>
    </row>
    <row r="31" spans="1:19">
      <c r="I31" s="6" t="s">
        <v>10</v>
      </c>
      <c r="J31" s="6" t="s">
        <v>4</v>
      </c>
      <c r="K31" s="6" t="s">
        <v>4</v>
      </c>
      <c r="L31" s="14" t="s">
        <v>4</v>
      </c>
      <c r="M31" s="6" t="s">
        <v>4</v>
      </c>
      <c r="N31" s="6">
        <v>4.1971999999999996</v>
      </c>
      <c r="O31" s="6">
        <v>0.78210000000000002</v>
      </c>
      <c r="P31" s="14">
        <f>P30/2+2.5</f>
        <v>4.1987000000000005</v>
      </c>
      <c r="Q31" s="14">
        <f>Q30/2-2.5</f>
        <v>-0.80400000000000005</v>
      </c>
      <c r="R31" s="11"/>
    </row>
    <row r="32" spans="1:19">
      <c r="B32" s="1" t="s">
        <v>13</v>
      </c>
      <c r="C32" s="1" t="s">
        <v>14</v>
      </c>
      <c r="D32" s="1" t="s">
        <v>15</v>
      </c>
      <c r="I32" s="6" t="s">
        <v>11</v>
      </c>
      <c r="J32" s="6">
        <v>4.1992000000000003</v>
      </c>
      <c r="K32" s="6">
        <v>4.1980000000000004</v>
      </c>
      <c r="L32" s="6">
        <v>0.78369999999999995</v>
      </c>
      <c r="M32" s="6">
        <v>0.78249999999999997</v>
      </c>
      <c r="N32" s="6">
        <f>(J32+K32)/2</f>
        <v>4.1986000000000008</v>
      </c>
      <c r="O32" s="6">
        <f>(L32+M32)/2</f>
        <v>0.78309999999999991</v>
      </c>
      <c r="P32" s="14"/>
      <c r="Q32" s="14"/>
      <c r="R32" s="11"/>
    </row>
    <row r="33" spans="2:18">
      <c r="B33" s="1">
        <f>C8-D8</f>
        <v>-3.9999999999995595E-4</v>
      </c>
      <c r="C33" s="1">
        <f>2.5-(B33/2)</f>
        <v>2.5002</v>
      </c>
      <c r="D33" s="2">
        <f>E4/E8</f>
        <v>102.13149885594203</v>
      </c>
      <c r="I33" s="6" t="s">
        <v>25</v>
      </c>
      <c r="J33" s="6">
        <v>1.708</v>
      </c>
      <c r="K33" s="6">
        <v>1.7059</v>
      </c>
      <c r="L33" s="14">
        <v>-1.7072000000000001</v>
      </c>
      <c r="M33" s="6">
        <v>-1.7083999999999999</v>
      </c>
      <c r="N33" s="6">
        <f>(J33+K33)/2</f>
        <v>1.70695</v>
      </c>
      <c r="O33" s="6">
        <f>(L33+M33)/2</f>
        <v>-1.7078</v>
      </c>
      <c r="P33" s="14">
        <f>N32-2.5</f>
        <v>1.6986000000000008</v>
      </c>
      <c r="Q33" s="14">
        <f>O32-2.5</f>
        <v>-1.7169000000000001</v>
      </c>
      <c r="R33" s="11"/>
    </row>
    <row r="34" spans="2:18">
      <c r="B34" s="1" t="s">
        <v>18</v>
      </c>
      <c r="C34" s="1">
        <v>2.5185200000000001</v>
      </c>
      <c r="I34" s="6" t="s">
        <v>29</v>
      </c>
      <c r="J34" s="6"/>
      <c r="K34" s="6"/>
      <c r="L34" s="6"/>
      <c r="M34" s="6"/>
      <c r="N34" s="14"/>
      <c r="O34" s="14"/>
      <c r="P34" s="14">
        <f>N29/N33</f>
        <v>99.516681800872902</v>
      </c>
      <c r="Q34" s="14">
        <f>O29/O33</f>
        <v>-99.309052582269587</v>
      </c>
      <c r="R34" s="11"/>
    </row>
    <row r="35" spans="2:18">
      <c r="B35" s="2" t="s">
        <v>22</v>
      </c>
      <c r="C35" s="2"/>
      <c r="D35" s="2">
        <v>101.107077</v>
      </c>
      <c r="I35" s="2"/>
      <c r="J35" s="2"/>
      <c r="K35" s="2"/>
      <c r="L35" s="2"/>
      <c r="M35" s="2"/>
      <c r="N35" s="3"/>
      <c r="O35" s="3"/>
      <c r="P35" s="3"/>
      <c r="Q35" s="3"/>
      <c r="R35" s="3"/>
    </row>
    <row r="36" spans="2:18">
      <c r="I36" s="2"/>
      <c r="J36" s="2"/>
      <c r="K36" s="2"/>
      <c r="L36" s="2"/>
      <c r="M36" s="2"/>
      <c r="N36" s="2"/>
      <c r="O36" s="2"/>
    </row>
    <row r="37" spans="2:18">
      <c r="B37" s="1">
        <f>4.1975-F7</f>
        <v>4.1974999999999998</v>
      </c>
      <c r="I37" s="2"/>
      <c r="J37" s="2"/>
      <c r="K37" s="2"/>
      <c r="L37" s="2"/>
      <c r="M37" s="6"/>
      <c r="N37" s="6" t="s">
        <v>14</v>
      </c>
      <c r="O37" s="6" t="s">
        <v>15</v>
      </c>
    </row>
    <row r="38" spans="2:18">
      <c r="I38" s="2"/>
      <c r="J38" s="2"/>
      <c r="K38" s="2"/>
      <c r="L38" s="2"/>
      <c r="M38" s="6">
        <f>(N32-O32)/2</f>
        <v>1.7077500000000003</v>
      </c>
      <c r="N38" s="6">
        <f>N32-M38</f>
        <v>2.4908500000000005</v>
      </c>
      <c r="O38" s="6">
        <f>(P34+(-Q34))/2</f>
        <v>99.412867191571252</v>
      </c>
    </row>
    <row r="39" spans="2:18">
      <c r="I39" s="2"/>
      <c r="J39" s="2"/>
      <c r="K39" s="2"/>
      <c r="L39" s="2"/>
      <c r="M39" s="7"/>
      <c r="N39" s="7">
        <f>O32+M38</f>
        <v>2.49085</v>
      </c>
      <c r="O39" s="7"/>
    </row>
    <row r="40" spans="2:18">
      <c r="I40" s="2"/>
      <c r="J40" s="2"/>
      <c r="K40" s="2"/>
      <c r="L40" s="2"/>
      <c r="M40" s="7"/>
      <c r="N40" s="7">
        <v>2.49085</v>
      </c>
      <c r="O40" s="7">
        <v>99.412867000000006</v>
      </c>
    </row>
    <row r="41" spans="2:18">
      <c r="I41" s="2"/>
      <c r="M41" s="2"/>
      <c r="N41" s="2"/>
      <c r="O41" s="2"/>
    </row>
    <row r="42" spans="2:18">
      <c r="I42" s="2"/>
      <c r="M42" s="2"/>
      <c r="N42" s="2"/>
      <c r="O42" s="2"/>
    </row>
  </sheetData>
  <mergeCells count="6">
    <mergeCell ref="A1:J1"/>
    <mergeCell ref="P28:Q28"/>
    <mergeCell ref="N2:P2"/>
    <mergeCell ref="M1:Q1"/>
    <mergeCell ref="J28:O28"/>
    <mergeCell ref="I26:Q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SmartCitiesGroup</cp:lastModifiedBy>
  <dcterms:created xsi:type="dcterms:W3CDTF">2018-06-12T16:46:28Z</dcterms:created>
  <dcterms:modified xsi:type="dcterms:W3CDTF">2018-06-13T19:51:17Z</dcterms:modified>
</cp:coreProperties>
</file>