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externalReferences>
    <externalReference r:id="rId4"/>
  </externalReferenc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<sst xmlns="http://schemas.openxmlformats.org/spreadsheetml/2006/main" count="55" uniqueCount="49">
  <si>
    <t xml:space="preserve">SALAIRES</t>
  </si>
  <si>
    <t xml:space="preserve">SALAIRES MILITAIRE</t>
  </si>
  <si>
    <t xml:space="preserve">Unité</t>
  </si>
  <si>
    <t xml:space="preserve">Type</t>
  </si>
  <si>
    <t xml:space="preserve">Par semaine</t>
  </si>
  <si>
    <t xml:space="preserve">Impact Faim/u</t>
  </si>
  <si>
    <t xml:space="preserve">Effectifs</t>
  </si>
  <si>
    <t xml:space="preserve">Total ImpFaim/sem.</t>
  </si>
  <si>
    <t xml:space="preserve">Total</t>
  </si>
  <si>
    <t xml:space="preserve">Alchimiste</t>
  </si>
  <si>
    <t xml:space="preserve">Archer monté</t>
  </si>
  <si>
    <t xml:space="preserve">Apprentis</t>
  </si>
  <si>
    <t xml:space="preserve">Cavalerie, moyenne</t>
  </si>
  <si>
    <t xml:space="preserve">Armurier</t>
  </si>
  <si>
    <t xml:space="preserve">Eclaireur</t>
  </si>
  <si>
    <t xml:space="preserve">Boucher</t>
  </si>
  <si>
    <t xml:space="preserve">Infantrie, lourde</t>
  </si>
  <si>
    <t xml:space="preserve">Boulanger / Meunier</t>
  </si>
  <si>
    <t xml:space="preserve">Ingénieur</t>
  </si>
  <si>
    <t xml:space="preserve">Bûcheron</t>
  </si>
  <si>
    <t xml:space="preserve">Sappeur</t>
  </si>
  <si>
    <t xml:space="preserve">Clerc (scribe)</t>
  </si>
  <si>
    <t xml:space="preserve">Commandant</t>
  </si>
  <si>
    <t xml:space="preserve">Compagnie de Mineur</t>
  </si>
  <si>
    <t xml:space="preserve">Infantrie, milice</t>
  </si>
  <si>
    <t xml:space="preserve">Cuisinier</t>
  </si>
  <si>
    <t xml:space="preserve">Infantrie, irrégulière</t>
  </si>
  <si>
    <t xml:space="preserve">Espion</t>
  </si>
  <si>
    <t xml:space="preserve">Arbalêtrier léger</t>
  </si>
  <si>
    <t xml:space="preserve">Facteur d'arc</t>
  </si>
  <si>
    <t xml:space="preserve">Fermier (libre)</t>
  </si>
  <si>
    <t xml:space="preserve">Flêcheur</t>
  </si>
  <si>
    <t xml:space="preserve">Fondeur</t>
  </si>
  <si>
    <t xml:space="preserve">Forestier</t>
  </si>
  <si>
    <t xml:space="preserve">Forgeron</t>
  </si>
  <si>
    <t xml:space="preserve">Forgeur d'Arme</t>
  </si>
  <si>
    <t xml:space="preserve">Intendant / Contre-maître</t>
  </si>
  <si>
    <t xml:space="preserve">Interprête</t>
  </si>
  <si>
    <t xml:space="preserve">Joailler</t>
  </si>
  <si>
    <t xml:space="preserve">Maçon</t>
  </si>
  <si>
    <t xml:space="preserve">Marchand des Cours du Donjon</t>
  </si>
  <si>
    <t xml:space="preserve">Maréchal-férrand</t>
  </si>
  <si>
    <t xml:space="preserve">Mendiant</t>
  </si>
  <si>
    <t xml:space="preserve">Ménestrel</t>
  </si>
  <si>
    <t xml:space="preserve">Messager</t>
  </si>
  <si>
    <t xml:space="preserve">Ouvrier</t>
  </si>
  <si>
    <t xml:space="preserve">Prospecteur</t>
  </si>
  <si>
    <t xml:space="preserve">Scribe</t>
  </si>
  <si>
    <t xml:space="preserve">Tailleur de Pierre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</si>
</sst>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Desktop/dev/_Les%20Compagnons%20d&apos;Anim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cueil"/>
      <sheetName val="Tableau de BordV2"/>
      <sheetName val="Diplomatie"/>
      <sheetName val="Non Comb."/>
      <sheetName val="Etude"/>
      <sheetName val="Militaire"/>
      <sheetName val="Recrutement"/>
      <sheetName val="SupermetricsQuerie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H2" t="str">
            <v>Artisan</v>
          </cell>
          <cell r="I2" t="str">
            <v>Alchimiste</v>
          </cell>
          <cell r="J2">
            <v>0.1</v>
          </cell>
          <cell r="K2">
            <v>1</v>
          </cell>
        </row>
        <row r="2">
          <cell r="M2" t="str">
            <v>Arbalêtrier léger</v>
          </cell>
          <cell r="N2">
            <v>0.4</v>
          </cell>
          <cell r="O2">
            <v>1</v>
          </cell>
        </row>
        <row r="3">
          <cell r="H3" t="str">
            <v>Artisan</v>
          </cell>
          <cell r="I3" t="str">
            <v>Armurier</v>
          </cell>
          <cell r="J3">
            <v>1.5</v>
          </cell>
          <cell r="K3">
            <v>1</v>
          </cell>
        </row>
        <row r="3">
          <cell r="M3" t="str">
            <v>Arbalêtrier lourd</v>
          </cell>
          <cell r="N3">
            <v>0.5</v>
          </cell>
          <cell r="O3">
            <v>1</v>
          </cell>
        </row>
        <row r="4">
          <cell r="H4" t="str">
            <v>Artisan</v>
          </cell>
          <cell r="I4" t="str">
            <v>Charpentier</v>
          </cell>
          <cell r="J4">
            <v>5</v>
          </cell>
          <cell r="K4">
            <v>1</v>
          </cell>
        </row>
        <row r="4">
          <cell r="M4" t="str">
            <v>Arbalêtrier monté</v>
          </cell>
          <cell r="N4">
            <v>0.5</v>
          </cell>
          <cell r="O4">
            <v>2</v>
          </cell>
        </row>
        <row r="5">
          <cell r="H5" t="str">
            <v>Artisan</v>
          </cell>
          <cell r="I5" t="str">
            <v>Coutelier</v>
          </cell>
          <cell r="J5">
            <v>1.5</v>
          </cell>
          <cell r="K5">
            <v>1</v>
          </cell>
        </row>
        <row r="5">
          <cell r="M5" t="str">
            <v>Archer</v>
          </cell>
          <cell r="N5">
            <v>0.6</v>
          </cell>
          <cell r="O5">
            <v>0.5</v>
          </cell>
        </row>
        <row r="6">
          <cell r="H6" t="str">
            <v>Artisan</v>
          </cell>
          <cell r="I6" t="str">
            <v>Facteur d'arc</v>
          </cell>
          <cell r="J6">
            <v>5</v>
          </cell>
          <cell r="K6">
            <v>1</v>
          </cell>
        </row>
        <row r="6">
          <cell r="M6" t="str">
            <v>Archer à l'arc long</v>
          </cell>
          <cell r="N6">
            <v>1.2</v>
          </cell>
          <cell r="O6">
            <v>1</v>
          </cell>
        </row>
        <row r="7">
          <cell r="H7" t="str">
            <v>Artisan</v>
          </cell>
          <cell r="I7" t="str">
            <v>Maréchal-férrand</v>
          </cell>
          <cell r="J7">
            <v>5</v>
          </cell>
          <cell r="K7">
            <v>1</v>
          </cell>
        </row>
        <row r="7">
          <cell r="M7" t="str">
            <v>Archer Kyushi</v>
          </cell>
          <cell r="N7">
            <v>1.5</v>
          </cell>
          <cell r="O7">
            <v>2</v>
          </cell>
        </row>
        <row r="8">
          <cell r="H8" t="str">
            <v>Artisan</v>
          </cell>
          <cell r="I8" t="str">
            <v>Fondeur</v>
          </cell>
          <cell r="J8">
            <v>2.5</v>
          </cell>
          <cell r="K8">
            <v>1</v>
          </cell>
        </row>
        <row r="8">
          <cell r="M8" t="str">
            <v>Archer monté</v>
          </cell>
          <cell r="N8">
            <v>1</v>
          </cell>
          <cell r="O8">
            <v>2</v>
          </cell>
        </row>
        <row r="9">
          <cell r="H9" t="str">
            <v>Artisan</v>
          </cell>
          <cell r="I9" t="str">
            <v>Fondeur de Cloche</v>
          </cell>
          <cell r="J9">
            <v>2.5</v>
          </cell>
          <cell r="K9">
            <v>1</v>
          </cell>
        </row>
        <row r="9">
          <cell r="M9" t="str">
            <v>Artilleurs</v>
          </cell>
          <cell r="N9">
            <v>0.6</v>
          </cell>
          <cell r="O9">
            <v>1</v>
          </cell>
        </row>
        <row r="10">
          <cell r="H10" t="str">
            <v>Artisan</v>
          </cell>
          <cell r="I10" t="str">
            <v>Forgeron</v>
          </cell>
          <cell r="J10">
            <v>5</v>
          </cell>
          <cell r="K10">
            <v>1</v>
          </cell>
        </row>
        <row r="10">
          <cell r="M10" t="str">
            <v>Cavalerie, légère</v>
          </cell>
          <cell r="N10">
            <v>0.6</v>
          </cell>
          <cell r="O10">
            <v>2</v>
          </cell>
        </row>
        <row r="11">
          <cell r="H11" t="str">
            <v>Artisan</v>
          </cell>
          <cell r="I11" t="str">
            <v>Forgeur d'Arme</v>
          </cell>
          <cell r="J11">
            <v>5</v>
          </cell>
          <cell r="K11">
            <v>1</v>
          </cell>
        </row>
        <row r="11">
          <cell r="M11" t="str">
            <v>Cavalerie, lourde</v>
          </cell>
          <cell r="N11">
            <v>1.5</v>
          </cell>
          <cell r="O11">
            <v>2.5</v>
          </cell>
        </row>
        <row r="12">
          <cell r="H12" t="str">
            <v>Artisan</v>
          </cell>
          <cell r="I12" t="str">
            <v>Graveur</v>
          </cell>
          <cell r="J12">
            <v>5</v>
          </cell>
          <cell r="K12">
            <v>1</v>
          </cell>
        </row>
        <row r="12">
          <cell r="M12" t="str">
            <v>Cavalerie, moyenne</v>
          </cell>
          <cell r="N12">
            <v>0.8</v>
          </cell>
          <cell r="O12">
            <v>2.5</v>
          </cell>
        </row>
        <row r="13">
          <cell r="H13" t="str">
            <v>Artisan</v>
          </cell>
          <cell r="I13" t="str">
            <v>Joailler</v>
          </cell>
          <cell r="J13">
            <v>1</v>
          </cell>
          <cell r="K13">
            <v>2</v>
          </cell>
        </row>
        <row r="13">
          <cell r="M13" t="str">
            <v>Chapelain</v>
          </cell>
          <cell r="N13">
            <v>1</v>
          </cell>
          <cell r="O13">
            <v>2</v>
          </cell>
        </row>
        <row r="14">
          <cell r="H14" t="str">
            <v>Artisan</v>
          </cell>
          <cell r="I14" t="str">
            <v>Tailleur</v>
          </cell>
          <cell r="J14">
            <v>2</v>
          </cell>
          <cell r="K14">
            <v>2</v>
          </cell>
        </row>
        <row r="14">
          <cell r="M14" t="str">
            <v>Chevalier de l'Ordre</v>
          </cell>
          <cell r="N14">
            <v>1.5</v>
          </cell>
          <cell r="O14">
            <v>2.5</v>
          </cell>
        </row>
        <row r="15">
          <cell r="H15" t="str">
            <v>Artisan</v>
          </cell>
          <cell r="I15" t="str">
            <v>Tanneur</v>
          </cell>
          <cell r="J15">
            <v>10</v>
          </cell>
          <cell r="K15">
            <v>1</v>
          </cell>
        </row>
        <row r="15">
          <cell r="M15" t="str">
            <v>Commandant</v>
          </cell>
          <cell r="N15">
            <v>2</v>
          </cell>
          <cell r="O15">
            <v>2</v>
          </cell>
        </row>
        <row r="16">
          <cell r="H16" t="str">
            <v>Artisan</v>
          </cell>
          <cell r="I16" t="str">
            <v>Vigneron</v>
          </cell>
          <cell r="J16">
            <v>3</v>
          </cell>
          <cell r="K16">
            <v>1</v>
          </cell>
        </row>
        <row r="16">
          <cell r="M16" t="str">
            <v>Eclaireur</v>
          </cell>
          <cell r="N16">
            <v>0.6</v>
          </cell>
          <cell r="O16">
            <v>1</v>
          </cell>
        </row>
        <row r="17">
          <cell r="H17" t="str">
            <v>Autre</v>
          </cell>
          <cell r="I17" t="str">
            <v>Archéologue</v>
          </cell>
          <cell r="J17">
            <v>2</v>
          </cell>
          <cell r="K17">
            <v>1</v>
          </cell>
        </row>
        <row r="17">
          <cell r="M17" t="str">
            <v>Infantrie, irrégulière</v>
          </cell>
          <cell r="N17">
            <v>0.1</v>
          </cell>
          <cell r="O17">
            <v>0.5</v>
          </cell>
        </row>
        <row r="18">
          <cell r="H18" t="str">
            <v>Autre</v>
          </cell>
          <cell r="I18" t="str">
            <v>Astrologiste</v>
          </cell>
          <cell r="J18">
            <v>1</v>
          </cell>
          <cell r="K18">
            <v>1</v>
          </cell>
        </row>
        <row r="18">
          <cell r="M18" t="str">
            <v>Infantrie, légère</v>
          </cell>
          <cell r="N18">
            <v>0.1</v>
          </cell>
          <cell r="O18">
            <v>1.5</v>
          </cell>
        </row>
        <row r="19">
          <cell r="H19" t="str">
            <v>Autre</v>
          </cell>
          <cell r="I19" t="str">
            <v>Avocat</v>
          </cell>
          <cell r="J19" t="str">
            <v>Spécial</v>
          </cell>
          <cell r="K19">
            <v>0.5</v>
          </cell>
        </row>
        <row r="19">
          <cell r="M19" t="str">
            <v>Infantrie, lourde</v>
          </cell>
          <cell r="N19">
            <v>0.7</v>
          </cell>
          <cell r="O19">
            <v>2</v>
          </cell>
        </row>
        <row r="20">
          <cell r="H20" t="str">
            <v>Autre</v>
          </cell>
          <cell r="I20" t="str">
            <v>Barbier</v>
          </cell>
          <cell r="J20">
            <v>3</v>
          </cell>
          <cell r="K20">
            <v>1</v>
          </cell>
        </row>
        <row r="20">
          <cell r="M20" t="str">
            <v>Infantrie, milice</v>
          </cell>
          <cell r="N20">
            <v>0.2</v>
          </cell>
          <cell r="O20">
            <v>1</v>
          </cell>
        </row>
        <row r="21">
          <cell r="H21" t="str">
            <v>Autre</v>
          </cell>
          <cell r="I21" t="str">
            <v>Capitaine de Navire</v>
          </cell>
          <cell r="J21">
            <v>0.05</v>
          </cell>
          <cell r="K21">
            <v>1</v>
          </cell>
        </row>
        <row r="21">
          <cell r="M21" t="str">
            <v>Ingénieur</v>
          </cell>
          <cell r="N21">
            <v>20</v>
          </cell>
          <cell r="O21">
            <v>2</v>
          </cell>
        </row>
        <row r="22">
          <cell r="H22" t="str">
            <v>Autre</v>
          </cell>
          <cell r="I22" t="str">
            <v>Docteur</v>
          </cell>
          <cell r="J22">
            <v>1</v>
          </cell>
          <cell r="K22">
            <v>1</v>
          </cell>
        </row>
        <row r="22">
          <cell r="M22" t="str">
            <v>Marin (Militaire)</v>
          </cell>
          <cell r="N22">
            <v>0.25</v>
          </cell>
          <cell r="O22">
            <v>0.5</v>
          </cell>
        </row>
        <row r="23">
          <cell r="H23" t="str">
            <v>Autre</v>
          </cell>
          <cell r="I23" t="str">
            <v>Marin</v>
          </cell>
          <cell r="J23">
            <v>5</v>
          </cell>
          <cell r="K23">
            <v>1</v>
          </cell>
        </row>
        <row r="23">
          <cell r="M23" t="str">
            <v>Moine Martial</v>
          </cell>
          <cell r="N23" t="str">
            <v>Spécial</v>
          </cell>
          <cell r="O23">
            <v>2</v>
          </cell>
        </row>
        <row r="24">
          <cell r="H24" t="str">
            <v>Autre</v>
          </cell>
          <cell r="I24" t="str">
            <v>Navigateur</v>
          </cell>
          <cell r="J24">
            <v>5</v>
          </cell>
          <cell r="K24">
            <v>1</v>
          </cell>
        </row>
        <row r="24">
          <cell r="M24" t="str">
            <v>Porte-Bouclier</v>
          </cell>
          <cell r="N24">
            <v>0.4</v>
          </cell>
          <cell r="O24">
            <v>2</v>
          </cell>
        </row>
        <row r="25">
          <cell r="H25" t="str">
            <v>Autre</v>
          </cell>
          <cell r="I25" t="str">
            <v>Relieur</v>
          </cell>
          <cell r="J25">
            <v>5</v>
          </cell>
          <cell r="K25">
            <v>1</v>
          </cell>
        </row>
        <row r="25">
          <cell r="M25" t="str">
            <v>Samuraï</v>
          </cell>
          <cell r="N25">
            <v>1</v>
          </cell>
          <cell r="O25">
            <v>2</v>
          </cell>
        </row>
        <row r="26">
          <cell r="H26" t="str">
            <v>Autre</v>
          </cell>
          <cell r="I26" t="str">
            <v>Vétérinaire</v>
          </cell>
          <cell r="J26">
            <v>0.2</v>
          </cell>
          <cell r="K26">
            <v>1</v>
          </cell>
        </row>
        <row r="26">
          <cell r="M26" t="str">
            <v>Sappeur</v>
          </cell>
          <cell r="N26">
            <v>0.5</v>
          </cell>
          <cell r="O26">
            <v>1</v>
          </cell>
        </row>
        <row r="27">
          <cell r="H27" t="str">
            <v>Bureau d'Intendance</v>
          </cell>
          <cell r="I27" t="str">
            <v>Architecte</v>
          </cell>
          <cell r="J27">
            <v>0.7</v>
          </cell>
          <cell r="K27">
            <v>1</v>
          </cell>
        </row>
        <row r="28">
          <cell r="H28" t="str">
            <v>Bureau d'Intendance</v>
          </cell>
          <cell r="I28" t="str">
            <v>Clerc (scribe)</v>
          </cell>
          <cell r="J28">
            <v>5</v>
          </cell>
          <cell r="K28">
            <v>1</v>
          </cell>
        </row>
        <row r="29">
          <cell r="H29" t="str">
            <v>Bureau d'Intendance</v>
          </cell>
          <cell r="I29" t="str">
            <v>Intendant / Contre-maître</v>
          </cell>
          <cell r="J29">
            <v>6</v>
          </cell>
          <cell r="K29">
            <v>1</v>
          </cell>
        </row>
        <row r="30">
          <cell r="H30" t="str">
            <v>Bureau d'Intendance</v>
          </cell>
          <cell r="I30" t="str">
            <v>Marchand des Cours du Donjon</v>
          </cell>
          <cell r="J30">
            <v>8.8</v>
          </cell>
          <cell r="K30">
            <v>1</v>
          </cell>
        </row>
        <row r="31">
          <cell r="H31" t="str">
            <v>Diplomatie</v>
          </cell>
          <cell r="I31" t="str">
            <v>Ambassadeur</v>
          </cell>
          <cell r="J31">
            <v>2</v>
          </cell>
          <cell r="K31">
            <v>1</v>
          </cell>
        </row>
        <row r="32">
          <cell r="H32" t="str">
            <v>Diplomatie</v>
          </cell>
          <cell r="I32" t="str">
            <v>Herault</v>
          </cell>
          <cell r="J32">
            <v>3</v>
          </cell>
          <cell r="K32">
            <v>1</v>
          </cell>
        </row>
        <row r="33">
          <cell r="H33" t="str">
            <v>Diplomatie</v>
          </cell>
          <cell r="I33" t="str">
            <v>Interprête</v>
          </cell>
          <cell r="J33">
            <v>1.5</v>
          </cell>
          <cell r="K33">
            <v>1</v>
          </cell>
        </row>
        <row r="34">
          <cell r="H34" t="str">
            <v>Diplomatie</v>
          </cell>
          <cell r="I34" t="str">
            <v>Messager</v>
          </cell>
          <cell r="J34">
            <v>5</v>
          </cell>
          <cell r="K34">
            <v>2</v>
          </cell>
        </row>
        <row r="35">
          <cell r="H35" t="str">
            <v>Etude</v>
          </cell>
          <cell r="I35" t="str">
            <v>Apprentis</v>
          </cell>
          <cell r="J35">
            <v>5</v>
          </cell>
          <cell r="K35">
            <v>1</v>
          </cell>
        </row>
        <row r="36">
          <cell r="H36" t="str">
            <v>Etude</v>
          </cell>
          <cell r="I36" t="str">
            <v>Copiste</v>
          </cell>
          <cell r="J36">
            <v>1.5</v>
          </cell>
          <cell r="K36">
            <v>0</v>
          </cell>
        </row>
        <row r="37">
          <cell r="H37" t="str">
            <v>Etude</v>
          </cell>
          <cell r="I37" t="str">
            <v>Professeur</v>
          </cell>
          <cell r="J37">
            <v>4</v>
          </cell>
          <cell r="K37">
            <v>2</v>
          </cell>
        </row>
        <row r="38">
          <cell r="H38" t="str">
            <v>Etude</v>
          </cell>
          <cell r="I38" t="str">
            <v>Scribe</v>
          </cell>
          <cell r="J38">
            <v>12</v>
          </cell>
          <cell r="K38">
            <v>1</v>
          </cell>
        </row>
        <row r="39">
          <cell r="H39" t="str">
            <v>Etude</v>
          </cell>
          <cell r="I39" t="str">
            <v>Sculpteur</v>
          </cell>
          <cell r="J39" t="str">
            <v>Spécial</v>
          </cell>
          <cell r="K39">
            <v>0.01</v>
          </cell>
        </row>
        <row r="40">
          <cell r="H40" t="str">
            <v>HCI</v>
          </cell>
          <cell r="I40" t="str">
            <v>Récupérateur</v>
          </cell>
          <cell r="J40" t="str">
            <v>Spécial</v>
          </cell>
          <cell r="K40">
            <v>0.5</v>
          </cell>
        </row>
        <row r="41">
          <cell r="H41" t="str">
            <v>Info</v>
          </cell>
          <cell r="I41" t="str">
            <v>Assassin</v>
          </cell>
          <cell r="J41">
            <v>0.01</v>
          </cell>
          <cell r="K41">
            <v>1</v>
          </cell>
        </row>
        <row r="42">
          <cell r="H42" t="str">
            <v>Info</v>
          </cell>
          <cell r="I42" t="str">
            <v>Espion</v>
          </cell>
          <cell r="J42">
            <v>1</v>
          </cell>
          <cell r="K42">
            <v>2</v>
          </cell>
        </row>
        <row r="43">
          <cell r="H43" t="str">
            <v>Info</v>
          </cell>
          <cell r="I43" t="str">
            <v>Mendiant</v>
          </cell>
          <cell r="J43">
            <v>5</v>
          </cell>
          <cell r="K43">
            <v>2</v>
          </cell>
        </row>
        <row r="44">
          <cell r="H44" t="str">
            <v>Info</v>
          </cell>
          <cell r="I44" t="str">
            <v>Ménestrel</v>
          </cell>
          <cell r="J44">
            <v>1</v>
          </cell>
          <cell r="K44">
            <v>2</v>
          </cell>
        </row>
        <row r="45">
          <cell r="H45" t="str">
            <v>PdD</v>
          </cell>
          <cell r="I45" t="str">
            <v>Stratège</v>
          </cell>
          <cell r="J45">
            <v>0.02</v>
          </cell>
          <cell r="K45">
            <v>2</v>
          </cell>
        </row>
        <row r="46">
          <cell r="H46" t="str">
            <v>PF</v>
          </cell>
          <cell r="I46" t="str">
            <v>Hotelier</v>
          </cell>
          <cell r="J46">
            <v>0.5</v>
          </cell>
          <cell r="K46">
            <v>1</v>
          </cell>
        </row>
        <row r="47">
          <cell r="H47" t="str">
            <v>PF</v>
          </cell>
          <cell r="I47" t="str">
            <v>Palefrenier</v>
          </cell>
          <cell r="J47">
            <v>5</v>
          </cell>
          <cell r="K47">
            <v>1</v>
          </cell>
        </row>
        <row r="48">
          <cell r="H48" t="str">
            <v>PF</v>
          </cell>
          <cell r="I48" t="str">
            <v>Portier</v>
          </cell>
          <cell r="J48">
            <v>0.5</v>
          </cell>
          <cell r="K48">
            <v>1</v>
          </cell>
        </row>
        <row r="49">
          <cell r="H49" t="str">
            <v>PF</v>
          </cell>
          <cell r="I49" t="str">
            <v>Prospecteur</v>
          </cell>
          <cell r="J49">
            <v>0.5</v>
          </cell>
          <cell r="K49">
            <v>1</v>
          </cell>
        </row>
        <row r="50">
          <cell r="H50" t="str">
            <v>Prod</v>
          </cell>
          <cell r="I50" t="str">
            <v>Flêcheur</v>
          </cell>
          <cell r="J50">
            <v>0.4</v>
          </cell>
          <cell r="K50">
            <v>1</v>
          </cell>
        </row>
        <row r="51">
          <cell r="H51" t="str">
            <v>Production</v>
          </cell>
          <cell r="I51" t="str">
            <v>Tailleur de Pierre</v>
          </cell>
          <cell r="J51">
            <v>2</v>
          </cell>
          <cell r="K51">
            <v>1</v>
          </cell>
        </row>
        <row r="52">
          <cell r="H52" t="str">
            <v>Production</v>
          </cell>
          <cell r="I52" t="str">
            <v>Charpentier (bateaux)</v>
          </cell>
          <cell r="J52" t="str">
            <v>2.0</v>
          </cell>
          <cell r="K52">
            <v>1</v>
          </cell>
        </row>
        <row r="53">
          <cell r="H53" t="str">
            <v>Production</v>
          </cell>
          <cell r="I53" t="str">
            <v>Peintre</v>
          </cell>
          <cell r="J53">
            <v>1</v>
          </cell>
          <cell r="K53">
            <v>1</v>
          </cell>
        </row>
        <row r="54">
          <cell r="H54" t="str">
            <v>Production</v>
          </cell>
          <cell r="I54" t="str">
            <v>Sage</v>
          </cell>
          <cell r="J54">
            <v>0.05</v>
          </cell>
          <cell r="K54">
            <v>0</v>
          </cell>
        </row>
        <row r="55">
          <cell r="H55" t="str">
            <v>Production</v>
          </cell>
          <cell r="I55" t="str">
            <v>Serrurier</v>
          </cell>
          <cell r="J55">
            <v>0.4</v>
          </cell>
          <cell r="K55">
            <v>1</v>
          </cell>
        </row>
        <row r="56">
          <cell r="H56" t="str">
            <v>Récolte</v>
          </cell>
          <cell r="I56" t="str">
            <v>Berger</v>
          </cell>
          <cell r="J56">
            <v>2.5</v>
          </cell>
          <cell r="K56">
            <v>1</v>
          </cell>
        </row>
        <row r="57">
          <cell r="H57" t="str">
            <v>Récolte</v>
          </cell>
          <cell r="I57" t="str">
            <v>Bûcheron</v>
          </cell>
          <cell r="J57">
            <v>1</v>
          </cell>
          <cell r="K57">
            <v>0</v>
          </cell>
        </row>
        <row r="58">
          <cell r="H58" t="str">
            <v>Récolte</v>
          </cell>
          <cell r="I58" t="str">
            <v>Chasseur</v>
          </cell>
          <cell r="J58">
            <v>0.02</v>
          </cell>
          <cell r="K58">
            <v>1</v>
          </cell>
        </row>
        <row r="59">
          <cell r="H59" t="str">
            <v>Récolte</v>
          </cell>
          <cell r="I59" t="str">
            <v>Compagnie de Mineur</v>
          </cell>
          <cell r="J59">
            <v>0.01</v>
          </cell>
          <cell r="K59">
            <v>1</v>
          </cell>
        </row>
        <row r="60">
          <cell r="H60" t="str">
            <v>Récolte</v>
          </cell>
          <cell r="I60" t="str">
            <v>Fermier (libre)</v>
          </cell>
          <cell r="J60">
            <v>0.3</v>
          </cell>
          <cell r="K60">
            <v>0</v>
          </cell>
        </row>
        <row r="61">
          <cell r="H61" t="str">
            <v>Récolte</v>
          </cell>
          <cell r="I61" t="str">
            <v>Fermier (serf)</v>
          </cell>
          <cell r="J61">
            <v>0.05</v>
          </cell>
          <cell r="K61">
            <v>1</v>
          </cell>
        </row>
        <row r="62">
          <cell r="H62" t="str">
            <v>Récolte</v>
          </cell>
          <cell r="I62" t="str">
            <v>Forestier</v>
          </cell>
          <cell r="J62">
            <v>0.5</v>
          </cell>
          <cell r="K62">
            <v>2</v>
          </cell>
        </row>
        <row r="63">
          <cell r="H63" t="str">
            <v>Récolte</v>
          </cell>
          <cell r="I63" t="str">
            <v>Jardinier</v>
          </cell>
          <cell r="J63" t="str">
            <v>Spécial ou NivLdS*(CoeffMoral+0,75)*100po</v>
          </cell>
          <cell r="K63">
            <v>1</v>
          </cell>
        </row>
        <row r="64">
          <cell r="H64" t="str">
            <v>Récolte</v>
          </cell>
          <cell r="I64" t="str">
            <v>Pécheur</v>
          </cell>
          <cell r="J64">
            <v>1</v>
          </cell>
          <cell r="K64">
            <v>1</v>
          </cell>
        </row>
        <row r="65">
          <cell r="H65" t="str">
            <v>Récolte</v>
          </cell>
          <cell r="I65" t="str">
            <v>Prêtre &amp; Mages</v>
          </cell>
          <cell r="J65">
            <v>2.5</v>
          </cell>
          <cell r="K65">
            <v>1</v>
          </cell>
        </row>
        <row r="66">
          <cell r="H66" t="str">
            <v>Reg.</v>
          </cell>
          <cell r="I66" t="str">
            <v>Missionnaire</v>
          </cell>
          <cell r="J66">
            <v>0.5</v>
          </cell>
          <cell r="K66">
            <v>1</v>
          </cell>
        </row>
        <row r="67">
          <cell r="H67" t="str">
            <v>Transformation</v>
          </cell>
          <cell r="I67" t="str">
            <v>Apothicaire</v>
          </cell>
          <cell r="J67">
            <v>0.5</v>
          </cell>
          <cell r="K67">
            <v>1</v>
          </cell>
        </row>
        <row r="68">
          <cell r="H68" t="str">
            <v>Transformation</v>
          </cell>
          <cell r="I68" t="str">
            <v>Boucher</v>
          </cell>
          <cell r="J68">
            <v>5</v>
          </cell>
          <cell r="K68">
            <v>1</v>
          </cell>
        </row>
        <row r="69">
          <cell r="H69" t="str">
            <v>Transformation</v>
          </cell>
          <cell r="I69" t="str">
            <v>Boulanger / Meunier</v>
          </cell>
          <cell r="J69">
            <v>1</v>
          </cell>
          <cell r="K69">
            <v>1</v>
          </cell>
        </row>
        <row r="70">
          <cell r="H70" t="str">
            <v>Transformation</v>
          </cell>
          <cell r="I70" t="str">
            <v>Cartographe</v>
          </cell>
          <cell r="J70">
            <v>2</v>
          </cell>
          <cell r="K70">
            <v>1</v>
          </cell>
        </row>
        <row r="71">
          <cell r="H71" t="str">
            <v>Transformation</v>
          </cell>
          <cell r="I71" t="str">
            <v>Coûturière</v>
          </cell>
          <cell r="J71">
            <v>3</v>
          </cell>
          <cell r="K71">
            <v>1</v>
          </cell>
        </row>
        <row r="72">
          <cell r="H72" t="str">
            <v>Transformation</v>
          </cell>
          <cell r="I72" t="str">
            <v>Cuisinier</v>
          </cell>
          <cell r="J72">
            <v>0.5</v>
          </cell>
          <cell r="K72">
            <v>1</v>
          </cell>
        </row>
        <row r="73">
          <cell r="H73" t="str">
            <v>Transformation</v>
          </cell>
          <cell r="I73" t="str">
            <v>Fromager</v>
          </cell>
          <cell r="J73">
            <v>5</v>
          </cell>
          <cell r="K73">
            <v>0</v>
          </cell>
        </row>
        <row r="74">
          <cell r="H74" t="str">
            <v>Transformation</v>
          </cell>
          <cell r="I74" t="str">
            <v>Maçon</v>
          </cell>
          <cell r="J74">
            <v>0.25</v>
          </cell>
          <cell r="K74">
            <v>1</v>
          </cell>
        </row>
        <row r="75">
          <cell r="H75" t="str">
            <v>Transformation</v>
          </cell>
          <cell r="I75" t="str">
            <v>Papetier</v>
          </cell>
          <cell r="J75">
            <v>0.5</v>
          </cell>
          <cell r="K75">
            <v>1</v>
          </cell>
        </row>
        <row r="76">
          <cell r="H76" t="str">
            <v>Transformation</v>
          </cell>
          <cell r="I76" t="str">
            <v>Potier</v>
          </cell>
          <cell r="J76">
            <v>2.5</v>
          </cell>
          <cell r="K76">
            <v>1</v>
          </cell>
        </row>
        <row r="77">
          <cell r="H77" t="str">
            <v>Transformation</v>
          </cell>
          <cell r="I77" t="str">
            <v>Trappeur</v>
          </cell>
          <cell r="J77">
            <v>1</v>
          </cell>
          <cell r="K77">
            <v>0.01</v>
          </cell>
        </row>
        <row r="78">
          <cell r="H78" t="str">
            <v>Transformation</v>
          </cell>
          <cell r="I78" t="str">
            <v>Verrier</v>
          </cell>
          <cell r="J78">
            <v>2</v>
          </cell>
        </row>
        <row r="79">
          <cell r="H79" t="str">
            <v>Transformation</v>
          </cell>
          <cell r="I79" t="str">
            <v>Brasseur</v>
          </cell>
          <cell r="J79">
            <v>0.01</v>
          </cell>
        </row>
        <row r="80">
          <cell r="H80" t="str">
            <v>Transformation</v>
          </cell>
          <cell r="I80" t="str">
            <v>Plancheur</v>
          </cell>
          <cell r="J80">
            <v>1</v>
          </cell>
        </row>
        <row r="81">
          <cell r="H81" t="str">
            <v>Utilitaire</v>
          </cell>
          <cell r="I81" t="str">
            <v>Ouvrier</v>
          </cell>
          <cell r="J81">
            <v>1</v>
          </cell>
        </row>
        <row r="82">
          <cell r="H82" t="str">
            <v>Alchimiste</v>
          </cell>
          <cell r="I82">
            <v>5</v>
          </cell>
          <cell r="J82">
            <v>1</v>
          </cell>
        </row>
        <row r="83">
          <cell r="H83" t="str">
            <v>Armurier</v>
          </cell>
          <cell r="I83">
            <v>5</v>
          </cell>
          <cell r="J8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R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15" activeCellId="0" sqref="K15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6.76"/>
    <col collapsed="false" customWidth="true" hidden="false" outlineLevel="0" max="2" min="2" style="1" width="40.84"/>
    <col collapsed="false" customWidth="true" hidden="false" outlineLevel="0" max="3" min="3" style="1" width="132.15"/>
    <col collapsed="false" customWidth="false" hidden="false" outlineLevel="0" max="6" min="4" style="1" width="12.63"/>
    <col collapsed="false" customWidth="false" hidden="false" outlineLevel="0" max="16380" min="11" style="1" width="12.63"/>
    <col collapsed="false" customWidth="true" hidden="false" outlineLevel="0" max="16384" min="16381" style="1" width="11.53"/>
  </cols>
  <sheetData>
    <row r="1" customFormat="false" ht="15.75" hidden="false" customHeight="false" outlineLevel="0" collapsed="false">
      <c r="A1" s="2" t="s">
        <v>0</v>
      </c>
      <c r="B1" s="0"/>
      <c r="C1" s="0"/>
      <c r="D1" s="0"/>
      <c r="E1" s="0"/>
      <c r="F1" s="0"/>
      <c r="K1" s="2" t="s">
        <v>1</v>
      </c>
      <c r="L1" s="2"/>
      <c r="M1" s="2"/>
      <c r="N1" s="2"/>
      <c r="O1" s="2"/>
      <c r="P1" s="2"/>
      <c r="Q1" s="2"/>
      <c r="R1" s="0"/>
    </row>
    <row r="2" customFormat="false" ht="15.75" hidden="false" customHeight="false" outlineLevel="0" collapsed="false">
      <c r="A2" s="0"/>
      <c r="B2" s="0"/>
      <c r="C2" s="0"/>
      <c r="D2" s="0"/>
      <c r="E2" s="0"/>
      <c r="F2" s="0"/>
      <c r="K2" s="2"/>
      <c r="L2" s="2"/>
      <c r="M2" s="2"/>
      <c r="N2" s="2"/>
      <c r="O2" s="2"/>
      <c r="P2" s="2"/>
      <c r="Q2" s="2"/>
      <c r="R2" s="0"/>
    </row>
    <row r="3" customFormat="false" ht="15.75" hidden="false" customHeight="false" outlineLevel="0" collapsed="false">
      <c r="A3" s="2" t="s">
        <v>2</v>
      </c>
      <c r="B3" s="2"/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K3" s="2" t="s">
        <v>2</v>
      </c>
      <c r="L3" s="2"/>
      <c r="M3" s="0" t="s">
        <v>4</v>
      </c>
      <c r="N3" s="0" t="s">
        <v>5</v>
      </c>
      <c r="O3" s="0" t="s">
        <v>6</v>
      </c>
      <c r="P3" s="0" t="s">
        <v>7</v>
      </c>
      <c r="Q3" s="0" t="s">
        <v>8</v>
      </c>
      <c r="R3" s="0"/>
    </row>
    <row r="4" customFormat="false" ht="15.75" hidden="false" customHeight="false" outlineLevel="0" collapsed="false">
      <c r="A4" s="2" t="s">
        <v>9</v>
      </c>
      <c r="B4" s="2"/>
      <c r="C4" s="0" t="str">
        <f aca="false" t="array" ref="C4:C4">IFERROR(INDEX([1]DATA!$H$2:$I$83,MATCH(A4,[1]DATA!$I$2:$I$83,0),1), "")</f>
        <v>Artisan</v>
      </c>
      <c r="D4" s="0" t="n">
        <f aca="false" t="array" ref="D4:D4">IFERROR(INDEX([1]DATA!$I$2:$J$83,MATCH(A4,[1]DATA!$I$2:$I$83,0),2),"")</f>
        <v>5</v>
      </c>
      <c r="E4" s="0" t="n">
        <f aca="false" t="array" ref="E4:E4">IFERROR(INDEX([1]DATA!$I$2:$K$83,MATCH($A4,[1]DATA!$I$2:$I$83,0),3),"")</f>
        <v>1</v>
      </c>
      <c r="F4" s="0" t="n">
        <v>6</v>
      </c>
      <c r="G4" s="0" t="n">
        <f aca="false">IF(TYPE(D4)=2, " ", $F4*E4)</f>
        <v>6</v>
      </c>
      <c r="H4" s="0" t="n">
        <f aca="false">IF(TYPE(D4)=2, 0, F4*D4)</f>
        <v>30</v>
      </c>
      <c r="K4" s="2" t="s">
        <v>10</v>
      </c>
      <c r="L4" s="2"/>
      <c r="M4" s="0" t="n">
        <f aca="false" t="array" ref="M4:M4">IFERROR(INDEX([1]DATA!$M$2:$O$26,MATCH(K4,[1]DATA!$M$2:$M$26,0),2),"")</f>
        <v>1</v>
      </c>
      <c r="N4" s="0" t="n">
        <f aca="false" t="array" ref="N4:N4">IFERROR(INDEX([1]DATA!$M$2:$O$26,MATCH(K4,[1]DATA!$M$2:$M$26,0),3),"")</f>
        <v>2</v>
      </c>
      <c r="O4" s="0" t="n">
        <f aca="false">200+20+10+3*10</f>
        <v>260</v>
      </c>
      <c r="P4" s="0" t="n">
        <f aca="false">IF(TYPE(M4)=2, " " , O4*N4)</f>
        <v>520</v>
      </c>
      <c r="Q4" s="0" t="n">
        <f aca="false">IF(TYPE(M4)=2, 0, O4*M4)</f>
        <v>260</v>
      </c>
      <c r="R4" s="0"/>
    </row>
    <row r="5" customFormat="false" ht="15.75" hidden="false" customHeight="false" outlineLevel="0" collapsed="false">
      <c r="A5" s="2" t="s">
        <v>11</v>
      </c>
      <c r="B5" s="2"/>
      <c r="C5" s="0" t="str">
        <f aca="false" t="array" ref="C5:C5">IFERROR(INDEX([1]DATA!$H$2:$I$83,MATCH(A5,[1]DATA!$I$2:$I$83,0),1), "")</f>
        <v>Etude</v>
      </c>
      <c r="D5" s="0" t="n">
        <f aca="false" t="array" ref="D5:D5">IFERROR(INDEX([1]DATA!$I$2:$J$83,MATCH(A5,[1]DATA!$I$2:$I$83,0),2),"")</f>
        <v>1.5</v>
      </c>
      <c r="E5" s="0" t="n">
        <f aca="false" t="array" ref="E5:E5">IFERROR(INDEX([1]DATA!$I$2:$K$83,MATCH($A5,[1]DATA!$I$2:$I$83,0),3),"")</f>
        <v>1</v>
      </c>
      <c r="F5" s="0" t="n">
        <v>36</v>
      </c>
      <c r="G5" s="0" t="n">
        <f aca="false">IF(TYPE(D5)=2, " ", $F5*E5)</f>
        <v>36</v>
      </c>
      <c r="H5" s="0" t="n">
        <f aca="false">IF(TYPE(D5)=2, 0, F5*D5)</f>
        <v>54</v>
      </c>
      <c r="K5" s="2" t="s">
        <v>12</v>
      </c>
      <c r="L5" s="2"/>
      <c r="M5" s="0" t="n">
        <f aca="false" t="array" ref="M5:M5">IFERROR(INDEX([1]DATA!$M$2:$O$26,MATCH(K5,[1]DATA!$M$2:$M$26,0),2),"")</f>
        <v>0.8</v>
      </c>
      <c r="N5" s="0" t="n">
        <f aca="false" t="array" ref="N5:N5">IFERROR(INDEX([1]DATA!$M$2:$O$26,MATCH(K5,[1]DATA!$M$2:$M$26,0),3),"")</f>
        <v>2.5</v>
      </c>
      <c r="O5" s="0" t="n">
        <f aca="false">80+40</f>
        <v>120</v>
      </c>
      <c r="P5" s="0" t="n">
        <f aca="false">IF(TYPE(M5)=2, " " , O5*N5)</f>
        <v>300</v>
      </c>
      <c r="Q5" s="0" t="n">
        <f aca="false">IF(TYPE(M5)=2, 0, O5*M5)</f>
        <v>96</v>
      </c>
      <c r="R5" s="0"/>
    </row>
    <row r="6" customFormat="false" ht="15.75" hidden="false" customHeight="false" outlineLevel="0" collapsed="false">
      <c r="A6" s="2" t="s">
        <v>13</v>
      </c>
      <c r="B6" s="2"/>
      <c r="C6" s="0" t="str">
        <f aca="false" t="array" ref="C6:C6">IFERROR(INDEX([1]DATA!$H$2:$I$83,MATCH(A6,[1]DATA!$I$2:$I$83,0),1), "")</f>
        <v>Artisan</v>
      </c>
      <c r="D6" s="0" t="n">
        <f aca="false" t="array" ref="D6:D6">IFERROR(INDEX([1]DATA!$I$2:$J$83,MATCH(A6,[1]DATA!$I$2:$I$83,0),2),"")</f>
        <v>5</v>
      </c>
      <c r="E6" s="0" t="n">
        <f aca="false" t="array" ref="E6:E6">IFERROR(INDEX([1]DATA!$I$2:$K$83,MATCH($A6,[1]DATA!$I$2:$I$83,0),3),"")</f>
        <v>1</v>
      </c>
      <c r="F6" s="0" t="n">
        <v>6</v>
      </c>
      <c r="G6" s="0" t="n">
        <f aca="false">IF(TYPE(D6)=2, " ", $F6*E6)</f>
        <v>6</v>
      </c>
      <c r="H6" s="0" t="n">
        <f aca="false">IF(TYPE(D6)=2, 0, F6*D6)</f>
        <v>30</v>
      </c>
      <c r="K6" s="2" t="s">
        <v>14</v>
      </c>
      <c r="L6" s="2"/>
      <c r="M6" s="0" t="n">
        <f aca="false" t="array" ref="M6:M6">IFERROR(INDEX([1]DATA!$M$2:$O$26,MATCH(K6,[1]DATA!$M$2:$M$26,0),2),"")</f>
        <v>0.6</v>
      </c>
      <c r="N6" s="0" t="n">
        <f aca="false" t="array" ref="N6:N6">IFERROR(INDEX([1]DATA!$M$2:$O$26,MATCH(K6,[1]DATA!$M$2:$M$26,0),3),"")</f>
        <v>1</v>
      </c>
      <c r="O6" s="0" t="n">
        <f aca="false">50+20</f>
        <v>70</v>
      </c>
      <c r="P6" s="0" t="n">
        <f aca="false">IF(TYPE(M6)=2, " " , O6*N6)</f>
        <v>70</v>
      </c>
      <c r="Q6" s="0" t="n">
        <f aca="false">IF(TYPE(M6)=2, 0, O6*M6)</f>
        <v>42</v>
      </c>
      <c r="R6" s="0"/>
    </row>
    <row r="7" customFormat="false" ht="15.75" hidden="false" customHeight="false" outlineLevel="0" collapsed="false">
      <c r="A7" s="2" t="s">
        <v>15</v>
      </c>
      <c r="B7" s="2"/>
      <c r="C7" s="0" t="str">
        <f aca="false" t="array" ref="C7:C7">IFERROR(INDEX([1]DATA!$H$2:$I$83,MATCH(A7,[1]DATA!$I$2:$I$83,0),1), "")</f>
        <v>Transformation</v>
      </c>
      <c r="D7" s="0" t="n">
        <f aca="false" t="array" ref="D7:D7">IFERROR(INDEX([1]DATA!$I$2:$J$83,MATCH(A7,[1]DATA!$I$2:$I$83,0),2),"")</f>
        <v>0.5</v>
      </c>
      <c r="E7" s="0" t="n">
        <f aca="false" t="array" ref="E7:E7">IFERROR(INDEX([1]DATA!$I$2:$K$83,MATCH($A7,[1]DATA!$I$2:$I$83,0),3),"")</f>
        <v>1</v>
      </c>
      <c r="F7" s="0" t="n">
        <v>1</v>
      </c>
      <c r="G7" s="0" t="n">
        <f aca="false">IF(TYPE(D7)=2, " ", $F7*E7)</f>
        <v>1</v>
      </c>
      <c r="H7" s="0" t="n">
        <f aca="false">IF(TYPE(D7)=2, 0, F7*D7)</f>
        <v>0.5</v>
      </c>
      <c r="K7" s="2" t="s">
        <v>16</v>
      </c>
      <c r="L7" s="2"/>
      <c r="M7" s="0" t="n">
        <f aca="false" t="array" ref="M7:M7">IFERROR(INDEX([1]DATA!$M$2:$O$26,MATCH(K7,[1]DATA!$M$2:$M$26,0),2),"")</f>
        <v>0.7</v>
      </c>
      <c r="N7" s="0" t="n">
        <f aca="false" t="array" ref="N7:N7">IFERROR(INDEX([1]DATA!$M$2:$O$26,MATCH(K7,[1]DATA!$M$2:$M$26,0),3),"")</f>
        <v>2</v>
      </c>
      <c r="O7" s="0" t="n">
        <f aca="false">60+56+8+3*8+49</f>
        <v>197</v>
      </c>
      <c r="P7" s="0" t="n">
        <f aca="false">IF(TYPE(M7)=2, " " , O7*N7)</f>
        <v>394</v>
      </c>
      <c r="Q7" s="0" t="n">
        <f aca="false">IF(TYPE(M7)=2, 0, O7*M7)</f>
        <v>137.9</v>
      </c>
      <c r="R7" s="0"/>
    </row>
    <row r="8" customFormat="false" ht="15.75" hidden="false" customHeight="false" outlineLevel="0" collapsed="false">
      <c r="A8" s="2" t="s">
        <v>17</v>
      </c>
      <c r="B8" s="2"/>
      <c r="C8" s="0" t="str">
        <f aca="false" t="array" ref="C8:C8">IFERROR(INDEX([1]DATA!$H$2:$I$83,MATCH(A8,[1]DATA!$I$2:$I$83,0),1), "")</f>
        <v>Transformation</v>
      </c>
      <c r="D8" s="0" t="n">
        <f aca="false" t="array" ref="D8:D8">IFERROR(INDEX([1]DATA!$I$2:$J$83,MATCH(A8,[1]DATA!$I$2:$I$83,0),2),"")</f>
        <v>0.5</v>
      </c>
      <c r="E8" s="0" t="n">
        <f aca="false" t="array" ref="E8:E8">IFERROR(INDEX([1]DATA!$I$2:$K$83,MATCH($A8,[1]DATA!$I$2:$I$83,0),3),"")</f>
        <v>1</v>
      </c>
      <c r="F8" s="0" t="n">
        <v>8</v>
      </c>
      <c r="G8" s="0" t="n">
        <f aca="false">IF(TYPE(D8)=2, " ", $F8*E8)</f>
        <v>8</v>
      </c>
      <c r="H8" s="0" t="n">
        <f aca="false">IF(TYPE(D8)=2, 0, F8*D8)</f>
        <v>4</v>
      </c>
      <c r="K8" s="2" t="s">
        <v>18</v>
      </c>
      <c r="L8" s="2"/>
      <c r="M8" s="0" t="n">
        <f aca="false" t="array" ref="M8:M8">IFERROR(INDEX([1]DATA!$M$2:$O$26,MATCH(K8,[1]DATA!$M$2:$M$26,0),2),"")</f>
        <v>20</v>
      </c>
      <c r="N8" s="0" t="n">
        <f aca="false" t="array" ref="N8:N8">IFERROR(INDEX([1]DATA!$M$2:$O$26,MATCH(K8,[1]DATA!$M$2:$M$26,0),3),"")</f>
        <v>2</v>
      </c>
      <c r="O8" s="0" t="n">
        <v>2</v>
      </c>
      <c r="P8" s="0" t="n">
        <f aca="false">IF(TYPE(M8)=2, " " , O8*N8)</f>
        <v>4</v>
      </c>
      <c r="Q8" s="0" t="n">
        <f aca="false">IF(TYPE(M8)=2, 0, O8*M8)</f>
        <v>40</v>
      </c>
      <c r="R8" s="0"/>
    </row>
    <row r="9" customFormat="false" ht="15.75" hidden="false" customHeight="false" outlineLevel="0" collapsed="false">
      <c r="A9" s="2" t="s">
        <v>19</v>
      </c>
      <c r="B9" s="2"/>
      <c r="C9" s="0" t="str">
        <f aca="false" t="array" ref="C9:C9">IFERROR(INDEX([1]DATA!$H$2:$I$83,MATCH(A9,[1]DATA!$I$2:$I$83,0),1), "")</f>
        <v>Récolte</v>
      </c>
      <c r="D9" s="0" t="n">
        <f aca="false" t="array" ref="D9:D9">IFERROR(INDEX([1]DATA!$I$2:$J$83,MATCH(A9,[1]DATA!$I$2:$I$83,0),2),"")</f>
        <v>0.4</v>
      </c>
      <c r="E9" s="0" t="n">
        <f aca="false" t="array" ref="E9:E9">IFERROR(INDEX([1]DATA!$I$2:$K$83,MATCH($A9,[1]DATA!$I$2:$I$83,0),3),"")</f>
        <v>1</v>
      </c>
      <c r="F9" s="0" t="n">
        <v>50</v>
      </c>
      <c r="G9" s="0" t="n">
        <f aca="false">IF(TYPE(D9)=2, " ", $F9*E9)</f>
        <v>50</v>
      </c>
      <c r="H9" s="0" t="n">
        <f aca="false">IF(TYPE(D9)=2, 0, F9*D9)</f>
        <v>20</v>
      </c>
      <c r="K9" s="2" t="s">
        <v>20</v>
      </c>
      <c r="L9" s="2"/>
      <c r="M9" s="0" t="n">
        <f aca="false" t="array" ref="M9:M9">IFERROR(INDEX([1]DATA!$M$2:$O$26,MATCH(K9,[1]DATA!$M$2:$M$26,0),2),"")</f>
        <v>0.5</v>
      </c>
      <c r="N9" s="0" t="n">
        <f aca="false" t="array" ref="N9:N9">IFERROR(INDEX([1]DATA!$M$2:$O$26,MATCH(K9,[1]DATA!$M$2:$M$26,0),3),"")</f>
        <v>1</v>
      </c>
      <c r="O9" s="0" t="n">
        <v>40</v>
      </c>
      <c r="P9" s="0" t="n">
        <f aca="false">IF(TYPE(M9)=2, " " , O9*N9)</f>
        <v>40</v>
      </c>
      <c r="Q9" s="0" t="n">
        <f aca="false">IF(TYPE(M9)=2, 0, O9*M9)</f>
        <v>20</v>
      </c>
      <c r="R9" s="0"/>
    </row>
    <row r="10" customFormat="false" ht="15.75" hidden="false" customHeight="false" outlineLevel="0" collapsed="false">
      <c r="A10" s="2" t="s">
        <v>21</v>
      </c>
      <c r="B10" s="2"/>
      <c r="C10" s="0" t="str">
        <f aca="false" t="array" ref="C10:C10">IFERROR(INDEX([1]DATA!$H$2:$I$83,MATCH(A10,[1]DATA!$I$2:$I$83,0),1), "")</f>
        <v>Bureau d'Intendance</v>
      </c>
      <c r="D10" s="0" t="n">
        <f aca="false" t="array" ref="D10:D10">IFERROR(INDEX([1]DATA!$I$2:$J$83,MATCH(A10,[1]DATA!$I$2:$I$83,0),2),"")</f>
        <v>0.2</v>
      </c>
      <c r="E10" s="0" t="n">
        <f aca="false" t="array" ref="E10:E10">IFERROR(INDEX([1]DATA!$I$2:$K$83,MATCH($A10,[1]DATA!$I$2:$I$83,0),3),"")</f>
        <v>1</v>
      </c>
      <c r="F10" s="0" t="n">
        <v>10</v>
      </c>
      <c r="G10" s="0" t="n">
        <f aca="false">IF(TYPE(D10)=2, " ", $F10*E10)</f>
        <v>10</v>
      </c>
      <c r="H10" s="0" t="n">
        <f aca="false">IF(TYPE(D10)=2, 0, F10*D10)</f>
        <v>2</v>
      </c>
      <c r="K10" s="2" t="s">
        <v>22</v>
      </c>
      <c r="L10" s="2"/>
      <c r="M10" s="0" t="n">
        <f aca="false" t="array" ref="M10:M10">IFERROR(INDEX([1]DATA!$M$2:$O$26,MATCH(K10,[1]DATA!$M$2:$M$26,0),2),"")</f>
        <v>2</v>
      </c>
      <c r="N10" s="0"/>
      <c r="O10" s="0" t="n">
        <v>1</v>
      </c>
      <c r="P10" s="0" t="n">
        <f aca="false">IF(TYPE(M10)=2, " " , O10*N10)</f>
        <v>0</v>
      </c>
      <c r="Q10" s="0" t="n">
        <f aca="false">IF(TYPE(M10)=2, 0, O10*M10)</f>
        <v>2</v>
      </c>
      <c r="R10" s="0"/>
    </row>
    <row r="11" customFormat="false" ht="15.75" hidden="false" customHeight="false" outlineLevel="0" collapsed="false">
      <c r="A11" s="2" t="s">
        <v>23</v>
      </c>
      <c r="B11" s="2"/>
      <c r="C11" s="0" t="str">
        <f aca="false" t="array" ref="C11:C11">IFERROR(INDEX([1]DATA!$H$2:$I$83,MATCH(A11,[1]DATA!$I$2:$I$83,0),1), "")</f>
        <v>Récolte</v>
      </c>
      <c r="D11" s="0" t="n">
        <f aca="false" t="array" ref="D11:D11">IFERROR(INDEX([1]DATA!$I$2:$J$83,MATCH(A11,[1]DATA!$I$2:$I$83,0),2),"")</f>
        <v>1</v>
      </c>
      <c r="E11" s="0" t="n">
        <f aca="false" t="array" ref="E11:E11">IFERROR(INDEX([1]DATA!$I$2:$K$83,MATCH($A11,[1]DATA!$I$2:$I$83,0),3),"")</f>
        <v>1</v>
      </c>
      <c r="F11" s="0" t="n">
        <v>80</v>
      </c>
      <c r="G11" s="0" t="n">
        <f aca="false">IF(TYPE(D11)=2, " ", $F11*E11)</f>
        <v>80</v>
      </c>
      <c r="H11" s="0" t="n">
        <f aca="false">IF(TYPE(D11)=2, 0, F11*D11)</f>
        <v>80</v>
      </c>
      <c r="K11" s="2" t="s">
        <v>24</v>
      </c>
      <c r="L11" s="2"/>
      <c r="M11" s="0" t="n">
        <f aca="false" t="array" ref="M11:M11">IFERROR(INDEX([1]DATA!$M$2:$O$26,MATCH(K11,[1]DATA!$M$2:$M$26,0),2),"")</f>
        <v>0.2</v>
      </c>
      <c r="N11" s="0"/>
      <c r="O11" s="0" t="n">
        <f aca="false">14*14+42</f>
        <v>238</v>
      </c>
      <c r="P11" s="0" t="n">
        <f aca="false">IF(TYPE(M11)=2, " " , O11*N11)</f>
        <v>0</v>
      </c>
      <c r="Q11" s="0" t="n">
        <f aca="false">IF(TYPE(M11)=2, 0, O11*M11)</f>
        <v>47.6</v>
      </c>
      <c r="R11" s="0"/>
    </row>
    <row r="12" customFormat="false" ht="15.75" hidden="false" customHeight="false" outlineLevel="0" collapsed="false">
      <c r="A12" s="2" t="s">
        <v>25</v>
      </c>
      <c r="B12" s="2"/>
      <c r="C12" s="0" t="str">
        <f aca="false" t="array" ref="C12:C12">IFERROR(INDEX([1]DATA!$H$2:$I$83,MATCH(A12,[1]DATA!$I$2:$I$83,0),1), "")</f>
        <v>Transformation</v>
      </c>
      <c r="D12" s="0" t="n">
        <f aca="false" t="array" ref="D12:D12">IFERROR(INDEX([1]DATA!$I$2:$J$83,MATCH(A12,[1]DATA!$I$2:$I$83,0),2),"")</f>
        <v>2</v>
      </c>
      <c r="E12" s="0" t="n">
        <f aca="false" t="array" ref="E12:E12">IFERROR(INDEX([1]DATA!$I$2:$K$83,MATCH($A12,[1]DATA!$I$2:$I$83,0),3),"")</f>
        <v>1</v>
      </c>
      <c r="F12" s="0" t="n">
        <v>20</v>
      </c>
      <c r="G12" s="0" t="n">
        <f aca="false">IF(TYPE(D12)=2, " ", $F12*E12)</f>
        <v>20</v>
      </c>
      <c r="H12" s="0" t="n">
        <f aca="false">IF(TYPE(D12)=2, 0, F12*D12)</f>
        <v>40</v>
      </c>
      <c r="K12" s="2" t="s">
        <v>26</v>
      </c>
      <c r="L12" s="2"/>
      <c r="M12" s="0" t="n">
        <f aca="false" t="array" ref="M12:M12">IFERROR(INDEX([1]DATA!$M$2:$O$26,MATCH(K12,[1]DATA!$M$2:$M$26,0),2),"")</f>
        <v>0.1</v>
      </c>
      <c r="N12" s="0"/>
      <c r="O12" s="0" t="n">
        <v>15</v>
      </c>
      <c r="P12" s="0" t="n">
        <f aca="false">IF(TYPE(M12)=2, " " , O12*N12)</f>
        <v>0</v>
      </c>
      <c r="Q12" s="0" t="n">
        <f aca="false">IF(TYPE(M12)=2, 0, O12*M12)</f>
        <v>1.5</v>
      </c>
      <c r="R12" s="0"/>
    </row>
    <row r="13" customFormat="false" ht="15.75" hidden="false" customHeight="false" outlineLevel="0" collapsed="false">
      <c r="A13" s="2" t="s">
        <v>27</v>
      </c>
      <c r="B13" s="2"/>
      <c r="C13" s="0" t="str">
        <f aca="false" t="array" ref="C13:C13">IFERROR(INDEX([1]DATA!$H$2:$I$83,MATCH(A13,[1]DATA!$I$2:$I$83,0),1), "")</f>
        <v>Info</v>
      </c>
      <c r="D13" s="0" t="str">
        <f aca="false" t="array" ref="D13:D13">IFERROR(INDEX([1]DATA!$I$2:$J$83,MATCH(A13,[1]DATA!$I$2:$I$83,0),2),"")</f>
        <v>Spécial</v>
      </c>
      <c r="E13" s="0" t="n">
        <f aca="false" t="array" ref="E13:E13">IFERROR(INDEX([1]DATA!$I$2:$K$83,MATCH($A13,[1]DATA!$I$2:$I$83,0),3),"")</f>
        <v>1</v>
      </c>
      <c r="F13" s="0" t="n">
        <v>1</v>
      </c>
      <c r="G13" s="0" t="n">
        <f aca="false">IF(TYPE(D13)=2, " ", $F13*E13)</f>
        <v>1</v>
      </c>
      <c r="H13" s="0" t="e">
        <f aca="false">IF(TYPE(D13)=2, 0, F13*D13)</f>
        <v>#VALUE!</v>
      </c>
      <c r="K13" s="2" t="s">
        <v>28</v>
      </c>
      <c r="L13" s="2"/>
      <c r="M13" s="0" t="n">
        <f aca="false" t="array" ref="M13:M13">IFERROR(INDEX([1]DATA!$M$2:$O$26,MATCH(K13,[1]DATA!$M$2:$M$26,0),2),"")</f>
        <v>0.4</v>
      </c>
      <c r="N13" s="0"/>
      <c r="O13" s="0" t="n">
        <v>15</v>
      </c>
      <c r="P13" s="0" t="n">
        <f aca="false">IF(TYPE(M13)=2, " " , O13*N13)</f>
        <v>0</v>
      </c>
      <c r="Q13" s="0" t="n">
        <f aca="false">IF(TYPE(M13)=2, 0, O13*M13)</f>
        <v>6</v>
      </c>
      <c r="R13" s="0"/>
    </row>
    <row r="14" customFormat="false" ht="15.75" hidden="false" customHeight="false" outlineLevel="0" collapsed="false">
      <c r="A14" s="2" t="s">
        <v>29</v>
      </c>
      <c r="B14" s="2"/>
      <c r="C14" s="0" t="str">
        <f aca="false" t="array" ref="C14:C14">IFERROR(INDEX([1]DATA!$H$2:$I$83,MATCH(A14,[1]DATA!$I$2:$I$83,0),1), "")</f>
        <v>Artisan</v>
      </c>
      <c r="D14" s="0" t="n">
        <f aca="false" t="array" ref="D14:D14">IFERROR(INDEX([1]DATA!$I$2:$J$83,MATCH(A14,[1]DATA!$I$2:$I$83,0),2),"")</f>
        <v>5</v>
      </c>
      <c r="E14" s="0" t="n">
        <f aca="false" t="array" ref="E14:E14">IFERROR(INDEX([1]DATA!$I$2:$K$83,MATCH($A14,[1]DATA!$I$2:$I$83,0),3),"")</f>
        <v>1</v>
      </c>
      <c r="F14" s="0" t="n">
        <v>6</v>
      </c>
      <c r="G14" s="0" t="n">
        <f aca="false">IF(TYPE(D14)=2, " ", $F14*E14)</f>
        <v>6</v>
      </c>
      <c r="H14" s="0" t="n">
        <f aca="false">IF(TYPE(D14)=2, 0, F14*D14)</f>
        <v>30</v>
      </c>
      <c r="K14" s="2"/>
      <c r="L14" s="2"/>
      <c r="M14" s="0" t="str">
        <f aca="false" t="array" ref="M14:M14">IFERROR(INDEX([1]DATA!$M$2:$O$26,MATCH(K14,[1]DATA!$M$2:$M$26,0),2),"")</f>
        <v/>
      </c>
      <c r="N14" s="0"/>
      <c r="O14" s="0"/>
      <c r="P14" s="0" t="n">
        <f aca="false">IF(TYPE(M14)=2, " " , O14*N14)</f>
        <v>0</v>
      </c>
      <c r="Q14" s="0" t="e">
        <f aca="false">IF(TYPE(M14)=2, 0, O14*M14)</f>
        <v>#VALUE!</v>
      </c>
      <c r="R14" s="0"/>
    </row>
    <row r="15" customFormat="false" ht="15.75" hidden="false" customHeight="false" outlineLevel="0" collapsed="false">
      <c r="A15" s="2" t="s">
        <v>30</v>
      </c>
      <c r="B15" s="2"/>
      <c r="C15" s="0" t="str">
        <f aca="false" t="array" ref="C15:C15">IFERROR(INDEX([1]DATA!$H$2:$I$83,MATCH(A15,[1]DATA!$I$2:$I$83,0),1), "")</f>
        <v>Récolte</v>
      </c>
      <c r="D15" s="0" t="n">
        <f aca="false" t="array" ref="D15:D15">IFERROR(INDEX([1]DATA!$I$2:$J$83,MATCH(A15,[1]DATA!$I$2:$I$83,0),2),"")</f>
        <v>0.02</v>
      </c>
      <c r="E15" s="0" t="n">
        <f aca="false" t="array" ref="E15:E15">IFERROR(INDEX([1]DATA!$I$2:$K$83,MATCH($A15,[1]DATA!$I$2:$I$83,0),3),"")</f>
        <v>1</v>
      </c>
      <c r="F15" s="0" t="n">
        <v>40</v>
      </c>
      <c r="G15" s="0" t="n">
        <f aca="false">IF(TYPE(D15)=2, " ", $F15*E15)</f>
        <v>40</v>
      </c>
      <c r="H15" s="0" t="n">
        <f aca="false">IF(TYPE(D15)=2, 0, F15*D15)</f>
        <v>0.8</v>
      </c>
      <c r="K15" s="2"/>
      <c r="L15" s="2"/>
      <c r="M15" s="0" t="str">
        <f aca="false" t="array" ref="M15:M15">IFERROR(INDEX([1]DATA!$M$2:$O$26,MATCH(K15,[1]DATA!$M$2:$M$26,0),2),"")</f>
        <v/>
      </c>
      <c r="N15" s="0"/>
      <c r="O15" s="0"/>
      <c r="P15" s="0" t="n">
        <f aca="false">IF(TYPE(M15)=2, " " , O15*N15)</f>
        <v>0</v>
      </c>
      <c r="Q15" s="0" t="e">
        <f aca="false">IF(TYPE(M15)=2, 0, O15*M15)</f>
        <v>#VALUE!</v>
      </c>
      <c r="R15" s="0"/>
    </row>
    <row r="16" customFormat="false" ht="15.75" hidden="false" customHeight="false" outlineLevel="0" collapsed="false">
      <c r="A16" s="2" t="s">
        <v>31</v>
      </c>
      <c r="B16" s="2"/>
      <c r="C16" s="0" t="str">
        <f aca="false" t="array" ref="C16:C16">IFERROR(INDEX([1]DATA!$H$2:$I$83,MATCH(A16,[1]DATA!$I$2:$I$83,0),1), "")</f>
        <v>Prod</v>
      </c>
      <c r="D16" s="0" t="n">
        <f aca="false" t="array" ref="D16:D16">IFERROR(INDEX([1]DATA!$I$2:$J$83,MATCH(A16,[1]DATA!$I$2:$I$83,0),2),"")</f>
        <v>0.5</v>
      </c>
      <c r="E16" s="0" t="n">
        <f aca="false" t="array" ref="E16:E16">IFERROR(INDEX([1]DATA!$I$2:$K$83,MATCH($A16,[1]DATA!$I$2:$I$83,0),3),"")</f>
        <v>1</v>
      </c>
      <c r="F16" s="0" t="n">
        <v>10</v>
      </c>
      <c r="G16" s="0" t="n">
        <f aca="false">IF(TYPE(D16)=2, " ", $F16*E16)</f>
        <v>10</v>
      </c>
      <c r="H16" s="0" t="n">
        <f aca="false">IF(TYPE(D16)=2, 0, F16*D16)</f>
        <v>5</v>
      </c>
      <c r="K16" s="2"/>
      <c r="L16" s="2"/>
      <c r="M16" s="0" t="str">
        <f aca="false" t="array" ref="M16:M16">IFERROR(INDEX([1]DATA!$M$2:$O$26,MATCH(K16,[1]DATA!$M$2:$M$26,0),2),"")</f>
        <v/>
      </c>
      <c r="N16" s="0"/>
      <c r="O16" s="0"/>
      <c r="P16" s="0" t="n">
        <f aca="false">IF(TYPE(M16)=2, " " , O16*N16)</f>
        <v>0</v>
      </c>
      <c r="Q16" s="0" t="e">
        <f aca="false">IF(TYPE(M16)=2, 0, O16*M16)</f>
        <v>#VALUE!</v>
      </c>
      <c r="R16" s="0"/>
    </row>
    <row r="17" customFormat="false" ht="15.75" hidden="false" customHeight="false" outlineLevel="0" collapsed="false">
      <c r="A17" s="2" t="s">
        <v>32</v>
      </c>
      <c r="B17" s="2"/>
      <c r="C17" s="0" t="str">
        <f aca="false" t="array" ref="C17:C17">IFERROR(INDEX([1]DATA!$H$2:$I$83,MATCH(A17,[1]DATA!$I$2:$I$83,0),1), "")</f>
        <v>Artisan</v>
      </c>
      <c r="D17" s="0" t="n">
        <f aca="false" t="array" ref="D17:D17">IFERROR(INDEX([1]DATA!$I$2:$J$83,MATCH(A17,[1]DATA!$I$2:$I$83,0),2),"")</f>
        <v>5</v>
      </c>
      <c r="E17" s="0" t="n">
        <f aca="false" t="array" ref="E17:E17">IFERROR(INDEX([1]DATA!$I$2:$K$83,MATCH($A17,[1]DATA!$I$2:$I$83,0),3),"")</f>
        <v>1</v>
      </c>
      <c r="F17" s="0" t="n">
        <v>40</v>
      </c>
      <c r="G17" s="0" t="n">
        <f aca="false">IF(TYPE(D17)=2, " ", $F17*E17)</f>
        <v>40</v>
      </c>
      <c r="H17" s="0" t="n">
        <f aca="false">IF(TYPE(D17)=2, 0, F17*D17)</f>
        <v>200</v>
      </c>
      <c r="K17" s="2"/>
      <c r="L17" s="2"/>
      <c r="M17" s="0" t="str">
        <f aca="false" t="array" ref="M17:M17">IFERROR(INDEX([1]DATA!$M$2:$O$26,MATCH(K17,[1]DATA!$M$2:$M$26,0),2),"")</f>
        <v/>
      </c>
      <c r="N17" s="0"/>
      <c r="O17" s="0"/>
      <c r="P17" s="0" t="n">
        <f aca="false">IF(TYPE(M17)=2, " " , O17*N17)</f>
        <v>0</v>
      </c>
      <c r="Q17" s="0" t="e">
        <f aca="false">IF(TYPE(M17)=2, 0, O17*M17)</f>
        <v>#VALUE!</v>
      </c>
      <c r="R17" s="0"/>
    </row>
    <row r="18" customFormat="false" ht="15.75" hidden="false" customHeight="false" outlineLevel="0" collapsed="false">
      <c r="A18" s="2" t="s">
        <v>33</v>
      </c>
      <c r="B18" s="2"/>
      <c r="C18" s="0" t="str">
        <f aca="false" t="array" ref="C18:C18">IFERROR(INDEX([1]DATA!$H$2:$I$83,MATCH(A18,[1]DATA!$I$2:$I$83,0),1), "")</f>
        <v>Récolte</v>
      </c>
      <c r="D18" s="0" t="n">
        <f aca="false" t="array" ref="D18:D18">IFERROR(INDEX([1]DATA!$I$2:$J$83,MATCH(A18,[1]DATA!$I$2:$I$83,0),2),"")</f>
        <v>0.3</v>
      </c>
      <c r="E18" s="0" t="n">
        <f aca="false" t="array" ref="E18:E18">IFERROR(INDEX([1]DATA!$I$2:$K$83,MATCH($A18,[1]DATA!$I$2:$I$83,0),3),"")</f>
        <v>1</v>
      </c>
      <c r="F18" s="0" t="n">
        <v>5</v>
      </c>
      <c r="G18" s="0" t="n">
        <f aca="false">IF(TYPE(D18)=2, " ", $F18*E18)</f>
        <v>5</v>
      </c>
      <c r="H18" s="0" t="n">
        <f aca="false">IF(TYPE(D18)=2, 0, F18*D18)</f>
        <v>1.5</v>
      </c>
      <c r="K18" s="2"/>
      <c r="L18" s="2"/>
      <c r="M18" s="0" t="str">
        <f aca="false" t="array" ref="M18:M18">IFERROR(INDEX([1]DATA!$M$2:$O$26,MATCH(K18,[1]DATA!$M$2:$M$26,0),2),"")</f>
        <v/>
      </c>
      <c r="N18" s="0"/>
      <c r="O18" s="0"/>
      <c r="P18" s="0" t="n">
        <f aca="false">IF(TYPE(M18)=2, " " , O18*N18)</f>
        <v>0</v>
      </c>
      <c r="Q18" s="0" t="e">
        <f aca="false">IF(TYPE(M18)=2, 0, O18*M18)</f>
        <v>#VALUE!</v>
      </c>
      <c r="R18" s="0"/>
    </row>
    <row r="19" customFormat="false" ht="15.75" hidden="false" customHeight="false" outlineLevel="0" collapsed="false">
      <c r="A19" s="2" t="s">
        <v>34</v>
      </c>
      <c r="B19" s="2"/>
      <c r="C19" s="0" t="str">
        <f aca="false" t="array" ref="C19:C19">IFERROR(INDEX([1]DATA!$H$2:$I$83,MATCH(A19,[1]DATA!$I$2:$I$83,0),1), "")</f>
        <v>Artisan</v>
      </c>
      <c r="D19" s="0" t="n">
        <f aca="false" t="array" ref="D19:D19">IFERROR(INDEX([1]DATA!$I$2:$J$83,MATCH(A19,[1]DATA!$I$2:$I$83,0),2),"")</f>
        <v>2.5</v>
      </c>
      <c r="E19" s="0" t="n">
        <f aca="false" t="array" ref="E19:E19">IFERROR(INDEX([1]DATA!$I$2:$K$83,MATCH($A19,[1]DATA!$I$2:$I$83,0),3),"")</f>
        <v>1</v>
      </c>
      <c r="F19" s="0" t="n">
        <v>6</v>
      </c>
      <c r="G19" s="0" t="n">
        <f aca="false">IF(TYPE(D19)=2, " ", $F19*E19)</f>
        <v>6</v>
      </c>
      <c r="H19" s="0" t="n">
        <f aca="false">IF(TYPE(D19)=2, 0, F19*D19)</f>
        <v>15</v>
      </c>
      <c r="K19" s="2"/>
      <c r="L19" s="2"/>
      <c r="M19" s="0" t="str">
        <f aca="false" t="array" ref="M19:M19">IFERROR(INDEX([1]DATA!$M$2:$O$26,MATCH(K19,[1]DATA!$M$2:$M$26,0),2),"")</f>
        <v/>
      </c>
      <c r="N19" s="0"/>
      <c r="O19" s="0"/>
      <c r="P19" s="0" t="n">
        <f aca="false">IF(TYPE(M19)=2, " " , O19*N19)</f>
        <v>0</v>
      </c>
      <c r="Q19" s="0" t="e">
        <f aca="false">IF(TYPE(M19)=2, 0, O19*M19)</f>
        <v>#VALUE!</v>
      </c>
      <c r="R19" s="0"/>
    </row>
    <row r="20" customFormat="false" ht="15.75" hidden="false" customHeight="false" outlineLevel="0" collapsed="false">
      <c r="A20" s="2" t="s">
        <v>35</v>
      </c>
      <c r="B20" s="2"/>
      <c r="C20" s="0" t="str">
        <f aca="false" t="array" ref="C20:C20">IFERROR(INDEX([1]DATA!$H$2:$I$83,MATCH(A20,[1]DATA!$I$2:$I$83,0),1), "")</f>
        <v>Artisan</v>
      </c>
      <c r="D20" s="0" t="n">
        <f aca="false" t="array" ref="D20:D20">IFERROR(INDEX([1]DATA!$I$2:$J$83,MATCH(A20,[1]DATA!$I$2:$I$83,0),2),"")</f>
        <v>2.5</v>
      </c>
      <c r="E20" s="0" t="n">
        <f aca="false" t="array" ref="E20:E20">IFERROR(INDEX([1]DATA!$I$2:$K$83,MATCH($A20,[1]DATA!$I$2:$I$83,0),3),"")</f>
        <v>1</v>
      </c>
      <c r="F20" s="0" t="n">
        <v>6</v>
      </c>
      <c r="G20" s="0" t="n">
        <f aca="false">IF(TYPE(D20)=2, " ", $F20*E20)</f>
        <v>6</v>
      </c>
      <c r="H20" s="0" t="n">
        <f aca="false">IF(TYPE(D20)=2, 0, F20*D20)</f>
        <v>15</v>
      </c>
      <c r="K20" s="2"/>
      <c r="L20" s="2"/>
      <c r="M20" s="0" t="str">
        <f aca="false" t="array" ref="M20:M20">IFERROR(INDEX([1]DATA!$M$2:$O$26,MATCH(K20,[1]DATA!$M$2:$M$26,0),2),"")</f>
        <v/>
      </c>
      <c r="N20" s="0"/>
      <c r="O20" s="0"/>
      <c r="P20" s="0" t="n">
        <f aca="false">IF(TYPE(M20)=2, " " , O20*N20)</f>
        <v>0</v>
      </c>
      <c r="Q20" s="0" t="e">
        <f aca="false">IF(TYPE(M20)=2, 0, O20*M20)</f>
        <v>#VALUE!</v>
      </c>
      <c r="R20" s="0"/>
    </row>
    <row r="21" customFormat="false" ht="15.75" hidden="false" customHeight="false" outlineLevel="0" collapsed="false">
      <c r="A21" s="2" t="s">
        <v>36</v>
      </c>
      <c r="B21" s="2"/>
      <c r="C21" s="0" t="str">
        <f aca="false" t="array" ref="C21:C21">IFERROR(INDEX([1]DATA!$H$2:$I$83,MATCH(A21,[1]DATA!$I$2:$I$83,0),1), "")</f>
        <v>Bureau d'Intendance</v>
      </c>
      <c r="D21" s="0" t="n">
        <f aca="false" t="array" ref="D21:D21">IFERROR(INDEX([1]DATA!$I$2:$J$83,MATCH(A21,[1]DATA!$I$2:$I$83,0),2),"")</f>
        <v>0.7</v>
      </c>
      <c r="E21" s="0" t="n">
        <f aca="false" t="array" ref="E21:E21">IFERROR(INDEX([1]DATA!$I$2:$K$83,MATCH($A21,[1]DATA!$I$2:$I$83,0),3),"")</f>
        <v>1</v>
      </c>
      <c r="F21" s="0" t="n">
        <v>1</v>
      </c>
      <c r="G21" s="0" t="n">
        <f aca="false">IF(TYPE(D21)=2, " ", $F21*E21)</f>
        <v>1</v>
      </c>
      <c r="H21" s="0" t="n">
        <f aca="false">IF(TYPE(D21)=2, 0, F21*D21)</f>
        <v>0.7</v>
      </c>
      <c r="K21" s="2"/>
      <c r="L21" s="2"/>
      <c r="M21" s="0" t="str">
        <f aca="false" t="array" ref="M21:M21">IFERROR(INDEX([1]DATA!$M$2:$O$26,MATCH(K21,[1]DATA!$M$2:$M$26,0),2),"")</f>
        <v/>
      </c>
      <c r="N21" s="0"/>
      <c r="O21" s="0"/>
      <c r="P21" s="0" t="n">
        <f aca="false">IF(TYPE(M21)=2, " " , O21*N21)</f>
        <v>0</v>
      </c>
      <c r="Q21" s="0" t="e">
        <f aca="false">IF(TYPE(M21)=2, 0, O21*M21)</f>
        <v>#VALUE!</v>
      </c>
      <c r="R21" s="0"/>
    </row>
    <row r="22" customFormat="false" ht="15.75" hidden="false" customHeight="false" outlineLevel="0" collapsed="false">
      <c r="A22" s="2" t="s">
        <v>37</v>
      </c>
      <c r="B22" s="2"/>
      <c r="C22" s="0" t="str">
        <f aca="false" t="array" ref="C22:C22">IFERROR(INDEX([1]DATA!$H$2:$I$83,MATCH(A22,[1]DATA!$I$2:$I$83,0),1), "")</f>
        <v>Diplomatie</v>
      </c>
      <c r="D22" s="0" t="n">
        <f aca="false" t="array" ref="D22:D22">IFERROR(INDEX([1]DATA!$I$2:$J$83,MATCH(A22,[1]DATA!$I$2:$I$83,0),2),"")</f>
        <v>2</v>
      </c>
      <c r="E22" s="0" t="n">
        <f aca="false" t="array" ref="E22:E22">IFERROR(INDEX([1]DATA!$I$2:$K$83,MATCH($A22,[1]DATA!$I$2:$I$83,0),3),"")</f>
        <v>1</v>
      </c>
      <c r="F22" s="0" t="n">
        <v>5</v>
      </c>
      <c r="G22" s="0" t="n">
        <f aca="false">IF(TYPE(D22)=2, " ", $F22*E22)</f>
        <v>5</v>
      </c>
      <c r="H22" s="0" t="n">
        <f aca="false">IF(TYPE(D22)=2, 0, F22*D22)</f>
        <v>10</v>
      </c>
      <c r="K22" s="2"/>
      <c r="L22" s="2"/>
      <c r="M22" s="0" t="str">
        <f aca="false" t="array" ref="M22:M22">IFERROR(INDEX([1]DATA!$M$2:$O$26,MATCH(K22,[1]DATA!$M$2:$M$26,0),2),"")</f>
        <v/>
      </c>
      <c r="N22" s="0"/>
      <c r="O22" s="0"/>
      <c r="P22" s="0" t="n">
        <f aca="false">IF(TYPE(M22)=2, " " , O22*N22)</f>
        <v>0</v>
      </c>
      <c r="Q22" s="0" t="e">
        <f aca="false">IF(TYPE(M22)=2, 0, O22*M22)</f>
        <v>#VALUE!</v>
      </c>
      <c r="R22" s="0"/>
    </row>
    <row r="23" customFormat="false" ht="15.75" hidden="false" customHeight="false" outlineLevel="0" collapsed="false">
      <c r="A23" s="2" t="s">
        <v>38</v>
      </c>
      <c r="B23" s="2"/>
      <c r="C23" s="0" t="str">
        <f aca="false" t="array" ref="C23:C23">IFERROR(INDEX([1]DATA!$H$2:$I$83,MATCH(A23,[1]DATA!$I$2:$I$83,0),1), "")</f>
        <v>Artisan</v>
      </c>
      <c r="D23" s="0" t="n">
        <f aca="false" t="array" ref="D23:D23">IFERROR(INDEX([1]DATA!$I$2:$J$83,MATCH(A23,[1]DATA!$I$2:$I$83,0),2),"")</f>
        <v>5</v>
      </c>
      <c r="E23" s="0" t="n">
        <f aca="false" t="array" ref="E23:E23">IFERROR(INDEX([1]DATA!$I$2:$K$83,MATCH($A23,[1]DATA!$I$2:$I$83,0),3),"")</f>
        <v>1</v>
      </c>
      <c r="F23" s="0" t="n">
        <v>7</v>
      </c>
      <c r="G23" s="0" t="n">
        <f aca="false">IF(TYPE(D23)=2, " ", $F23*E23)</f>
        <v>7</v>
      </c>
      <c r="H23" s="0" t="n">
        <f aca="false">IF(TYPE(D23)=2, 0, F23*D23)</f>
        <v>35</v>
      </c>
      <c r="K23" s="2"/>
      <c r="L23" s="2"/>
      <c r="M23" s="0" t="str">
        <f aca="false" t="array" ref="M23:M23">IFERROR(INDEX([1]DATA!$M$2:$O$26,MATCH(K23,[1]DATA!$M$2:$M$26,0),2),"")</f>
        <v/>
      </c>
      <c r="N23" s="0"/>
      <c r="O23" s="0"/>
      <c r="P23" s="0" t="n">
        <f aca="false">IF(TYPE(M23)=2, " " , O23*N23)</f>
        <v>0</v>
      </c>
      <c r="Q23" s="0" t="e">
        <f aca="false">IF(TYPE(M23)=2, 0, O23*M23)</f>
        <v>#VALUE!</v>
      </c>
      <c r="R23" s="0"/>
    </row>
    <row r="24" customFormat="false" ht="15.75" hidden="false" customHeight="false" outlineLevel="0" collapsed="false">
      <c r="A24" s="2" t="s">
        <v>39</v>
      </c>
      <c r="B24" s="2"/>
      <c r="C24" s="0" t="str">
        <f aca="false" t="array" ref="C24:C24">IFERROR(INDEX([1]DATA!$H$2:$I$83,MATCH(A24,[1]DATA!$I$2:$I$83,0),1), "")</f>
        <v>Transformation</v>
      </c>
      <c r="D24" s="0" t="n">
        <f aca="false" t="array" ref="D24:D24">IFERROR(INDEX([1]DATA!$I$2:$J$83,MATCH(A24,[1]DATA!$I$2:$I$83,0),2),"")</f>
        <v>0.5</v>
      </c>
      <c r="E24" s="0" t="n">
        <f aca="false" t="array" ref="E24:E24">IFERROR(INDEX([1]DATA!$I$2:$K$83,MATCH($A24,[1]DATA!$I$2:$I$83,0),3),"")</f>
        <v>1</v>
      </c>
      <c r="F24" s="0" t="n">
        <v>4</v>
      </c>
      <c r="G24" s="0" t="n">
        <f aca="false">IF(TYPE(D24)=2, " ", $F24*E24)</f>
        <v>4</v>
      </c>
      <c r="H24" s="0" t="n">
        <f aca="false">IF(TYPE(D24)=2, 0, F24*D24)</f>
        <v>2</v>
      </c>
      <c r="K24" s="2"/>
      <c r="L24" s="2"/>
      <c r="M24" s="0" t="str">
        <f aca="false" t="array" ref="M24:M24">IFERROR(INDEX([1]DATA!$M$2:$O$26,MATCH(K24,[1]DATA!$M$2:$M$26,0),2),"")</f>
        <v/>
      </c>
      <c r="N24" s="0"/>
      <c r="O24" s="0"/>
      <c r="P24" s="0" t="n">
        <f aca="false">IF(TYPE(M24)=2, " " , O24*N24)</f>
        <v>0</v>
      </c>
      <c r="Q24" s="0"/>
      <c r="R24" s="0"/>
    </row>
    <row r="25" customFormat="false" ht="15.75" hidden="false" customHeight="false" outlineLevel="0" collapsed="false">
      <c r="A25" s="2" t="s">
        <v>40</v>
      </c>
      <c r="B25" s="2"/>
      <c r="C25" s="0" t="str">
        <f aca="false" t="array" ref="C25:C25">IFERROR(INDEX([1]DATA!$H$2:$I$83,MATCH(A25,[1]DATA!$I$2:$I$83,0),1), "")</f>
        <v>Bureau d'Intendance</v>
      </c>
      <c r="D25" s="0" t="n">
        <f aca="false" t="array" ref="D25:D25">IFERROR(INDEX([1]DATA!$I$2:$J$83,MATCH(A25,[1]DATA!$I$2:$I$83,0),2),"")</f>
        <v>5</v>
      </c>
      <c r="E25" s="0" t="n">
        <f aca="false" t="array" ref="E25:E25">IFERROR(INDEX([1]DATA!$I$2:$K$83,MATCH($A25,[1]DATA!$I$2:$I$83,0),3),"")</f>
        <v>1</v>
      </c>
      <c r="F25" s="0" t="n">
        <v>1</v>
      </c>
      <c r="G25" s="0" t="n">
        <f aca="false">IF(TYPE(D25)=2, " ", $F25*E25)</f>
        <v>1</v>
      </c>
      <c r="H25" s="0" t="n">
        <f aca="false">IF(TYPE(D25)=2, 0, F25*D25)</f>
        <v>5</v>
      </c>
      <c r="K25" s="2"/>
      <c r="L25" s="2"/>
      <c r="M25" s="0" t="str">
        <f aca="false" t="array" ref="M25:M25">IFERROR(INDEX([1]DATA!$M$2:$O$26,MATCH(K25,[1]DATA!$M$2:$M$26,0),2),"")</f>
        <v/>
      </c>
      <c r="N25" s="0"/>
      <c r="O25" s="0"/>
      <c r="P25" s="0" t="n">
        <f aca="false">IF(TYPE(M25)=2, " " , O25*N25)</f>
        <v>0</v>
      </c>
      <c r="Q25" s="0"/>
      <c r="R25" s="0"/>
    </row>
    <row r="26" customFormat="false" ht="15.75" hidden="false" customHeight="false" outlineLevel="0" collapsed="false">
      <c r="A26" s="2" t="s">
        <v>41</v>
      </c>
      <c r="B26" s="2"/>
      <c r="C26" s="0" t="str">
        <f aca="false" t="array" ref="C26:C26">IFERROR(INDEX([1]DATA!$H$2:$I$83,MATCH(A26,[1]DATA!$I$2:$I$83,0),1), "")</f>
        <v>Artisan</v>
      </c>
      <c r="D26" s="0" t="n">
        <f aca="false" t="array" ref="D26:D26">IFERROR(INDEX([1]DATA!$I$2:$J$83,MATCH(A26,[1]DATA!$I$2:$I$83,0),2),"")</f>
        <v>1.5</v>
      </c>
      <c r="E26" s="0" t="n">
        <f aca="false" t="array" ref="E26:E26">IFERROR(INDEX([1]DATA!$I$2:$K$83,MATCH($A26,[1]DATA!$I$2:$I$83,0),3),"")</f>
        <v>1</v>
      </c>
      <c r="F26" s="0" t="n">
        <v>6</v>
      </c>
      <c r="G26" s="0" t="n">
        <f aca="false">IF(TYPE(D26)=2, " ", $F26*E26)</f>
        <v>6</v>
      </c>
      <c r="H26" s="0" t="n">
        <f aca="false">IF(TYPE(D26)=2, 0, F26*D26)</f>
        <v>9</v>
      </c>
      <c r="K26" s="2"/>
      <c r="L26" s="2"/>
      <c r="M26" s="0" t="str">
        <f aca="false" t="array" ref="M26:M26">IFERROR(INDEX([1]DATA!$M$2:$O$26,MATCH(K26,[1]DATA!$M$2:$M$26,0),2),"")</f>
        <v/>
      </c>
      <c r="N26" s="0"/>
      <c r="O26" s="0"/>
      <c r="P26" s="0" t="n">
        <f aca="false">IF(TYPE(M26)=2, " " , O26*N26)</f>
        <v>0</v>
      </c>
      <c r="Q26" s="0"/>
      <c r="R26" s="0"/>
    </row>
    <row r="27" customFormat="false" ht="15.75" hidden="false" customHeight="false" outlineLevel="0" collapsed="false">
      <c r="A27" s="2" t="s">
        <v>42</v>
      </c>
      <c r="B27" s="2"/>
      <c r="C27" s="0" t="str">
        <f aca="false" t="array" ref="C27:C27">IFERROR(INDEX([1]DATA!$H$2:$I$83,MATCH(A27,[1]DATA!$I$2:$I$83,0),1), "")</f>
        <v>Info</v>
      </c>
      <c r="D27" s="0" t="n">
        <f aca="false" t="array" ref="D27:D27">IFERROR(INDEX([1]DATA!$I$2:$J$83,MATCH(A27,[1]DATA!$I$2:$I$83,0),2),"")</f>
        <v>0.01</v>
      </c>
      <c r="E27" s="0" t="n">
        <f aca="false" t="array" ref="E27:E27">IFERROR(INDEX([1]DATA!$I$2:$K$83,MATCH($A27,[1]DATA!$I$2:$I$83,0),3),"")</f>
        <v>0.01</v>
      </c>
      <c r="F27" s="0" t="n">
        <f aca="false">300-225</f>
        <v>75</v>
      </c>
      <c r="G27" s="0" t="n">
        <f aca="false">IF(TYPE(D27)=2, " ", $F27*E27)</f>
        <v>0.75</v>
      </c>
      <c r="H27" s="0" t="n">
        <f aca="false">IF(TYPE(D27)=2, 0, F27*D27)</f>
        <v>0.75</v>
      </c>
      <c r="K27" s="2"/>
      <c r="L27" s="2"/>
      <c r="M27" s="0" t="str">
        <f aca="false" t="array" ref="M27:M27">IFERROR(INDEX([1]DATA!$M$2:$O$26,MATCH(K27,[1]DATA!$M$2:$M$26,0),2),"")</f>
        <v/>
      </c>
      <c r="N27" s="0"/>
      <c r="O27" s="0"/>
      <c r="P27" s="0" t="n">
        <f aca="false">IF(TYPE(M27)=2, " " , O27*N27)</f>
        <v>0</v>
      </c>
      <c r="Q27" s="0"/>
      <c r="R27" s="0"/>
    </row>
    <row r="28" customFormat="false" ht="15.75" hidden="false" customHeight="false" outlineLevel="0" collapsed="false">
      <c r="A28" s="2" t="s">
        <v>43</v>
      </c>
      <c r="B28" s="2"/>
      <c r="C28" s="0" t="str">
        <f aca="false" t="array" ref="C28:C28">IFERROR(INDEX([1]DATA!$H$2:$I$83,MATCH(A28,[1]DATA!$I$2:$I$83,0),1), "")</f>
        <v>Info</v>
      </c>
      <c r="D28" s="0" t="n">
        <f aca="false" t="array" ref="D28:D28">IFERROR(INDEX([1]DATA!$I$2:$J$83,MATCH(A28,[1]DATA!$I$2:$I$83,0),2),"")</f>
        <v>1</v>
      </c>
      <c r="E28" s="0" t="n">
        <f aca="false" t="array" ref="E28:E28">IFERROR(INDEX([1]DATA!$I$2:$K$83,MATCH($A28,[1]DATA!$I$2:$I$83,0),3),"")</f>
        <v>0.5</v>
      </c>
      <c r="F28" s="0" t="n">
        <v>1</v>
      </c>
      <c r="G28" s="0" t="n">
        <f aca="false">IF(TYPE(D28)=2, " ", $F28*E28)</f>
        <v>0.5</v>
      </c>
      <c r="H28" s="0" t="n">
        <f aca="false">IF(TYPE(D28)=2, 0, F28*D28)</f>
        <v>1</v>
      </c>
      <c r="K28" s="2"/>
      <c r="L28" s="2"/>
      <c r="M28" s="0" t="str">
        <f aca="false" t="array" ref="M28:M28">IFERROR(INDEX([1]DATA!$M$2:$O$26,MATCH(K28,[1]DATA!$M$2:$M$26,0),2),"")</f>
        <v/>
      </c>
      <c r="N28" s="0"/>
      <c r="O28" s="0"/>
      <c r="P28" s="0" t="n">
        <f aca="false">IF(TYPE(M28)=2, " " , O28*N28)</f>
        <v>0</v>
      </c>
      <c r="Q28" s="0"/>
      <c r="R28" s="0"/>
    </row>
    <row r="29" customFormat="false" ht="15.75" hidden="false" customHeight="false" outlineLevel="0" collapsed="false">
      <c r="A29" s="2" t="s">
        <v>44</v>
      </c>
      <c r="B29" s="2"/>
      <c r="C29" s="0" t="str">
        <f aca="false" t="array" ref="C29:C29">IFERROR(INDEX([1]DATA!$H$2:$I$83,MATCH(A29,[1]DATA!$I$2:$I$83,0),1), "")</f>
        <v>Diplomatie</v>
      </c>
      <c r="D29" s="0" t="n">
        <v>2</v>
      </c>
      <c r="E29" s="0" t="n">
        <f aca="false" t="array" ref="E29:E29">IFERROR(INDEX([1]DATA!$I$2:$K$83,MATCH($A29,[1]DATA!$I$2:$I$83,0),3),"")</f>
        <v>1</v>
      </c>
      <c r="F29" s="0" t="n">
        <v>5</v>
      </c>
      <c r="G29" s="0" t="n">
        <f aca="false">IF(TYPE(D29)=2, " ", $F29*E29)</f>
        <v>5</v>
      </c>
      <c r="H29" s="0" t="n">
        <f aca="false">IF(TYPE(D29)=2, 0, F29*D29)</f>
        <v>10</v>
      </c>
      <c r="K29" s="2"/>
      <c r="L29" s="2"/>
      <c r="M29" s="0" t="str">
        <f aca="false" t="array" ref="M29:M29">IFERROR(INDEX([1]DATA!$M$2:$O$26,MATCH(K29,[1]DATA!$M$2:$M$26,0),2),"")</f>
        <v/>
      </c>
      <c r="N29" s="0"/>
      <c r="O29" s="0"/>
      <c r="P29" s="0" t="n">
        <f aca="false">IF(TYPE(M29)=2, " " , O29*N29)</f>
        <v>0</v>
      </c>
      <c r="Q29" s="0"/>
      <c r="R29" s="0"/>
    </row>
    <row r="30" customFormat="false" ht="15.75" hidden="false" customHeight="false" outlineLevel="0" collapsed="false">
      <c r="A30" s="2" t="s">
        <v>45</v>
      </c>
      <c r="B30" s="2"/>
      <c r="C30" s="0" t="str">
        <f aca="false" t="array" ref="C30:C30">IFERROR(INDEX([1]DATA!$H$2:$I$83,MATCH(A30,[1]DATA!$I$2:$I$83,0),1), "")</f>
        <v>Utilitaire</v>
      </c>
      <c r="D30" s="0" t="n">
        <f aca="false" t="array" ref="D30:D30">IFERROR(INDEX([1]DATA!$I$2:$J$83,MATCH(A30,[1]DATA!$I$2:$I$83,0),2),"")</f>
        <v>0.01</v>
      </c>
      <c r="E30" s="0" t="n">
        <f aca="false" t="array" ref="E30:E30">IFERROR(INDEX([1]DATA!$I$2:$K$83,MATCH($A30,[1]DATA!$I$2:$I$83,0),3),"")</f>
        <v>0.01</v>
      </c>
      <c r="F30" s="0" t="n">
        <v>80</v>
      </c>
      <c r="G30" s="0" t="n">
        <f aca="false">IF(TYPE(D30)=2, " ", $F30*E30)</f>
        <v>0.8</v>
      </c>
      <c r="H30" s="0" t="n">
        <f aca="false">IF(TYPE(D30)=2, 0, F30*D30)</f>
        <v>0.8</v>
      </c>
      <c r="K30" s="2"/>
      <c r="L30" s="2"/>
      <c r="M30" s="0" t="str">
        <f aca="false" t="array" ref="M30:M30">IFERROR(INDEX([1]DATA!$M$2:$O$26,MATCH(K30,[1]DATA!$M$2:$M$26,0),2),"")</f>
        <v/>
      </c>
      <c r="N30" s="0"/>
      <c r="O30" s="0"/>
      <c r="P30" s="0" t="n">
        <f aca="false">IF(TYPE(M30)=2, " " , O30*N30)</f>
        <v>0</v>
      </c>
      <c r="Q30" s="0"/>
      <c r="R30" s="0"/>
    </row>
    <row r="31" customFormat="false" ht="15.75" hidden="false" customHeight="false" outlineLevel="0" collapsed="false">
      <c r="A31" s="2" t="s">
        <v>46</v>
      </c>
      <c r="B31" s="2"/>
      <c r="C31" s="0" t="str">
        <f aca="false" t="array" ref="C31:C31">IFERROR(INDEX([1]DATA!$H$2:$I$83,MATCH(A31,[1]DATA!$I$2:$I$83,0),1), "")</f>
        <v>PF</v>
      </c>
      <c r="D31" s="0" t="n">
        <f aca="false" t="array" ref="D31:D31">IFERROR(INDEX([1]DATA!$I$2:$J$83,MATCH(A31,[1]DATA!$I$2:$I$83,0),2),"")</f>
        <v>5</v>
      </c>
      <c r="E31" s="0" t="n">
        <f aca="false" t="array" ref="E31:E31">IFERROR(INDEX([1]DATA!$I$2:$K$83,MATCH($A31,[1]DATA!$I$2:$I$83,0),3),"")</f>
        <v>2</v>
      </c>
      <c r="F31" s="0" t="n">
        <v>1</v>
      </c>
      <c r="G31" s="0" t="n">
        <f aca="false">IF(TYPE(D31)=2, " ", $F31*E31)</f>
        <v>2</v>
      </c>
      <c r="H31" s="0" t="n">
        <f aca="false">IF(TYPE(D31)=2, 0, F31*D31)</f>
        <v>5</v>
      </c>
      <c r="K31" s="2"/>
      <c r="L31" s="2"/>
      <c r="M31" s="0" t="str">
        <f aca="false" t="array" ref="M31:M31">IFERROR(INDEX([1]DATA!$M$2:$O$26,MATCH(K31,[1]DATA!$M$2:$M$26,0),2),"")</f>
        <v/>
      </c>
      <c r="N31" s="0"/>
      <c r="O31" s="0"/>
      <c r="P31" s="0" t="n">
        <f aca="false">IF(TYPE(M31)=2, " " , O31*N31)</f>
        <v>0</v>
      </c>
      <c r="Q31" s="0"/>
      <c r="R31" s="0"/>
    </row>
    <row r="32" customFormat="false" ht="15.75" hidden="false" customHeight="false" outlineLevel="0" collapsed="false">
      <c r="A32" s="2" t="s">
        <v>47</v>
      </c>
      <c r="B32" s="2"/>
      <c r="C32" s="0" t="str">
        <f aca="false" t="array" ref="C32:C32">IFERROR(INDEX([1]DATA!$H$2:$I$83,MATCH(A32,[1]DATA!$I$2:$I$83,0),1), "")</f>
        <v>Etude</v>
      </c>
      <c r="D32" s="0" t="n">
        <f aca="false" t="array" ref="D32:D32">IFERROR(INDEX([1]DATA!$I$2:$J$83,MATCH(A32,[1]DATA!$I$2:$I$83,0),2),"")</f>
        <v>1.5</v>
      </c>
      <c r="E32" s="0" t="n">
        <f aca="false" t="array" ref="E32:E32">IFERROR(INDEX([1]DATA!$I$2:$K$83,MATCH($A32,[1]DATA!$I$2:$I$83,0),3),"")</f>
        <v>2</v>
      </c>
      <c r="F32" s="0" t="n">
        <v>2</v>
      </c>
      <c r="G32" s="0" t="n">
        <f aca="false">IF(TYPE(D32)=2, " ", $F32*E32)</f>
        <v>4</v>
      </c>
      <c r="H32" s="0" t="n">
        <f aca="false">IF(TYPE(D32)=2, 0, F32*D32)</f>
        <v>3</v>
      </c>
      <c r="K32" s="2"/>
      <c r="L32" s="2"/>
      <c r="M32" s="0" t="str">
        <f aca="false" t="array" ref="M32:M32">IFERROR(INDEX([1]DATA!$M$2:$O$26,MATCH(K32,[1]DATA!$M$2:$M$26,0),2),"")</f>
        <v/>
      </c>
      <c r="N32" s="0"/>
      <c r="O32" s="0"/>
      <c r="P32" s="0" t="n">
        <f aca="false">IF(TYPE(M32)=2, " " , O32*N32)</f>
        <v>0</v>
      </c>
      <c r="Q32" s="0"/>
      <c r="R32" s="0"/>
    </row>
    <row r="33" customFormat="false" ht="15.75" hidden="false" customHeight="true" outlineLevel="0" collapsed="false">
      <c r="A33" s="2" t="s">
        <v>48</v>
      </c>
      <c r="B33" s="2"/>
      <c r="C33" s="0" t="str">
        <f aca="false" t="array" ref="C33:C33">IFERROR(INDEX([1]DATA!$H$2:$I$83,MATCH(A33,[1]DATA!$I$2:$I$83,0),1), "")</f>
        <v>Production</v>
      </c>
      <c r="D33" s="0" t="n">
        <f aca="false" t="array" ref="D33:D33">IFERROR(INDEX([1]DATA!$I$2:$J$83,MATCH(A33,[1]DATA!$I$2:$I$83,0),2),"")</f>
        <v>0.5</v>
      </c>
      <c r="E33" s="0" t="n">
        <f aca="false" t="array" ref="E33:E33">IFERROR(INDEX([1]DATA!$I$2:$K$83,MATCH($A33,[1]DATA!$I$2:$I$83,0),3),"")</f>
        <v>1</v>
      </c>
      <c r="F33" s="0" t="n">
        <v>10</v>
      </c>
      <c r="G33" s="0" t="n">
        <f aca="false">IF(TYPE(D33)=2, " ", $F33*E33)</f>
        <v>10</v>
      </c>
      <c r="H33" s="0" t="n">
        <f aca="false">IF(TYPE(D33)=2, 0, F33*D33)</f>
        <v>5</v>
      </c>
      <c r="K33" s="2"/>
      <c r="L33" s="2"/>
      <c r="M33" s="0" t="str">
        <f aca="false" t="array" ref="M33:M33">IFERROR(INDEX([1]DATA!$M$2:$O$26,MATCH(K33,[1]DATA!$M$2:$M$26,0),2),"")</f>
        <v/>
      </c>
      <c r="N33" s="0"/>
      <c r="O33" s="0"/>
      <c r="P33" s="0" t="n">
        <f aca="false">IF(TYPE(M33)=2, " " , O33*N33)</f>
        <v>0</v>
      </c>
      <c r="Q33" s="0"/>
      <c r="R33" s="0"/>
    </row>
    <row r="34" customFormat="false" ht="15.75" hidden="false" customHeight="true" outlineLevel="0" collapsed="false">
      <c r="A34" s="2"/>
      <c r="B34" s="2"/>
      <c r="C34" s="0" t="str">
        <f aca="false" t="array" ref="C34:C34">IFERROR(INDEX([1]DATA!$H$2:$I$83,MATCH(A34,[1]DATA!$I$2:$I$83,0),1), "")</f>
        <v/>
      </c>
      <c r="D34" s="0" t="str">
        <f aca="false" t="array" ref="D34:D34">IFERROR(INDEX([1]DATA!$I$2:$J$83,MATCH(A34,[1]DATA!$I$2:$I$83,0),2),"")</f>
        <v/>
      </c>
      <c r="E34" s="0" t="str">
        <f aca="false" t="array" ref="E34:E34">IFERROR(INDEX([1]DATA!$I$2:$K$83,MATCH($A34,[1]DATA!$I$2:$I$83,0),3),"")</f>
        <v/>
      </c>
      <c r="F34" s="0"/>
      <c r="G34" s="0" t="e">
        <f aca="false">IF(TYPE(D34)=2, " ", $F34*E34)</f>
        <v>#VALUE!</v>
      </c>
      <c r="H34" s="0" t="e">
        <f aca="false">IF(TYPE(D34)=2, 0, F34*D34)</f>
        <v>#VALUE!</v>
      </c>
      <c r="K34" s="2"/>
      <c r="L34" s="2"/>
      <c r="M34" s="0" t="str">
        <f aca="false" t="array" ref="M34:M34">IFERROR(INDEX([1]DATA!$M$2:$O$26,MATCH(K34,[1]DATA!$M$2:$M$26,0),2),"")</f>
        <v/>
      </c>
      <c r="N34" s="0"/>
      <c r="O34" s="0"/>
      <c r="P34" s="0" t="n">
        <f aca="false">IF(TYPE(M34)=2, " " , O34*N34)</f>
        <v>0</v>
      </c>
      <c r="Q34" s="0"/>
      <c r="R34" s="0"/>
    </row>
    <row r="35" customFormat="false" ht="15.75" hidden="false" customHeight="true" outlineLevel="0" collapsed="false">
      <c r="A35" s="2"/>
      <c r="B35" s="2"/>
      <c r="C35" s="0" t="str">
        <f aca="false" t="array" ref="C35:C35">IFERROR(INDEX([1]DATA!$H$2:$I$83,MATCH(A35,[1]DATA!$I$2:$I$83,0),1), "")</f>
        <v/>
      </c>
      <c r="D35" s="0" t="str">
        <f aca="false" t="array" ref="D35:D35">IFERROR(INDEX([1]DATA!$I$2:$J$83,MATCH(A35,[1]DATA!$I$2:$I$83,0),2),"")</f>
        <v/>
      </c>
      <c r="E35" s="0" t="str">
        <f aca="false" t="array" ref="E35:E35">IFERROR(INDEX([1]DATA!$I$2:$K$83,MATCH($A35,[1]DATA!$I$2:$I$83,0),3),"")</f>
        <v/>
      </c>
      <c r="F35" s="0"/>
      <c r="G35" s="0" t="e">
        <f aca="false">IF(TYPE(D35)=2, " ", $F35*E35)</f>
        <v>#VALUE!</v>
      </c>
      <c r="H35" s="0" t="e">
        <f aca="false">IF(TYPE(D35)=2, 0, F35*D35)</f>
        <v>#VALUE!</v>
      </c>
      <c r="K35" s="2"/>
      <c r="L35" s="2"/>
      <c r="M35" s="0" t="str">
        <f aca="false" t="array" ref="M35:M35">IFERROR(INDEX([1]DATA!$M$2:$O$26,MATCH(K35,[1]DATA!$M$2:$M$26,0),2),"")</f>
        <v/>
      </c>
      <c r="N35" s="0"/>
      <c r="O35" s="0"/>
      <c r="P35" s="0" t="n">
        <f aca="false">IF(TYPE(M35)=2, " " , O35*N35)</f>
        <v>0</v>
      </c>
      <c r="Q35" s="0"/>
      <c r="R35" s="0"/>
    </row>
    <row r="36" customFormat="false" ht="15.75" hidden="false" customHeight="true" outlineLevel="0" collapsed="false">
      <c r="A36" s="2"/>
      <c r="B36" s="2"/>
      <c r="C36" s="0" t="str">
        <f aca="false" t="array" ref="C36:C36">IFERROR(INDEX([1]DATA!$H$2:$I$83,MATCH(A36,[1]DATA!$I$2:$I$83,0),1), "")</f>
        <v/>
      </c>
      <c r="D36" s="0" t="str">
        <f aca="false" t="array" ref="D36:D36">IFERROR(INDEX([1]DATA!$I$2:$J$83,MATCH(A36,[1]DATA!$I$2:$I$83,0),2),"")</f>
        <v/>
      </c>
      <c r="E36" s="0" t="str">
        <f aca="false" t="array" ref="E36:E36">IFERROR(INDEX([1]DATA!$I$2:$K$83,MATCH($A36,[1]DATA!$I$2:$I$83,0),3),"")</f>
        <v/>
      </c>
      <c r="F36" s="0"/>
      <c r="G36" s="0" t="e">
        <f aca="false">IF(TYPE(D36)=2, " ", $F36*E36)</f>
        <v>#VALUE!</v>
      </c>
      <c r="H36" s="0" t="e">
        <f aca="false">IF(TYPE(D36)=2, 0, F36*D36)</f>
        <v>#VALUE!</v>
      </c>
      <c r="K36" s="2"/>
      <c r="L36" s="2"/>
      <c r="M36" s="0" t="str">
        <f aca="false" t="array" ref="M36:M36">IFERROR(INDEX([1]DATA!$M$2:$O$26,MATCH(K36,[1]DATA!$M$2:$M$26,0),2),"")</f>
        <v/>
      </c>
      <c r="N36" s="0"/>
      <c r="O36" s="0"/>
      <c r="P36" s="0" t="n">
        <f aca="false">IF(TYPE(M36)=2, " " , O36*N36)</f>
        <v>0</v>
      </c>
      <c r="Q36" s="0"/>
      <c r="R36" s="0"/>
    </row>
    <row r="37" customFormat="false" ht="15.75" hidden="false" customHeight="true" outlineLevel="0" collapsed="false">
      <c r="A37" s="2"/>
      <c r="B37" s="2"/>
      <c r="C37" s="0" t="str">
        <f aca="false" t="array" ref="C37:C37">IFERROR(INDEX([1]DATA!$H$2:$I$83,MATCH(A37,[1]DATA!$I$2:$I$83,0),1), "")</f>
        <v/>
      </c>
      <c r="D37" s="0" t="str">
        <f aca="false" t="array" ref="D37:D37">IFERROR(INDEX([1]DATA!$I$2:$J$83,MATCH(A37,[1]DATA!$I$2:$I$83,0),2),"")</f>
        <v/>
      </c>
      <c r="E37" s="0" t="str">
        <f aca="false" t="array" ref="E37:E37">IFERROR(INDEX([1]DATA!$I$2:$K$83,MATCH($A37,[1]DATA!$I$2:$I$83,0),3),"")</f>
        <v/>
      </c>
      <c r="F37" s="0"/>
      <c r="G37" s="0" t="e">
        <f aca="false">IF(TYPE(D37)=2, " ", $F37*E37)</f>
        <v>#VALUE!</v>
      </c>
      <c r="H37" s="0" t="e">
        <f aca="false">IF(TYPE(D37)=2, 0, F37*D37)</f>
        <v>#VALUE!</v>
      </c>
      <c r="K37" s="2"/>
      <c r="L37" s="2"/>
      <c r="M37" s="0" t="str">
        <f aca="false" t="array" ref="M37:M37">IFERROR(INDEX([1]DATA!$M$2:$O$26,MATCH(K37,[1]DATA!$M$2:$M$26,0),2),"")</f>
        <v/>
      </c>
      <c r="N37" s="0"/>
      <c r="O37" s="0"/>
      <c r="P37" s="0" t="n">
        <f aca="false">IF(TYPE(M37)=2, " " , O37*N37)</f>
        <v>0</v>
      </c>
      <c r="Q37" s="0"/>
      <c r="R37" s="0"/>
    </row>
    <row r="38" customFormat="false" ht="15.75" hidden="false" customHeight="true" outlineLevel="0" collapsed="false">
      <c r="A38" s="2"/>
      <c r="B38" s="2"/>
      <c r="C38" s="0" t="str">
        <f aca="false" t="array" ref="C38:C38">IFERROR(INDEX([1]DATA!$H$2:$I$83,MATCH(A38,[1]DATA!$I$2:$I$83,0),1), "")</f>
        <v/>
      </c>
      <c r="D38" s="0" t="str">
        <f aca="false" t="array" ref="D38:D38">IFERROR(INDEX([1]DATA!$I$2:$J$83,MATCH(A38,[1]DATA!$I$2:$I$83,0),2),"")</f>
        <v/>
      </c>
      <c r="E38" s="0" t="str">
        <f aca="false" t="array" ref="E38:E38">IFERROR(INDEX([1]DATA!$I$2:$K$83,MATCH($A38,[1]DATA!$I$2:$I$83,0),3),"")</f>
        <v/>
      </c>
      <c r="F38" s="0"/>
      <c r="G38" s="0" t="e">
        <f aca="false">IF(TYPE(D38)=2, " ", $F38*E38)</f>
        <v>#VALUE!</v>
      </c>
      <c r="H38" s="0" t="e">
        <f aca="false">IF(TYPE(D38)=2, 0, F38*D38)</f>
        <v>#VALUE!</v>
      </c>
      <c r="K38" s="2"/>
      <c r="L38" s="2"/>
      <c r="M38" s="0" t="str">
        <f aca="false" t="array" ref="M38:M38">IFERROR(INDEX([1]DATA!$M$2:$O$26,MATCH(K38,[1]DATA!$M$2:$M$26,0),2),"")</f>
        <v/>
      </c>
      <c r="N38" s="0"/>
      <c r="O38" s="0"/>
      <c r="P38" s="0" t="n">
        <f aca="false">IF(TYPE(M38)=2, " " , O38*N38)</f>
        <v>0</v>
      </c>
      <c r="Q38" s="0"/>
      <c r="R38" s="0"/>
    </row>
    <row r="39" customFormat="false" ht="15.75" hidden="false" customHeight="true" outlineLevel="0" collapsed="false">
      <c r="A39" s="2"/>
      <c r="B39" s="2"/>
      <c r="C39" s="0" t="str">
        <f aca="false" t="array" ref="C39:C39">IFERROR(INDEX([1]DATA!$H$2:$I$83,MATCH(A39,[1]DATA!$I$2:$I$83,0),1), "")</f>
        <v/>
      </c>
      <c r="D39" s="0" t="str">
        <f aca="false" t="array" ref="D39:D39">IFERROR(INDEX([1]DATA!$I$2:$J$83,MATCH(A39,[1]DATA!$I$2:$I$83,0),2),"")</f>
        <v/>
      </c>
      <c r="E39" s="0" t="str">
        <f aca="false" t="array" ref="E39:E39">IFERROR(INDEX([1]DATA!$I$2:$K$83,MATCH($A39,[1]DATA!$I$2:$I$83,0),3),"")</f>
        <v/>
      </c>
      <c r="F39" s="0"/>
      <c r="G39" s="0" t="e">
        <f aca="false">IF(TYPE(D39)=2, " ", $F39*E39)</f>
        <v>#VALUE!</v>
      </c>
      <c r="H39" s="0" t="e">
        <f aca="false">IF(TYPE(D39)=2, 0, F39*D39)</f>
        <v>#VALUE!</v>
      </c>
      <c r="K39" s="2"/>
      <c r="L39" s="2"/>
      <c r="M39" s="0" t="str">
        <f aca="false" t="array" ref="M39:M39">IFERROR(INDEX([1]DATA!$M$2:$O$26,MATCH(K39,[1]DATA!$M$2:$M$26,0),2),"")</f>
        <v/>
      </c>
      <c r="N39" s="0"/>
      <c r="O39" s="0"/>
      <c r="P39" s="0" t="n">
        <f aca="false">IF(TYPE(M39)=2, " " , O39*N39)</f>
        <v>0</v>
      </c>
      <c r="Q39" s="0"/>
      <c r="R39" s="0"/>
    </row>
    <row r="40" customFormat="false" ht="15.75" hidden="false" customHeight="true" outlineLevel="0" collapsed="false">
      <c r="A40" s="2"/>
      <c r="B40" s="2"/>
      <c r="C40" s="0" t="str">
        <f aca="false" t="array" ref="C40:C40">IFERROR(INDEX([1]DATA!$H$2:$I$83,MATCH(A40,[1]DATA!$I$2:$I$83,0),1), "")</f>
        <v/>
      </c>
      <c r="D40" s="0" t="str">
        <f aca="false" t="array" ref="D40:D40">IFERROR(INDEX([1]DATA!$I$2:$J$83,MATCH(A40,[1]DATA!$I$2:$I$83,0),2),"")</f>
        <v/>
      </c>
      <c r="E40" s="0" t="str">
        <f aca="false" t="array" ref="E40:E40">IFERROR(INDEX([1]DATA!$I$2:$K$83,MATCH($A40,[1]DATA!$I$2:$I$83,0),3),"")</f>
        <v/>
      </c>
      <c r="F40" s="0"/>
      <c r="G40" s="0" t="e">
        <f aca="false">IF(TYPE(D40)=2, " ", $F40*E40)</f>
        <v>#VALUE!</v>
      </c>
      <c r="H40" s="0" t="e">
        <f aca="false">IF(TYPE(D40)=2, 0, F40*D40)</f>
        <v>#VALUE!</v>
      </c>
      <c r="K40" s="2"/>
      <c r="L40" s="2"/>
      <c r="M40" s="0" t="str">
        <f aca="false" t="array" ref="M40:M40">IFERROR(INDEX([1]DATA!$M$2:$O$26,MATCH(K40,[1]DATA!$M$2:$M$26,0),2),"")</f>
        <v/>
      </c>
      <c r="N40" s="0"/>
      <c r="O40" s="0"/>
      <c r="P40" s="0" t="n">
        <f aca="false">IF(TYPE(M40)=2, " " , O40*N40)</f>
        <v>0</v>
      </c>
      <c r="Q40" s="0"/>
      <c r="R40" s="0"/>
    </row>
    <row r="41" customFormat="false" ht="15.75" hidden="false" customHeight="true" outlineLevel="0" collapsed="false">
      <c r="A41" s="2"/>
      <c r="B41" s="2"/>
      <c r="C41" s="0" t="str">
        <f aca="false" t="array" ref="C41:C41">IFERROR(INDEX([1]DATA!$H$2:$I$83,MATCH(A41,[1]DATA!$I$2:$I$83,0),1), "")</f>
        <v/>
      </c>
      <c r="D41" s="0" t="str">
        <f aca="false" t="array" ref="D41:D41">IFERROR(INDEX([1]DATA!$I$2:$J$83,MATCH(A41,[1]DATA!$I$2:$I$83,0),2),"")</f>
        <v/>
      </c>
      <c r="E41" s="0" t="str">
        <f aca="false" t="array" ref="E41:E41">IFERROR(INDEX([1]DATA!$I$2:$K$83,MATCH($A41,[1]DATA!$I$2:$I$83,0),3),"")</f>
        <v/>
      </c>
      <c r="F41" s="0"/>
      <c r="G41" s="0" t="e">
        <f aca="false">IF(TYPE(D41)=2, " ", $F41*E41)</f>
        <v>#VALUE!</v>
      </c>
      <c r="H41" s="0" t="e">
        <f aca="false">IF(TYPE(D41)=2, 0, F41*D41)</f>
        <v>#VALUE!</v>
      </c>
      <c r="K41" s="2"/>
      <c r="L41" s="2"/>
      <c r="M41" s="0" t="str">
        <f aca="false" t="array" ref="M41:M41">IFERROR(INDEX([1]DATA!$M$2:$O$26,MATCH(K41,[1]DATA!$M$2:$M$26,0),2),"")</f>
        <v/>
      </c>
      <c r="N41" s="0"/>
      <c r="O41" s="0"/>
      <c r="P41" s="0" t="n">
        <f aca="false">IF(TYPE(M41)=2, " " , O41*N41)</f>
        <v>0</v>
      </c>
      <c r="Q41" s="0"/>
      <c r="R41" s="0"/>
    </row>
    <row r="42" customFormat="false" ht="15.75" hidden="false" customHeight="true" outlineLevel="0" collapsed="false">
      <c r="A42" s="2"/>
      <c r="B42" s="2"/>
      <c r="C42" s="0" t="str">
        <f aca="false" t="array" ref="C42:C42">IFERROR(INDEX([1]DATA!$H$2:$I$83,MATCH(A42,[1]DATA!$I$2:$I$83,0),1), "")</f>
        <v/>
      </c>
      <c r="D42" s="0" t="str">
        <f aca="false" t="array" ref="D42:D42">IFERROR(INDEX([1]DATA!$I$2:$J$83,MATCH(A42,[1]DATA!$I$2:$I$83,0),2),"")</f>
        <v/>
      </c>
      <c r="E42" s="0" t="str">
        <f aca="false" t="array" ref="E42:E42">IFERROR(INDEX([1]DATA!$I$2:$K$83,MATCH($A42,[1]DATA!$I$2:$I$83,0),3),"")</f>
        <v/>
      </c>
      <c r="F42" s="0"/>
      <c r="G42" s="0" t="e">
        <f aca="false">IF(TYPE(D42)=2, " ", $F42*E42)</f>
        <v>#VALUE!</v>
      </c>
      <c r="H42" s="0" t="e">
        <f aca="false">IF(TYPE(D42)=2, 0, F42*D42)</f>
        <v>#VALUE!</v>
      </c>
      <c r="K42" s="2"/>
      <c r="L42" s="2"/>
      <c r="M42" s="0" t="str">
        <f aca="false" t="array" ref="M42:M42">IFERROR(INDEX([1]DATA!$M$2:$O$26,MATCH(K42,[1]DATA!$M$2:$M$26,0),2),"")</f>
        <v/>
      </c>
      <c r="N42" s="0"/>
      <c r="O42" s="0"/>
      <c r="P42" s="0" t="n">
        <f aca="false">IF(TYPE(M42)=2, " " , O42*N42)</f>
        <v>0</v>
      </c>
      <c r="Q42" s="0"/>
      <c r="R42" s="0"/>
    </row>
    <row r="43" customFormat="false" ht="15.75" hidden="false" customHeight="true" outlineLevel="0" collapsed="false">
      <c r="A43" s="2"/>
      <c r="B43" s="2"/>
      <c r="C43" s="0" t="str">
        <f aca="false" t="array" ref="C43:C43">IFERROR(INDEX([1]DATA!$H$2:$I$83,MATCH(A43,[1]DATA!$I$2:$I$83,0),1), "")</f>
        <v/>
      </c>
      <c r="D43" s="0" t="str">
        <f aca="false" t="array" ref="D43:D43">IFERROR(INDEX([1]DATA!$I$2:$J$83,MATCH(A43,[1]DATA!$I$2:$I$83,0),2),"")</f>
        <v/>
      </c>
      <c r="E43" s="0" t="str">
        <f aca="false" t="array" ref="E43:E43">IFERROR(INDEX([1]DATA!$I$2:$K$83,MATCH($A43,[1]DATA!$I$2:$I$83,0),3),"")</f>
        <v/>
      </c>
      <c r="F43" s="0"/>
      <c r="G43" s="0" t="e">
        <f aca="false">IF(TYPE(D43)=2, " ", $F43*E43)</f>
        <v>#VALUE!</v>
      </c>
      <c r="H43" s="0" t="e">
        <f aca="false">IF(TYPE(D43)=2, 0, F43*D43)</f>
        <v>#VALUE!</v>
      </c>
      <c r="K43" s="2"/>
      <c r="L43" s="2"/>
      <c r="M43" s="0" t="str">
        <f aca="false" t="array" ref="M43:M43">IFERROR(INDEX([1]DATA!$M$2:$O$26,MATCH(K43,[1]DATA!$M$2:$M$26,0),2),"")</f>
        <v/>
      </c>
      <c r="N43" s="0"/>
      <c r="O43" s="0"/>
      <c r="P43" s="0" t="n">
        <f aca="false">IF(TYPE(M43)=2, " " , O43*N43)</f>
        <v>0</v>
      </c>
      <c r="Q43" s="0"/>
      <c r="R43" s="0"/>
    </row>
    <row r="44" customFormat="false" ht="15.75" hidden="false" customHeight="true" outlineLevel="0" collapsed="false">
      <c r="A44" s="2"/>
      <c r="B44" s="2"/>
      <c r="C44" s="0" t="str">
        <f aca="false" t="array" ref="C44:C44">IFERROR(INDEX([1]DATA!$H$2:$I$83,MATCH(A44,[1]DATA!$I$2:$I$83,0),1), "")</f>
        <v/>
      </c>
      <c r="D44" s="0" t="str">
        <f aca="false" t="array" ref="D44:D44">IFERROR(INDEX([1]DATA!$I$2:$J$83,MATCH(A44,[1]DATA!$I$2:$I$83,0),2),"")</f>
        <v/>
      </c>
      <c r="E44" s="0" t="str">
        <f aca="false" t="array" ref="E44:E44">IFERROR(INDEX([1]DATA!$I$2:$K$83,MATCH($A44,[1]DATA!$I$2:$I$83,0),3),"")</f>
        <v/>
      </c>
      <c r="F44" s="0"/>
      <c r="G44" s="0" t="e">
        <f aca="false">IF(TYPE(D44)=2, " ", $F44*E44)</f>
        <v>#VALUE!</v>
      </c>
      <c r="H44" s="0" t="e">
        <f aca="false">IF(TYPE(D44)=2, 0, F44*D44)</f>
        <v>#VALUE!</v>
      </c>
      <c r="K44" s="2"/>
      <c r="L44" s="2"/>
      <c r="M44" s="0" t="str">
        <f aca="false" t="array" ref="M44:M44">IFERROR(INDEX([1]DATA!$M$2:$O$26,MATCH(K44,[1]DATA!$M$2:$M$26,0),2),"")</f>
        <v/>
      </c>
      <c r="N44" s="0"/>
      <c r="O44" s="0"/>
      <c r="P44" s="0" t="n">
        <f aca="false">IF(TYPE(M44)=2, " " , O44*N44)</f>
        <v>0</v>
      </c>
      <c r="Q44" s="0"/>
      <c r="R44" s="0"/>
    </row>
    <row r="45" customFormat="false" ht="15.75" hidden="false" customHeight="true" outlineLevel="0" collapsed="false">
      <c r="A45" s="2"/>
      <c r="B45" s="2"/>
      <c r="C45" s="0" t="str">
        <f aca="false" t="array" ref="C45:C45">IFERROR(INDEX([1]DATA!$H$2:$I$83,MATCH(A45,[1]DATA!$I$2:$I$83,0),1), "")</f>
        <v/>
      </c>
      <c r="D45" s="0" t="str">
        <f aca="false" t="array" ref="D45:D45">IFERROR(INDEX([1]DATA!$I$2:$J$83,MATCH(A45,[1]DATA!$I$2:$I$83,0),2),"")</f>
        <v/>
      </c>
      <c r="E45" s="0" t="str">
        <f aca="false" t="array" ref="E45:E45">IFERROR(INDEX([1]DATA!$I$2:$K$83,MATCH($A45,[1]DATA!$I$2:$I$83,0),3),"")</f>
        <v/>
      </c>
      <c r="F45" s="0"/>
      <c r="G45" s="0" t="e">
        <f aca="false">IF(TYPE(D45)=2, " ", $F45*E45)</f>
        <v>#VALUE!</v>
      </c>
      <c r="H45" s="0" t="e">
        <f aca="false">IF(TYPE(D45)=2, 0, F45*D45)</f>
        <v>#VALUE!</v>
      </c>
      <c r="K45" s="2"/>
      <c r="L45" s="2"/>
      <c r="M45" s="0" t="str">
        <f aca="false" t="array" ref="M45:M45">IFERROR(INDEX([1]DATA!$M$2:$O$26,MATCH(K45,[1]DATA!$M$2:$M$26,0),2),"")</f>
        <v/>
      </c>
      <c r="N45" s="0"/>
      <c r="O45" s="0"/>
      <c r="P45" s="0" t="n">
        <f aca="false">IF(TYPE(M45)=2, " " , O45*N45)</f>
        <v>0</v>
      </c>
      <c r="Q45" s="0"/>
      <c r="R45" s="0"/>
    </row>
    <row r="46" customFormat="false" ht="15.75" hidden="false" customHeight="true" outlineLevel="0" collapsed="false">
      <c r="A46" s="2"/>
      <c r="B46" s="2"/>
      <c r="C46" s="0" t="str">
        <f aca="false" t="array" ref="C46:C46">IFERROR(INDEX([1]DATA!$H$2:$I$83,MATCH(A46,[1]DATA!$I$2:$I$83,0),1), "")</f>
        <v/>
      </c>
      <c r="D46" s="0" t="str">
        <f aca="false" t="array" ref="D46:D46">IFERROR(INDEX([1]DATA!$I$2:$J$83,MATCH(A46,[1]DATA!$I$2:$I$83,0),2),"")</f>
        <v/>
      </c>
      <c r="E46" s="0" t="str">
        <f aca="false" t="array" ref="E46:E46">IFERROR(INDEX([1]DATA!$I$2:$K$83,MATCH($A46,[1]DATA!$I$2:$I$83,0),3),"")</f>
        <v/>
      </c>
      <c r="F46" s="0"/>
      <c r="G46" s="0" t="e">
        <f aca="false">IF(TYPE(D46)=2, " ", $F46*E46)</f>
        <v>#VALUE!</v>
      </c>
      <c r="H46" s="0" t="e">
        <f aca="false">IF(TYPE(D46)=2, 0, F46*D46)</f>
        <v>#VALUE!</v>
      </c>
      <c r="K46" s="2"/>
      <c r="L46" s="2"/>
      <c r="M46" s="0" t="str">
        <f aca="false" t="array" ref="M46:M46">IFERROR(INDEX([1]DATA!$M$2:$O$26,MATCH(K46,[1]DATA!$M$2:$M$26,0),2),"")</f>
        <v/>
      </c>
      <c r="N46" s="0"/>
      <c r="O46" s="0"/>
      <c r="P46" s="0" t="n">
        <f aca="false">IF(TYPE(M46)=2, " " , O46*N46)</f>
        <v>0</v>
      </c>
      <c r="Q46" s="0"/>
      <c r="R46" s="0"/>
    </row>
    <row r="47" customFormat="false" ht="15.75" hidden="false" customHeight="true" outlineLevel="0" collapsed="false">
      <c r="A47" s="2"/>
      <c r="B47" s="2"/>
      <c r="C47" s="0" t="str">
        <f aca="false" t="array" ref="C47:C47">IFERROR(INDEX([1]DATA!$H$2:$I$83,MATCH(A47,[1]DATA!$I$2:$I$83,0),1), "")</f>
        <v/>
      </c>
      <c r="D47" s="0" t="str">
        <f aca="false" t="array" ref="D47:D47">IFERROR(INDEX([1]DATA!$I$2:$J$83,MATCH(A47,[1]DATA!$I$2:$I$83,0),2),"")</f>
        <v/>
      </c>
      <c r="E47" s="0" t="str">
        <f aca="false" t="array" ref="E47:E47">IFERROR(INDEX([1]DATA!$I$2:$K$83,MATCH($A47,[1]DATA!$I$2:$I$83,0),3),"")</f>
        <v/>
      </c>
      <c r="F47" s="0"/>
      <c r="G47" s="0" t="e">
        <f aca="false">IF(TYPE(D47)=2, " ", $F47*E47)</f>
        <v>#VALUE!</v>
      </c>
      <c r="H47" s="0" t="e">
        <f aca="false">IF(TYPE(D47)=2, 0, F47*D47)</f>
        <v>#VALUE!</v>
      </c>
      <c r="K47" s="2"/>
      <c r="L47" s="2"/>
      <c r="M47" s="0" t="str">
        <f aca="false" t="array" ref="M47:M47">IFERROR(INDEX([1]DATA!$M$2:$O$26,MATCH(K47,[1]DATA!$M$2:$M$26,0),2),"")</f>
        <v/>
      </c>
      <c r="N47" s="0"/>
      <c r="O47" s="0"/>
      <c r="P47" s="0" t="n">
        <f aca="false">IF(TYPE(M47)=2, " " , O47*N47)</f>
        <v>0</v>
      </c>
      <c r="Q47" s="0"/>
      <c r="R47" s="0"/>
    </row>
    <row r="48" customFormat="false" ht="15.75" hidden="false" customHeight="true" outlineLevel="0" collapsed="false">
      <c r="K48" s="0"/>
      <c r="L48" s="0"/>
    </row>
  </sheetData>
  <mergeCells count="90">
    <mergeCell ref="A3:B3"/>
    <mergeCell ref="K3:L3"/>
    <mergeCell ref="A4:B4"/>
    <mergeCell ref="K4:L4"/>
    <mergeCell ref="A5:B5"/>
    <mergeCell ref="K5:L5"/>
    <mergeCell ref="A6:B6"/>
    <mergeCell ref="K6:L6"/>
    <mergeCell ref="A7:B7"/>
    <mergeCell ref="K7:L7"/>
    <mergeCell ref="A8:B8"/>
    <mergeCell ref="K8:L8"/>
    <mergeCell ref="A9:B9"/>
    <mergeCell ref="K9:L9"/>
    <mergeCell ref="A10:B10"/>
    <mergeCell ref="K10:L10"/>
    <mergeCell ref="A11:B11"/>
    <mergeCell ref="K11:L11"/>
    <mergeCell ref="A12:B12"/>
    <mergeCell ref="K12:L12"/>
    <mergeCell ref="A13:B13"/>
    <mergeCell ref="K13:L13"/>
    <mergeCell ref="A14:B14"/>
    <mergeCell ref="K14:L14"/>
    <mergeCell ref="A15:B15"/>
    <mergeCell ref="K15:L15"/>
    <mergeCell ref="A16:B16"/>
    <mergeCell ref="K16:L16"/>
    <mergeCell ref="A17:B17"/>
    <mergeCell ref="K17:L17"/>
    <mergeCell ref="A18:B18"/>
    <mergeCell ref="K18:L18"/>
    <mergeCell ref="A19:B19"/>
    <mergeCell ref="K19:L19"/>
    <mergeCell ref="A20:B20"/>
    <mergeCell ref="K20:L20"/>
    <mergeCell ref="A21:B21"/>
    <mergeCell ref="K21:L21"/>
    <mergeCell ref="A22:B22"/>
    <mergeCell ref="K22:L22"/>
    <mergeCell ref="A23:B23"/>
    <mergeCell ref="K23:L23"/>
    <mergeCell ref="A24:B24"/>
    <mergeCell ref="K24:L24"/>
    <mergeCell ref="A25:B25"/>
    <mergeCell ref="K25:L25"/>
    <mergeCell ref="A26:B26"/>
    <mergeCell ref="K26:L26"/>
    <mergeCell ref="A27:B27"/>
    <mergeCell ref="K27:L27"/>
    <mergeCell ref="A28:B28"/>
    <mergeCell ref="K28:L28"/>
    <mergeCell ref="A29:B29"/>
    <mergeCell ref="K29:L29"/>
    <mergeCell ref="A30:B30"/>
    <mergeCell ref="K30:L30"/>
    <mergeCell ref="A31:B31"/>
    <mergeCell ref="K31:L31"/>
    <mergeCell ref="A32:B32"/>
    <mergeCell ref="K32:L32"/>
    <mergeCell ref="A33:B33"/>
    <mergeCell ref="K33:L33"/>
    <mergeCell ref="A34:B34"/>
    <mergeCell ref="K34:L34"/>
    <mergeCell ref="A35:B35"/>
    <mergeCell ref="K35:L35"/>
    <mergeCell ref="A36:B36"/>
    <mergeCell ref="K36:L36"/>
    <mergeCell ref="A37:B37"/>
    <mergeCell ref="K37:L37"/>
    <mergeCell ref="A38:B38"/>
    <mergeCell ref="K38:L38"/>
    <mergeCell ref="A39:B39"/>
    <mergeCell ref="K39:L39"/>
    <mergeCell ref="A40:B40"/>
    <mergeCell ref="K40:L40"/>
    <mergeCell ref="A41:B41"/>
    <mergeCell ref="K41:L41"/>
    <mergeCell ref="A42:B42"/>
    <mergeCell ref="K42:L42"/>
    <mergeCell ref="A43:B43"/>
    <mergeCell ref="K43:L43"/>
    <mergeCell ref="A44:B44"/>
    <mergeCell ref="K44:L44"/>
    <mergeCell ref="A45:B45"/>
    <mergeCell ref="K45:L45"/>
    <mergeCell ref="A46:B46"/>
    <mergeCell ref="K46:L46"/>
    <mergeCell ref="A47:B47"/>
    <mergeCell ref="K47:L4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2025-04-17T12:13:56Z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