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SB-Tutorials\SA1\Tutorial2\"/>
    </mc:Choice>
  </mc:AlternateContent>
  <xr:revisionPtr revIDLastSave="0" documentId="12_ncr:500000_{0498FA5F-39CA-45CB-ACE7-F1473EAFEA59}" xr6:coauthVersionLast="31" xr6:coauthVersionMax="31" xr10:uidLastSave="{00000000-0000-0000-0000-000000000000}"/>
  <bookViews>
    <workbookView xWindow="0" yWindow="0" windowWidth="20490" windowHeight="7545" activeTab="1" xr2:uid="{00000000-000D-0000-FFFF-FFFF00000000}"/>
  </bookViews>
  <sheets>
    <sheet name="Q1" sheetId="1" r:id="rId1"/>
    <sheet name="Q2" sheetId="2" r:id="rId2"/>
  </sheets>
  <calcPr calcId="162913"/>
</workbook>
</file>

<file path=xl/calcChain.xml><?xml version="1.0" encoding="utf-8"?>
<calcChain xmlns="http://schemas.openxmlformats.org/spreadsheetml/2006/main">
  <c r="H18" i="2" l="1"/>
  <c r="G18" i="2"/>
  <c r="B12" i="2"/>
  <c r="B4" i="2"/>
  <c r="F41" i="1"/>
  <c r="F39" i="1"/>
  <c r="F37" i="1"/>
  <c r="F36" i="1"/>
  <c r="G2" i="1"/>
  <c r="F2" i="1"/>
  <c r="E2" i="1"/>
  <c r="C2" i="1"/>
  <c r="H19" i="2" l="1"/>
  <c r="H20" i="2"/>
  <c r="H21" i="2"/>
  <c r="H22" i="2"/>
  <c r="H23" i="2"/>
  <c r="H24" i="2"/>
  <c r="H25" i="2"/>
  <c r="G19" i="2"/>
  <c r="G20" i="2"/>
  <c r="G21" i="2"/>
  <c r="G22" i="2"/>
  <c r="G23" i="2"/>
  <c r="G24" i="2"/>
  <c r="G25" i="2"/>
  <c r="B9" i="2" l="1"/>
  <c r="B7" i="2"/>
  <c r="B10" i="2" l="1"/>
  <c r="B11" i="2" s="1"/>
  <c r="C36" i="1"/>
  <c r="C37" i="1"/>
  <c r="E5" i="1"/>
  <c r="E13" i="1"/>
  <c r="E21" i="1"/>
  <c r="E29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2" i="1"/>
  <c r="C3" i="1"/>
  <c r="F3" i="1" s="1"/>
  <c r="C4" i="1"/>
  <c r="F4" i="1" s="1"/>
  <c r="C5" i="1"/>
  <c r="F5" i="1" s="1"/>
  <c r="C6" i="1"/>
  <c r="E6" i="1" s="1"/>
  <c r="C7" i="1"/>
  <c r="F7" i="1" s="1"/>
  <c r="C8" i="1"/>
  <c r="F8" i="1" s="1"/>
  <c r="C9" i="1"/>
  <c r="F9" i="1" s="1"/>
  <c r="C10" i="1"/>
  <c r="E10" i="1" s="1"/>
  <c r="C11" i="1"/>
  <c r="F11" i="1" s="1"/>
  <c r="C12" i="1"/>
  <c r="F12" i="1" s="1"/>
  <c r="C13" i="1"/>
  <c r="F13" i="1" s="1"/>
  <c r="C14" i="1"/>
  <c r="E14" i="1" s="1"/>
  <c r="C15" i="1"/>
  <c r="F15" i="1" s="1"/>
  <c r="C16" i="1"/>
  <c r="F16" i="1" s="1"/>
  <c r="C17" i="1"/>
  <c r="F17" i="1" s="1"/>
  <c r="C18" i="1"/>
  <c r="E18" i="1" s="1"/>
  <c r="C19" i="1"/>
  <c r="F19" i="1" s="1"/>
  <c r="C20" i="1"/>
  <c r="F20" i="1" s="1"/>
  <c r="C21" i="1"/>
  <c r="F21" i="1" s="1"/>
  <c r="C22" i="1"/>
  <c r="E22" i="1" s="1"/>
  <c r="C23" i="1"/>
  <c r="F23" i="1" s="1"/>
  <c r="C24" i="1"/>
  <c r="F24" i="1" s="1"/>
  <c r="C25" i="1"/>
  <c r="F25" i="1" s="1"/>
  <c r="C26" i="1"/>
  <c r="E26" i="1" s="1"/>
  <c r="C27" i="1"/>
  <c r="F27" i="1" s="1"/>
  <c r="C28" i="1"/>
  <c r="F28" i="1" s="1"/>
  <c r="C29" i="1"/>
  <c r="F29" i="1" s="1"/>
  <c r="C30" i="1"/>
  <c r="E30" i="1" s="1"/>
  <c r="C31" i="1"/>
  <c r="F31" i="1" s="1"/>
  <c r="C32" i="1"/>
  <c r="F32" i="1" s="1"/>
  <c r="C33" i="1"/>
  <c r="F33" i="1" s="1"/>
  <c r="E28" i="1" l="1"/>
  <c r="E20" i="1"/>
  <c r="E4" i="1"/>
  <c r="G34" i="1"/>
  <c r="E33" i="1"/>
  <c r="E25" i="1"/>
  <c r="E17" i="1"/>
  <c r="E9" i="1"/>
  <c r="E12" i="1"/>
  <c r="E32" i="1"/>
  <c r="E24" i="1"/>
  <c r="E16" i="1"/>
  <c r="E8" i="1"/>
  <c r="F26" i="1"/>
  <c r="F18" i="1"/>
  <c r="F10" i="1"/>
  <c r="E31" i="1"/>
  <c r="E27" i="1"/>
  <c r="E23" i="1"/>
  <c r="E19" i="1"/>
  <c r="E15" i="1"/>
  <c r="E11" i="1"/>
  <c r="E7" i="1"/>
  <c r="E3" i="1"/>
  <c r="F30" i="1"/>
  <c r="F22" i="1"/>
  <c r="F14" i="1"/>
  <c r="F6" i="1"/>
  <c r="E34" i="1" l="1"/>
  <c r="F34" i="1"/>
</calcChain>
</file>

<file path=xl/sharedStrings.xml><?xml version="1.0" encoding="utf-8"?>
<sst xmlns="http://schemas.openxmlformats.org/spreadsheetml/2006/main" count="98" uniqueCount="47">
  <si>
    <t>Country</t>
  </si>
  <si>
    <t>Oil_Price</t>
  </si>
  <si>
    <t>UK</t>
  </si>
  <si>
    <t>Mexico</t>
  </si>
  <si>
    <t>UAE</t>
  </si>
  <si>
    <t>Oman</t>
  </si>
  <si>
    <t xml:space="preserve">Country _Mean </t>
  </si>
  <si>
    <t>GRAND_MEAN</t>
  </si>
  <si>
    <t>SSTR</t>
  </si>
  <si>
    <t>SSE</t>
  </si>
  <si>
    <t>SST</t>
  </si>
  <si>
    <t>MSTR</t>
  </si>
  <si>
    <t>Degrees of freedom (TR)</t>
  </si>
  <si>
    <t>Degrees of freedom (Error)</t>
  </si>
  <si>
    <t>MSE</t>
  </si>
  <si>
    <t xml:space="preserve">Fstatistic </t>
  </si>
  <si>
    <t>P value</t>
  </si>
  <si>
    <t>Option 1</t>
  </si>
  <si>
    <t>Total</t>
  </si>
  <si>
    <t>#Treatments</t>
  </si>
  <si>
    <t>#observations</t>
  </si>
  <si>
    <t>Pvalue</t>
  </si>
  <si>
    <t>F Statistic</t>
  </si>
  <si>
    <t xml:space="preserve">Tukey_Value </t>
  </si>
  <si>
    <t>Magnavox</t>
  </si>
  <si>
    <t xml:space="preserve"> General Electric</t>
  </si>
  <si>
    <t xml:space="preserve"> Panasonic</t>
  </si>
  <si>
    <t xml:space="preserve"> Zenith</t>
  </si>
  <si>
    <t xml:space="preserve"> Sears</t>
  </si>
  <si>
    <t xml:space="preserve">  Philco</t>
  </si>
  <si>
    <t xml:space="preserve"> Sylvania</t>
  </si>
  <si>
    <t xml:space="preserve"> RCA</t>
  </si>
  <si>
    <t>Brands</t>
  </si>
  <si>
    <t>Mean Quality Rating</t>
  </si>
  <si>
    <t>General Electric</t>
  </si>
  <si>
    <t>Panasonic</t>
  </si>
  <si>
    <t>Zenith</t>
  </si>
  <si>
    <t>Sears</t>
  </si>
  <si>
    <t>Philco</t>
  </si>
  <si>
    <t>Sylvania</t>
  </si>
  <si>
    <t>RCA</t>
  </si>
  <si>
    <t>Brand</t>
  </si>
  <si>
    <t>Lower</t>
  </si>
  <si>
    <t>Upper</t>
  </si>
  <si>
    <t>Confidence Intervals  99%</t>
  </si>
  <si>
    <t>The ones in green background that statistically significant difference between the pairs as they are greater than 4.19 (99% CI)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</si>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</sst>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0" fillId="0" borderId="11" xfId="0" applyBorder="1"/>
    <xf numFmtId="0" fontId="16" fillId="34" borderId="10" xfId="0" applyFont="1" applyFill="1" applyBorder="1"/>
    <xf numFmtId="0" fontId="16" fillId="34" borderId="11" xfId="0" applyFont="1" applyFill="1" applyBorder="1"/>
    <xf numFmtId="0" fontId="0" fillId="34" borderId="10" xfId="0" applyFill="1" applyBorder="1"/>
    <xf numFmtId="0" fontId="0" fillId="34" borderId="10" xfId="0" applyFill="1" applyBorder="1" applyAlignment="1">
      <alignment vertical="center" wrapText="1"/>
    </xf>
    <xf numFmtId="1" fontId="0" fillId="34" borderId="10" xfId="0" applyNumberFormat="1" applyFill="1" applyBorder="1" applyAlignment="1">
      <alignment vertical="center"/>
    </xf>
    <xf numFmtId="0" fontId="0" fillId="34" borderId="10" xfId="0" applyFill="1" applyBorder="1" applyAlignment="1">
      <alignment vertical="center"/>
    </xf>
    <xf numFmtId="0" fontId="0" fillId="33" borderId="10" xfId="0" applyFill="1" applyBorder="1"/>
    <xf numFmtId="0" fontId="0" fillId="0" borderId="10" xfId="0" applyFill="1" applyBorder="1"/>
    <xf numFmtId="0" fontId="0" fillId="0" borderId="0" xfId="0" applyFill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showGridLines="0" topLeftCell="A25" workbookViewId="0">
      <selection activeCell="F41" sqref="F41"/>
    </sheetView>
  </sheetViews>
  <sheetFormatPr defaultRowHeight="15" x14ac:dyDescent="0.25"/>
  <cols>
    <col min="1" max="1" width="11" customWidth="1"/>
    <col min="2" max="2" width="11.7109375" customWidth="1"/>
    <col min="3" max="3" width="15.140625" bestFit="1" customWidth="1"/>
    <col min="4" max="4" width="14.28515625" bestFit="1" customWidth="1"/>
  </cols>
  <sheetData>
    <row r="1" spans="1:7" x14ac:dyDescent="0.25">
      <c r="A1" s="2" t="s">
        <v>0</v>
      </c>
      <c r="B1" s="2" t="s">
        <v>1</v>
      </c>
      <c r="C1" s="4" t="s">
        <v>6</v>
      </c>
      <c r="D1" s="5" t="s">
        <v>7</v>
      </c>
      <c r="E1" s="4" t="s">
        <v>8</v>
      </c>
      <c r="F1" s="4" t="s">
        <v>9</v>
      </c>
      <c r="G1" s="4" t="s">
        <v>10</v>
      </c>
    </row>
    <row r="2" spans="1:7" x14ac:dyDescent="0.25">
      <c r="A2" s="1" t="s">
        <v>2</v>
      </c>
      <c r="B2" s="1">
        <v>17.8</v>
      </c>
      <c r="C2" s="1">
        <f>AVERAGEIF($A$2:$A$33, A2, $B$2:$B$33)</f>
        <v>17.99625</v>
      </c>
      <c r="D2" s="3">
        <f>AVERAGE($B$2:$B$33)</f>
        <v>18.040937500000002</v>
      </c>
      <c r="E2" s="1">
        <f>(C2-D2)^2</f>
        <v>1.996972656250178E-3</v>
      </c>
      <c r="F2" s="1">
        <f>(B2-C2)^2</f>
        <v>3.8514062499999668E-2</v>
      </c>
      <c r="G2" s="1">
        <f>(B2-D2)^2</f>
        <v>5.8050878906250547E-2</v>
      </c>
    </row>
    <row r="3" spans="1:7" x14ac:dyDescent="0.25">
      <c r="A3" s="1" t="s">
        <v>2</v>
      </c>
      <c r="B3" s="1">
        <v>18</v>
      </c>
      <c r="C3" s="1">
        <f t="shared" ref="C3:C33" si="0">AVERAGEIF($A$2:$A$33, A3, $B$2:$B$33)</f>
        <v>17.99625</v>
      </c>
      <c r="D3" s="3">
        <f t="shared" ref="D3:D33" si="1">AVERAGE($B$2:$B$33)</f>
        <v>18.040937500000002</v>
      </c>
      <c r="E3" s="1">
        <f t="shared" ref="E3:E33" si="2">(C3-D3)^2</f>
        <v>1.996972656250178E-3</v>
      </c>
      <c r="F3" s="1">
        <f t="shared" ref="F3:F33" si="3">(B3-C3)^2</f>
        <v>1.4062500000001065E-5</v>
      </c>
      <c r="G3" s="1">
        <f t="shared" ref="G3:G33" si="4">(B3-D3)^2</f>
        <v>1.6758789062501513E-3</v>
      </c>
    </row>
    <row r="4" spans="1:7" x14ac:dyDescent="0.25">
      <c r="A4" s="1" t="s">
        <v>2</v>
      </c>
      <c r="B4" s="1">
        <v>17.98</v>
      </c>
      <c r="C4" s="1">
        <f t="shared" si="0"/>
        <v>17.99625</v>
      </c>
      <c r="D4" s="3">
        <f t="shared" si="1"/>
        <v>18.040937500000002</v>
      </c>
      <c r="E4" s="1">
        <f t="shared" si="2"/>
        <v>1.996972656250178E-3</v>
      </c>
      <c r="F4" s="1">
        <f t="shared" si="3"/>
        <v>2.6406249999998154E-4</v>
      </c>
      <c r="G4" s="1">
        <f t="shared" si="4"/>
        <v>3.7133789062501732E-3</v>
      </c>
    </row>
    <row r="5" spans="1:7" x14ac:dyDescent="0.25">
      <c r="A5" s="1" t="s">
        <v>2</v>
      </c>
      <c r="B5" s="1">
        <v>18.2</v>
      </c>
      <c r="C5" s="1">
        <f t="shared" si="0"/>
        <v>17.99625</v>
      </c>
      <c r="D5" s="3">
        <f t="shared" si="1"/>
        <v>18.040937500000002</v>
      </c>
      <c r="E5" s="1">
        <f t="shared" si="2"/>
        <v>1.996972656250178E-3</v>
      </c>
      <c r="F5" s="1">
        <f t="shared" si="3"/>
        <v>4.1514062499999768E-2</v>
      </c>
      <c r="G5" s="1">
        <f t="shared" si="4"/>
        <v>2.5300878906249186E-2</v>
      </c>
    </row>
    <row r="6" spans="1:7" x14ac:dyDescent="0.25">
      <c r="A6" s="1" t="s">
        <v>2</v>
      </c>
      <c r="B6" s="1">
        <v>18</v>
      </c>
      <c r="C6" s="1">
        <f t="shared" si="0"/>
        <v>17.99625</v>
      </c>
      <c r="D6" s="3">
        <f t="shared" si="1"/>
        <v>18.040937500000002</v>
      </c>
      <c r="E6" s="1">
        <f t="shared" si="2"/>
        <v>1.996972656250178E-3</v>
      </c>
      <c r="F6" s="1">
        <f t="shared" si="3"/>
        <v>1.4062500000001065E-5</v>
      </c>
      <c r="G6" s="1">
        <f t="shared" si="4"/>
        <v>1.6758789062501513E-3</v>
      </c>
    </row>
    <row r="7" spans="1:7" x14ac:dyDescent="0.25">
      <c r="A7" s="1" t="s">
        <v>2</v>
      </c>
      <c r="B7" s="1">
        <v>17.989999999999998</v>
      </c>
      <c r="C7" s="1">
        <f t="shared" si="0"/>
        <v>17.99625</v>
      </c>
      <c r="D7" s="3">
        <f t="shared" si="1"/>
        <v>18.040937500000002</v>
      </c>
      <c r="E7" s="1">
        <f t="shared" si="2"/>
        <v>1.996972656250178E-3</v>
      </c>
      <c r="F7" s="1">
        <f t="shared" si="3"/>
        <v>3.9062500000017761E-5</v>
      </c>
      <c r="G7" s="1">
        <f t="shared" si="4"/>
        <v>2.5946289062503476E-3</v>
      </c>
    </row>
    <row r="8" spans="1:7" x14ac:dyDescent="0.25">
      <c r="A8" s="1" t="s">
        <v>2</v>
      </c>
      <c r="B8" s="1">
        <v>18.100000000000001</v>
      </c>
      <c r="C8" s="1">
        <f t="shared" si="0"/>
        <v>17.99625</v>
      </c>
      <c r="D8" s="3">
        <f t="shared" si="1"/>
        <v>18.040937500000002</v>
      </c>
      <c r="E8" s="1">
        <f t="shared" si="2"/>
        <v>1.996972656250178E-3</v>
      </c>
      <c r="F8" s="1">
        <f t="shared" si="3"/>
        <v>1.0764062500000324E-2</v>
      </c>
      <c r="G8" s="1">
        <f t="shared" si="4"/>
        <v>3.4883789062499495E-3</v>
      </c>
    </row>
    <row r="9" spans="1:7" x14ac:dyDescent="0.25">
      <c r="A9" s="1" t="s">
        <v>2</v>
      </c>
      <c r="B9" s="1">
        <v>17.899999999999999</v>
      </c>
      <c r="C9" s="1">
        <f t="shared" si="0"/>
        <v>17.99625</v>
      </c>
      <c r="D9" s="3">
        <f t="shared" si="1"/>
        <v>18.040937500000002</v>
      </c>
      <c r="E9" s="1">
        <f t="shared" si="2"/>
        <v>1.996972656250178E-3</v>
      </c>
      <c r="F9" s="1">
        <f t="shared" si="3"/>
        <v>9.2640625000002461E-3</v>
      </c>
      <c r="G9" s="1">
        <f t="shared" si="4"/>
        <v>1.9863378906250923E-2</v>
      </c>
    </row>
    <row r="10" spans="1:7" x14ac:dyDescent="0.25">
      <c r="A10" s="1" t="s">
        <v>3</v>
      </c>
      <c r="B10" s="1">
        <v>18.010000000000002</v>
      </c>
      <c r="C10" s="1">
        <f t="shared" si="0"/>
        <v>17.983750000000001</v>
      </c>
      <c r="D10" s="3">
        <f t="shared" si="1"/>
        <v>18.040937500000002</v>
      </c>
      <c r="E10" s="1">
        <f t="shared" si="2"/>
        <v>3.2704101562501461E-3</v>
      </c>
      <c r="F10" s="1">
        <f t="shared" si="3"/>
        <v>6.8906250000005226E-4</v>
      </c>
      <c r="G10" s="1">
        <f t="shared" si="4"/>
        <v>9.5712890625001754E-4</v>
      </c>
    </row>
    <row r="11" spans="1:7" x14ac:dyDescent="0.25">
      <c r="A11" s="1" t="s">
        <v>3</v>
      </c>
      <c r="B11" s="1">
        <v>17.75</v>
      </c>
      <c r="C11" s="1">
        <f t="shared" si="0"/>
        <v>17.983750000000001</v>
      </c>
      <c r="D11" s="3">
        <f t="shared" si="1"/>
        <v>18.040937500000002</v>
      </c>
      <c r="E11" s="1">
        <f t="shared" si="2"/>
        <v>3.2704101562501461E-3</v>
      </c>
      <c r="F11" s="1">
        <f t="shared" si="3"/>
        <v>5.4639062500000266E-2</v>
      </c>
      <c r="G11" s="1">
        <f t="shared" si="4"/>
        <v>8.4644628906251074E-2</v>
      </c>
    </row>
    <row r="12" spans="1:7" x14ac:dyDescent="0.25">
      <c r="A12" s="1" t="s">
        <v>3</v>
      </c>
      <c r="B12" s="1">
        <v>18</v>
      </c>
      <c r="C12" s="1">
        <f t="shared" si="0"/>
        <v>17.983750000000001</v>
      </c>
      <c r="D12" s="3">
        <f t="shared" si="1"/>
        <v>18.040937500000002</v>
      </c>
      <c r="E12" s="1">
        <f t="shared" si="2"/>
        <v>3.2704101562501461E-3</v>
      </c>
      <c r="F12" s="1">
        <f t="shared" si="3"/>
        <v>2.6406249999998154E-4</v>
      </c>
      <c r="G12" s="1">
        <f t="shared" si="4"/>
        <v>1.6758789062501513E-3</v>
      </c>
    </row>
    <row r="13" spans="1:7" x14ac:dyDescent="0.25">
      <c r="A13" s="1" t="s">
        <v>3</v>
      </c>
      <c r="B13" s="1">
        <v>17.77</v>
      </c>
      <c r="C13" s="1">
        <f t="shared" si="0"/>
        <v>17.983750000000001</v>
      </c>
      <c r="D13" s="3">
        <f t="shared" si="1"/>
        <v>18.040937500000002</v>
      </c>
      <c r="E13" s="1">
        <f t="shared" si="2"/>
        <v>3.2704101562501461E-3</v>
      </c>
      <c r="F13" s="1">
        <f t="shared" si="3"/>
        <v>4.5689062500000426E-2</v>
      </c>
      <c r="G13" s="1">
        <f t="shared" si="4"/>
        <v>7.3407128906251229E-2</v>
      </c>
    </row>
    <row r="14" spans="1:7" x14ac:dyDescent="0.25">
      <c r="A14" s="1" t="s">
        <v>3</v>
      </c>
      <c r="B14" s="1">
        <v>18.010000000000002</v>
      </c>
      <c r="C14" s="1">
        <f t="shared" si="0"/>
        <v>17.983750000000001</v>
      </c>
      <c r="D14" s="3">
        <f t="shared" si="1"/>
        <v>18.040937500000002</v>
      </c>
      <c r="E14" s="1">
        <f t="shared" si="2"/>
        <v>3.2704101562501461E-3</v>
      </c>
      <c r="F14" s="1">
        <f t="shared" si="3"/>
        <v>6.8906250000005226E-4</v>
      </c>
      <c r="G14" s="1">
        <f t="shared" si="4"/>
        <v>9.5712890625001754E-4</v>
      </c>
    </row>
    <row r="15" spans="1:7" x14ac:dyDescent="0.25">
      <c r="A15" s="1" t="s">
        <v>3</v>
      </c>
      <c r="B15" s="1">
        <v>18.010000000000002</v>
      </c>
      <c r="C15" s="1">
        <f t="shared" si="0"/>
        <v>17.983750000000001</v>
      </c>
      <c r="D15" s="3">
        <f t="shared" si="1"/>
        <v>18.040937500000002</v>
      </c>
      <c r="E15" s="1">
        <f t="shared" si="2"/>
        <v>3.2704101562501461E-3</v>
      </c>
      <c r="F15" s="1">
        <f t="shared" si="3"/>
        <v>6.8906250000005226E-4</v>
      </c>
      <c r="G15" s="1">
        <f t="shared" si="4"/>
        <v>9.5712890625001754E-4</v>
      </c>
    </row>
    <row r="16" spans="1:7" x14ac:dyDescent="0.25">
      <c r="A16" s="1" t="s">
        <v>3</v>
      </c>
      <c r="B16" s="1">
        <v>18.12</v>
      </c>
      <c r="C16" s="1">
        <f t="shared" si="0"/>
        <v>17.983750000000001</v>
      </c>
      <c r="D16" s="3">
        <f t="shared" si="1"/>
        <v>18.040937500000002</v>
      </c>
      <c r="E16" s="1">
        <f t="shared" si="2"/>
        <v>3.2704101562501461E-3</v>
      </c>
      <c r="F16" s="1">
        <f t="shared" si="3"/>
        <v>1.8564062500000117E-2</v>
      </c>
      <c r="G16" s="1">
        <f t="shared" si="4"/>
        <v>6.2508789062498656E-3</v>
      </c>
    </row>
    <row r="17" spans="1:7" x14ac:dyDescent="0.25">
      <c r="A17" s="1" t="s">
        <v>3</v>
      </c>
      <c r="B17" s="1">
        <v>18.2</v>
      </c>
      <c r="C17" s="1">
        <f t="shared" si="0"/>
        <v>17.983750000000001</v>
      </c>
      <c r="D17" s="3">
        <f t="shared" si="1"/>
        <v>18.040937500000002</v>
      </c>
      <c r="E17" s="1">
        <f t="shared" si="2"/>
        <v>3.2704101562501461E-3</v>
      </c>
      <c r="F17" s="1">
        <f t="shared" si="3"/>
        <v>4.6764062499999447E-2</v>
      </c>
      <c r="G17" s="1">
        <f t="shared" si="4"/>
        <v>2.5300878906249186E-2</v>
      </c>
    </row>
    <row r="18" spans="1:7" x14ac:dyDescent="0.25">
      <c r="A18" s="1" t="s">
        <v>4</v>
      </c>
      <c r="B18" s="1">
        <v>18.100000000000001</v>
      </c>
      <c r="C18" s="1">
        <f t="shared" si="0"/>
        <v>18.13625</v>
      </c>
      <c r="D18" s="3">
        <f t="shared" si="1"/>
        <v>18.040937500000002</v>
      </c>
      <c r="E18" s="1">
        <f t="shared" si="2"/>
        <v>9.0844726562497296E-3</v>
      </c>
      <c r="F18" s="1">
        <f t="shared" si="3"/>
        <v>1.3140624999999279E-3</v>
      </c>
      <c r="G18" s="1">
        <f t="shared" si="4"/>
        <v>3.4883789062499495E-3</v>
      </c>
    </row>
    <row r="19" spans="1:7" x14ac:dyDescent="0.25">
      <c r="A19" s="1" t="s">
        <v>4</v>
      </c>
      <c r="B19" s="1">
        <v>17.920000000000002</v>
      </c>
      <c r="C19" s="1">
        <f t="shared" si="0"/>
        <v>18.13625</v>
      </c>
      <c r="D19" s="3">
        <f t="shared" si="1"/>
        <v>18.040937500000002</v>
      </c>
      <c r="E19" s="1">
        <f t="shared" si="2"/>
        <v>9.0844726562497296E-3</v>
      </c>
      <c r="F19" s="1">
        <f t="shared" si="3"/>
        <v>4.6764062499999447E-2</v>
      </c>
      <c r="G19" s="1">
        <f t="shared" si="4"/>
        <v>1.4625878906250035E-2</v>
      </c>
    </row>
    <row r="20" spans="1:7" x14ac:dyDescent="0.25">
      <c r="A20" s="1" t="s">
        <v>4</v>
      </c>
      <c r="B20" s="1">
        <v>18.010000000000002</v>
      </c>
      <c r="C20" s="1">
        <f t="shared" si="0"/>
        <v>18.13625</v>
      </c>
      <c r="D20" s="3">
        <f t="shared" si="1"/>
        <v>18.040937500000002</v>
      </c>
      <c r="E20" s="1">
        <f t="shared" si="2"/>
        <v>9.0844726562497296E-3</v>
      </c>
      <c r="F20" s="1">
        <f t="shared" si="3"/>
        <v>1.5939062499999712E-2</v>
      </c>
      <c r="G20" s="1">
        <f t="shared" si="4"/>
        <v>9.5712890625001754E-4</v>
      </c>
    </row>
    <row r="21" spans="1:7" x14ac:dyDescent="0.25">
      <c r="A21" s="1" t="s">
        <v>4</v>
      </c>
      <c r="B21" s="1">
        <v>17.88</v>
      </c>
      <c r="C21" s="1">
        <f t="shared" si="0"/>
        <v>18.13625</v>
      </c>
      <c r="D21" s="3">
        <f t="shared" si="1"/>
        <v>18.040937500000002</v>
      </c>
      <c r="E21" s="1">
        <f t="shared" si="2"/>
        <v>9.0844726562497296E-3</v>
      </c>
      <c r="F21" s="1">
        <f t="shared" si="3"/>
        <v>6.5664062500000731E-2</v>
      </c>
      <c r="G21" s="1">
        <f t="shared" si="4"/>
        <v>2.5900878906250913E-2</v>
      </c>
    </row>
    <row r="22" spans="1:7" x14ac:dyDescent="0.25">
      <c r="A22" s="1" t="s">
        <v>4</v>
      </c>
      <c r="B22" s="1">
        <v>18.3</v>
      </c>
      <c r="C22" s="1">
        <f t="shared" si="0"/>
        <v>18.13625</v>
      </c>
      <c r="D22" s="3">
        <f t="shared" si="1"/>
        <v>18.040937500000002</v>
      </c>
      <c r="E22" s="1">
        <f t="shared" si="2"/>
        <v>9.0844726562497296E-3</v>
      </c>
      <c r="F22" s="1">
        <f t="shared" si="3"/>
        <v>2.6814062500000093E-2</v>
      </c>
      <c r="G22" s="1">
        <f t="shared" si="4"/>
        <v>6.711337890624941E-2</v>
      </c>
    </row>
    <row r="23" spans="1:7" x14ac:dyDescent="0.25">
      <c r="A23" s="1" t="s">
        <v>4</v>
      </c>
      <c r="B23" s="1">
        <v>18.22</v>
      </c>
      <c r="C23" s="1">
        <f t="shared" si="0"/>
        <v>18.13625</v>
      </c>
      <c r="D23" s="3">
        <f t="shared" si="1"/>
        <v>18.040937500000002</v>
      </c>
      <c r="E23" s="1">
        <f t="shared" si="2"/>
        <v>9.0844726562497296E-3</v>
      </c>
      <c r="F23" s="1">
        <f t="shared" si="3"/>
        <v>7.0140624999997384E-3</v>
      </c>
      <c r="G23" s="1">
        <f t="shared" si="4"/>
        <v>3.2063378906248934E-2</v>
      </c>
    </row>
    <row r="24" spans="1:7" x14ac:dyDescent="0.25">
      <c r="A24" s="1" t="s">
        <v>4</v>
      </c>
      <c r="B24" s="1">
        <v>18.559999999999999</v>
      </c>
      <c r="C24" s="1">
        <f t="shared" si="0"/>
        <v>18.13625</v>
      </c>
      <c r="D24" s="3">
        <f t="shared" si="1"/>
        <v>18.040937500000002</v>
      </c>
      <c r="E24" s="1">
        <f t="shared" si="2"/>
        <v>9.0844726562497296E-3</v>
      </c>
      <c r="F24" s="1">
        <f t="shared" si="3"/>
        <v>0.17956406249999857</v>
      </c>
      <c r="G24" s="1">
        <f t="shared" si="4"/>
        <v>0.26942587890624675</v>
      </c>
    </row>
    <row r="25" spans="1:7" x14ac:dyDescent="0.25">
      <c r="A25" s="1" t="s">
        <v>4</v>
      </c>
      <c r="B25" s="1">
        <v>18.100000000000001</v>
      </c>
      <c r="C25" s="1">
        <f t="shared" si="0"/>
        <v>18.13625</v>
      </c>
      <c r="D25" s="3">
        <f t="shared" si="1"/>
        <v>18.040937500000002</v>
      </c>
      <c r="E25" s="1">
        <f t="shared" si="2"/>
        <v>9.0844726562497296E-3</v>
      </c>
      <c r="F25" s="1">
        <f t="shared" si="3"/>
        <v>1.3140624999999279E-3</v>
      </c>
      <c r="G25" s="1">
        <f t="shared" si="4"/>
        <v>3.4883789062499495E-3</v>
      </c>
    </row>
    <row r="26" spans="1:7" x14ac:dyDescent="0.25">
      <c r="A26" s="1" t="s">
        <v>5</v>
      </c>
      <c r="B26" s="1">
        <v>18.05</v>
      </c>
      <c r="C26" s="1">
        <f t="shared" si="0"/>
        <v>18.047499999999999</v>
      </c>
      <c r="D26" s="3">
        <f t="shared" si="1"/>
        <v>18.040937500000002</v>
      </c>
      <c r="E26" s="1">
        <f t="shared" si="2"/>
        <v>4.3066406249968294E-5</v>
      </c>
      <c r="F26" s="1">
        <f t="shared" si="3"/>
        <v>6.2500000000063946E-6</v>
      </c>
      <c r="G26" s="1">
        <f t="shared" si="4"/>
        <v>8.2128906249979394E-5</v>
      </c>
    </row>
    <row r="27" spans="1:7" x14ac:dyDescent="0.25">
      <c r="A27" s="1" t="s">
        <v>5</v>
      </c>
      <c r="B27" s="1">
        <v>18.010000000000002</v>
      </c>
      <c r="C27" s="1">
        <f t="shared" si="0"/>
        <v>18.047499999999999</v>
      </c>
      <c r="D27" s="3">
        <f t="shared" si="1"/>
        <v>18.040937500000002</v>
      </c>
      <c r="E27" s="1">
        <f t="shared" si="2"/>
        <v>4.3066406249968294E-5</v>
      </c>
      <c r="F27" s="1">
        <f t="shared" si="3"/>
        <v>1.4062499999998401E-3</v>
      </c>
      <c r="G27" s="1">
        <f t="shared" si="4"/>
        <v>9.5712890625001754E-4</v>
      </c>
    </row>
    <row r="28" spans="1:7" x14ac:dyDescent="0.25">
      <c r="A28" s="1" t="s">
        <v>5</v>
      </c>
      <c r="B28" s="1">
        <v>17.940000000000001</v>
      </c>
      <c r="C28" s="1">
        <f t="shared" si="0"/>
        <v>18.047499999999999</v>
      </c>
      <c r="D28" s="3">
        <f t="shared" si="1"/>
        <v>18.040937500000002</v>
      </c>
      <c r="E28" s="1">
        <f t="shared" si="2"/>
        <v>4.3066406249968294E-5</v>
      </c>
      <c r="F28" s="1">
        <f t="shared" si="3"/>
        <v>1.1556249999999603E-2</v>
      </c>
      <c r="G28" s="1">
        <f t="shared" si="4"/>
        <v>1.0188378906250115E-2</v>
      </c>
    </row>
    <row r="29" spans="1:7" x14ac:dyDescent="0.25">
      <c r="A29" s="1" t="s">
        <v>5</v>
      </c>
      <c r="B29" s="1">
        <v>18.23</v>
      </c>
      <c r="C29" s="1">
        <f t="shared" si="0"/>
        <v>18.047499999999999</v>
      </c>
      <c r="D29" s="3">
        <f t="shared" si="1"/>
        <v>18.040937500000002</v>
      </c>
      <c r="E29" s="1">
        <f t="shared" si="2"/>
        <v>4.3066406249968294E-5</v>
      </c>
      <c r="F29" s="1">
        <f t="shared" si="3"/>
        <v>3.3306250000000363E-2</v>
      </c>
      <c r="G29" s="1">
        <f t="shared" si="4"/>
        <v>3.5744628906249465E-2</v>
      </c>
    </row>
    <row r="30" spans="1:7" x14ac:dyDescent="0.25">
      <c r="A30" s="1" t="s">
        <v>5</v>
      </c>
      <c r="B30" s="1">
        <v>18.2</v>
      </c>
      <c r="C30" s="1">
        <f t="shared" si="0"/>
        <v>18.047499999999999</v>
      </c>
      <c r="D30" s="3">
        <f t="shared" si="1"/>
        <v>18.040937500000002</v>
      </c>
      <c r="E30" s="1">
        <f t="shared" si="2"/>
        <v>4.3066406249968294E-5</v>
      </c>
      <c r="F30" s="1">
        <f t="shared" si="3"/>
        <v>2.3256249999999958E-2</v>
      </c>
      <c r="G30" s="1">
        <f t="shared" si="4"/>
        <v>2.5300878906249186E-2</v>
      </c>
    </row>
    <row r="31" spans="1:7" x14ac:dyDescent="0.25">
      <c r="A31" s="1" t="s">
        <v>5</v>
      </c>
      <c r="B31" s="1">
        <v>18</v>
      </c>
      <c r="C31" s="1">
        <f t="shared" si="0"/>
        <v>18.047499999999999</v>
      </c>
      <c r="D31" s="3">
        <f t="shared" si="1"/>
        <v>18.040937500000002</v>
      </c>
      <c r="E31" s="1">
        <f t="shared" si="2"/>
        <v>4.3066406249968294E-5</v>
      </c>
      <c r="F31" s="1">
        <f t="shared" si="3"/>
        <v>2.2562499999999458E-3</v>
      </c>
      <c r="G31" s="1">
        <f t="shared" si="4"/>
        <v>1.6758789062501513E-3</v>
      </c>
    </row>
    <row r="32" spans="1:7" x14ac:dyDescent="0.25">
      <c r="A32" s="1" t="s">
        <v>5</v>
      </c>
      <c r="B32" s="1">
        <v>17.84</v>
      </c>
      <c r="C32" s="1">
        <f t="shared" si="0"/>
        <v>18.047499999999999</v>
      </c>
      <c r="D32" s="3">
        <f t="shared" si="1"/>
        <v>18.040937500000002</v>
      </c>
      <c r="E32" s="1">
        <f t="shared" si="2"/>
        <v>4.3066406249968294E-5</v>
      </c>
      <c r="F32" s="1">
        <f t="shared" si="3"/>
        <v>4.3056249999999824E-2</v>
      </c>
      <c r="G32" s="1">
        <f t="shared" si="4"/>
        <v>4.0375878906250801E-2</v>
      </c>
    </row>
    <row r="33" spans="1:7" x14ac:dyDescent="0.25">
      <c r="A33" s="1" t="s">
        <v>5</v>
      </c>
      <c r="B33" s="1">
        <v>18.11</v>
      </c>
      <c r="C33" s="1">
        <f t="shared" si="0"/>
        <v>18.047499999999999</v>
      </c>
      <c r="D33" s="3">
        <f t="shared" si="1"/>
        <v>18.040937500000002</v>
      </c>
      <c r="E33" s="1">
        <f t="shared" si="2"/>
        <v>4.3066406249968294E-5</v>
      </c>
      <c r="F33" s="1">
        <f t="shared" si="3"/>
        <v>3.90625E-3</v>
      </c>
      <c r="G33" s="1">
        <f t="shared" si="4"/>
        <v>4.7696289062496662E-3</v>
      </c>
    </row>
    <row r="34" spans="1:7" x14ac:dyDescent="0.25">
      <c r="D34" s="6" t="s">
        <v>18</v>
      </c>
      <c r="E34" s="1">
        <f>SUM(E2:E33)</f>
        <v>0.11515937500000022</v>
      </c>
      <c r="F34" s="1">
        <f>SUM(F2:F33)</f>
        <v>0.73151249999999801</v>
      </c>
      <c r="G34" s="1">
        <f>SUM(G2:G33)</f>
        <v>0.84667187499999852</v>
      </c>
    </row>
    <row r="36" spans="1:7" ht="45" x14ac:dyDescent="0.25">
      <c r="B36" s="7" t="s">
        <v>12</v>
      </c>
      <c r="C36" s="8">
        <f>4-1</f>
        <v>3</v>
      </c>
      <c r="E36" s="9" t="s">
        <v>11</v>
      </c>
      <c r="F36" s="9">
        <f>E34/C36</f>
        <v>3.8386458333333408E-2</v>
      </c>
    </row>
    <row r="37" spans="1:7" ht="45" x14ac:dyDescent="0.25">
      <c r="B37" s="7" t="s">
        <v>13</v>
      </c>
      <c r="C37" s="9">
        <f>32-4</f>
        <v>28</v>
      </c>
      <c r="E37" s="9" t="s">
        <v>14</v>
      </c>
      <c r="F37" s="9">
        <f>F34/C37</f>
        <v>2.6125446428571359E-2</v>
      </c>
    </row>
    <row r="39" spans="1:7" x14ac:dyDescent="0.25">
      <c r="E39" s="6" t="s">
        <v>15</v>
      </c>
      <c r="F39" s="6">
        <f>F36/F37</f>
        <v>1.4693130101445133</v>
      </c>
    </row>
    <row r="41" spans="1:7" x14ac:dyDescent="0.25">
      <c r="D41" s="6" t="s">
        <v>17</v>
      </c>
      <c r="E41" s="4" t="s">
        <v>16</v>
      </c>
      <c r="F41" s="4">
        <f>1-_xlfn.F.DIST(F39, C36, C37, TRUE)</f>
        <v>0.24421883677282397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showGridLines="0" tabSelected="1" workbookViewId="0">
      <selection activeCell="H18" sqref="H18"/>
    </sheetView>
  </sheetViews>
  <sheetFormatPr defaultRowHeight="15" x14ac:dyDescent="0.25"/>
  <cols>
    <col min="1" max="1" width="13.5703125" bestFit="1" customWidth="1"/>
    <col min="4" max="4" width="15.42578125" bestFit="1" customWidth="1"/>
    <col min="5" max="5" width="19.140625" bestFit="1" customWidth="1"/>
    <col min="6" max="6" width="15.42578125" bestFit="1" customWidth="1"/>
    <col min="7" max="7" width="15" bestFit="1" customWidth="1"/>
  </cols>
  <sheetData>
    <row r="2" spans="1:15" x14ac:dyDescent="0.25">
      <c r="A2" s="2" t="s">
        <v>8</v>
      </c>
      <c r="B2" s="1">
        <v>45210</v>
      </c>
    </row>
    <row r="3" spans="1:15" x14ac:dyDescent="0.25">
      <c r="A3" s="2" t="s">
        <v>10</v>
      </c>
      <c r="B3" s="1">
        <v>92340</v>
      </c>
    </row>
    <row r="4" spans="1:15" x14ac:dyDescent="0.25">
      <c r="A4" s="4" t="s">
        <v>9</v>
      </c>
      <c r="B4" s="11">
        <f>B3-B2</f>
        <v>47130</v>
      </c>
      <c r="D4" s="2" t="s">
        <v>32</v>
      </c>
      <c r="E4" s="2" t="s">
        <v>33</v>
      </c>
      <c r="F4" s="2" t="s">
        <v>46</v>
      </c>
      <c r="G4" s="4" t="s">
        <v>41</v>
      </c>
      <c r="H4" s="4" t="s">
        <v>24</v>
      </c>
      <c r="I4" s="4" t="s">
        <v>34</v>
      </c>
      <c r="J4" s="4" t="s">
        <v>35</v>
      </c>
      <c r="K4" s="4" t="s">
        <v>36</v>
      </c>
      <c r="L4" s="4" t="s">
        <v>37</v>
      </c>
      <c r="M4" s="4" t="s">
        <v>38</v>
      </c>
      <c r="N4" s="4" t="s">
        <v>39</v>
      </c>
      <c r="O4" s="4" t="s">
        <v>40</v>
      </c>
    </row>
    <row r="5" spans="1:15" x14ac:dyDescent="0.25">
      <c r="D5" s="10" t="s">
        <v>24</v>
      </c>
      <c r="E5" s="1">
        <v>77</v>
      </c>
      <c r="F5" s="1">
        <v>100</v>
      </c>
      <c r="G5" s="6" t="s">
        <v>24</v>
      </c>
      <c r="H5" s="1">
        <v>0</v>
      </c>
      <c r="I5" s="1">
        <v>1</v>
      </c>
      <c r="J5" s="1">
        <v>5</v>
      </c>
      <c r="K5" s="1">
        <v>17</v>
      </c>
      <c r="L5" s="1">
        <v>11</v>
      </c>
      <c r="M5" s="1">
        <v>12</v>
      </c>
      <c r="N5" s="1">
        <v>13</v>
      </c>
      <c r="O5" s="1">
        <v>10</v>
      </c>
    </row>
    <row r="6" spans="1:15" x14ac:dyDescent="0.25">
      <c r="A6" s="2" t="s">
        <v>19</v>
      </c>
      <c r="B6" s="1">
        <v>8</v>
      </c>
      <c r="D6" s="10" t="s">
        <v>25</v>
      </c>
      <c r="E6" s="1">
        <v>78</v>
      </c>
      <c r="F6" s="1">
        <v>100</v>
      </c>
      <c r="G6" s="6" t="s">
        <v>34</v>
      </c>
      <c r="H6" s="1">
        <v>1</v>
      </c>
      <c r="I6" s="1">
        <v>0</v>
      </c>
      <c r="J6" s="1">
        <v>4</v>
      </c>
      <c r="K6" s="1">
        <v>16</v>
      </c>
      <c r="L6" s="1">
        <v>10</v>
      </c>
      <c r="M6" s="1">
        <v>11</v>
      </c>
      <c r="N6" s="1">
        <v>12</v>
      </c>
      <c r="O6" s="1">
        <v>9</v>
      </c>
    </row>
    <row r="7" spans="1:15" x14ac:dyDescent="0.25">
      <c r="A7" s="2" t="s">
        <v>20</v>
      </c>
      <c r="B7" s="1">
        <f>100*B6</f>
        <v>800</v>
      </c>
      <c r="D7" s="10" t="s">
        <v>26</v>
      </c>
      <c r="E7" s="1">
        <v>82</v>
      </c>
      <c r="F7" s="1">
        <v>100</v>
      </c>
      <c r="G7" s="6" t="s">
        <v>35</v>
      </c>
      <c r="H7" s="1">
        <v>5</v>
      </c>
      <c r="I7" s="1">
        <v>4</v>
      </c>
      <c r="J7" s="1">
        <v>0</v>
      </c>
      <c r="K7" s="1">
        <v>12</v>
      </c>
      <c r="L7" s="1">
        <v>6</v>
      </c>
      <c r="M7" s="1">
        <v>7</v>
      </c>
      <c r="N7" s="1">
        <v>8</v>
      </c>
      <c r="O7" s="1">
        <v>5</v>
      </c>
    </row>
    <row r="8" spans="1:15" x14ac:dyDescent="0.25">
      <c r="D8" s="10" t="s">
        <v>27</v>
      </c>
      <c r="E8" s="1">
        <v>94</v>
      </c>
      <c r="F8" s="1">
        <v>100</v>
      </c>
      <c r="G8" s="6" t="s">
        <v>36</v>
      </c>
      <c r="H8" s="1">
        <v>17</v>
      </c>
      <c r="I8" s="1">
        <v>16</v>
      </c>
      <c r="J8" s="1">
        <v>12</v>
      </c>
      <c r="K8" s="1">
        <v>0</v>
      </c>
      <c r="L8" s="1">
        <v>6</v>
      </c>
      <c r="M8" s="1">
        <v>5</v>
      </c>
      <c r="N8" s="1">
        <v>4</v>
      </c>
      <c r="O8" s="1">
        <v>7</v>
      </c>
    </row>
    <row r="9" spans="1:15" x14ac:dyDescent="0.25">
      <c r="A9" s="4" t="s">
        <v>11</v>
      </c>
      <c r="B9" s="1">
        <f>B2/(B6-1)</f>
        <v>6458.5714285714284</v>
      </c>
      <c r="D9" s="10" t="s">
        <v>28</v>
      </c>
      <c r="E9" s="1">
        <v>88</v>
      </c>
      <c r="F9" s="1">
        <v>100</v>
      </c>
      <c r="G9" s="6" t="s">
        <v>37</v>
      </c>
      <c r="H9" s="1">
        <v>11</v>
      </c>
      <c r="I9" s="1">
        <v>10</v>
      </c>
      <c r="J9" s="1">
        <v>6</v>
      </c>
      <c r="K9" s="1">
        <v>6</v>
      </c>
      <c r="L9" s="1">
        <v>0</v>
      </c>
      <c r="M9" s="1">
        <v>1</v>
      </c>
      <c r="N9" s="1">
        <v>2</v>
      </c>
      <c r="O9" s="1">
        <v>1</v>
      </c>
    </row>
    <row r="10" spans="1:15" x14ac:dyDescent="0.25">
      <c r="A10" s="4" t="s">
        <v>14</v>
      </c>
      <c r="B10" s="1">
        <f>B4/(B7-B6)</f>
        <v>59.507575757575758</v>
      </c>
      <c r="D10" s="10" t="s">
        <v>29</v>
      </c>
      <c r="E10" s="1">
        <v>89</v>
      </c>
      <c r="F10" s="1">
        <v>100</v>
      </c>
      <c r="G10" s="6" t="s">
        <v>38</v>
      </c>
      <c r="H10" s="1">
        <v>12</v>
      </c>
      <c r="I10" s="1">
        <v>11</v>
      </c>
      <c r="J10" s="1">
        <v>7</v>
      </c>
      <c r="K10" s="1">
        <v>5</v>
      </c>
      <c r="L10" s="1">
        <v>1</v>
      </c>
      <c r="M10" s="1">
        <v>0</v>
      </c>
      <c r="N10" s="1">
        <v>1</v>
      </c>
      <c r="O10" s="1">
        <v>2</v>
      </c>
    </row>
    <row r="11" spans="1:15" x14ac:dyDescent="0.25">
      <c r="A11" s="4" t="s">
        <v>22</v>
      </c>
      <c r="B11" s="1">
        <f>B9/B10</f>
        <v>108.53360007274711</v>
      </c>
      <c r="D11" s="10" t="s">
        <v>30</v>
      </c>
      <c r="E11" s="1">
        <v>90</v>
      </c>
      <c r="F11" s="1">
        <v>100</v>
      </c>
      <c r="G11" s="6" t="s">
        <v>39</v>
      </c>
      <c r="H11" s="1">
        <v>13</v>
      </c>
      <c r="I11" s="1">
        <v>12</v>
      </c>
      <c r="J11" s="1">
        <v>8</v>
      </c>
      <c r="K11" s="1">
        <v>4</v>
      </c>
      <c r="L11" s="1">
        <v>2</v>
      </c>
      <c r="M11" s="1">
        <v>1</v>
      </c>
      <c r="N11" s="1">
        <v>0</v>
      </c>
      <c r="O11" s="1">
        <v>3</v>
      </c>
    </row>
    <row r="12" spans="1:15" x14ac:dyDescent="0.25">
      <c r="A12" s="4" t="s">
        <v>21</v>
      </c>
      <c r="B12" s="1">
        <f>1-_xlfn.F.DIST(B11,B6-1,B7-B6,TRUE)</f>
        <v>0</v>
      </c>
      <c r="D12" s="10" t="s">
        <v>31</v>
      </c>
      <c r="E12" s="1">
        <v>87</v>
      </c>
      <c r="F12" s="1">
        <v>100</v>
      </c>
      <c r="G12" s="6" t="s">
        <v>40</v>
      </c>
      <c r="H12" s="1">
        <v>10</v>
      </c>
      <c r="I12" s="1">
        <v>9</v>
      </c>
      <c r="J12" s="1">
        <v>5</v>
      </c>
      <c r="K12" s="1">
        <v>7</v>
      </c>
      <c r="L12" s="1">
        <v>1</v>
      </c>
      <c r="M12" s="1">
        <v>2</v>
      </c>
      <c r="N12" s="1">
        <v>3</v>
      </c>
      <c r="O12" s="1">
        <v>0</v>
      </c>
    </row>
    <row r="14" spans="1:15" x14ac:dyDescent="0.25">
      <c r="A14" s="4" t="s">
        <v>23</v>
      </c>
      <c r="B14" s="1">
        <v>4.07</v>
      </c>
      <c r="G14" s="12" t="s">
        <v>45</v>
      </c>
    </row>
    <row r="16" spans="1:15" x14ac:dyDescent="0.25">
      <c r="G16" s="13" t="s">
        <v>44</v>
      </c>
      <c r="H16" s="13"/>
    </row>
    <row r="17" spans="6:8" x14ac:dyDescent="0.25">
      <c r="F17" s="4" t="s">
        <v>32</v>
      </c>
      <c r="G17" s="6" t="s">
        <v>42</v>
      </c>
      <c r="H17" s="6" t="s">
        <v>43</v>
      </c>
    </row>
    <row r="18" spans="6:8" x14ac:dyDescent="0.25">
      <c r="F18" s="6" t="s">
        <v>24</v>
      </c>
      <c r="G18" s="1">
        <f>E5+_xlfn.T.INV(0.005,$B$7-$B$6)*$B$10/SQRT(F5)</f>
        <v>61.634839410900312</v>
      </c>
      <c r="H18" s="1">
        <f>E5+_xlfn.T.INV(0.995,$B$7-$B$6)*$B$10/SQRT(F5)</f>
        <v>92.365160589099688</v>
      </c>
    </row>
    <row r="19" spans="6:8" x14ac:dyDescent="0.25">
      <c r="F19" s="6" t="s">
        <v>25</v>
      </c>
      <c r="G19" s="1">
        <f t="shared" ref="G19:G25" si="0">E6+_xlfn.T.INV(0.005,$B$7-$B$6)*$B$10/SQRT(F6)</f>
        <v>62.634839410900312</v>
      </c>
      <c r="H19" s="1">
        <f t="shared" ref="H19:H25" si="1">E6+_xlfn.T.INV(0.995,$B$7-$B$6)*$B$10/SQRT(F6)</f>
        <v>93.365160589099688</v>
      </c>
    </row>
    <row r="20" spans="6:8" x14ac:dyDescent="0.25">
      <c r="F20" s="6" t="s">
        <v>26</v>
      </c>
      <c r="G20" s="1">
        <f t="shared" si="0"/>
        <v>66.634839410900312</v>
      </c>
      <c r="H20" s="1">
        <f t="shared" si="1"/>
        <v>97.365160589099688</v>
      </c>
    </row>
    <row r="21" spans="6:8" x14ac:dyDescent="0.25">
      <c r="F21" s="6" t="s">
        <v>27</v>
      </c>
      <c r="G21" s="1">
        <f t="shared" si="0"/>
        <v>78.634839410900312</v>
      </c>
      <c r="H21" s="1">
        <f t="shared" si="1"/>
        <v>109.36516058909969</v>
      </c>
    </row>
    <row r="22" spans="6:8" x14ac:dyDescent="0.25">
      <c r="F22" s="6" t="s">
        <v>28</v>
      </c>
      <c r="G22" s="1">
        <f t="shared" si="0"/>
        <v>72.634839410900312</v>
      </c>
      <c r="H22" s="1">
        <f t="shared" si="1"/>
        <v>103.36516058909969</v>
      </c>
    </row>
    <row r="23" spans="6:8" x14ac:dyDescent="0.25">
      <c r="F23" s="6" t="s">
        <v>29</v>
      </c>
      <c r="G23" s="1">
        <f t="shared" si="0"/>
        <v>73.634839410900312</v>
      </c>
      <c r="H23" s="1">
        <f t="shared" si="1"/>
        <v>104.36516058909969</v>
      </c>
    </row>
    <row r="24" spans="6:8" x14ac:dyDescent="0.25">
      <c r="F24" s="6" t="s">
        <v>30</v>
      </c>
      <c r="G24" s="1">
        <f t="shared" si="0"/>
        <v>74.634839410900312</v>
      </c>
      <c r="H24" s="1">
        <f t="shared" si="1"/>
        <v>105.36516058909969</v>
      </c>
    </row>
    <row r="25" spans="6:8" x14ac:dyDescent="0.25">
      <c r="F25" s="6" t="s">
        <v>31</v>
      </c>
      <c r="G25" s="1">
        <f t="shared" si="0"/>
        <v>71.634839410900312</v>
      </c>
      <c r="H25" s="1">
        <f t="shared" si="1"/>
        <v>102.36516058909969</v>
      </c>
    </row>
  </sheetData>
  <conditionalFormatting sqref="H5:O12">
    <cfRule type="cellIs" dxfId="0" priority="2" operator="greaterThan">
      <formula>$B$14</formula>
    </cfRule>
  </conditionalFormatting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Suryanarayana Ambatipudi</dc:creator>
  <cp:lastModifiedBy>admin</cp:lastModifiedBy>
  <dcterms:created xsi:type="dcterms:W3CDTF">2018-04-25T12:20:00Z</dcterms:created>
  <dcterms:modified xsi:type="dcterms:W3CDTF">2018-04-28T05:29:01Z</dcterms:modified>
</cp:coreProperties>
</file>