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ample 1" sheetId="1" r:id="rId1"/>
    <sheet name="Sheet1" sheetId="4" r:id="rId2"/>
    <sheet name="Sheet2" sheetId="5" r:id="rId3"/>
    <sheet name="Sheet3" sheetId="6" r:id="rId4"/>
    <sheet name="Sheet4" sheetId="7" r:id="rId5"/>
    <sheet name="Sample 2" sheetId="2" r:id="rId6"/>
    <sheet name="Sample 3" sheetId="3" r:id="rId7"/>
  </sheets>
  <calcPr calcId="124519"/>
</workbook>
</file>

<file path=xl/calcChain.xml><?xml version="1.0" encoding="utf-8"?>
<calcChain xmlns="http://schemas.openxmlformats.org/spreadsheetml/2006/main">
  <c r="B23" i="6"/>
  <c r="A23"/>
  <c r="A22"/>
  <c r="B22" s="1"/>
  <c r="A21"/>
  <c r="B21" s="1"/>
  <c r="A20"/>
  <c r="B20" s="1"/>
  <c r="B19"/>
  <c r="A19"/>
  <c r="A18"/>
  <c r="B18" s="1"/>
  <c r="A17"/>
  <c r="B17" s="1"/>
  <c r="A16"/>
  <c r="B16" s="1"/>
  <c r="B15"/>
  <c r="A15"/>
  <c r="A14"/>
  <c r="B14" s="1"/>
  <c r="A13"/>
  <c r="B13" s="1"/>
  <c r="A12"/>
  <c r="B12" s="1"/>
  <c r="B11"/>
  <c r="A11"/>
  <c r="A10"/>
  <c r="B10" s="1"/>
  <c r="A9"/>
  <c r="B9" s="1"/>
  <c r="A8"/>
  <c r="B8" s="1"/>
  <c r="B7"/>
  <c r="A7"/>
  <c r="A6"/>
  <c r="B6" s="1"/>
  <c r="A5"/>
  <c r="B5" s="1"/>
  <c r="A4"/>
  <c r="B4" s="1"/>
  <c r="B3"/>
  <c r="A3"/>
  <c r="B23" i="5"/>
  <c r="A23"/>
  <c r="B22"/>
  <c r="A22"/>
  <c r="A22" i="7" s="1"/>
  <c r="B21" i="5"/>
  <c r="A21"/>
  <c r="B20"/>
  <c r="A20"/>
  <c r="A20" i="7" s="1"/>
  <c r="B19" i="5"/>
  <c r="A19"/>
  <c r="A19" i="7" s="1"/>
  <c r="B18" i="5"/>
  <c r="A18"/>
  <c r="A18" i="7" s="1"/>
  <c r="B17" i="5"/>
  <c r="A17"/>
  <c r="A17" i="7" s="1"/>
  <c r="B16" i="5"/>
  <c r="A16"/>
  <c r="A16" i="7" s="1"/>
  <c r="B15" i="5"/>
  <c r="A15"/>
  <c r="A15" i="7" s="1"/>
  <c r="B14" i="5"/>
  <c r="A14"/>
  <c r="A14" i="7" s="1"/>
  <c r="B13" i="5"/>
  <c r="A13"/>
  <c r="A13" i="7" s="1"/>
  <c r="B12" i="5"/>
  <c r="A12"/>
  <c r="A12" i="7" s="1"/>
  <c r="B11" i="5"/>
  <c r="A11"/>
  <c r="A11" i="7" s="1"/>
  <c r="B10" i="5"/>
  <c r="A10"/>
  <c r="A10" i="7" s="1"/>
  <c r="B9" i="5"/>
  <c r="A9"/>
  <c r="B8"/>
  <c r="A8"/>
  <c r="A8" i="7" s="1"/>
  <c r="B7" i="5"/>
  <c r="A7"/>
  <c r="A7" i="7" s="1"/>
  <c r="B6" i="5"/>
  <c r="A6"/>
  <c r="A6" i="7" s="1"/>
  <c r="B5" i="5"/>
  <c r="A5"/>
  <c r="A5" i="7" s="1"/>
  <c r="B4" i="5"/>
  <c r="A4"/>
  <c r="A4" i="7" s="1"/>
  <c r="B3" i="5"/>
  <c r="A3"/>
  <c r="C23" i="4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D7" i="2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6"/>
  <c r="E6" i="3"/>
  <c r="G22" s="1"/>
  <c r="J22"/>
  <c r="K22" s="1"/>
  <c r="E22"/>
  <c r="E21"/>
  <c r="J20"/>
  <c r="K20" s="1"/>
  <c r="H20"/>
  <c r="G20"/>
  <c r="M20" s="1"/>
  <c r="E20"/>
  <c r="E19"/>
  <c r="G19" s="1"/>
  <c r="J18"/>
  <c r="K18" s="1"/>
  <c r="H18"/>
  <c r="G18"/>
  <c r="E18"/>
  <c r="E17"/>
  <c r="G17" s="1"/>
  <c r="J16"/>
  <c r="K16" s="1"/>
  <c r="H16"/>
  <c r="G16"/>
  <c r="E16"/>
  <c r="E15"/>
  <c r="G15" s="1"/>
  <c r="J14"/>
  <c r="K14" s="1"/>
  <c r="H14"/>
  <c r="G14"/>
  <c r="E14"/>
  <c r="E13"/>
  <c r="G13" s="1"/>
  <c r="G12"/>
  <c r="E12"/>
  <c r="H12" s="1"/>
  <c r="A9" i="7" l="1"/>
  <c r="A21"/>
  <c r="G21" i="3"/>
  <c r="H22"/>
  <c r="M18"/>
  <c r="M16"/>
  <c r="M14"/>
  <c r="J13"/>
  <c r="K13" s="1"/>
  <c r="J15"/>
  <c r="K15" s="1"/>
  <c r="J17"/>
  <c r="K17" s="1"/>
  <c r="J19"/>
  <c r="K19" s="1"/>
  <c r="J21"/>
  <c r="K21" s="1"/>
  <c r="J12"/>
  <c r="K12" s="1"/>
  <c r="H13"/>
  <c r="M13" s="1"/>
  <c r="H15"/>
  <c r="M15" s="1"/>
  <c r="H17"/>
  <c r="M17" s="1"/>
  <c r="H19"/>
  <c r="M19" s="1"/>
  <c r="H21"/>
  <c r="M21" s="1"/>
</calcChain>
</file>

<file path=xl/sharedStrings.xml><?xml version="1.0" encoding="utf-8"?>
<sst xmlns="http://schemas.openxmlformats.org/spreadsheetml/2006/main" count="72" uniqueCount="51">
  <si>
    <t>Water</t>
  </si>
  <si>
    <t>Methanol</t>
  </si>
  <si>
    <t>r</t>
  </si>
  <si>
    <t>q</t>
  </si>
  <si>
    <t>Mole Fraction</t>
  </si>
  <si>
    <t>Volume fraction</t>
  </si>
  <si>
    <t>Sr. No.</t>
  </si>
  <si>
    <t>xw</t>
  </si>
  <si>
    <t>xm</t>
  </si>
  <si>
    <t>V (cm3/ml)</t>
  </si>
  <si>
    <t>Φw</t>
  </si>
  <si>
    <t>Φm</t>
  </si>
  <si>
    <t>Area Fraction</t>
  </si>
  <si>
    <t>Θw</t>
  </si>
  <si>
    <t>Θm</t>
  </si>
  <si>
    <t>Excess Gibbs Free energy</t>
  </si>
  <si>
    <r>
      <t>G</t>
    </r>
    <r>
      <rPr>
        <b/>
        <vertAlign val="superscript"/>
        <sz val="11"/>
        <color theme="1"/>
        <rFont val="Calibri"/>
        <family val="2"/>
        <scheme val="minor"/>
      </rPr>
      <t xml:space="preserve">E </t>
    </r>
    <r>
      <rPr>
        <b/>
        <sz val="11"/>
        <color theme="1"/>
        <rFont val="Calibri"/>
        <family val="2"/>
        <scheme val="minor"/>
      </rPr>
      <t>(Combinatorial)</t>
    </r>
  </si>
  <si>
    <t>Temp.</t>
  </si>
  <si>
    <r>
      <t xml:space="preserve">25 </t>
    </r>
    <r>
      <rPr>
        <sz val="11"/>
        <color theme="1"/>
        <rFont val="Calibri"/>
        <family val="2"/>
      </rPr>
      <t>⁰</t>
    </r>
    <r>
      <rPr>
        <sz val="11"/>
        <color theme="1"/>
        <rFont val="Calibri"/>
        <family val="2"/>
        <scheme val="minor"/>
      </rPr>
      <t>C</t>
    </r>
  </si>
  <si>
    <t>GE (Residual)</t>
  </si>
  <si>
    <t>LLE</t>
  </si>
  <si>
    <t>Acetophenone</t>
  </si>
  <si>
    <t>1,1,2-trichloroethene</t>
  </si>
  <si>
    <r>
      <t xml:space="preserve">25 </t>
    </r>
    <r>
      <rPr>
        <sz val="11"/>
        <color theme="1"/>
        <rFont val="Calibri"/>
        <family val="2"/>
      </rPr>
      <t>⁰C</t>
    </r>
  </si>
  <si>
    <t>VLE</t>
  </si>
  <si>
    <t>Ethanol</t>
  </si>
  <si>
    <t>V (cm3/mol)</t>
  </si>
  <si>
    <t>Mole Fractions</t>
  </si>
  <si>
    <t>xa</t>
  </si>
  <si>
    <t>xt</t>
  </si>
  <si>
    <t>ya</t>
  </si>
  <si>
    <t>yt</t>
  </si>
  <si>
    <r>
      <t>Pa</t>
    </r>
    <r>
      <rPr>
        <sz val="11"/>
        <color theme="1"/>
        <rFont val="Calibri"/>
        <family val="2"/>
      </rPr>
      <t>⁰</t>
    </r>
  </si>
  <si>
    <t>mm Hg</t>
  </si>
  <si>
    <t>−0.004757</t>
  </si>
  <si>
    <t>−0.012532</t>
  </si>
  <si>
    <t>−0.020886</t>
  </si>
  <si>
    <t>−0.031042</t>
  </si>
  <si>
    <t>−0.040175</t>
  </si>
  <si>
    <t>−0.050833</t>
  </si>
  <si>
    <t>−0.062295</t>
  </si>
  <si>
    <t>−0.073574</t>
  </si>
  <si>
    <t>−0.085828</t>
  </si>
  <si>
    <t>−0.095674</t>
  </si>
  <si>
    <t>x</t>
  </si>
  <si>
    <t>Texp</t>
  </si>
  <si>
    <t>Tcal.</t>
  </si>
  <si>
    <t>γa</t>
  </si>
  <si>
    <t>γt</t>
  </si>
  <si>
    <t>ln(γa/γt)</t>
  </si>
  <si>
    <t>GE (J/mol)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</si>
</sst>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Sheet1!$B$4:$B$22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Sheet4!$A$4:$A$22</c:f>
              <c:numCache>
                <c:formatCode>General</c:formatCode>
                <c:ptCount val="19"/>
                <c:pt idx="0">
                  <c:v>172.08246472248658</c:v>
                </c:pt>
                <c:pt idx="1">
                  <c:v>332.90044799624798</c:v>
                </c:pt>
                <c:pt idx="2">
                  <c:v>481.76788295170195</c:v>
                </c:pt>
                <c:pt idx="3">
                  <c:v>617.93506072121488</c:v>
                </c:pt>
                <c:pt idx="4">
                  <c:v>740.58054252957766</c:v>
                </c:pt>
                <c:pt idx="5">
                  <c:v>848.80174705921854</c:v>
                </c:pt>
                <c:pt idx="6">
                  <c:v>941.60394411622781</c:v>
                </c:pt>
                <c:pt idx="7">
                  <c:v>1017.8873197043221</c:v>
                </c:pt>
                <c:pt idx="8">
                  <c:v>1076.4316925668097</c:v>
                </c:pt>
                <c:pt idx="9">
                  <c:v>1115.878351602058</c:v>
                </c:pt>
                <c:pt idx="10">
                  <c:v>1134.7083382836549</c:v>
                </c:pt>
                <c:pt idx="11">
                  <c:v>1131.2163056426321</c:v>
                </c:pt>
                <c:pt idx="12">
                  <c:v>1103.478827435714</c:v>
                </c:pt>
                <c:pt idx="13">
                  <c:v>1049.3156817717452</c:v>
                </c:pt>
                <c:pt idx="14">
                  <c:v>966.24215455622584</c:v>
                </c:pt>
                <c:pt idx="15">
                  <c:v>851.40974296094112</c:v>
                </c:pt>
                <c:pt idx="16">
                  <c:v>701.5317020855847</c:v>
                </c:pt>
                <c:pt idx="17">
                  <c:v>512.78853728570357</c:v>
                </c:pt>
                <c:pt idx="18">
                  <c:v>280.70659352581322</c:v>
                </c:pt>
              </c:numCache>
            </c:numRef>
          </c:yVal>
          <c:smooth val="1"/>
        </c:ser>
        <c:axId val="103490304"/>
        <c:axId val="103491840"/>
      </c:scatterChart>
      <c:valAx>
        <c:axId val="103490304"/>
        <c:scaling>
          <c:orientation val="minMax"/>
        </c:scaling>
        <c:axPos val="b"/>
        <c:numFmt formatCode="General" sourceLinked="1"/>
        <c:tickLblPos val="nextTo"/>
        <c:crossAx val="103491840"/>
        <c:crosses val="autoZero"/>
        <c:crossBetween val="midCat"/>
      </c:valAx>
      <c:valAx>
        <c:axId val="103491840"/>
        <c:scaling>
          <c:orientation val="minMax"/>
        </c:scaling>
        <c:axPos val="l"/>
        <c:majorGridlines/>
        <c:numFmt formatCode="General" sourceLinked="1"/>
        <c:tickLblPos val="nextTo"/>
        <c:crossAx val="1034903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'Sample 2'!$M$6:$M$25</c:f>
              <c:numCache>
                <c:formatCode>General</c:formatCode>
                <c:ptCount val="20"/>
                <c:pt idx="0">
                  <c:v>0</c:v>
                </c:pt>
                <c:pt idx="1">
                  <c:v>7.7700000000000005E-2</c:v>
                </c:pt>
                <c:pt idx="2">
                  <c:v>0.14410000000000001</c:v>
                </c:pt>
                <c:pt idx="3">
                  <c:v>0.20169999999999999</c:v>
                </c:pt>
                <c:pt idx="4">
                  <c:v>0.25190000000000001</c:v>
                </c:pt>
                <c:pt idx="5">
                  <c:v>0.29630000000000001</c:v>
                </c:pt>
                <c:pt idx="6">
                  <c:v>0.33560000000000001</c:v>
                </c:pt>
                <c:pt idx="7">
                  <c:v>0.37080000000000002</c:v>
                </c:pt>
                <c:pt idx="8">
                  <c:v>0.40250000000000002</c:v>
                </c:pt>
                <c:pt idx="9">
                  <c:v>0.43109999999999998</c:v>
                </c:pt>
                <c:pt idx="10">
                  <c:v>0.53100000000000003</c:v>
                </c:pt>
                <c:pt idx="11">
                  <c:v>0.56010000000000004</c:v>
                </c:pt>
                <c:pt idx="12">
                  <c:v>0.5927</c:v>
                </c:pt>
                <c:pt idx="13">
                  <c:v>0.62939999999999996</c:v>
                </c:pt>
                <c:pt idx="14">
                  <c:v>0.67079999999999995</c:v>
                </c:pt>
                <c:pt idx="15">
                  <c:v>0.71809999999999996</c:v>
                </c:pt>
                <c:pt idx="16">
                  <c:v>0.77249999999999996</c:v>
                </c:pt>
                <c:pt idx="17">
                  <c:v>0.83589999999999998</c:v>
                </c:pt>
                <c:pt idx="18">
                  <c:v>0.91059999999999997</c:v>
                </c:pt>
                <c:pt idx="19">
                  <c:v>1</c:v>
                </c:pt>
              </c:numCache>
            </c:numRef>
          </c:xVal>
          <c:yVal>
            <c:numRef>
              <c:f>'Sample 2'!$T$6:$T$25</c:f>
              <c:numCache>
                <c:formatCode>General</c:formatCode>
                <c:ptCount val="20"/>
                <c:pt idx="0">
                  <c:v>0</c:v>
                </c:pt>
                <c:pt idx="1">
                  <c:v>6.99</c:v>
                </c:pt>
                <c:pt idx="2">
                  <c:v>12.12</c:v>
                </c:pt>
                <c:pt idx="3">
                  <c:v>15.9</c:v>
                </c:pt>
                <c:pt idx="4">
                  <c:v>18.71</c:v>
                </c:pt>
                <c:pt idx="5">
                  <c:v>20.79</c:v>
                </c:pt>
                <c:pt idx="6">
                  <c:v>22.32</c:v>
                </c:pt>
                <c:pt idx="7">
                  <c:v>23.44</c:v>
                </c:pt>
                <c:pt idx="8">
                  <c:v>24.24</c:v>
                </c:pt>
                <c:pt idx="9">
                  <c:v>24.8</c:v>
                </c:pt>
                <c:pt idx="10">
                  <c:v>25.45</c:v>
                </c:pt>
                <c:pt idx="11">
                  <c:v>25.26</c:v>
                </c:pt>
                <c:pt idx="12">
                  <c:v>24.84</c:v>
                </c:pt>
                <c:pt idx="13">
                  <c:v>24.09</c:v>
                </c:pt>
                <c:pt idx="14">
                  <c:v>22.92</c:v>
                </c:pt>
                <c:pt idx="15">
                  <c:v>21.13</c:v>
                </c:pt>
                <c:pt idx="16">
                  <c:v>18.46</c:v>
                </c:pt>
                <c:pt idx="17">
                  <c:v>14.52</c:v>
                </c:pt>
                <c:pt idx="18">
                  <c:v>8.69</c:v>
                </c:pt>
                <c:pt idx="19">
                  <c:v>0</c:v>
                </c:pt>
              </c:numCache>
            </c:numRef>
          </c:yVal>
          <c:smooth val="1"/>
        </c:ser>
        <c:axId val="103819136"/>
        <c:axId val="103820672"/>
      </c:scatterChart>
      <c:valAx>
        <c:axId val="103819136"/>
        <c:scaling>
          <c:orientation val="minMax"/>
        </c:scaling>
        <c:axPos val="b"/>
        <c:numFmt formatCode="General" sourceLinked="1"/>
        <c:tickLblPos val="nextTo"/>
        <c:crossAx val="103820672"/>
        <c:crosses val="autoZero"/>
        <c:crossBetween val="midCat"/>
      </c:valAx>
      <c:valAx>
        <c:axId val="103820672"/>
        <c:scaling>
          <c:orientation val="minMax"/>
        </c:scaling>
        <c:axPos val="l"/>
        <c:majorGridlines/>
        <c:numFmt formatCode="General" sourceLinked="1"/>
        <c:tickLblPos val="nextTo"/>
        <c:crossAx val="1038191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'Sample 3'!$M$12:$M$22</c:f>
              <c:numCache>
                <c:formatCode>General</c:formatCode>
                <c:ptCount val="11"/>
                <c:pt idx="0">
                  <c:v>0</c:v>
                </c:pt>
                <c:pt idx="1">
                  <c:v>359.0765718379281</c:v>
                </c:pt>
                <c:pt idx="2">
                  <c:v>681.36980363212808</c:v>
                </c:pt>
                <c:pt idx="3">
                  <c:v>959.01378528234147</c:v>
                </c:pt>
                <c:pt idx="4">
                  <c:v>1181.7092148556223</c:v>
                </c:pt>
                <c:pt idx="5">
                  <c:v>1335.6745782230532</c:v>
                </c:pt>
                <c:pt idx="6">
                  <c:v>1401.9845601701707</c:v>
                </c:pt>
                <c:pt idx="7">
                  <c:v>1353.8180725130117</c:v>
                </c:pt>
                <c:pt idx="8">
                  <c:v>1151.6444552385699</c:v>
                </c:pt>
                <c:pt idx="9">
                  <c:v>734.20219866635921</c:v>
                </c:pt>
                <c:pt idx="10">
                  <c:v>0</c:v>
                </c:pt>
              </c:numCache>
            </c:numRef>
          </c:xVal>
          <c:yVal>
            <c:numRef>
              <c:f>'Sample 3'!$D$12:$D$22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'Sample 3'!$M$12:$M$22</c:f>
              <c:numCache>
                <c:formatCode>General</c:formatCode>
                <c:ptCount val="11"/>
                <c:pt idx="0">
                  <c:v>0</c:v>
                </c:pt>
                <c:pt idx="1">
                  <c:v>359.0765718379281</c:v>
                </c:pt>
                <c:pt idx="2">
                  <c:v>681.36980363212808</c:v>
                </c:pt>
                <c:pt idx="3">
                  <c:v>959.01378528234147</c:v>
                </c:pt>
                <c:pt idx="4">
                  <c:v>1181.7092148556223</c:v>
                </c:pt>
                <c:pt idx="5">
                  <c:v>1335.6745782230532</c:v>
                </c:pt>
                <c:pt idx="6">
                  <c:v>1401.9845601701707</c:v>
                </c:pt>
                <c:pt idx="7">
                  <c:v>1353.8180725130117</c:v>
                </c:pt>
                <c:pt idx="8">
                  <c:v>1151.6444552385699</c:v>
                </c:pt>
                <c:pt idx="9">
                  <c:v>734.20219866635921</c:v>
                </c:pt>
                <c:pt idx="10">
                  <c:v>0</c:v>
                </c:pt>
              </c:numCache>
            </c:numRef>
          </c:xVal>
          <c:yVal>
            <c:numRef>
              <c:f>'Sample 3'!$D$22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axId val="103870464"/>
        <c:axId val="103872000"/>
      </c:scatterChart>
      <c:valAx>
        <c:axId val="103870464"/>
        <c:scaling>
          <c:orientation val="minMax"/>
        </c:scaling>
        <c:axPos val="b"/>
        <c:numFmt formatCode="General" sourceLinked="1"/>
        <c:tickLblPos val="nextTo"/>
        <c:crossAx val="103872000"/>
        <c:crosses val="autoZero"/>
        <c:crossBetween val="midCat"/>
      </c:valAx>
      <c:valAx>
        <c:axId val="103872000"/>
        <c:scaling>
          <c:orientation val="minMax"/>
        </c:scaling>
        <c:axPos val="l"/>
        <c:majorGridlines/>
        <c:numFmt formatCode="General" sourceLinked="1"/>
        <c:tickLblPos val="nextTo"/>
        <c:crossAx val="1038704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32</xdr:row>
      <xdr:rowOff>76200</xdr:rowOff>
    </xdr:from>
    <xdr:to>
      <xdr:col>6</xdr:col>
      <xdr:colOff>933450</xdr:colOff>
      <xdr:row>46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657225</xdr:colOff>
      <xdr:row>14</xdr:row>
      <xdr:rowOff>152400</xdr:rowOff>
    </xdr:from>
    <xdr:to>
      <xdr:col>11</xdr:col>
      <xdr:colOff>228600</xdr:colOff>
      <xdr:row>29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23</xdr:row>
      <xdr:rowOff>171450</xdr:rowOff>
    </xdr:from>
    <xdr:to>
      <xdr:col>8</xdr:col>
      <xdr:colOff>180975</xdr:colOff>
      <xdr:row>38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"/>
  <sheetViews>
    <sheetView tabSelected="1" workbookViewId="0"/>
  </sheetViews>
  <sheetFormatPr defaultRowHeight="15"/>
  <cols>
    <col min="2" max="2" width="6.42578125" bestFit="1" customWidth="1"/>
    <col min="3" max="3" width="13.28515625" bestFit="1" customWidth="1"/>
    <col min="7" max="7" width="15.42578125" bestFit="1" customWidth="1"/>
    <col min="10" max="10" width="12.7109375" bestFit="1" customWidth="1"/>
    <col min="13" max="13" width="23.5703125" bestFit="1" customWidth="1"/>
    <col min="14" max="14" width="12.85546875" bestFit="1" customWidth="1"/>
  </cols>
  <sheetData>
    <row r="1" spans="1:12" ht="18.75">
      <c r="C1" s="3" t="s">
        <v>20</v>
      </c>
    </row>
    <row r="2" spans="1:12">
      <c r="A2" s="1" t="s">
        <v>17</v>
      </c>
      <c r="B2" s="1"/>
      <c r="C2" s="1"/>
      <c r="D2" s="1" t="s">
        <v>0</v>
      </c>
      <c r="E2" s="1" t="s">
        <v>1</v>
      </c>
    </row>
    <row r="3" spans="1:12">
      <c r="A3" t="s">
        <v>18</v>
      </c>
    </row>
    <row r="4" spans="1:12">
      <c r="C4" t="s">
        <v>2</v>
      </c>
      <c r="D4">
        <v>0.55200000000000005</v>
      </c>
      <c r="E4">
        <v>1.7170000000000001</v>
      </c>
    </row>
    <row r="5" spans="1:12">
      <c r="C5" t="s">
        <v>3</v>
      </c>
      <c r="D5">
        <v>1.4</v>
      </c>
      <c r="E5">
        <v>1.4319999999999999</v>
      </c>
    </row>
    <row r="6" spans="1:12">
      <c r="C6" t="s">
        <v>9</v>
      </c>
      <c r="D6">
        <v>18.03</v>
      </c>
      <c r="E6">
        <v>40.404000000000003</v>
      </c>
    </row>
    <row r="10" spans="1:12">
      <c r="F10" s="1"/>
      <c r="I10" s="1"/>
      <c r="L10" s="1"/>
    </row>
    <row r="11" spans="1:12">
      <c r="F11" s="1"/>
      <c r="I11" s="1"/>
      <c r="L11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3"/>
  <sheetViews>
    <sheetView workbookViewId="0">
      <selection activeCell="D9" sqref="D9"/>
    </sheetView>
  </sheetViews>
  <sheetFormatPr defaultRowHeight="15"/>
  <sheetData>
    <row r="1" spans="1:3">
      <c r="A1" s="1" t="s">
        <v>4</v>
      </c>
      <c r="B1" s="1"/>
      <c r="C1" s="1"/>
    </row>
    <row r="2" spans="1:3">
      <c r="A2" s="1" t="s">
        <v>6</v>
      </c>
      <c r="B2" s="1" t="s">
        <v>7</v>
      </c>
      <c r="C2" s="1" t="s">
        <v>8</v>
      </c>
    </row>
    <row r="3" spans="1:3">
      <c r="B3">
        <v>0</v>
      </c>
      <c r="C3">
        <f>1-B3</f>
        <v>1</v>
      </c>
    </row>
    <row r="4" spans="1:3">
      <c r="B4">
        <v>0.05</v>
      </c>
      <c r="C4">
        <f>1-B4</f>
        <v>0.95</v>
      </c>
    </row>
    <row r="5" spans="1:3">
      <c r="B5">
        <v>0.1</v>
      </c>
      <c r="C5">
        <f>1-B5</f>
        <v>0.9</v>
      </c>
    </row>
    <row r="6" spans="1:3">
      <c r="B6">
        <v>0.15</v>
      </c>
      <c r="C6">
        <f>1-B6</f>
        <v>0.85</v>
      </c>
    </row>
    <row r="7" spans="1:3">
      <c r="B7">
        <v>0.2</v>
      </c>
      <c r="C7">
        <f>1-B7</f>
        <v>0.8</v>
      </c>
    </row>
    <row r="8" spans="1:3">
      <c r="B8">
        <v>0.25</v>
      </c>
      <c r="C8">
        <f>1-B8</f>
        <v>0.75</v>
      </c>
    </row>
    <row r="9" spans="1:3">
      <c r="B9">
        <v>0.3</v>
      </c>
      <c r="C9">
        <f>1-B9</f>
        <v>0.7</v>
      </c>
    </row>
    <row r="10" spans="1:3">
      <c r="B10">
        <v>0.35</v>
      </c>
      <c r="C10">
        <f>1-B10</f>
        <v>0.65</v>
      </c>
    </row>
    <row r="11" spans="1:3">
      <c r="B11">
        <v>0.4</v>
      </c>
      <c r="C11">
        <f>1-B11</f>
        <v>0.6</v>
      </c>
    </row>
    <row r="12" spans="1:3">
      <c r="B12">
        <v>0.45</v>
      </c>
      <c r="C12">
        <f>1-B12</f>
        <v>0.55000000000000004</v>
      </c>
    </row>
    <row r="13" spans="1:3">
      <c r="B13">
        <v>0.5</v>
      </c>
      <c r="C13">
        <f>1-B13</f>
        <v>0.5</v>
      </c>
    </row>
    <row r="14" spans="1:3">
      <c r="B14">
        <v>0.55000000000000004</v>
      </c>
      <c r="C14">
        <f>1-B14</f>
        <v>0.44999999999999996</v>
      </c>
    </row>
    <row r="15" spans="1:3">
      <c r="B15">
        <v>0.6</v>
      </c>
      <c r="C15">
        <f>1-B15</f>
        <v>0.4</v>
      </c>
    </row>
    <row r="16" spans="1:3">
      <c r="B16">
        <v>0.65</v>
      </c>
      <c r="C16">
        <f>1-B16</f>
        <v>0.35</v>
      </c>
    </row>
    <row r="17" spans="2:3">
      <c r="B17">
        <v>0.7</v>
      </c>
      <c r="C17">
        <f>1-B17</f>
        <v>0.30000000000000004</v>
      </c>
    </row>
    <row r="18" spans="2:3">
      <c r="B18">
        <v>0.75</v>
      </c>
      <c r="C18">
        <f>1-B18</f>
        <v>0.25</v>
      </c>
    </row>
    <row r="19" spans="2:3">
      <c r="B19">
        <v>0.8</v>
      </c>
      <c r="C19">
        <f>1-B19</f>
        <v>0.19999999999999996</v>
      </c>
    </row>
    <row r="20" spans="2:3">
      <c r="B20">
        <v>0.85</v>
      </c>
      <c r="C20">
        <f>1-B20</f>
        <v>0.15000000000000002</v>
      </c>
    </row>
    <row r="21" spans="2:3">
      <c r="B21">
        <v>0.9</v>
      </c>
      <c r="C21">
        <f>1-B21</f>
        <v>9.9999999999999978E-2</v>
      </c>
    </row>
    <row r="22" spans="2:3">
      <c r="B22">
        <v>0.95</v>
      </c>
      <c r="C22">
        <f>1-B22</f>
        <v>5.0000000000000044E-2</v>
      </c>
    </row>
    <row r="23" spans="2:3">
      <c r="B23">
        <v>1</v>
      </c>
      <c r="C23">
        <f>1-B23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3"/>
  <sheetViews>
    <sheetView workbookViewId="0">
      <selection sqref="A1:B23"/>
    </sheetView>
  </sheetViews>
  <sheetFormatPr defaultRowHeight="15"/>
  <sheetData>
    <row r="1" spans="1:2">
      <c r="A1" s="1" t="s">
        <v>5</v>
      </c>
      <c r="B1" s="1"/>
    </row>
    <row r="2" spans="1:2">
      <c r="A2" s="2" t="s">
        <v>10</v>
      </c>
      <c r="B2" s="2" t="s">
        <v>11</v>
      </c>
    </row>
    <row r="3" spans="1:2">
      <c r="A3">
        <f>(Sheet1!B3*'Sample 1'!$D$6)/((Sheet1!B3*'Sample 1'!$D$6)+(Sheet1!C3*'Sample 1'!$E$6))</f>
        <v>0</v>
      </c>
      <c r="B3">
        <f>(Sheet1!C3*'Sample 1'!$E$6)/((Sheet1!B3*'Sample 1'!$D$6)+(Sheet1!C3*'Sample 1'!$E$6))</f>
        <v>1</v>
      </c>
    </row>
    <row r="4" spans="1:2">
      <c r="A4">
        <f>(Sheet1!B4*'Sample 1'!$D$6)/((Sheet1!B4*'Sample 1'!$D$6)+(Sheet1!C4*'Sample 1'!$E$6))</f>
        <v>2.2947514719246134E-2</v>
      </c>
      <c r="B4">
        <f>(Sheet1!C4*'Sample 1'!$E$6)/((Sheet1!B4*'Sample 1'!$D$6)+(Sheet1!C4*'Sample 1'!$E$6))</f>
        <v>0.97705248528075395</v>
      </c>
    </row>
    <row r="5" spans="1:2">
      <c r="A5">
        <f>(Sheet1!B5*'Sample 1'!$D$6)/((Sheet1!B5*'Sample 1'!$D$6)+(Sheet1!C5*'Sample 1'!$E$6))</f>
        <v>4.7240257188222161E-2</v>
      </c>
      <c r="B5">
        <f>(Sheet1!C5*'Sample 1'!$E$6)/((Sheet1!B5*'Sample 1'!$D$6)+(Sheet1!C5*'Sample 1'!$E$6))</f>
        <v>0.95275974281177789</v>
      </c>
    </row>
    <row r="6" spans="1:2">
      <c r="A6">
        <f>(Sheet1!B6*'Sample 1'!$D$6)/((Sheet1!B6*'Sample 1'!$D$6)+(Sheet1!C6*'Sample 1'!$E$6))</f>
        <v>7.3000089073874619E-2</v>
      </c>
      <c r="B6">
        <f>(Sheet1!C6*'Sample 1'!$E$6)/((Sheet1!B6*'Sample 1'!$D$6)+(Sheet1!C6*'Sample 1'!$E$6))</f>
        <v>0.92699991092612533</v>
      </c>
    </row>
    <row r="7" spans="1:2">
      <c r="A7">
        <f>(Sheet1!B7*'Sample 1'!$D$6)/((Sheet1!B7*'Sample 1'!$D$6)+(Sheet1!C7*'Sample 1'!$E$6))</f>
        <v>0.10036404929695066</v>
      </c>
      <c r="B7">
        <f>(Sheet1!C7*'Sample 1'!$E$6)/((Sheet1!B7*'Sample 1'!$D$6)+(Sheet1!C7*'Sample 1'!$E$6))</f>
        <v>0.89963595070304936</v>
      </c>
    </row>
    <row r="8" spans="1:2">
      <c r="A8">
        <f>(Sheet1!B8*'Sample 1'!$D$6)/((Sheet1!B8*'Sample 1'!$D$6)+(Sheet1!C8*'Sample 1'!$E$6))</f>
        <v>0.12948679277804109</v>
      </c>
      <c r="B8">
        <f>(Sheet1!C8*'Sample 1'!$E$6)/((Sheet1!B8*'Sample 1'!$D$6)+(Sheet1!C8*'Sample 1'!$E$6))</f>
        <v>0.87051320722195891</v>
      </c>
    </row>
    <row r="9" spans="1:2">
      <c r="A9">
        <f>(Sheet1!B9*'Sample 1'!$D$6)/((Sheet1!B9*'Sample 1'!$D$6)+(Sheet1!C9*'Sample 1'!$E$6))</f>
        <v>0.1605435150392677</v>
      </c>
      <c r="B9">
        <f>(Sheet1!C9*'Sample 1'!$E$6)/((Sheet1!B9*'Sample 1'!$D$6)+(Sheet1!C9*'Sample 1'!$E$6))</f>
        <v>0.83945648496073233</v>
      </c>
    </row>
    <row r="10" spans="1:2">
      <c r="A10">
        <f>(Sheet1!B10*'Sample 1'!$D$6)/((Sheet1!B10*'Sample 1'!$D$6)+(Sheet1!C10*'Sample 1'!$E$6))</f>
        <v>0.19373347946618527</v>
      </c>
      <c r="B10">
        <f>(Sheet1!C10*'Sample 1'!$E$6)/((Sheet1!B10*'Sample 1'!$D$6)+(Sheet1!C10*'Sample 1'!$E$6))</f>
        <v>0.80626652053381465</v>
      </c>
    </row>
    <row r="11" spans="1:2">
      <c r="A11">
        <f>(Sheet1!B11*'Sample 1'!$D$6)/((Sheet1!B11*'Sample 1'!$D$6)+(Sheet1!C11*'Sample 1'!$E$6))</f>
        <v>0.2292842972684267</v>
      </c>
      <c r="B11">
        <f>(Sheet1!C11*'Sample 1'!$E$6)/((Sheet1!B11*'Sample 1'!$D$6)+(Sheet1!C11*'Sample 1'!$E$6))</f>
        <v>0.7707157027315733</v>
      </c>
    </row>
    <row r="12" spans="1:2">
      <c r="A12">
        <f>(Sheet1!B12*'Sample 1'!$D$6)/((Sheet1!B12*'Sample 1'!$D$6)+(Sheet1!C12*'Sample 1'!$E$6))</f>
        <v>0.2674571544417963</v>
      </c>
      <c r="B12">
        <f>(Sheet1!C12*'Sample 1'!$E$6)/((Sheet1!B12*'Sample 1'!$D$6)+(Sheet1!C12*'Sample 1'!$E$6))</f>
        <v>0.73254284555820381</v>
      </c>
    </row>
    <row r="13" spans="1:2">
      <c r="A13">
        <f>(Sheet1!B13*'Sample 1'!$D$6)/((Sheet1!B13*'Sample 1'!$D$6)+(Sheet1!C13*'Sample 1'!$E$6))</f>
        <v>0.30855323955231545</v>
      </c>
      <c r="B13">
        <f>(Sheet1!C13*'Sample 1'!$E$6)/((Sheet1!B13*'Sample 1'!$D$6)+(Sheet1!C13*'Sample 1'!$E$6))</f>
        <v>0.69144676044768461</v>
      </c>
    </row>
    <row r="14" spans="1:2">
      <c r="A14">
        <f>(Sheet1!B14*'Sample 1'!$D$6)/((Sheet1!B14*'Sample 1'!$D$6)+(Sheet1!C14*'Sample 1'!$E$6))</f>
        <v>0.3529217070071855</v>
      </c>
      <c r="B14">
        <f>(Sheet1!C14*'Sample 1'!$E$6)/((Sheet1!B14*'Sample 1'!$D$6)+(Sheet1!C14*'Sample 1'!$E$6))</f>
        <v>0.64707829299281439</v>
      </c>
    </row>
    <row r="15" spans="1:2">
      <c r="A15">
        <f>(Sheet1!B15*'Sample 1'!$D$6)/((Sheet1!B15*'Sample 1'!$D$6)+(Sheet1!C15*'Sample 1'!$E$6))</f>
        <v>0.40096962149179372</v>
      </c>
      <c r="B15">
        <f>(Sheet1!C15*'Sample 1'!$E$6)/((Sheet1!B15*'Sample 1'!$D$6)+(Sheet1!C15*'Sample 1'!$E$6))</f>
        <v>0.59903037850820617</v>
      </c>
    </row>
    <row r="16" spans="1:2">
      <c r="A16">
        <f>(Sheet1!B16*'Sample 1'!$D$6)/((Sheet1!B16*'Sample 1'!$D$6)+(Sheet1!C16*'Sample 1'!$E$6))</f>
        <v>0.45317448348665368</v>
      </c>
      <c r="B16">
        <f>(Sheet1!C16*'Sample 1'!$E$6)/((Sheet1!B16*'Sample 1'!$D$6)+(Sheet1!C16*'Sample 1'!$E$6))</f>
        <v>0.54682551651334643</v>
      </c>
    </row>
    <row r="17" spans="1:2">
      <c r="A17">
        <f>(Sheet1!B17*'Sample 1'!$D$6)/((Sheet1!B17*'Sample 1'!$D$6)+(Sheet1!C17*'Sample 1'!$E$6))</f>
        <v>0.51010015277542009</v>
      </c>
      <c r="B17">
        <f>(Sheet1!C17*'Sample 1'!$E$6)/((Sheet1!B17*'Sample 1'!$D$6)+(Sheet1!C17*'Sample 1'!$E$6))</f>
        <v>0.48989984722457991</v>
      </c>
    </row>
    <row r="18" spans="1:2">
      <c r="A18">
        <f>(Sheet1!B18*'Sample 1'!$D$6)/((Sheet1!B18*'Sample 1'!$D$6)+(Sheet1!C18*'Sample 1'!$E$6))</f>
        <v>0.57241729633627536</v>
      </c>
      <c r="B18">
        <f>(Sheet1!C18*'Sample 1'!$E$6)/((Sheet1!B18*'Sample 1'!$D$6)+(Sheet1!C18*'Sample 1'!$E$6))</f>
        <v>0.42758270366372469</v>
      </c>
    </row>
    <row r="19" spans="1:2">
      <c r="A19">
        <f>(Sheet1!B19*'Sample 1'!$D$6)/((Sheet1!B19*'Sample 1'!$D$6)+(Sheet1!C19*'Sample 1'!$E$6))</f>
        <v>0.64092993494721129</v>
      </c>
      <c r="B19">
        <f>(Sheet1!C19*'Sample 1'!$E$6)/((Sheet1!B19*'Sample 1'!$D$6)+(Sheet1!C19*'Sample 1'!$E$6))</f>
        <v>0.35907006505278866</v>
      </c>
    </row>
    <row r="20" spans="1:2">
      <c r="A20">
        <f>(Sheet1!B20*'Sample 1'!$D$6)/((Sheet1!B20*'Sample 1'!$D$6)+(Sheet1!C20*'Sample 1'!$E$6))</f>
        <v>0.71661032165752514</v>
      </c>
      <c r="B20">
        <f>(Sheet1!C20*'Sample 1'!$E$6)/((Sheet1!B20*'Sample 1'!$D$6)+(Sheet1!C20*'Sample 1'!$E$6))</f>
        <v>0.28338967834247486</v>
      </c>
    </row>
    <row r="21" spans="1:2">
      <c r="A21">
        <f>(Sheet1!B21*'Sample 1'!$D$6)/((Sheet1!B21*'Sample 1'!$D$6)+(Sheet1!C21*'Sample 1'!$E$6))</f>
        <v>0.80064537138458813</v>
      </c>
      <c r="B21">
        <f>(Sheet1!C21*'Sample 1'!$E$6)/((Sheet1!B21*'Sample 1'!$D$6)+(Sheet1!C21*'Sample 1'!$E$6))</f>
        <v>0.19935462861541192</v>
      </c>
    </row>
    <row r="22" spans="1:2">
      <c r="A22">
        <f>(Sheet1!B22*'Sample 1'!$D$6)/((Sheet1!B22*'Sample 1'!$D$6)+(Sheet1!C22*'Sample 1'!$E$6))</f>
        <v>0.89449936549217424</v>
      </c>
      <c r="B22">
        <f>(Sheet1!C22*'Sample 1'!$E$6)/((Sheet1!B22*'Sample 1'!$D$6)+(Sheet1!C22*'Sample 1'!$E$6))</f>
        <v>0.10550063450782568</v>
      </c>
    </row>
    <row r="23" spans="1:2">
      <c r="A23">
        <f>(Sheet1!B23*'Sample 1'!$D$6)/((Sheet1!B23*'Sample 1'!$D$6)+(Sheet1!C23*'Sample 1'!$E$6))</f>
        <v>1</v>
      </c>
      <c r="B23">
        <f>(Sheet1!C23*'Sample 1'!$E$6)/((Sheet1!B23*'Sample 1'!$D$6)+(Sheet1!C23*'Sample 1'!$E$6))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3"/>
  <sheetViews>
    <sheetView workbookViewId="0">
      <selection sqref="A1:B23"/>
    </sheetView>
  </sheetViews>
  <sheetFormatPr defaultRowHeight="15"/>
  <sheetData>
    <row r="1" spans="1:2">
      <c r="A1" s="1" t="s">
        <v>12</v>
      </c>
      <c r="B1" s="1"/>
    </row>
    <row r="2" spans="1:2">
      <c r="A2" s="2" t="s">
        <v>13</v>
      </c>
      <c r="B2" s="2" t="s">
        <v>14</v>
      </c>
    </row>
    <row r="3" spans="1:2">
      <c r="A3">
        <f>(Sheet1!B3*'Sample 1'!$D$5)/((Sheet1!B3*'Sample 1'!$D$5)+(Sheet1!C3*'Sample 1'!$E$5))</f>
        <v>0</v>
      </c>
      <c r="B3">
        <f>1-A3</f>
        <v>1</v>
      </c>
    </row>
    <row r="4" spans="1:2">
      <c r="A4">
        <f>(Sheet1!B4*'Sample 1'!$D$5)/((Sheet1!B4*'Sample 1'!$D$5)+(Sheet1!C4*'Sample 1'!$E$5))</f>
        <v>4.8937360178970914E-2</v>
      </c>
      <c r="B4">
        <f>1-A4</f>
        <v>0.95106263982102912</v>
      </c>
    </row>
    <row r="5" spans="1:2">
      <c r="A5">
        <f>(Sheet1!B5*'Sample 1'!$D$5)/((Sheet1!B5*'Sample 1'!$D$5)+(Sheet1!C5*'Sample 1'!$E$5))</f>
        <v>9.7984322508398655E-2</v>
      </c>
      <c r="B5">
        <f>1-A5</f>
        <v>0.90201567749160139</v>
      </c>
    </row>
    <row r="6" spans="1:2">
      <c r="A6">
        <f>(Sheet1!B6*'Sample 1'!$D$5)/((Sheet1!B6*'Sample 1'!$D$5)+(Sheet1!C6*'Sample 1'!$E$5))</f>
        <v>0.14714125560538119</v>
      </c>
      <c r="B6">
        <f>1-A6</f>
        <v>0.85285874439461884</v>
      </c>
    </row>
    <row r="7" spans="1:2">
      <c r="A7">
        <f>(Sheet1!B7*'Sample 1'!$D$5)/((Sheet1!B7*'Sample 1'!$D$5)+(Sheet1!C7*'Sample 1'!$E$5))</f>
        <v>0.19640852974186307</v>
      </c>
      <c r="B7">
        <f>1-A7</f>
        <v>0.80359147025813693</v>
      </c>
    </row>
    <row r="8" spans="1:2">
      <c r="A8">
        <f>(Sheet1!B8*'Sample 1'!$D$5)/((Sheet1!B8*'Sample 1'!$D$5)+(Sheet1!C8*'Sample 1'!$E$5))</f>
        <v>0.24578651685393257</v>
      </c>
      <c r="B8">
        <f>1-A8</f>
        <v>0.7542134831460674</v>
      </c>
    </row>
    <row r="9" spans="1:2">
      <c r="A9">
        <f>(Sheet1!B9*'Sample 1'!$D$5)/((Sheet1!B9*'Sample 1'!$D$5)+(Sheet1!C9*'Sample 1'!$E$5))</f>
        <v>0.29527559055118113</v>
      </c>
      <c r="B9">
        <f>1-A9</f>
        <v>0.70472440944881887</v>
      </c>
    </row>
    <row r="10" spans="1:2">
      <c r="A10">
        <f>(Sheet1!B10*'Sample 1'!$D$5)/((Sheet1!B10*'Sample 1'!$D$5)+(Sheet1!C10*'Sample 1'!$E$5))</f>
        <v>0.34487612612612611</v>
      </c>
      <c r="B10">
        <f>1-A10</f>
        <v>0.65512387387387383</v>
      </c>
    </row>
    <row r="11" spans="1:2">
      <c r="A11">
        <f>(Sheet1!B11*'Sample 1'!$D$5)/((Sheet1!B11*'Sample 1'!$D$5)+(Sheet1!C11*'Sample 1'!$E$5))</f>
        <v>0.39458850056369782</v>
      </c>
      <c r="B11">
        <f>1-A11</f>
        <v>0.60541149943630224</v>
      </c>
    </row>
    <row r="12" spans="1:2">
      <c r="A12">
        <f>(Sheet1!B12*'Sample 1'!$D$5)/((Sheet1!B12*'Sample 1'!$D$5)+(Sheet1!C12*'Sample 1'!$E$5))</f>
        <v>0.44441309255079003</v>
      </c>
      <c r="B12">
        <f>1-A12</f>
        <v>0.55558690744920991</v>
      </c>
    </row>
    <row r="13" spans="1:2">
      <c r="A13">
        <f>(Sheet1!B13*'Sample 1'!$D$5)/((Sheet1!B13*'Sample 1'!$D$5)+(Sheet1!C13*'Sample 1'!$E$5))</f>
        <v>0.4943502824858757</v>
      </c>
      <c r="B13">
        <f>1-A13</f>
        <v>0.50564971751412435</v>
      </c>
    </row>
    <row r="14" spans="1:2">
      <c r="A14">
        <f>(Sheet1!B14*'Sample 1'!$D$5)/((Sheet1!B14*'Sample 1'!$D$5)+(Sheet1!C14*'Sample 1'!$E$5))</f>
        <v>0.54440045248868785</v>
      </c>
      <c r="B14">
        <f>1-A14</f>
        <v>0.45559954751131215</v>
      </c>
    </row>
    <row r="15" spans="1:2">
      <c r="A15">
        <f>(Sheet1!B15*'Sample 1'!$D$5)/((Sheet1!B15*'Sample 1'!$D$5)+(Sheet1!C15*'Sample 1'!$E$5))</f>
        <v>0.59456398640996611</v>
      </c>
      <c r="B15">
        <f>1-A15</f>
        <v>0.40543601359003389</v>
      </c>
    </row>
    <row r="16" spans="1:2">
      <c r="A16">
        <f>(Sheet1!B16*'Sample 1'!$D$5)/((Sheet1!B16*'Sample 1'!$D$5)+(Sheet1!C16*'Sample 1'!$E$5))</f>
        <v>0.64484126984126977</v>
      </c>
      <c r="B16">
        <f>1-A16</f>
        <v>0.35515873015873023</v>
      </c>
    </row>
    <row r="17" spans="1:2">
      <c r="A17">
        <f>(Sheet1!B17*'Sample 1'!$D$5)/((Sheet1!B17*'Sample 1'!$D$5)+(Sheet1!C17*'Sample 1'!$E$5))</f>
        <v>0.695232690124858</v>
      </c>
      <c r="B17">
        <f>1-A17</f>
        <v>0.304767309875142</v>
      </c>
    </row>
    <row r="18" spans="1:2">
      <c r="A18">
        <f>(Sheet1!B18*'Sample 1'!$D$5)/((Sheet1!B18*'Sample 1'!$D$5)+(Sheet1!C18*'Sample 1'!$E$5))</f>
        <v>0.74573863636363624</v>
      </c>
      <c r="B18">
        <f>1-A18</f>
        <v>0.25426136363636376</v>
      </c>
    </row>
    <row r="19" spans="1:2">
      <c r="A19">
        <f>(Sheet1!B19*'Sample 1'!$D$5)/((Sheet1!B19*'Sample 1'!$D$5)+(Sheet1!C19*'Sample 1'!$E$5))</f>
        <v>0.79635949943117179</v>
      </c>
      <c r="B19">
        <f>1-A19</f>
        <v>0.20364050056882821</v>
      </c>
    </row>
    <row r="20" spans="1:2">
      <c r="A20">
        <f>(Sheet1!B20*'Sample 1'!$D$5)/((Sheet1!B20*'Sample 1'!$D$5)+(Sheet1!C20*'Sample 1'!$E$5))</f>
        <v>0.84709567198177671</v>
      </c>
      <c r="B20">
        <f>1-A20</f>
        <v>0.15290432801822329</v>
      </c>
    </row>
    <row r="21" spans="1:2">
      <c r="A21">
        <f>(Sheet1!B21*'Sample 1'!$D$5)/((Sheet1!B21*'Sample 1'!$D$5)+(Sheet1!C21*'Sample 1'!$E$5))</f>
        <v>0.89794754846066138</v>
      </c>
      <c r="B21">
        <f>1-A21</f>
        <v>0.10205245153933862</v>
      </c>
    </row>
    <row r="22" spans="1:2">
      <c r="A22">
        <f>(Sheet1!B22*'Sample 1'!$D$5)/((Sheet1!B22*'Sample 1'!$D$5)+(Sheet1!C22*'Sample 1'!$E$5))</f>
        <v>0.94891552511415522</v>
      </c>
      <c r="B22">
        <f>1-A22</f>
        <v>5.1084474885844777E-2</v>
      </c>
    </row>
    <row r="23" spans="1:2">
      <c r="A23">
        <f>(Sheet1!B23*'Sample 1'!$D$5)/((Sheet1!B23*'Sample 1'!$D$5)+(Sheet1!C23*'Sample 1'!$E$5))</f>
        <v>1</v>
      </c>
      <c r="B23">
        <f>1-A23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22"/>
    </sheetView>
  </sheetViews>
  <sheetFormatPr defaultRowHeight="15"/>
  <sheetData>
    <row r="1" spans="1:2">
      <c r="A1" s="1" t="s">
        <v>15</v>
      </c>
    </row>
    <row r="2" spans="1:2" ht="17.25">
      <c r="A2" s="1" t="s">
        <v>16</v>
      </c>
      <c r="B2" s="1" t="s">
        <v>19</v>
      </c>
    </row>
    <row r="4" spans="1:2">
      <c r="A4">
        <f>(8.314472*298.16)*((Sheet1!B4*LN((Sheet2!A4/Sheet1!B4))+(Sheet1!C4*LN((Sheet2!B4/Sheet1!C4)))) + 5* ((Sheet1!B4*'Sample 1'!$D$5*LN((Sheet3!A4/Sheet2!A4)))+(Sheet1!C4*'Sample 1'!$E$5*LN((Sheet3!B4/Sheet2!B4)))))</f>
        <v>172.08246472248658</v>
      </c>
    </row>
    <row r="5" spans="1:2">
      <c r="A5">
        <f>(8.314472*298.16)*((Sheet1!B5*LN((Sheet2!A5/Sheet1!B5))+(Sheet1!C5*LN((Sheet2!B5/Sheet1!C5)))) + 5* ((Sheet1!B5*'Sample 1'!$D$5*LN((Sheet3!A5/Sheet2!A5)))+(Sheet1!C5*'Sample 1'!$E$5*LN((Sheet3!B5/Sheet2!B5)))))</f>
        <v>332.90044799624798</v>
      </c>
    </row>
    <row r="6" spans="1:2">
      <c r="A6">
        <f>(8.314472*298.16)*((Sheet1!B6*LN((Sheet2!A6/Sheet1!B6))+(Sheet1!C6*LN((Sheet2!B6/Sheet1!C6)))) + 5* ((Sheet1!B6*'Sample 1'!$D$5*LN((Sheet3!A6/Sheet2!A6)))+(Sheet1!C6*'Sample 1'!$E$5*LN((Sheet3!B6/Sheet2!B6)))))</f>
        <v>481.76788295170195</v>
      </c>
    </row>
    <row r="7" spans="1:2">
      <c r="A7">
        <f>(8.314472*298.16)*((Sheet1!B7*LN((Sheet2!A7/Sheet1!B7))+(Sheet1!C7*LN((Sheet2!B7/Sheet1!C7)))) + 5* ((Sheet1!B7*'Sample 1'!$D$5*LN((Sheet3!A7/Sheet2!A7)))+(Sheet1!C7*'Sample 1'!$E$5*LN((Sheet3!B7/Sheet2!B7)))))</f>
        <v>617.93506072121488</v>
      </c>
    </row>
    <row r="8" spans="1:2">
      <c r="A8">
        <f>(8.314472*298.16)*((Sheet1!B8*LN((Sheet2!A8/Sheet1!B8))+(Sheet1!C8*LN((Sheet2!B8/Sheet1!C8)))) + 5* ((Sheet1!B8*'Sample 1'!$D$5*LN((Sheet3!A8/Sheet2!A8)))+(Sheet1!C8*'Sample 1'!$E$5*LN((Sheet3!B8/Sheet2!B8)))))</f>
        <v>740.58054252957766</v>
      </c>
    </row>
    <row r="9" spans="1:2">
      <c r="A9">
        <f>(8.314472*298.16)*((Sheet1!B9*LN((Sheet2!A9/Sheet1!B9))+(Sheet1!C9*LN((Sheet2!B9/Sheet1!C9)))) + 5* ((Sheet1!B9*'Sample 1'!$D$5*LN((Sheet3!A9/Sheet2!A9)))+(Sheet1!C9*'Sample 1'!$E$5*LN((Sheet3!B9/Sheet2!B9)))))</f>
        <v>848.80174705921854</v>
      </c>
    </row>
    <row r="10" spans="1:2">
      <c r="A10">
        <f>(8.314472*298.16)*((Sheet1!B10*LN((Sheet2!A10/Sheet1!B10))+(Sheet1!C10*LN((Sheet2!B10/Sheet1!C10)))) + 5* ((Sheet1!B10*'Sample 1'!$D$5*LN((Sheet3!A10/Sheet2!A10)))+(Sheet1!C10*'Sample 1'!$E$5*LN((Sheet3!B10/Sheet2!B10)))))</f>
        <v>941.60394411622781</v>
      </c>
    </row>
    <row r="11" spans="1:2">
      <c r="A11">
        <f>(8.314472*298.16)*((Sheet1!B11*LN((Sheet2!A11/Sheet1!B11))+(Sheet1!C11*LN((Sheet2!B11/Sheet1!C11)))) + 5* ((Sheet1!B11*'Sample 1'!$D$5*LN((Sheet3!A11/Sheet2!A11)))+(Sheet1!C11*'Sample 1'!$E$5*LN((Sheet3!B11/Sheet2!B11)))))</f>
        <v>1017.8873197043221</v>
      </c>
    </row>
    <row r="12" spans="1:2">
      <c r="A12">
        <f>(8.314472*298.16)*((Sheet1!B12*LN((Sheet2!A12/Sheet1!B12))+(Sheet1!C12*LN((Sheet2!B12/Sheet1!C12)))) + 5* ((Sheet1!B12*'Sample 1'!$D$5*LN((Sheet3!A12/Sheet2!A12)))+(Sheet1!C12*'Sample 1'!$E$5*LN((Sheet3!B12/Sheet2!B12)))))</f>
        <v>1076.4316925668097</v>
      </c>
    </row>
    <row r="13" spans="1:2">
      <c r="A13">
        <f>(8.314472*298.16)*((Sheet1!B13*LN((Sheet2!A13/Sheet1!B13))+(Sheet1!C13*LN((Sheet2!B13/Sheet1!C13)))) + 5* ((Sheet1!B13*'Sample 1'!$D$5*LN((Sheet3!A13/Sheet2!A13)))+(Sheet1!C13*'Sample 1'!$E$5*LN((Sheet3!B13/Sheet2!B13)))))</f>
        <v>1115.878351602058</v>
      </c>
    </row>
    <row r="14" spans="1:2">
      <c r="A14">
        <f>(8.314472*298.16)*((Sheet1!B14*LN((Sheet2!A14/Sheet1!B14))+(Sheet1!C14*LN((Sheet2!B14/Sheet1!C14)))) + 5* ((Sheet1!B14*'Sample 1'!$D$5*LN((Sheet3!A14/Sheet2!A14)))+(Sheet1!C14*'Sample 1'!$E$5*LN((Sheet3!B14/Sheet2!B14)))))</f>
        <v>1134.7083382836549</v>
      </c>
    </row>
    <row r="15" spans="1:2">
      <c r="A15">
        <f>(8.314472*298.16)*((Sheet1!B15*LN((Sheet2!A15/Sheet1!B15))+(Sheet1!C15*LN((Sheet2!B15/Sheet1!C15)))) + 5* ((Sheet1!B15*'Sample 1'!$D$5*LN((Sheet3!A15/Sheet2!A15)))+(Sheet1!C15*'Sample 1'!$E$5*LN((Sheet3!B15/Sheet2!B15)))))</f>
        <v>1131.2163056426321</v>
      </c>
    </row>
    <row r="16" spans="1:2">
      <c r="A16">
        <f>(8.314472*298.16)*((Sheet1!B16*LN((Sheet2!A16/Sheet1!B16))+(Sheet1!C16*LN((Sheet2!B16/Sheet1!C16)))) + 5* ((Sheet1!B16*'Sample 1'!$D$5*LN((Sheet3!A16/Sheet2!A16)))+(Sheet1!C16*'Sample 1'!$E$5*LN((Sheet3!B16/Sheet2!B16)))))</f>
        <v>1103.478827435714</v>
      </c>
    </row>
    <row r="17" spans="1:1">
      <c r="A17">
        <f>(8.314472*298.16)*((Sheet1!B17*LN((Sheet2!A17/Sheet1!B17))+(Sheet1!C17*LN((Sheet2!B17/Sheet1!C17)))) + 5* ((Sheet1!B17*'Sample 1'!$D$5*LN((Sheet3!A17/Sheet2!A17)))+(Sheet1!C17*'Sample 1'!$E$5*LN((Sheet3!B17/Sheet2!B17)))))</f>
        <v>1049.3156817717452</v>
      </c>
    </row>
    <row r="18" spans="1:1">
      <c r="A18">
        <f>(8.314472*298.16)*((Sheet1!B18*LN((Sheet2!A18/Sheet1!B18))+(Sheet1!C18*LN((Sheet2!B18/Sheet1!C18)))) + 5* ((Sheet1!B18*'Sample 1'!$D$5*LN((Sheet3!A18/Sheet2!A18)))+(Sheet1!C18*'Sample 1'!$E$5*LN((Sheet3!B18/Sheet2!B18)))))</f>
        <v>966.24215455622584</v>
      </c>
    </row>
    <row r="19" spans="1:1">
      <c r="A19">
        <f>(8.314472*298.16)*((Sheet1!B19*LN((Sheet2!A19/Sheet1!B19))+(Sheet1!C19*LN((Sheet2!B19/Sheet1!C19)))) + 5* ((Sheet1!B19*'Sample 1'!$D$5*LN((Sheet3!A19/Sheet2!A19)))+(Sheet1!C19*'Sample 1'!$E$5*LN((Sheet3!B19/Sheet2!B19)))))</f>
        <v>851.40974296094112</v>
      </c>
    </row>
    <row r="20" spans="1:1">
      <c r="A20">
        <f>(8.314472*298.16)*((Sheet1!B20*LN((Sheet2!A20/Sheet1!B20))+(Sheet1!C20*LN((Sheet2!B20/Sheet1!C20)))) + 5* ((Sheet1!B20*'Sample 1'!$D$5*LN((Sheet3!A20/Sheet2!A20)))+(Sheet1!C20*'Sample 1'!$E$5*LN((Sheet3!B20/Sheet2!B20)))))</f>
        <v>701.5317020855847</v>
      </c>
    </row>
    <row r="21" spans="1:1">
      <c r="A21">
        <f>(8.314472*298.16)*((Sheet1!B21*LN((Sheet2!A21/Sheet1!B21))+(Sheet1!C21*LN((Sheet2!B21/Sheet1!C21)))) + 5* ((Sheet1!B21*'Sample 1'!$D$5*LN((Sheet3!A21/Sheet2!A21)))+(Sheet1!C21*'Sample 1'!$E$5*LN((Sheet3!B21/Sheet2!B21)))))</f>
        <v>512.78853728570357</v>
      </c>
    </row>
    <row r="22" spans="1:1">
      <c r="A22">
        <f>(8.314472*298.16)*((Sheet1!B22*LN((Sheet2!A22/Sheet1!B22))+(Sheet1!C22*LN((Sheet2!B22/Sheet1!C22)))) + 5* ((Sheet1!B22*'Sample 1'!$D$5*LN((Sheet3!A22/Sheet2!A22)))+(Sheet1!C22*'Sample 1'!$E$5*LN((Sheet3!B22/Sheet2!B22)))))</f>
        <v>280.70659352581322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26"/>
  <sheetViews>
    <sheetView workbookViewId="0">
      <selection activeCell="X15" sqref="X15"/>
    </sheetView>
  </sheetViews>
  <sheetFormatPr defaultRowHeight="15"/>
  <cols>
    <col min="3" max="3" width="14.140625" bestFit="1" customWidth="1"/>
    <col min="4" max="4" width="14.28515625" bestFit="1" customWidth="1"/>
    <col min="5" max="5" width="20.140625" bestFit="1" customWidth="1"/>
    <col min="13" max="13" width="7" bestFit="1" customWidth="1"/>
    <col min="19" max="19" width="14.7109375" bestFit="1" customWidth="1"/>
  </cols>
  <sheetData>
    <row r="1" spans="1:20" ht="18.75">
      <c r="C1" s="3" t="s">
        <v>24</v>
      </c>
    </row>
    <row r="2" spans="1:20">
      <c r="A2" s="1" t="s">
        <v>17</v>
      </c>
      <c r="B2" s="1"/>
      <c r="C2" s="1"/>
      <c r="D2" s="1" t="s">
        <v>21</v>
      </c>
      <c r="E2" s="1" t="s">
        <v>22</v>
      </c>
      <c r="G2" t="s">
        <v>32</v>
      </c>
      <c r="H2">
        <v>0.39700000000000002</v>
      </c>
      <c r="I2" t="s">
        <v>33</v>
      </c>
    </row>
    <row r="3" spans="1:20">
      <c r="A3" t="s">
        <v>23</v>
      </c>
    </row>
    <row r="4" spans="1:20">
      <c r="C4" t="s">
        <v>27</v>
      </c>
    </row>
    <row r="5" spans="1:20">
      <c r="C5" t="s">
        <v>28</v>
      </c>
      <c r="D5" t="s">
        <v>29</v>
      </c>
      <c r="E5" t="s">
        <v>30</v>
      </c>
      <c r="F5" t="s">
        <v>31</v>
      </c>
      <c r="M5" t="s">
        <v>44</v>
      </c>
      <c r="N5" t="s">
        <v>45</v>
      </c>
      <c r="O5" t="s">
        <v>46</v>
      </c>
      <c r="P5" t="s">
        <v>30</v>
      </c>
      <c r="Q5" s="5" t="s">
        <v>47</v>
      </c>
      <c r="R5" s="5" t="s">
        <v>48</v>
      </c>
      <c r="S5" s="5" t="s">
        <v>49</v>
      </c>
      <c r="T5" s="5" t="s">
        <v>50</v>
      </c>
    </row>
    <row r="6" spans="1:20">
      <c r="C6">
        <v>0</v>
      </c>
      <c r="D6">
        <f>1-C6</f>
        <v>1</v>
      </c>
      <c r="M6" s="4">
        <v>0</v>
      </c>
      <c r="N6" s="4">
        <v>358.1</v>
      </c>
      <c r="O6" s="4">
        <v>358.1</v>
      </c>
      <c r="P6" s="4">
        <v>0</v>
      </c>
      <c r="Q6" s="4">
        <v>1.1781999999999999</v>
      </c>
      <c r="R6" s="4">
        <v>1</v>
      </c>
      <c r="S6" s="4">
        <v>0.16394500000000001</v>
      </c>
      <c r="T6" s="4">
        <v>0</v>
      </c>
    </row>
    <row r="7" spans="1:20">
      <c r="C7">
        <v>0.05</v>
      </c>
      <c r="D7">
        <f t="shared" ref="D7:D26" si="0">1-C7</f>
        <v>0.95</v>
      </c>
      <c r="M7" s="4">
        <v>7.7700000000000005E-2</v>
      </c>
      <c r="N7" s="4">
        <v>361.46</v>
      </c>
      <c r="O7" s="4">
        <v>361.8</v>
      </c>
      <c r="P7" s="4">
        <v>0.69499999999999995</v>
      </c>
      <c r="Q7" s="4">
        <v>1.1467000000000001</v>
      </c>
      <c r="R7" s="4">
        <v>1.0007999999999999</v>
      </c>
      <c r="S7" s="4">
        <v>0.13608899999999999</v>
      </c>
      <c r="T7" s="4">
        <v>6.99</v>
      </c>
    </row>
    <row r="8" spans="1:20">
      <c r="C8">
        <v>0.1</v>
      </c>
      <c r="D8">
        <f t="shared" si="0"/>
        <v>0.9</v>
      </c>
      <c r="M8" s="4">
        <v>0.14410000000000001</v>
      </c>
      <c r="N8" s="4">
        <v>364.24</v>
      </c>
      <c r="O8" s="4">
        <v>364.52</v>
      </c>
      <c r="P8" s="4">
        <v>0.84440000000000004</v>
      </c>
      <c r="Q8" s="4">
        <v>1.1232</v>
      </c>
      <c r="R8" s="4">
        <v>1.0028999999999999</v>
      </c>
      <c r="S8" s="4">
        <v>0.113286</v>
      </c>
      <c r="T8" s="4">
        <v>12.12</v>
      </c>
    </row>
    <row r="9" spans="1:20">
      <c r="C9">
        <v>0.15</v>
      </c>
      <c r="D9">
        <f t="shared" si="0"/>
        <v>0.85</v>
      </c>
      <c r="M9" s="4">
        <v>0.20169999999999999</v>
      </c>
      <c r="N9" s="4">
        <v>366.12</v>
      </c>
      <c r="O9" s="4">
        <v>365.27</v>
      </c>
      <c r="P9" s="4">
        <v>0.90659999999999996</v>
      </c>
      <c r="Q9" s="4">
        <v>1.1043000000000001</v>
      </c>
      <c r="R9" s="4">
        <v>1.0057</v>
      </c>
      <c r="S9" s="4">
        <v>9.3528E-2</v>
      </c>
      <c r="T9" s="4">
        <v>15.9</v>
      </c>
    </row>
    <row r="10" spans="1:20">
      <c r="C10">
        <v>0.2</v>
      </c>
      <c r="D10">
        <f t="shared" si="0"/>
        <v>0.8</v>
      </c>
      <c r="M10" s="4">
        <v>0.25190000000000001</v>
      </c>
      <c r="N10" s="4">
        <v>368.42</v>
      </c>
      <c r="O10" s="4">
        <v>368.75</v>
      </c>
      <c r="P10" s="4">
        <v>0.93559999999999999</v>
      </c>
      <c r="Q10" s="4">
        <v>1.0901000000000001</v>
      </c>
      <c r="R10" s="4">
        <v>1.008</v>
      </c>
      <c r="S10" s="4">
        <v>7.8300999999999996E-2</v>
      </c>
      <c r="T10" s="4">
        <v>18.71</v>
      </c>
    </row>
    <row r="11" spans="1:20">
      <c r="C11">
        <v>0.25</v>
      </c>
      <c r="D11">
        <f t="shared" si="0"/>
        <v>0.75</v>
      </c>
      <c r="M11" s="4">
        <v>0.29630000000000001</v>
      </c>
      <c r="N11" s="4">
        <v>369.25</v>
      </c>
      <c r="O11" s="4">
        <v>369.52</v>
      </c>
      <c r="P11" s="4">
        <v>0.95169999999999999</v>
      </c>
      <c r="Q11" s="4">
        <v>1.0783</v>
      </c>
      <c r="R11" s="4">
        <v>1.012</v>
      </c>
      <c r="S11" s="4">
        <v>6.3457E-2</v>
      </c>
      <c r="T11" s="4">
        <v>20.79</v>
      </c>
    </row>
    <row r="12" spans="1:20">
      <c r="C12">
        <v>0.3</v>
      </c>
      <c r="D12">
        <f t="shared" si="0"/>
        <v>0.7</v>
      </c>
      <c r="M12" s="4">
        <v>0.33560000000000001</v>
      </c>
      <c r="N12" s="4">
        <v>370.12</v>
      </c>
      <c r="O12" s="4">
        <v>370.05</v>
      </c>
      <c r="P12" s="4">
        <v>0.9607</v>
      </c>
      <c r="Q12" s="4">
        <v>1.0687</v>
      </c>
      <c r="R12" s="4">
        <v>1.0154000000000001</v>
      </c>
      <c r="S12" s="4">
        <v>5.1200000000000002E-2</v>
      </c>
      <c r="T12" s="4">
        <v>22.32</v>
      </c>
    </row>
    <row r="13" spans="1:20">
      <c r="C13">
        <v>0.35</v>
      </c>
      <c r="D13">
        <f t="shared" si="0"/>
        <v>0.65</v>
      </c>
      <c r="M13" s="4">
        <v>0.37080000000000002</v>
      </c>
      <c r="N13" s="4">
        <v>371.1</v>
      </c>
      <c r="O13" s="4">
        <v>371.05</v>
      </c>
      <c r="P13" s="4">
        <v>0.96340000000000003</v>
      </c>
      <c r="Q13" s="4">
        <v>1.0608</v>
      </c>
      <c r="R13" s="4">
        <v>1.0185999999999999</v>
      </c>
      <c r="S13" s="4">
        <v>4.0604000000000001E-2</v>
      </c>
      <c r="T13" s="4">
        <v>23.44</v>
      </c>
    </row>
    <row r="14" spans="1:20">
      <c r="C14">
        <v>0.4</v>
      </c>
      <c r="D14">
        <f t="shared" si="0"/>
        <v>0.6</v>
      </c>
      <c r="M14" s="4">
        <v>0.40250000000000002</v>
      </c>
      <c r="N14" s="4">
        <v>372.14</v>
      </c>
      <c r="O14" s="4">
        <v>372.05</v>
      </c>
      <c r="P14" s="4">
        <v>0.97230000000000005</v>
      </c>
      <c r="Q14" s="4">
        <v>1.0543</v>
      </c>
      <c r="R14" s="4">
        <v>1.0218</v>
      </c>
      <c r="S14" s="4">
        <v>3.1341000000000001E-2</v>
      </c>
      <c r="T14" s="4">
        <v>24.24</v>
      </c>
    </row>
    <row r="15" spans="1:20">
      <c r="C15">
        <v>0.45</v>
      </c>
      <c r="D15">
        <f t="shared" si="0"/>
        <v>0.55000000000000004</v>
      </c>
      <c r="M15" s="4">
        <v>0.43109999999999998</v>
      </c>
      <c r="N15" s="4">
        <v>374.16</v>
      </c>
      <c r="O15" s="4">
        <v>373.61</v>
      </c>
      <c r="P15" s="4">
        <v>0.97550000000000003</v>
      </c>
      <c r="Q15" s="4">
        <v>1.0446</v>
      </c>
      <c r="R15" s="4">
        <v>1.0247999999999999</v>
      </c>
      <c r="S15" s="4">
        <v>1.9165999999999999E-2</v>
      </c>
      <c r="T15" s="4">
        <v>24.8</v>
      </c>
    </row>
    <row r="16" spans="1:20">
      <c r="C16">
        <v>0.5</v>
      </c>
      <c r="D16">
        <f t="shared" si="0"/>
        <v>0.5</v>
      </c>
      <c r="M16" s="4">
        <v>0.53100000000000003</v>
      </c>
      <c r="N16" s="4">
        <v>379.16</v>
      </c>
      <c r="O16" s="4">
        <v>379.19</v>
      </c>
      <c r="P16" s="4">
        <v>0.98429999999999995</v>
      </c>
      <c r="Q16" s="4">
        <v>1.0318000000000001</v>
      </c>
      <c r="R16" s="4">
        <v>1.0367</v>
      </c>
      <c r="S16" s="4" t="s">
        <v>34</v>
      </c>
      <c r="T16" s="4">
        <v>25.45</v>
      </c>
    </row>
    <row r="17" spans="3:20">
      <c r="C17">
        <v>0.55000000000000004</v>
      </c>
      <c r="D17">
        <f t="shared" si="0"/>
        <v>0.44999999999999996</v>
      </c>
      <c r="M17" s="4">
        <v>0.56010000000000004</v>
      </c>
      <c r="N17" s="4">
        <v>380.25</v>
      </c>
      <c r="O17" s="4">
        <v>379.91</v>
      </c>
      <c r="P17" s="4">
        <v>0.98629999999999995</v>
      </c>
      <c r="Q17" s="4">
        <v>1.0277000000000001</v>
      </c>
      <c r="R17" s="4">
        <v>1.0407</v>
      </c>
      <c r="S17" s="4" t="s">
        <v>35</v>
      </c>
      <c r="T17" s="4">
        <v>25.26</v>
      </c>
    </row>
    <row r="18" spans="3:20">
      <c r="C18">
        <v>0.6</v>
      </c>
      <c r="D18">
        <f t="shared" si="0"/>
        <v>0.4</v>
      </c>
      <c r="M18" s="4">
        <v>0.5927</v>
      </c>
      <c r="N18" s="4">
        <v>383.15</v>
      </c>
      <c r="O18" s="4">
        <v>383.03</v>
      </c>
      <c r="P18" s="4">
        <v>0.98809999999999998</v>
      </c>
      <c r="Q18" s="4">
        <v>1.0234000000000001</v>
      </c>
      <c r="R18" s="4">
        <v>1.0449999999999999</v>
      </c>
      <c r="S18" s="4" t="s">
        <v>36</v>
      </c>
      <c r="T18" s="4">
        <v>24.84</v>
      </c>
    </row>
    <row r="19" spans="3:20">
      <c r="C19">
        <v>0.65</v>
      </c>
      <c r="D19">
        <f t="shared" si="0"/>
        <v>0.35</v>
      </c>
      <c r="M19" s="4">
        <v>0.62939999999999996</v>
      </c>
      <c r="N19" s="4">
        <v>386.54</v>
      </c>
      <c r="O19" s="4">
        <v>386.63</v>
      </c>
      <c r="P19" s="4">
        <v>0.99</v>
      </c>
      <c r="Q19" s="4">
        <v>1.0181</v>
      </c>
      <c r="R19" s="4">
        <v>1.0502</v>
      </c>
      <c r="S19" s="4" t="s">
        <v>37</v>
      </c>
      <c r="T19" s="4">
        <v>24.09</v>
      </c>
    </row>
    <row r="20" spans="3:20">
      <c r="C20">
        <v>0.7</v>
      </c>
      <c r="D20">
        <f t="shared" si="0"/>
        <v>0.30000000000000004</v>
      </c>
      <c r="M20" s="4">
        <v>0.67079999999999995</v>
      </c>
      <c r="N20" s="4">
        <v>389.66</v>
      </c>
      <c r="O20" s="4">
        <v>389.65</v>
      </c>
      <c r="P20" s="4">
        <v>0.99170000000000003</v>
      </c>
      <c r="Q20" s="4">
        <v>1.0147999999999999</v>
      </c>
      <c r="R20" s="4">
        <v>1.0564</v>
      </c>
      <c r="S20" s="4" t="s">
        <v>38</v>
      </c>
      <c r="T20" s="4">
        <v>22.92</v>
      </c>
    </row>
    <row r="21" spans="3:20">
      <c r="C21">
        <v>0.75</v>
      </c>
      <c r="D21">
        <f t="shared" si="0"/>
        <v>0.25</v>
      </c>
      <c r="M21" s="4">
        <v>0.71809999999999996</v>
      </c>
      <c r="N21" s="4">
        <v>395.16</v>
      </c>
      <c r="O21" s="4">
        <v>396.76</v>
      </c>
      <c r="P21" s="4">
        <v>0.99350000000000005</v>
      </c>
      <c r="Q21" s="4">
        <v>1.0105999999999999</v>
      </c>
      <c r="R21" s="4">
        <v>1.0632999999999999</v>
      </c>
      <c r="S21" s="4" t="s">
        <v>39</v>
      </c>
      <c r="T21" s="4">
        <v>21.13</v>
      </c>
    </row>
    <row r="22" spans="3:20">
      <c r="C22">
        <v>0.8</v>
      </c>
      <c r="D22">
        <f t="shared" si="0"/>
        <v>0.19999999999999996</v>
      </c>
      <c r="M22" s="4">
        <v>0.77249999999999996</v>
      </c>
      <c r="N22" s="4">
        <v>405.16</v>
      </c>
      <c r="O22" s="4">
        <v>404.75</v>
      </c>
      <c r="P22" s="4">
        <v>0.99509999999999998</v>
      </c>
      <c r="Q22" s="4">
        <v>1.0065999999999999</v>
      </c>
      <c r="R22" s="4">
        <v>1.0712999999999999</v>
      </c>
      <c r="S22" s="4" t="s">
        <v>40</v>
      </c>
      <c r="T22" s="4">
        <v>18.46</v>
      </c>
    </row>
    <row r="23" spans="3:20">
      <c r="C23">
        <v>0.85</v>
      </c>
      <c r="D23">
        <f t="shared" si="0"/>
        <v>0.15000000000000002</v>
      </c>
      <c r="M23" s="4">
        <v>0.83589999999999998</v>
      </c>
      <c r="N23" s="4">
        <v>420.56</v>
      </c>
      <c r="O23" s="4">
        <v>419.09</v>
      </c>
      <c r="P23" s="4">
        <v>0.99680000000000002</v>
      </c>
      <c r="Q23" s="4">
        <v>1.0033000000000001</v>
      </c>
      <c r="R23" s="4">
        <v>1.0799000000000001</v>
      </c>
      <c r="S23" s="4" t="s">
        <v>41</v>
      </c>
      <c r="T23" s="4">
        <v>14.52</v>
      </c>
    </row>
    <row r="24" spans="3:20">
      <c r="C24">
        <v>0.9</v>
      </c>
      <c r="D24">
        <f t="shared" si="0"/>
        <v>9.9999999999999978E-2</v>
      </c>
      <c r="M24" s="4">
        <v>0.91059999999999997</v>
      </c>
      <c r="N24" s="4">
        <v>437.66</v>
      </c>
      <c r="O24" s="4">
        <v>437.61</v>
      </c>
      <c r="P24" s="4">
        <v>0.99839999999999995</v>
      </c>
      <c r="Q24" s="4">
        <v>1.0008999999999999</v>
      </c>
      <c r="R24" s="4">
        <v>1.0906</v>
      </c>
      <c r="S24" s="4" t="s">
        <v>42</v>
      </c>
      <c r="T24" s="4">
        <v>8.69</v>
      </c>
    </row>
    <row r="25" spans="3:20">
      <c r="C25">
        <v>0.95</v>
      </c>
      <c r="D25">
        <f t="shared" si="0"/>
        <v>5.0000000000000044E-2</v>
      </c>
      <c r="M25" s="4">
        <v>1</v>
      </c>
      <c r="N25" s="4">
        <v>472.3</v>
      </c>
      <c r="O25" s="4">
        <v>472.3</v>
      </c>
      <c r="P25" s="4">
        <v>1</v>
      </c>
      <c r="Q25" s="4">
        <v>1</v>
      </c>
      <c r="R25" s="4">
        <v>1.1004</v>
      </c>
      <c r="S25" s="4" t="s">
        <v>43</v>
      </c>
      <c r="T25" s="4">
        <v>0</v>
      </c>
    </row>
    <row r="26" spans="3:20">
      <c r="C26">
        <v>1</v>
      </c>
      <c r="D26">
        <f t="shared" si="0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22"/>
  <sheetViews>
    <sheetView workbookViewId="0">
      <selection activeCell="D5" sqref="D5"/>
    </sheetView>
  </sheetViews>
  <sheetFormatPr defaultRowHeight="15"/>
  <cols>
    <col min="3" max="3" width="13.7109375" customWidth="1"/>
    <col min="4" max="4" width="21.140625" customWidth="1"/>
    <col min="13" max="13" width="23.7109375" bestFit="1" customWidth="1"/>
  </cols>
  <sheetData>
    <row r="1" spans="1:14" ht="18.75">
      <c r="C1" s="3" t="s">
        <v>20</v>
      </c>
    </row>
    <row r="2" spans="1:14">
      <c r="A2" s="1" t="s">
        <v>17</v>
      </c>
      <c r="B2" s="1"/>
      <c r="C2" s="1"/>
      <c r="D2" s="1" t="s">
        <v>0</v>
      </c>
      <c r="E2" s="1" t="s">
        <v>25</v>
      </c>
    </row>
    <row r="3" spans="1:14">
      <c r="A3" t="s">
        <v>23</v>
      </c>
    </row>
    <row r="4" spans="1:14">
      <c r="C4" t="s">
        <v>2</v>
      </c>
      <c r="D4">
        <v>0.92</v>
      </c>
      <c r="E4">
        <v>2.11</v>
      </c>
    </row>
    <row r="5" spans="1:14">
      <c r="C5" t="s">
        <v>3</v>
      </c>
      <c r="D5">
        <v>1.43</v>
      </c>
      <c r="E5">
        <v>1.97</v>
      </c>
    </row>
    <row r="6" spans="1:14">
      <c r="C6" t="s">
        <v>26</v>
      </c>
      <c r="D6">
        <v>18.03</v>
      </c>
      <c r="E6">
        <f>46/0.789</f>
        <v>58.301647655259821</v>
      </c>
    </row>
    <row r="10" spans="1:14">
      <c r="C10" s="1" t="s">
        <v>4</v>
      </c>
      <c r="D10" s="1"/>
      <c r="E10" s="1"/>
      <c r="F10" s="1"/>
      <c r="G10" s="1" t="s">
        <v>5</v>
      </c>
      <c r="H10" s="1"/>
      <c r="I10" s="1"/>
      <c r="J10" s="1" t="s">
        <v>12</v>
      </c>
      <c r="K10" s="1"/>
      <c r="L10" s="1"/>
      <c r="M10" s="1" t="s">
        <v>15</v>
      </c>
    </row>
    <row r="11" spans="1:14" ht="17.25">
      <c r="C11" s="1" t="s">
        <v>6</v>
      </c>
      <c r="D11" s="1" t="s">
        <v>7</v>
      </c>
      <c r="E11" s="1" t="s">
        <v>8</v>
      </c>
      <c r="F11" s="1"/>
      <c r="G11" s="2" t="s">
        <v>10</v>
      </c>
      <c r="H11" s="2" t="s">
        <v>11</v>
      </c>
      <c r="I11" s="1"/>
      <c r="J11" s="2" t="s">
        <v>13</v>
      </c>
      <c r="K11" s="2" t="s">
        <v>14</v>
      </c>
      <c r="L11" s="1"/>
      <c r="M11" s="1" t="s">
        <v>16</v>
      </c>
      <c r="N11" s="1" t="s">
        <v>19</v>
      </c>
    </row>
    <row r="12" spans="1:14">
      <c r="C12">
        <v>1</v>
      </c>
      <c r="D12">
        <v>0</v>
      </c>
      <c r="E12">
        <f>1-D12</f>
        <v>1</v>
      </c>
      <c r="G12">
        <f>(D12*$D$6)/((D12*$D$6)+(E12*$E$6))</f>
        <v>0</v>
      </c>
      <c r="H12">
        <f>(E12*$E$6)/((D12*$D$6)+(E12*$E$6))</f>
        <v>1</v>
      </c>
      <c r="J12">
        <f>(D12*$D$5)/((D12*$D$5)+(E12*$E$5))</f>
        <v>0</v>
      </c>
      <c r="K12">
        <f>1-J12</f>
        <v>1</v>
      </c>
      <c r="M12">
        <v>0</v>
      </c>
    </row>
    <row r="13" spans="1:14">
      <c r="C13">
        <v>2</v>
      </c>
      <c r="D13">
        <v>0.1</v>
      </c>
      <c r="E13">
        <f t="shared" ref="E13:E22" si="0">1-D13</f>
        <v>0.9</v>
      </c>
      <c r="G13">
        <f t="shared" ref="G13:G22" si="1">(D13*$D$6)/((D13*$D$6)+(E13*$E$6))</f>
        <v>3.3220030924348838E-2</v>
      </c>
      <c r="H13">
        <f t="shared" ref="H13:H22" si="2">(E13*$E$6)/((D13*$D$6)+(E13*$E$6))</f>
        <v>0.96677996907565122</v>
      </c>
      <c r="J13">
        <f t="shared" ref="J13:J22" si="3">(D13*$D$5)/((D13*$D$5)+(E13*$E$5))</f>
        <v>7.4634655532359082E-2</v>
      </c>
      <c r="K13">
        <f t="shared" ref="K13:K22" si="4">1-J13</f>
        <v>0.92536534446764096</v>
      </c>
      <c r="M13">
        <f>(8.314472*298.16)*((D13*LN((G13/D13))+(E13*LN((H13/E13)))) + 5* ((D13*$D$5*LN((J13/G13)))+(E13*$E$5*LN((K13/H13)))))</f>
        <v>359.0765718379281</v>
      </c>
    </row>
    <row r="14" spans="1:14">
      <c r="C14">
        <v>3</v>
      </c>
      <c r="D14">
        <v>0.2</v>
      </c>
      <c r="E14">
        <f t="shared" si="0"/>
        <v>0.8</v>
      </c>
      <c r="G14">
        <f t="shared" si="1"/>
        <v>7.1765024176737566E-2</v>
      </c>
      <c r="H14">
        <f t="shared" si="2"/>
        <v>0.92823497582326242</v>
      </c>
      <c r="J14">
        <f t="shared" si="3"/>
        <v>0.15359828141783027</v>
      </c>
      <c r="K14">
        <f t="shared" si="4"/>
        <v>0.84640171858216973</v>
      </c>
      <c r="M14">
        <f t="shared" ref="M14:M21" si="5">(8.314472*298.16)*((D14*LN((G14/D14))+(E14*LN((H14/E14)))) + 5* ((D14*$D$5*LN((J14/G14)))+(E14*$E$5*LN((K14/H14)))))</f>
        <v>681.36980363212808</v>
      </c>
    </row>
    <row r="15" spans="1:14">
      <c r="C15">
        <v>4</v>
      </c>
      <c r="D15">
        <v>0.3</v>
      </c>
      <c r="E15">
        <f t="shared" si="0"/>
        <v>0.7</v>
      </c>
      <c r="G15">
        <f t="shared" si="1"/>
        <v>0.11702687262901493</v>
      </c>
      <c r="H15">
        <f t="shared" si="2"/>
        <v>0.8829731273709851</v>
      </c>
      <c r="J15">
        <f t="shared" si="3"/>
        <v>0.2372787610619469</v>
      </c>
      <c r="K15">
        <f t="shared" si="4"/>
        <v>0.7627212389380531</v>
      </c>
      <c r="M15">
        <f t="shared" si="5"/>
        <v>959.01378528234147</v>
      </c>
    </row>
    <row r="16" spans="1:14">
      <c r="C16">
        <v>5</v>
      </c>
      <c r="D16">
        <v>0.4</v>
      </c>
      <c r="E16">
        <f t="shared" si="0"/>
        <v>0.6</v>
      </c>
      <c r="G16">
        <f t="shared" si="1"/>
        <v>0.17092887326710618</v>
      </c>
      <c r="H16">
        <f t="shared" si="2"/>
        <v>0.82907112673289374</v>
      </c>
      <c r="J16">
        <f t="shared" si="3"/>
        <v>0.32611174458380843</v>
      </c>
      <c r="K16">
        <f t="shared" si="4"/>
        <v>0.67388825541619157</v>
      </c>
      <c r="M16">
        <f t="shared" si="5"/>
        <v>1181.7092148556223</v>
      </c>
    </row>
    <row r="17" spans="3:13">
      <c r="C17">
        <v>6</v>
      </c>
      <c r="D17">
        <v>0.5</v>
      </c>
      <c r="E17">
        <f t="shared" si="0"/>
        <v>0.5</v>
      </c>
      <c r="G17">
        <f t="shared" si="1"/>
        <v>0.23620608952959762</v>
      </c>
      <c r="H17">
        <f t="shared" si="2"/>
        <v>0.76379391047040246</v>
      </c>
      <c r="J17">
        <f t="shared" si="3"/>
        <v>0.42058823529411765</v>
      </c>
      <c r="K17">
        <f t="shared" si="4"/>
        <v>0.57941176470588229</v>
      </c>
      <c r="M17">
        <f t="shared" si="5"/>
        <v>1335.6745782230532</v>
      </c>
    </row>
    <row r="18" spans="3:13">
      <c r="C18">
        <v>7</v>
      </c>
      <c r="D18">
        <v>0.6</v>
      </c>
      <c r="E18">
        <f t="shared" si="0"/>
        <v>0.4</v>
      </c>
      <c r="G18">
        <f t="shared" si="1"/>
        <v>0.31688415119997099</v>
      </c>
      <c r="H18">
        <f t="shared" si="2"/>
        <v>0.68311584880002907</v>
      </c>
      <c r="J18">
        <f t="shared" si="3"/>
        <v>0.52126366950182257</v>
      </c>
      <c r="K18">
        <f t="shared" si="4"/>
        <v>0.47873633049817743</v>
      </c>
      <c r="M18">
        <f t="shared" si="5"/>
        <v>1401.9845601701707</v>
      </c>
    </row>
    <row r="19" spans="3:13">
      <c r="C19">
        <v>8</v>
      </c>
      <c r="D19">
        <v>0.7</v>
      </c>
      <c r="E19">
        <f t="shared" si="0"/>
        <v>0.30000000000000004</v>
      </c>
      <c r="G19">
        <f t="shared" si="1"/>
        <v>0.41914226759029777</v>
      </c>
      <c r="H19">
        <f t="shared" si="2"/>
        <v>0.58085773240970218</v>
      </c>
      <c r="J19">
        <f t="shared" si="3"/>
        <v>0.62876884422110546</v>
      </c>
      <c r="K19">
        <f t="shared" si="4"/>
        <v>0.37123115577889454</v>
      </c>
      <c r="M19">
        <f t="shared" si="5"/>
        <v>1353.8180725130117</v>
      </c>
    </row>
    <row r="20" spans="3:13">
      <c r="C20">
        <v>9</v>
      </c>
      <c r="D20">
        <v>0.8</v>
      </c>
      <c r="E20">
        <f t="shared" si="0"/>
        <v>0.19999999999999996</v>
      </c>
      <c r="G20">
        <f t="shared" si="1"/>
        <v>0.55297568537573571</v>
      </c>
      <c r="H20">
        <f t="shared" si="2"/>
        <v>0.44702431462426434</v>
      </c>
      <c r="J20">
        <f t="shared" si="3"/>
        <v>0.74382314694408325</v>
      </c>
      <c r="K20">
        <f t="shared" si="4"/>
        <v>0.25617685305591675</v>
      </c>
      <c r="M20">
        <f t="shared" si="5"/>
        <v>1151.6444552385699</v>
      </c>
    </row>
    <row r="21" spans="3:13">
      <c r="C21">
        <v>10</v>
      </c>
      <c r="D21">
        <v>0.9</v>
      </c>
      <c r="E21">
        <f t="shared" si="0"/>
        <v>9.9999999999999978E-2</v>
      </c>
      <c r="G21">
        <f t="shared" si="1"/>
        <v>0.73567932109578393</v>
      </c>
      <c r="H21">
        <f t="shared" si="2"/>
        <v>0.26432067890421607</v>
      </c>
      <c r="J21">
        <f t="shared" si="3"/>
        <v>0.86725067385444743</v>
      </c>
      <c r="K21">
        <f t="shared" si="4"/>
        <v>0.13274932614555257</v>
      </c>
      <c r="M21">
        <f t="shared" si="5"/>
        <v>734.20219866635921</v>
      </c>
    </row>
    <row r="22" spans="3:13">
      <c r="C22">
        <v>11</v>
      </c>
      <c r="D22">
        <v>1</v>
      </c>
      <c r="E22">
        <f t="shared" si="0"/>
        <v>0</v>
      </c>
      <c r="G22">
        <f t="shared" si="1"/>
        <v>1</v>
      </c>
      <c r="H22">
        <f t="shared" si="2"/>
        <v>0</v>
      </c>
      <c r="J22">
        <f t="shared" si="3"/>
        <v>1</v>
      </c>
      <c r="K22">
        <f t="shared" si="4"/>
        <v>0</v>
      </c>
      <c r="M2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Sample 1</vt:lpstr>
      <vt:lpstr>Sheet1</vt:lpstr>
      <vt:lpstr>Sheet2</vt:lpstr>
      <vt:lpstr>Sheet3</vt:lpstr>
      <vt:lpstr>Sheet4</vt:lpstr>
      <vt:lpstr>Sample 2</vt:lpstr>
      <vt:lpstr>Sample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LSG</dc:creator>
  <cp:lastModifiedBy>LSG</cp:lastModifiedBy>
  <dcterms:created xsi:type="dcterms:W3CDTF">2016-04-12T04:26:55Z</dcterms:created>
  <dcterms:modified xsi:type="dcterms:W3CDTF">2016-04-20T15:35:56Z</dcterms:modified>
</cp:coreProperties>
</file>