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len\Documents\code\mbed-mazda-bak\docs\"/>
    </mc:Choice>
  </mc:AlternateContent>
  <bookViews>
    <workbookView xWindow="0" yWindow="0" windowWidth="25440" windowHeight="8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N4" i="1" s="1"/>
  <c r="M5" i="1"/>
  <c r="N5" i="1" s="1"/>
  <c r="M6" i="1"/>
  <c r="N6" i="1" s="1"/>
  <c r="M7" i="1"/>
  <c r="N7" i="1" s="1"/>
  <c r="M8" i="1"/>
  <c r="N8" i="1" s="1"/>
  <c r="M9" i="1"/>
  <c r="N9" i="1" s="1"/>
  <c r="M3" i="1"/>
  <c r="N3" i="1" s="1"/>
  <c r="O7" i="1" l="1"/>
  <c r="P7" i="1" s="1"/>
  <c r="O6" i="1"/>
  <c r="P6" i="1" s="1"/>
  <c r="O5" i="1"/>
  <c r="P5" i="1" s="1"/>
  <c r="O9" i="1"/>
  <c r="P9" i="1" s="1"/>
  <c r="O8" i="1"/>
  <c r="P8" i="1" s="1"/>
  <c r="O3" i="1"/>
  <c r="P3" i="1" s="1"/>
  <c r="O4" i="1"/>
  <c r="P4" i="1" s="1"/>
  <c r="I3" i="1"/>
  <c r="C17" i="1"/>
  <c r="C18" i="1"/>
  <c r="C19" i="1"/>
  <c r="C20" i="1"/>
  <c r="C21" i="1"/>
  <c r="C22" i="1"/>
  <c r="C23" i="1"/>
  <c r="C16" i="1"/>
  <c r="J4" i="1" l="1"/>
  <c r="K4" i="1" s="1"/>
  <c r="J5" i="1"/>
  <c r="K5" i="1" s="1"/>
  <c r="J6" i="1"/>
  <c r="K6" i="1" s="1"/>
  <c r="J7" i="1"/>
  <c r="K7" i="1" s="1"/>
  <c r="J8" i="1"/>
  <c r="K8" i="1" s="1"/>
  <c r="J9" i="1"/>
  <c r="K9" i="1" s="1"/>
  <c r="J3" i="1"/>
  <c r="K3" i="1" s="1"/>
  <c r="C4" i="1"/>
  <c r="D4" i="1" s="1"/>
  <c r="F4" i="1" s="1"/>
  <c r="H5" i="1" s="1"/>
  <c r="I5" i="1" s="1"/>
  <c r="C5" i="1"/>
  <c r="D5" i="1" s="1"/>
  <c r="F5" i="1" s="1"/>
  <c r="C6" i="1"/>
  <c r="D6" i="1" s="1"/>
  <c r="F6" i="1" s="1"/>
  <c r="C7" i="1"/>
  <c r="D7" i="1" s="1"/>
  <c r="C8" i="1"/>
  <c r="D8" i="1" s="1"/>
  <c r="F8" i="1" s="1"/>
  <c r="C9" i="1"/>
  <c r="D9" i="1" s="1"/>
  <c r="F9" i="1" s="1"/>
  <c r="C3" i="1"/>
  <c r="D3" i="1" s="1"/>
  <c r="F3" i="1" s="1"/>
  <c r="H9" i="1" l="1"/>
  <c r="I9" i="1" s="1"/>
  <c r="E7" i="1"/>
  <c r="F7" i="1"/>
  <c r="H8" i="1" s="1"/>
  <c r="I8" i="1" s="1"/>
  <c r="H7" i="1"/>
  <c r="I7" i="1" s="1"/>
  <c r="H4" i="1"/>
  <c r="I4" i="1" s="1"/>
  <c r="H6" i="1"/>
  <c r="I6" i="1" s="1"/>
  <c r="G7" i="1"/>
  <c r="E9" i="1"/>
  <c r="E4" i="1"/>
  <c r="G4" i="1"/>
  <c r="G5" i="1"/>
  <c r="E5" i="1"/>
  <c r="E6" i="1"/>
  <c r="G9" i="1"/>
  <c r="E8" i="1"/>
  <c r="L8" i="1"/>
  <c r="L4" i="1"/>
  <c r="L6" i="1"/>
  <c r="L7" i="1"/>
  <c r="L9" i="1"/>
  <c r="L5" i="1"/>
  <c r="G6" i="1" l="1"/>
  <c r="G8" i="1"/>
</calcChain>
</file>

<file path=xl/sharedStrings.xml><?xml version="1.0" encoding="utf-8"?>
<sst xmlns="http://schemas.openxmlformats.org/spreadsheetml/2006/main" count="35" uniqueCount="32">
  <si>
    <t>Button</t>
  </si>
  <si>
    <t>Vol Down</t>
  </si>
  <si>
    <t>Vol Up</t>
  </si>
  <si>
    <t>Next</t>
  </si>
  <si>
    <t>Mode</t>
  </si>
  <si>
    <t>Mute</t>
  </si>
  <si>
    <t>Idle</t>
  </si>
  <si>
    <t>Prev</t>
  </si>
  <si>
    <t>Rin</t>
  </si>
  <si>
    <t>Vout</t>
  </si>
  <si>
    <t>Rb</t>
  </si>
  <si>
    <t>Rp</t>
  </si>
  <si>
    <t>Float Range</t>
  </si>
  <si>
    <t>ΔFloat</t>
  </si>
  <si>
    <t>Source</t>
  </si>
  <si>
    <t>Disp</t>
  </si>
  <si>
    <t>prev</t>
  </si>
  <si>
    <t>Vol up</t>
  </si>
  <si>
    <t>Vol down</t>
  </si>
  <si>
    <t>Select</t>
  </si>
  <si>
    <t>BandEsc</t>
  </si>
  <si>
    <t>64k Range</t>
  </si>
  <si>
    <t>Δ64k</t>
  </si>
  <si>
    <t>Threshold &lt;=</t>
  </si>
  <si>
    <t>Hex Threshold</t>
  </si>
  <si>
    <t>In Hex</t>
  </si>
  <si>
    <t>Low Thresh</t>
  </si>
  <si>
    <t>Thresh Hex</t>
  </si>
  <si>
    <t>Vout2</t>
  </si>
  <si>
    <t>Float Range3</t>
  </si>
  <si>
    <t>ΔFloat4</t>
  </si>
  <si>
    <t>64k Range5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</si>
</sst>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auto="1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medium">
        <color auto="1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4" xfId="0" applyFont="1" applyFill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2" fillId="0" borderId="5" xfId="0" applyFont="1" applyBorder="1"/>
    <xf numFmtId="0" fontId="1" fillId="0" borderId="7" xfId="0" applyFont="1" applyBorder="1"/>
    <xf numFmtId="0" fontId="0" fillId="2" borderId="8" xfId="0" applyFont="1" applyFill="1" applyBorder="1"/>
    <xf numFmtId="2" fontId="0" fillId="2" borderId="9" xfId="0" applyNumberFormat="1" applyFont="1" applyFill="1" applyBorder="1"/>
    <xf numFmtId="164" fontId="0" fillId="2" borderId="8" xfId="0" applyNumberFormat="1" applyFont="1" applyFill="1" applyBorder="1"/>
    <xf numFmtId="1" fontId="0" fillId="2" borderId="8" xfId="0" applyNumberFormat="1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0" fillId="2" borderId="10" xfId="0" applyFont="1" applyFill="1" applyBorder="1" applyAlignment="1">
      <alignment horizontal="right"/>
    </xf>
    <xf numFmtId="0" fontId="0" fillId="0" borderId="5" xfId="0" applyFont="1" applyBorder="1"/>
    <xf numFmtId="2" fontId="0" fillId="0" borderId="6" xfId="0" applyNumberFormat="1" applyFont="1" applyBorder="1"/>
    <xf numFmtId="164" fontId="0" fillId="0" borderId="5" xfId="0" applyNumberFormat="1" applyFont="1" applyBorder="1"/>
    <xf numFmtId="1" fontId="0" fillId="0" borderId="5" xfId="0" applyNumberFormat="1" applyFont="1" applyBorder="1"/>
    <xf numFmtId="1" fontId="0" fillId="0" borderId="5" xfId="0" applyNumberFormat="1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0" fillId="2" borderId="5" xfId="0" applyFont="1" applyFill="1" applyBorder="1"/>
    <xf numFmtId="2" fontId="0" fillId="2" borderId="6" xfId="0" applyNumberFormat="1" applyFont="1" applyFill="1" applyBorder="1"/>
    <xf numFmtId="164" fontId="0" fillId="2" borderId="5" xfId="0" applyNumberFormat="1" applyFont="1" applyFill="1" applyBorder="1"/>
    <xf numFmtId="1" fontId="0" fillId="2" borderId="5" xfId="0" applyNumberFormat="1" applyFont="1" applyFill="1" applyBorder="1"/>
    <xf numFmtId="1" fontId="0" fillId="2" borderId="5" xfId="0" applyNumberFormat="1" applyFont="1" applyFill="1" applyBorder="1" applyAlignment="1">
      <alignment horizontal="right"/>
    </xf>
    <xf numFmtId="0" fontId="0" fillId="2" borderId="5" xfId="0" applyFont="1" applyFill="1" applyBorder="1" applyAlignment="1">
      <alignment horizontal="right"/>
    </xf>
    <xf numFmtId="0" fontId="0" fillId="2" borderId="7" xfId="0" applyFont="1" applyFill="1" applyBorder="1" applyAlignment="1">
      <alignment horizontal="right"/>
    </xf>
    <xf numFmtId="0" fontId="0" fillId="2" borderId="11" xfId="0" applyFont="1" applyFill="1" applyBorder="1"/>
    <xf numFmtId="2" fontId="0" fillId="2" borderId="3" xfId="0" applyNumberFormat="1" applyFont="1" applyFill="1" applyBorder="1"/>
    <xf numFmtId="164" fontId="0" fillId="2" borderId="11" xfId="0" applyNumberFormat="1" applyFont="1" applyFill="1" applyBorder="1"/>
    <xf numFmtId="1" fontId="0" fillId="2" borderId="11" xfId="0" applyNumberFormat="1" applyFont="1" applyFill="1" applyBorder="1"/>
    <xf numFmtId="1" fontId="0" fillId="2" borderId="11" xfId="0" applyNumberFormat="1" applyFont="1" applyFill="1" applyBorder="1" applyAlignment="1">
      <alignment horizontal="right"/>
    </xf>
    <xf numFmtId="0" fontId="0" fillId="2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56</c:v>
                </c:pt>
                <c:pt idx="1">
                  <c:v>149.1</c:v>
                </c:pt>
                <c:pt idx="2">
                  <c:v>303.39999999999998</c:v>
                </c:pt>
                <c:pt idx="3">
                  <c:v>565</c:v>
                </c:pt>
                <c:pt idx="4">
                  <c:v>1040</c:v>
                </c:pt>
                <c:pt idx="5">
                  <c:v>2041</c:v>
                </c:pt>
                <c:pt idx="6">
                  <c:v>5046</c:v>
                </c:pt>
              </c:numCache>
            </c:numRef>
          </c:xVal>
          <c:yVal>
            <c:numRef>
              <c:f>Sheet1!$M$3:$M$9</c:f>
              <c:numCache>
                <c:formatCode>General</c:formatCode>
                <c:ptCount val="7"/>
                <c:pt idx="0">
                  <c:v>5510</c:v>
                </c:pt>
                <c:pt idx="1">
                  <c:v>12872</c:v>
                </c:pt>
                <c:pt idx="2">
                  <c:v>21768</c:v>
                </c:pt>
                <c:pt idx="3">
                  <c:v>31512</c:v>
                </c:pt>
                <c:pt idx="4">
                  <c:v>41306</c:v>
                </c:pt>
                <c:pt idx="5">
                  <c:v>50455</c:v>
                </c:pt>
                <c:pt idx="6">
                  <c:v>58467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0456"/>
        <c:axId val="203433824"/>
      </c:scatterChart>
      <c:valAx>
        <c:axId val="20234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33824"/>
        <c:crosses val="autoZero"/>
        <c:crossBetween val="midCat"/>
      </c:valAx>
      <c:valAx>
        <c:axId val="2034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11</xdr:row>
      <xdr:rowOff>66675</xdr:rowOff>
    </xdr:from>
    <xdr:to>
      <xdr:col>16</xdr:col>
      <xdr:colOff>123825</xdr:colOff>
      <xdr:row>30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/>
  </sheetViews>
  <sheetFormatPr defaultRowHeight="15" x14ac:dyDescent="0.25"/>
  <cols>
    <col min="4" max="4" width="13.42578125" customWidth="1"/>
    <col min="5" max="5" width="8.7109375" customWidth="1"/>
    <col min="6" max="6" width="12" customWidth="1"/>
    <col min="8" max="8" width="14.42578125" customWidth="1"/>
    <col min="9" max="9" width="15.85546875" customWidth="1"/>
    <col min="11" max="11" width="14.42578125" customWidth="1"/>
    <col min="12" max="12" width="9.7109375" customWidth="1"/>
    <col min="13" max="13" width="13" customWidth="1"/>
    <col min="14" max="14" width="11.85546875" customWidth="1"/>
    <col min="15" max="15" width="13.140625" customWidth="1"/>
    <col min="16" max="16" width="13" customWidth="1"/>
  </cols>
  <sheetData>
    <row r="1" spans="1:16" x14ac:dyDescent="0.25">
      <c r="A1" t="s">
        <v>10</v>
      </c>
      <c r="B1">
        <v>0</v>
      </c>
      <c r="C1" s="1" t="s">
        <v>11</v>
      </c>
      <c r="D1" s="2">
        <v>500</v>
      </c>
      <c r="E1" s="2"/>
      <c r="F1" s="2"/>
      <c r="G1" s="2"/>
      <c r="H1" s="2"/>
      <c r="I1" s="3"/>
      <c r="J1" s="1" t="s">
        <v>11</v>
      </c>
      <c r="K1" s="2">
        <v>610</v>
      </c>
      <c r="L1" s="2"/>
      <c r="M1" s="2"/>
      <c r="N1" s="2"/>
      <c r="O1" s="2"/>
    </row>
    <row r="2" spans="1:16" ht="15.75" thickBot="1" x14ac:dyDescent="0.3">
      <c r="A2" s="5" t="s">
        <v>0</v>
      </c>
      <c r="B2" s="5" t="s">
        <v>8</v>
      </c>
      <c r="C2" s="6" t="s">
        <v>9</v>
      </c>
      <c r="D2" s="5" t="s">
        <v>12</v>
      </c>
      <c r="E2" s="7" t="s">
        <v>13</v>
      </c>
      <c r="F2" s="5" t="s">
        <v>21</v>
      </c>
      <c r="G2" s="5" t="s">
        <v>22</v>
      </c>
      <c r="H2" s="5" t="s">
        <v>23</v>
      </c>
      <c r="I2" s="5" t="s">
        <v>24</v>
      </c>
      <c r="J2" s="6" t="s">
        <v>28</v>
      </c>
      <c r="K2" s="5" t="s">
        <v>29</v>
      </c>
      <c r="L2" s="7" t="s">
        <v>30</v>
      </c>
      <c r="M2" s="5" t="s">
        <v>31</v>
      </c>
      <c r="N2" s="5" t="s">
        <v>25</v>
      </c>
      <c r="O2" s="5" t="s">
        <v>26</v>
      </c>
      <c r="P2" s="8" t="s">
        <v>27</v>
      </c>
    </row>
    <row r="3" spans="1:16" x14ac:dyDescent="0.25">
      <c r="A3" s="9" t="s">
        <v>1</v>
      </c>
      <c r="B3" s="9">
        <v>56</v>
      </c>
      <c r="C3" s="10">
        <f>3.3/(1+$D$1/($B3+$B$1))</f>
        <v>0.33237410071942441</v>
      </c>
      <c r="D3" s="11">
        <f>C3/3.3</f>
        <v>0.10071942446043165</v>
      </c>
      <c r="E3" s="11"/>
      <c r="F3" s="9">
        <f>FLOOR(D3*65536, 1)</f>
        <v>6600</v>
      </c>
      <c r="G3" s="9"/>
      <c r="H3" s="12">
        <v>0</v>
      </c>
      <c r="I3" s="13" t="str">
        <f>DEC2HEX(H3)</f>
        <v>0</v>
      </c>
      <c r="J3" s="10">
        <f>3.3/(1+K$1/($B3+$B$1))</f>
        <v>0.27747747747747747</v>
      </c>
      <c r="K3" s="11">
        <f>J3/3.3</f>
        <v>8.408408408408409E-2</v>
      </c>
      <c r="L3" s="11"/>
      <c r="M3" s="9">
        <f>FLOOR((B3*65535)/(B3+$K$1), 1)</f>
        <v>5510</v>
      </c>
      <c r="N3" s="13" t="str">
        <f>DEC2HEX(M3)</f>
        <v>1586</v>
      </c>
      <c r="O3" s="9">
        <f>M3/2</f>
        <v>2755</v>
      </c>
      <c r="P3" s="14" t="str">
        <f>DEC2HEX(O3)</f>
        <v>AC3</v>
      </c>
    </row>
    <row r="4" spans="1:16" x14ac:dyDescent="0.25">
      <c r="A4" s="15" t="s">
        <v>2</v>
      </c>
      <c r="B4" s="15">
        <v>149.1</v>
      </c>
      <c r="C4" s="16">
        <f t="shared" ref="C4:C9" si="0">3.3/(1+$D$1/($B4+$B$1))</f>
        <v>0.7580187952549684</v>
      </c>
      <c r="D4" s="17">
        <f t="shared" ref="D4:D9" si="1">C4/3.3</f>
        <v>0.22970266522877833</v>
      </c>
      <c r="E4" s="17">
        <f>D4-D3</f>
        <v>0.12898324076834666</v>
      </c>
      <c r="F4" s="15">
        <f t="shared" ref="F4:F9" si="2">FLOOR(D4*65536, 1)</f>
        <v>15053</v>
      </c>
      <c r="G4" s="18">
        <f>F4-F3</f>
        <v>8453</v>
      </c>
      <c r="H4" s="19">
        <f>ROUND(AVERAGE(F3:F4), 0)</f>
        <v>10827</v>
      </c>
      <c r="I4" s="20" t="str">
        <f t="shared" ref="I4:I9" si="3">DEC2HEX(H4)</f>
        <v>2A4B</v>
      </c>
      <c r="J4" s="16">
        <f t="shared" ref="J4:J9" si="4">3.3/(1+K$1/($B4+$B$1))</f>
        <v>0.64817547095244366</v>
      </c>
      <c r="K4" s="17">
        <f t="shared" ref="K4:K9" si="5">J4/3.3</f>
        <v>0.19641680937952838</v>
      </c>
      <c r="L4" s="17">
        <f>K4-K3</f>
        <v>0.11233272529544429</v>
      </c>
      <c r="M4" s="15">
        <f t="shared" ref="M4:M9" si="6">FLOOR((B4*65535)/(B4+$K$1), 1)</f>
        <v>12872</v>
      </c>
      <c r="N4" s="20" t="str">
        <f t="shared" ref="N4:N9" si="7">DEC2HEX(M4)</f>
        <v>3248</v>
      </c>
      <c r="O4" s="18">
        <f>AVERAGE(M3:M4)</f>
        <v>9191</v>
      </c>
      <c r="P4" s="21" t="str">
        <f t="shared" ref="P4:P9" si="8">DEC2HEX(O4)</f>
        <v>23E7</v>
      </c>
    </row>
    <row r="5" spans="1:16" x14ac:dyDescent="0.25">
      <c r="A5" s="22" t="s">
        <v>3</v>
      </c>
      <c r="B5" s="22">
        <v>303.39999999999998</v>
      </c>
      <c r="C5" s="23">
        <f t="shared" si="0"/>
        <v>1.2462285287528005</v>
      </c>
      <c r="D5" s="24">
        <f t="shared" si="1"/>
        <v>0.37764500871296991</v>
      </c>
      <c r="E5" s="24">
        <f t="shared" ref="E5:G9" si="9">D5-D4</f>
        <v>0.14794234348419158</v>
      </c>
      <c r="F5" s="22">
        <f t="shared" si="2"/>
        <v>24749</v>
      </c>
      <c r="G5" s="25">
        <f t="shared" si="9"/>
        <v>9696</v>
      </c>
      <c r="H5" s="26">
        <f t="shared" ref="H5:H9" si="10">ROUND(AVERAGE(F4:F5), 0)</f>
        <v>19901</v>
      </c>
      <c r="I5" s="27" t="str">
        <f t="shared" si="3"/>
        <v>4DBD</v>
      </c>
      <c r="J5" s="23">
        <f t="shared" si="4"/>
        <v>1.0961462666958615</v>
      </c>
      <c r="K5" s="24">
        <f>J5/3.3</f>
        <v>0.3321655353623823</v>
      </c>
      <c r="L5" s="24">
        <f t="shared" ref="L5" si="11">K5-K4</f>
        <v>0.13574872598285392</v>
      </c>
      <c r="M5" s="22">
        <f t="shared" si="6"/>
        <v>21768</v>
      </c>
      <c r="N5" s="27" t="str">
        <f t="shared" si="7"/>
        <v>5508</v>
      </c>
      <c r="O5" s="25">
        <f t="shared" ref="O5:O9" si="12">AVERAGE(M4:M5)</f>
        <v>17320</v>
      </c>
      <c r="P5" s="28" t="str">
        <f t="shared" si="8"/>
        <v>43A8</v>
      </c>
    </row>
    <row r="6" spans="1:16" x14ac:dyDescent="0.25">
      <c r="A6" s="15" t="s">
        <v>7</v>
      </c>
      <c r="B6" s="15">
        <v>565</v>
      </c>
      <c r="C6" s="16">
        <f t="shared" si="0"/>
        <v>1.7507042253521126</v>
      </c>
      <c r="D6" s="17">
        <f t="shared" si="1"/>
        <v>0.53051643192488263</v>
      </c>
      <c r="E6" s="17">
        <f t="shared" si="9"/>
        <v>0.15287142321191272</v>
      </c>
      <c r="F6" s="15">
        <f t="shared" si="2"/>
        <v>34767</v>
      </c>
      <c r="G6" s="18">
        <f t="shared" si="9"/>
        <v>10018</v>
      </c>
      <c r="H6" s="19">
        <f t="shared" si="10"/>
        <v>29758</v>
      </c>
      <c r="I6" s="20" t="str">
        <f t="shared" si="3"/>
        <v>743E</v>
      </c>
      <c r="J6" s="16">
        <f t="shared" si="4"/>
        <v>1.5868085106382979</v>
      </c>
      <c r="K6" s="17">
        <f t="shared" si="5"/>
        <v>0.48085106382978726</v>
      </c>
      <c r="L6" s="17">
        <f t="shared" ref="L6" si="13">K6-K5</f>
        <v>0.14868552846740496</v>
      </c>
      <c r="M6" s="15">
        <f t="shared" si="6"/>
        <v>31512</v>
      </c>
      <c r="N6" s="20" t="str">
        <f t="shared" si="7"/>
        <v>7B18</v>
      </c>
      <c r="O6" s="18">
        <f t="shared" si="12"/>
        <v>26640</v>
      </c>
      <c r="P6" s="21" t="str">
        <f t="shared" si="8"/>
        <v>6810</v>
      </c>
    </row>
    <row r="7" spans="1:16" x14ac:dyDescent="0.25">
      <c r="A7" s="22" t="s">
        <v>4</v>
      </c>
      <c r="B7" s="22">
        <v>1040</v>
      </c>
      <c r="C7" s="23">
        <f t="shared" si="0"/>
        <v>2.2285714285714282</v>
      </c>
      <c r="D7" s="24">
        <f t="shared" si="1"/>
        <v>0.67532467532467522</v>
      </c>
      <c r="E7" s="24">
        <f t="shared" si="9"/>
        <v>0.14480824339979259</v>
      </c>
      <c r="F7" s="22">
        <f t="shared" si="2"/>
        <v>44258</v>
      </c>
      <c r="G7" s="25">
        <f t="shared" si="9"/>
        <v>9491</v>
      </c>
      <c r="H7" s="26">
        <f t="shared" si="10"/>
        <v>39513</v>
      </c>
      <c r="I7" s="27" t="str">
        <f t="shared" si="3"/>
        <v>9A59</v>
      </c>
      <c r="J7" s="23">
        <f t="shared" si="4"/>
        <v>2.0799999999999996</v>
      </c>
      <c r="K7" s="24">
        <f t="shared" si="5"/>
        <v>0.63030303030303025</v>
      </c>
      <c r="L7" s="24">
        <f t="shared" ref="L7" si="14">K7-K6</f>
        <v>0.14945196647324299</v>
      </c>
      <c r="M7" s="22">
        <f t="shared" si="6"/>
        <v>41306</v>
      </c>
      <c r="N7" s="27" t="str">
        <f t="shared" si="7"/>
        <v>A15A</v>
      </c>
      <c r="O7" s="25">
        <f t="shared" si="12"/>
        <v>36409</v>
      </c>
      <c r="P7" s="28" t="str">
        <f t="shared" si="8"/>
        <v>8E39</v>
      </c>
    </row>
    <row r="8" spans="1:16" x14ac:dyDescent="0.25">
      <c r="A8" s="15" t="s">
        <v>5</v>
      </c>
      <c r="B8" s="15">
        <v>2041</v>
      </c>
      <c r="C8" s="16">
        <f t="shared" si="0"/>
        <v>2.6506493506493505</v>
      </c>
      <c r="D8" s="17">
        <f t="shared" si="1"/>
        <v>0.80322707595434872</v>
      </c>
      <c r="E8" s="17">
        <f t="shared" si="9"/>
        <v>0.12790240062967351</v>
      </c>
      <c r="F8" s="15">
        <f t="shared" si="2"/>
        <v>52640</v>
      </c>
      <c r="G8" s="18">
        <f t="shared" si="9"/>
        <v>8382</v>
      </c>
      <c r="H8" s="19">
        <f t="shared" si="10"/>
        <v>48449</v>
      </c>
      <c r="I8" s="20" t="str">
        <f t="shared" si="3"/>
        <v>BD41</v>
      </c>
      <c r="J8" s="16">
        <f t="shared" si="4"/>
        <v>2.5406639004149376</v>
      </c>
      <c r="K8" s="17">
        <f t="shared" si="5"/>
        <v>0.76989815164089026</v>
      </c>
      <c r="L8" s="17">
        <f t="shared" ref="L8" si="15">K8-K7</f>
        <v>0.13959512133786001</v>
      </c>
      <c r="M8" s="15">
        <f t="shared" si="6"/>
        <v>50455</v>
      </c>
      <c r="N8" s="20" t="str">
        <f t="shared" si="7"/>
        <v>C517</v>
      </c>
      <c r="O8" s="18">
        <f t="shared" si="12"/>
        <v>45880.5</v>
      </c>
      <c r="P8" s="21" t="str">
        <f t="shared" si="8"/>
        <v>B338</v>
      </c>
    </row>
    <row r="9" spans="1:16" x14ac:dyDescent="0.25">
      <c r="A9" s="29" t="s">
        <v>6</v>
      </c>
      <c r="B9" s="29">
        <v>5046</v>
      </c>
      <c r="C9" s="30">
        <f t="shared" si="0"/>
        <v>3.002488279841327</v>
      </c>
      <c r="D9" s="31">
        <f t="shared" si="1"/>
        <v>0.90984493328525062</v>
      </c>
      <c r="E9" s="31">
        <f t="shared" si="9"/>
        <v>0.1066178573309019</v>
      </c>
      <c r="F9" s="29">
        <f t="shared" si="2"/>
        <v>59627</v>
      </c>
      <c r="G9" s="32">
        <f t="shared" si="9"/>
        <v>6987</v>
      </c>
      <c r="H9" s="33">
        <f t="shared" si="10"/>
        <v>56134</v>
      </c>
      <c r="I9" s="34" t="str">
        <f t="shared" si="3"/>
        <v>DB46</v>
      </c>
      <c r="J9" s="30">
        <f t="shared" si="4"/>
        <v>2.9440947666195187</v>
      </c>
      <c r="K9" s="31">
        <f t="shared" si="5"/>
        <v>0.89214992927864212</v>
      </c>
      <c r="L9" s="31">
        <f t="shared" ref="L9" si="16">K9-K8</f>
        <v>0.12225177763775186</v>
      </c>
      <c r="M9" s="29">
        <f t="shared" si="6"/>
        <v>58467</v>
      </c>
      <c r="N9" s="34" t="str">
        <f t="shared" si="7"/>
        <v>E463</v>
      </c>
      <c r="O9" s="32">
        <f t="shared" si="12"/>
        <v>54461</v>
      </c>
      <c r="P9" s="4" t="str">
        <f t="shared" si="8"/>
        <v>D4BD</v>
      </c>
    </row>
    <row r="16" spans="1:16" x14ac:dyDescent="0.25">
      <c r="A16" t="s">
        <v>14</v>
      </c>
      <c r="B16">
        <v>255</v>
      </c>
      <c r="C16">
        <f>ROUND(AVERAGE(B16:B17), 0)</f>
        <v>250</v>
      </c>
    </row>
    <row r="17" spans="1:3" x14ac:dyDescent="0.25">
      <c r="A17" t="s">
        <v>5</v>
      </c>
      <c r="B17">
        <v>244</v>
      </c>
      <c r="C17">
        <f t="shared" ref="C17:C23" si="17">ROUND(AVERAGE(B17:B18), 0)</f>
        <v>239</v>
      </c>
    </row>
    <row r="18" spans="1:3" x14ac:dyDescent="0.25">
      <c r="A18" t="s">
        <v>15</v>
      </c>
      <c r="B18">
        <v>234</v>
      </c>
      <c r="C18">
        <f t="shared" si="17"/>
        <v>229</v>
      </c>
    </row>
    <row r="19" spans="1:3" x14ac:dyDescent="0.25">
      <c r="A19" t="s">
        <v>3</v>
      </c>
      <c r="B19">
        <v>224</v>
      </c>
      <c r="C19">
        <f t="shared" si="17"/>
        <v>219</v>
      </c>
    </row>
    <row r="20" spans="1:3" x14ac:dyDescent="0.25">
      <c r="A20" t="s">
        <v>16</v>
      </c>
      <c r="B20">
        <v>213</v>
      </c>
      <c r="C20">
        <f t="shared" si="17"/>
        <v>204</v>
      </c>
    </row>
    <row r="21" spans="1:3" x14ac:dyDescent="0.25">
      <c r="A21" t="s">
        <v>17</v>
      </c>
      <c r="B21">
        <v>195</v>
      </c>
      <c r="C21">
        <f t="shared" si="17"/>
        <v>181</v>
      </c>
    </row>
    <row r="22" spans="1:3" x14ac:dyDescent="0.25">
      <c r="A22" t="s">
        <v>18</v>
      </c>
      <c r="B22">
        <v>167</v>
      </c>
      <c r="C22">
        <f t="shared" si="17"/>
        <v>142</v>
      </c>
    </row>
    <row r="23" spans="1:3" x14ac:dyDescent="0.25">
      <c r="A23" t="s">
        <v>19</v>
      </c>
      <c r="B23">
        <v>116</v>
      </c>
      <c r="C23">
        <f t="shared" si="17"/>
        <v>92</v>
      </c>
    </row>
    <row r="24" spans="1:3" x14ac:dyDescent="0.25">
      <c r="A24" t="s">
        <v>20</v>
      </c>
      <c r="B24">
        <v>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</dc:creator>
  <cp:lastModifiedBy>Allen</cp:lastModifiedBy>
  <dcterms:created xsi:type="dcterms:W3CDTF">2015-11-30T00:37:51Z</dcterms:created>
  <dcterms:modified xsi:type="dcterms:W3CDTF">2015-12-20T15:48:05Z</dcterms:modified>
</cp:coreProperties>
</file>