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On Going\Supply Chain and Logistics\Week3\"/>
    </mc:Choice>
  </mc:AlternateContent>
  <bookViews>
    <workbookView xWindow="0" yWindow="0" windowWidth="15345" windowHeight="4755" firstSheet="2" activeTab="4"/>
  </bookViews>
  <sheets>
    <sheet name="Coop Calc Data" sheetId="1" r:id="rId1"/>
    <sheet name="Graph" sheetId="2" r:id="rId2"/>
    <sheet name="Q2-Q3" sheetId="3" r:id="rId3"/>
    <sheet name="Q4" sheetId="4" r:id="rId4"/>
    <sheet name="Q6" sheetId="5" r:id="rId5"/>
    <sheet name="Sheet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C7" i="5"/>
  <c r="I10" i="4"/>
  <c r="I11" i="4"/>
  <c r="I12" i="4"/>
  <c r="I13" i="4"/>
  <c r="I14" i="4"/>
  <c r="I15" i="4"/>
  <c r="I16" i="4"/>
  <c r="I17" i="4"/>
  <c r="I18" i="4"/>
  <c r="I19" i="4"/>
  <c r="I9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9" i="4"/>
  <c r="G10" i="4"/>
  <c r="G11" i="4"/>
  <c r="G12" i="4"/>
  <c r="G13" i="4"/>
  <c r="G14" i="4"/>
  <c r="G15" i="4"/>
  <c r="G16" i="4"/>
  <c r="G17" i="4"/>
  <c r="G18" i="4"/>
  <c r="G19" i="4"/>
  <c r="G9" i="4"/>
  <c r="F10" i="4"/>
  <c r="F11" i="4"/>
  <c r="F12" i="4"/>
  <c r="F13" i="4"/>
  <c r="F14" i="4"/>
  <c r="F15" i="4"/>
  <c r="F16" i="4"/>
  <c r="F17" i="4"/>
  <c r="F18" i="4"/>
  <c r="F19" i="4"/>
  <c r="F9" i="4"/>
  <c r="E10" i="4"/>
  <c r="C11" i="4" s="1"/>
  <c r="E9" i="4"/>
  <c r="D9" i="4"/>
  <c r="C10" i="4"/>
  <c r="D10" i="4" s="1"/>
  <c r="C9" i="4"/>
  <c r="D7" i="3"/>
  <c r="C8" i="3"/>
  <c r="C9" i="3" s="1"/>
  <c r="D7" i="5" l="1"/>
  <c r="E7" i="5" s="1"/>
  <c r="D11" i="4"/>
  <c r="C10" i="3"/>
  <c r="D9" i="3"/>
  <c r="D8" i="3"/>
  <c r="C8" i="5" l="1"/>
  <c r="E11" i="4"/>
  <c r="C12" i="4" s="1"/>
  <c r="C11" i="3"/>
  <c r="D10" i="3"/>
  <c r="D8" i="5" l="1"/>
  <c r="E8" i="5" s="1"/>
  <c r="E12" i="4"/>
  <c r="C13" i="4" s="1"/>
  <c r="D12" i="4"/>
  <c r="C12" i="3"/>
  <c r="D11" i="3"/>
  <c r="C9" i="5" l="1"/>
  <c r="D13" i="4"/>
  <c r="E13" i="4" s="1"/>
  <c r="C14" i="4" s="1"/>
  <c r="C13" i="3"/>
  <c r="D12" i="3"/>
  <c r="D9" i="5" l="1"/>
  <c r="C10" i="5" s="1"/>
  <c r="E14" i="4"/>
  <c r="C15" i="4" s="1"/>
  <c r="D14" i="4"/>
  <c r="C14" i="3"/>
  <c r="D13" i="3"/>
  <c r="E9" i="5" l="1"/>
  <c r="D10" i="5"/>
  <c r="C11" i="5" s="1"/>
  <c r="D15" i="4"/>
  <c r="E15" i="4" s="1"/>
  <c r="C16" i="4" s="1"/>
  <c r="C15" i="3"/>
  <c r="D14" i="3"/>
  <c r="D11" i="5" l="1"/>
  <c r="C12" i="5" s="1"/>
  <c r="E10" i="5"/>
  <c r="E16" i="4"/>
  <c r="C17" i="4" s="1"/>
  <c r="D16" i="4"/>
  <c r="C16" i="3"/>
  <c r="D15" i="3"/>
  <c r="D12" i="5" l="1"/>
  <c r="C13" i="5" s="1"/>
  <c r="D13" i="5" s="1"/>
  <c r="E13" i="5" s="1"/>
  <c r="E11" i="5"/>
  <c r="D17" i="4"/>
  <c r="E17" i="4" s="1"/>
  <c r="C18" i="4" s="1"/>
  <c r="C17" i="3"/>
  <c r="D16" i="3"/>
  <c r="E12" i="5" l="1"/>
  <c r="D18" i="4"/>
  <c r="C18" i="3"/>
  <c r="D17" i="3"/>
  <c r="D19" i="3" s="1"/>
  <c r="E18" i="4" l="1"/>
  <c r="C19" i="4" s="1"/>
  <c r="E19" i="4" l="1"/>
  <c r="D19" i="4"/>
</calcChain>
</file>

<file path=xl/sharedStrings.xml><?xml version="1.0" encoding="utf-8"?>
<sst xmlns="http://schemas.openxmlformats.org/spreadsheetml/2006/main" count="36" uniqueCount="32">
  <si>
    <t>TI-89 Titanium</t>
  </si>
  <si>
    <t>TI Nspire CX CAS</t>
  </si>
  <si>
    <t>HP 50G</t>
  </si>
  <si>
    <t>HP Prime</t>
  </si>
  <si>
    <t>Casio Prizm</t>
  </si>
  <si>
    <t>Casio FX9750</t>
  </si>
  <si>
    <t>t (weeks)</t>
  </si>
  <si>
    <t>Build a simple exponential smoothing model for the demand of the TI-89 Titanium.</t>
    <phoneticPr fontId="2" type="noConversion"/>
  </si>
  <si>
    <t>Use an alpha value of 0.333. </t>
    <phoneticPr fontId="2" type="noConversion"/>
  </si>
  <si>
    <t>t</t>
    <phoneticPr fontId="2" type="noConversion"/>
  </si>
  <si>
    <t>Xt</t>
    <phoneticPr fontId="2" type="noConversion"/>
  </si>
  <si>
    <t>Exp.Smoothing</t>
    <phoneticPr fontId="2" type="noConversion"/>
  </si>
  <si>
    <t>Alpha=0.333 for t+1</t>
    <phoneticPr fontId="2" type="noConversion"/>
  </si>
  <si>
    <t>error</t>
    <phoneticPr fontId="2" type="noConversion"/>
  </si>
  <si>
    <t>Total</t>
    <phoneticPr fontId="2" type="noConversion"/>
  </si>
  <si>
    <t>Build a level and trend exponential smoothing model for the demand of the Casio Prizm.</t>
  </si>
  <si>
    <t>Alpha</t>
    <phoneticPr fontId="2" type="noConversion"/>
  </si>
  <si>
    <t>Beta</t>
    <phoneticPr fontId="2" type="noConversion"/>
  </si>
  <si>
    <t>Omega</t>
    <phoneticPr fontId="2" type="noConversion"/>
  </si>
  <si>
    <t>t</t>
    <phoneticPr fontId="2" type="noConversion"/>
  </si>
  <si>
    <t>e(t)</t>
    <phoneticPr fontId="2" type="noConversion"/>
  </si>
  <si>
    <t>e(t)^2</t>
    <phoneticPr fontId="2" type="noConversion"/>
  </si>
  <si>
    <t>MSE_est</t>
    <phoneticPr fontId="2" type="noConversion"/>
  </si>
  <si>
    <t>RMSE_est</t>
    <phoneticPr fontId="2" type="noConversion"/>
  </si>
  <si>
    <t>Level a^(t)</t>
    <phoneticPr fontId="2" type="noConversion"/>
  </si>
  <si>
    <t>Trend b^(t)</t>
    <phoneticPr fontId="2" type="noConversion"/>
  </si>
  <si>
    <t>Forecast x^(t,t+1)</t>
    <phoneticPr fontId="2" type="noConversion"/>
  </si>
  <si>
    <t>Demand x(t)</t>
    <phoneticPr fontId="2" type="noConversion"/>
  </si>
  <si>
    <t>Alpha</t>
    <phoneticPr fontId="2" type="noConversion"/>
  </si>
  <si>
    <t>Phi</t>
    <phoneticPr fontId="2" type="noConversion"/>
  </si>
  <si>
    <t>t</t>
    <phoneticPr fontId="2" type="noConversion"/>
  </si>
  <si>
    <t>t x^(t,t+1)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</si>
</sst>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2"/>
      <color rgb="FF3C3C3C"/>
      <name val="Verdan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'Coop Calc Data'!$B$1</c:f>
              <c:strCache>
                <c:ptCount val="1"/>
                <c:pt idx="0">
                  <c:v>TI-89 Titanium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'Coop Calc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'Coop Calc Data'!$B$2:$B$13</c:f>
              <c:numCache>
                <c:formatCode>General</c:formatCode>
                <c:ptCount val="12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26</c:v>
                </c:pt>
                <c:pt idx="10">
                  <c:v>30</c:v>
                </c:pt>
                <c:pt idx="11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'Coop Calc Data'!$C$1</c:f>
              <c:strCache>
                <c:ptCount val="1"/>
                <c:pt idx="0">
                  <c:v>TI Nspire CX 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'Coop Calc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'Coop Calc Data'!$C$2:$C$13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30</c:v>
                </c:pt>
                <c:pt idx="5">
                  <c:v>39</c:v>
                </c:pt>
                <c:pt idx="6">
                  <c:v>45</c:v>
                </c:pt>
                <c:pt idx="7">
                  <c:v>44</c:v>
                </c:pt>
                <c:pt idx="8">
                  <c:v>51</c:v>
                </c:pt>
                <c:pt idx="9">
                  <c:v>59</c:v>
                </c:pt>
                <c:pt idx="10">
                  <c:v>60</c:v>
                </c:pt>
                <c:pt idx="11">
                  <c:v>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'Coop Calc Data'!$D$1</c:f>
              <c:strCache>
                <c:ptCount val="1"/>
                <c:pt idx="0">
                  <c:v>HP 50G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'Coop Calc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'Coop Calc Data'!$D$2:$D$13</c:f>
              <c:numCache>
                <c:formatCode>General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'Coop Calc Data'!$E$1</c:f>
              <c:strCache>
                <c:ptCount val="1"/>
                <c:pt idx="0">
                  <c:v>HP Prime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'Coop Calc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'Coop Calc Data'!$E$2:$E$13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12</c:v>
                </c:pt>
                <c:pt idx="6">
                  <c:v>18</c:v>
                </c:pt>
                <c:pt idx="7">
                  <c:v>28</c:v>
                </c:pt>
                <c:pt idx="8">
                  <c:v>44</c:v>
                </c:pt>
                <c:pt idx="9">
                  <c:v>51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'Coop Calc Data'!$F$1</c:f>
              <c:strCache>
                <c:ptCount val="1"/>
                <c:pt idx="0">
                  <c:v>Casio FX9750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'Coop Calc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'Coop Calc Data'!$F$2:$F$13</c:f>
              <c:numCache>
                <c:formatCode>General</c:formatCode>
                <c:ptCount val="12"/>
                <c:pt idx="0">
                  <c:v>19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15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'Coop Calc Data'!$G$1</c:f>
              <c:strCache>
                <c:ptCount val="1"/>
                <c:pt idx="0">
                  <c:v>Casio Prizm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'Coop Calc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'Coop Calc Data'!$G$2:$G$13</c:f>
              <c:numCache>
                <c:formatCode>General</c:formatCode>
                <c:ptCount val="12"/>
                <c:pt idx="0">
                  <c:v>18</c:v>
                </c:pt>
                <c:pt idx="1">
                  <c:v>29</c:v>
                </c:pt>
                <c:pt idx="2">
                  <c:v>25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49</c:v>
                </c:pt>
                <c:pt idx="7">
                  <c:v>42</c:v>
                </c:pt>
                <c:pt idx="8">
                  <c:v>31</c:v>
                </c:pt>
                <c:pt idx="9">
                  <c:v>30</c:v>
                </c:pt>
                <c:pt idx="10">
                  <c:v>25</c:v>
                </c:pt>
                <c:pt idx="11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35024"/>
        <c:axId val="758914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'Coop Calc Data'!$A$1</c15:sqref>
                        </c15:formulaRef>
                      </c:ext>
                    </c:extLst>
                    <c:strCache>
                      <c:ptCount val="1"/>
                      <c:pt idx="0">
                        <c:v>t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'Coop Calc Data'!$A$2:$A$13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'Coop Calc Data'!$A$2:$A$13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89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14864"/>
        <c:crosses val="autoZero"/>
        <c:auto val="1"/>
        <c:lblAlgn val="ctr"/>
        <c:lblOffset val="100"/>
        <c:noMultiLvlLbl val="0"/>
      </c:catAx>
      <c:valAx>
        <c:axId val="7589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'Q6'!$A$7:$A$13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'Q6'!$B$7:$B$13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28</c:v>
                </c:pt>
                <c:pt idx="3">
                  <c:v>44</c:v>
                </c:pt>
                <c:pt idx="4">
                  <c:v>51</c:v>
                </c:pt>
                <c:pt idx="5">
                  <c:v>64</c:v>
                </c:pt>
                <c:pt idx="6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v>ac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'Q6'!$A$7:$A$13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'Q6'!$E$6:$E$12</c:f>
              <c:numCache>
                <c:formatCode>General</c:formatCode>
                <c:ptCount val="7"/>
                <c:pt idx="0">
                  <c:v>8.75</c:v>
                </c:pt>
                <c:pt idx="1">
                  <c:v>13.5896875</c:v>
                </c:pt>
                <c:pt idx="2">
                  <c:v>18.751635546875001</c:v>
                </c:pt>
                <c:pt idx="3">
                  <c:v>26.737896722167967</c:v>
                </c:pt>
                <c:pt idx="4">
                  <c:v>40.02669285326354</c:v>
                </c:pt>
                <c:pt idx="5">
                  <c:v>50.364601555175078</c:v>
                </c:pt>
                <c:pt idx="6">
                  <c:v>62.508122681542105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36128"/>
        <c:axId val="284737808"/>
      </c:lineChart>
      <c:catAx>
        <c:axId val="2847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37808"/>
        <c:crosses val="autoZero"/>
        <c:auto val="1"/>
        <c:lblAlgn val="ctr"/>
        <c:lblOffset val="100"/>
        <c:noMultiLvlLbl val="0"/>
      </c:catAx>
      <c:valAx>
        <c:axId val="2847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285750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5</xdr:row>
      <xdr:rowOff>123825</xdr:rowOff>
    </xdr:from>
    <xdr:to>
      <xdr:col>7</xdr:col>
      <xdr:colOff>623887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" sqref="G2:G13"/>
    </sheetView>
  </sheetViews>
  <sheetFormatPr defaultRowHeight="13.5" x14ac:dyDescent="0.15"/>
  <cols>
    <col min="2" max="2" width="12.75" bestFit="1" customWidth="1"/>
    <col min="3" max="3" width="14.5" bestFit="1" customWidth="1"/>
    <col min="4" max="4" width="6.875" bestFit="1" customWidth="1"/>
    <col min="5" max="5" width="8.375" bestFit="1" customWidth="1"/>
    <col min="6" max="7" width="10.375" bestFit="1" customWidth="1"/>
  </cols>
  <sheetData>
    <row r="1" spans="1:7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</row>
    <row r="2" spans="1:7" x14ac:dyDescent="0.15">
      <c r="A2" s="1">
        <v>1</v>
      </c>
      <c r="B2" s="1">
        <v>29</v>
      </c>
      <c r="C2" s="1">
        <v>8</v>
      </c>
      <c r="D2" s="1">
        <v>24</v>
      </c>
      <c r="E2" s="1">
        <v>0</v>
      </c>
      <c r="F2" s="1">
        <v>19</v>
      </c>
      <c r="G2" s="1">
        <v>18</v>
      </c>
    </row>
    <row r="3" spans="1:7" x14ac:dyDescent="0.15">
      <c r="A3" s="1">
        <v>2</v>
      </c>
      <c r="B3" s="1">
        <v>28</v>
      </c>
      <c r="C3" s="1">
        <v>14</v>
      </c>
      <c r="D3" s="1">
        <v>22</v>
      </c>
      <c r="E3" s="1">
        <v>0</v>
      </c>
      <c r="F3" s="1">
        <v>15</v>
      </c>
      <c r="G3" s="1">
        <v>29</v>
      </c>
    </row>
    <row r="4" spans="1:7" x14ac:dyDescent="0.15">
      <c r="A4" s="1">
        <v>3</v>
      </c>
      <c r="B4" s="1">
        <v>28</v>
      </c>
      <c r="C4" s="1">
        <v>18</v>
      </c>
      <c r="D4" s="1">
        <v>22</v>
      </c>
      <c r="E4" s="1">
        <v>0</v>
      </c>
      <c r="F4" s="1">
        <v>16</v>
      </c>
      <c r="G4" s="1">
        <v>25</v>
      </c>
    </row>
    <row r="5" spans="1:7" x14ac:dyDescent="0.15">
      <c r="A5" s="1">
        <v>4</v>
      </c>
      <c r="B5" s="1">
        <v>29</v>
      </c>
      <c r="C5" s="1">
        <v>20</v>
      </c>
      <c r="D5" s="1">
        <v>21</v>
      </c>
      <c r="E5" s="1">
        <v>0</v>
      </c>
      <c r="F5" s="1">
        <v>16</v>
      </c>
      <c r="G5" s="1">
        <v>35</v>
      </c>
    </row>
    <row r="6" spans="1:7" x14ac:dyDescent="0.15">
      <c r="A6" s="1">
        <v>5</v>
      </c>
      <c r="B6" s="1">
        <v>29</v>
      </c>
      <c r="C6" s="1">
        <v>30</v>
      </c>
      <c r="D6" s="1">
        <v>20</v>
      </c>
      <c r="E6" s="1">
        <v>5</v>
      </c>
      <c r="F6" s="1">
        <v>19</v>
      </c>
      <c r="G6" s="1">
        <v>40</v>
      </c>
    </row>
    <row r="7" spans="1:7" x14ac:dyDescent="0.15">
      <c r="A7" s="1">
        <v>6</v>
      </c>
      <c r="B7" s="1">
        <v>28</v>
      </c>
      <c r="C7" s="1">
        <v>39</v>
      </c>
      <c r="D7" s="1">
        <v>22</v>
      </c>
      <c r="E7" s="1">
        <v>12</v>
      </c>
      <c r="F7" s="1">
        <v>19</v>
      </c>
      <c r="G7" s="1">
        <v>45</v>
      </c>
    </row>
    <row r="8" spans="1:7" x14ac:dyDescent="0.15">
      <c r="A8" s="1">
        <v>7</v>
      </c>
      <c r="B8" s="1">
        <v>26</v>
      </c>
      <c r="C8" s="1">
        <v>45</v>
      </c>
      <c r="D8" s="1">
        <v>21</v>
      </c>
      <c r="E8" s="1">
        <v>18</v>
      </c>
      <c r="F8" s="1">
        <v>15</v>
      </c>
      <c r="G8" s="1">
        <v>49</v>
      </c>
    </row>
    <row r="9" spans="1:7" x14ac:dyDescent="0.15">
      <c r="A9" s="1">
        <v>8</v>
      </c>
      <c r="B9" s="1">
        <v>26</v>
      </c>
      <c r="C9" s="1">
        <v>44</v>
      </c>
      <c r="D9" s="1">
        <v>22</v>
      </c>
      <c r="E9" s="1">
        <v>28</v>
      </c>
      <c r="F9" s="1">
        <v>19</v>
      </c>
      <c r="G9" s="1">
        <v>42</v>
      </c>
    </row>
    <row r="10" spans="1:7" x14ac:dyDescent="0.15">
      <c r="A10" s="1">
        <v>9</v>
      </c>
      <c r="B10" s="1">
        <v>25</v>
      </c>
      <c r="C10" s="1">
        <v>51</v>
      </c>
      <c r="D10" s="1">
        <v>22</v>
      </c>
      <c r="E10" s="1">
        <v>44</v>
      </c>
      <c r="F10" s="1">
        <v>18</v>
      </c>
      <c r="G10" s="1">
        <v>31</v>
      </c>
    </row>
    <row r="11" spans="1:7" x14ac:dyDescent="0.15">
      <c r="A11" s="1">
        <v>10</v>
      </c>
      <c r="B11" s="1">
        <v>26</v>
      </c>
      <c r="C11" s="1">
        <v>59</v>
      </c>
      <c r="D11" s="1">
        <v>22</v>
      </c>
      <c r="E11" s="1">
        <v>51</v>
      </c>
      <c r="F11" s="1">
        <v>17</v>
      </c>
      <c r="G11" s="1">
        <v>30</v>
      </c>
    </row>
    <row r="12" spans="1:7" x14ac:dyDescent="0.15">
      <c r="A12" s="1">
        <v>11</v>
      </c>
      <c r="B12" s="1">
        <v>30</v>
      </c>
      <c r="C12" s="1">
        <v>60</v>
      </c>
      <c r="D12" s="1">
        <v>24</v>
      </c>
      <c r="E12" s="1">
        <v>64</v>
      </c>
      <c r="F12" s="1">
        <v>16</v>
      </c>
      <c r="G12" s="1">
        <v>25</v>
      </c>
    </row>
    <row r="13" spans="1:7" x14ac:dyDescent="0.15">
      <c r="A13" s="1">
        <v>12</v>
      </c>
      <c r="B13" s="1">
        <v>29</v>
      </c>
      <c r="C13" s="1">
        <v>55</v>
      </c>
      <c r="D13" s="1">
        <v>21</v>
      </c>
      <c r="E13" s="1">
        <v>66</v>
      </c>
      <c r="F13" s="1">
        <v>15</v>
      </c>
      <c r="G13" s="1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I22" sqref="I22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2" sqref="E22"/>
    </sheetView>
  </sheetViews>
  <sheetFormatPr defaultRowHeight="13.5" x14ac:dyDescent="0.15"/>
  <cols>
    <col min="3" max="3" width="14.375" customWidth="1"/>
  </cols>
  <sheetData>
    <row r="1" spans="1:4" ht="15" x14ac:dyDescent="0.2">
      <c r="A1" s="2" t="s">
        <v>7</v>
      </c>
    </row>
    <row r="2" spans="1:4" x14ac:dyDescent="0.15">
      <c r="A2" t="s">
        <v>8</v>
      </c>
      <c r="D2">
        <v>0.33300000000000002</v>
      </c>
    </row>
    <row r="5" spans="1:4" x14ac:dyDescent="0.15">
      <c r="B5" t="s">
        <v>11</v>
      </c>
    </row>
    <row r="6" spans="1:4" x14ac:dyDescent="0.15">
      <c r="A6" t="s">
        <v>9</v>
      </c>
      <c r="B6" t="s">
        <v>10</v>
      </c>
      <c r="C6" t="s">
        <v>12</v>
      </c>
      <c r="D6" t="s">
        <v>13</v>
      </c>
    </row>
    <row r="7" spans="1:4" x14ac:dyDescent="0.15">
      <c r="A7">
        <v>1</v>
      </c>
      <c r="B7" s="1">
        <v>29</v>
      </c>
      <c r="C7">
        <v>29</v>
      </c>
      <c r="D7">
        <f>(C7-B8)^2</f>
        <v>1</v>
      </c>
    </row>
    <row r="8" spans="1:4" x14ac:dyDescent="0.15">
      <c r="A8">
        <v>2</v>
      </c>
      <c r="B8" s="1">
        <v>28</v>
      </c>
      <c r="C8">
        <f>$D$2*B8+(1-$D$2)*C7</f>
        <v>28.667000000000002</v>
      </c>
      <c r="D8">
        <f t="shared" ref="D8:D17" si="0">(C8-B9)^2</f>
        <v>0.44488900000000214</v>
      </c>
    </row>
    <row r="9" spans="1:4" x14ac:dyDescent="0.15">
      <c r="A9">
        <v>3</v>
      </c>
      <c r="B9" s="1">
        <v>28</v>
      </c>
      <c r="C9">
        <f t="shared" ref="C9:C18" si="1">$D$2*B9+(1-$D$2)*C8</f>
        <v>28.444889000000003</v>
      </c>
      <c r="D9">
        <f t="shared" si="0"/>
        <v>0.3081482223209962</v>
      </c>
    </row>
    <row r="10" spans="1:4" x14ac:dyDescent="0.15">
      <c r="A10">
        <v>4</v>
      </c>
      <c r="B10" s="1">
        <v>29</v>
      </c>
      <c r="C10">
        <f t="shared" si="1"/>
        <v>28.629740963000003</v>
      </c>
      <c r="D10">
        <f t="shared" si="0"/>
        <v>0.13709175448016495</v>
      </c>
    </row>
    <row r="11" spans="1:4" x14ac:dyDescent="0.15">
      <c r="A11">
        <v>5</v>
      </c>
      <c r="B11" s="1">
        <v>29</v>
      </c>
      <c r="C11">
        <f t="shared" si="1"/>
        <v>28.753037222321002</v>
      </c>
      <c r="D11">
        <f t="shared" si="0"/>
        <v>0.56706505820092956</v>
      </c>
    </row>
    <row r="12" spans="1:4" x14ac:dyDescent="0.15">
      <c r="A12">
        <v>6</v>
      </c>
      <c r="B12" s="1">
        <v>28</v>
      </c>
      <c r="C12">
        <f t="shared" si="1"/>
        <v>28.502275827288109</v>
      </c>
      <c r="D12">
        <f t="shared" si="0"/>
        <v>6.2613843158303908</v>
      </c>
    </row>
    <row r="13" spans="1:4" x14ac:dyDescent="0.15">
      <c r="A13">
        <v>7</v>
      </c>
      <c r="B13" s="1">
        <v>26</v>
      </c>
      <c r="C13">
        <f t="shared" si="1"/>
        <v>27.669017976801172</v>
      </c>
      <c r="D13">
        <f t="shared" si="0"/>
        <v>2.7856210068854765</v>
      </c>
    </row>
    <row r="14" spans="1:4" x14ac:dyDescent="0.15">
      <c r="A14">
        <v>8</v>
      </c>
      <c r="B14" s="1">
        <v>26</v>
      </c>
      <c r="C14">
        <f t="shared" si="1"/>
        <v>27.113234990526383</v>
      </c>
      <c r="D14">
        <f t="shared" si="0"/>
        <v>4.4657621251850417</v>
      </c>
    </row>
    <row r="15" spans="1:4" x14ac:dyDescent="0.15">
      <c r="A15">
        <v>9</v>
      </c>
      <c r="B15" s="1">
        <v>25</v>
      </c>
      <c r="C15">
        <f t="shared" si="1"/>
        <v>26.409527738681099</v>
      </c>
      <c r="D15">
        <f t="shared" si="0"/>
        <v>0.16771296874925462</v>
      </c>
    </row>
    <row r="16" spans="1:4" x14ac:dyDescent="0.15">
      <c r="A16">
        <v>10</v>
      </c>
      <c r="B16" s="1">
        <v>26</v>
      </c>
      <c r="C16">
        <f t="shared" si="1"/>
        <v>26.273155001700296</v>
      </c>
      <c r="D16">
        <f t="shared" si="0"/>
        <v>13.88937364135152</v>
      </c>
    </row>
    <row r="17" spans="1:4" x14ac:dyDescent="0.15">
      <c r="A17">
        <v>11</v>
      </c>
      <c r="B17" s="1">
        <v>30</v>
      </c>
      <c r="C17">
        <f t="shared" si="1"/>
        <v>27.514194386134101</v>
      </c>
      <c r="D17">
        <f t="shared" si="0"/>
        <v>2.2076183221954224</v>
      </c>
    </row>
    <row r="18" spans="1:4" x14ac:dyDescent="0.15">
      <c r="A18">
        <v>12</v>
      </c>
      <c r="B18" s="1">
        <v>29</v>
      </c>
      <c r="C18">
        <f t="shared" si="1"/>
        <v>28.008967655551444</v>
      </c>
    </row>
    <row r="19" spans="1:4" x14ac:dyDescent="0.15">
      <c r="C19" t="s">
        <v>14</v>
      </c>
      <c r="D19">
        <f>SUM(D7:D17)</f>
        <v>32.2346664151992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D1" workbookViewId="0">
      <selection activeCell="I19" sqref="I19"/>
    </sheetView>
  </sheetViews>
  <sheetFormatPr defaultRowHeight="13.5" x14ac:dyDescent="0.15"/>
  <cols>
    <col min="2" max="2" width="11.625" customWidth="1"/>
    <col min="3" max="3" width="12.375" customWidth="1"/>
    <col min="4" max="4" width="12.875" customWidth="1"/>
    <col min="5" max="5" width="20.75" customWidth="1"/>
  </cols>
  <sheetData>
    <row r="1" spans="1:9" ht="15" x14ac:dyDescent="0.2">
      <c r="A1" s="2" t="s">
        <v>15</v>
      </c>
    </row>
    <row r="3" spans="1:9" x14ac:dyDescent="0.15">
      <c r="A3" t="s">
        <v>16</v>
      </c>
      <c r="B3">
        <v>0.5</v>
      </c>
    </row>
    <row r="4" spans="1:9" x14ac:dyDescent="0.15">
      <c r="A4" t="s">
        <v>17</v>
      </c>
      <c r="B4">
        <v>0.33</v>
      </c>
    </row>
    <row r="5" spans="1:9" x14ac:dyDescent="0.15">
      <c r="A5" t="s">
        <v>18</v>
      </c>
      <c r="B5">
        <v>0.2</v>
      </c>
    </row>
    <row r="7" spans="1:9" x14ac:dyDescent="0.15">
      <c r="A7" t="s">
        <v>19</v>
      </c>
      <c r="B7" t="s">
        <v>27</v>
      </c>
      <c r="C7" t="s">
        <v>24</v>
      </c>
      <c r="D7" t="s">
        <v>25</v>
      </c>
      <c r="E7" t="s">
        <v>26</v>
      </c>
      <c r="F7" t="s">
        <v>20</v>
      </c>
      <c r="G7" t="s">
        <v>21</v>
      </c>
      <c r="H7" t="s">
        <v>22</v>
      </c>
      <c r="I7" t="s">
        <v>23</v>
      </c>
    </row>
    <row r="8" spans="1:9" x14ac:dyDescent="0.15">
      <c r="A8">
        <v>1</v>
      </c>
      <c r="B8" s="1">
        <v>18</v>
      </c>
      <c r="C8">
        <v>18</v>
      </c>
      <c r="D8">
        <v>7</v>
      </c>
      <c r="E8">
        <v>25</v>
      </c>
      <c r="F8">
        <v>4</v>
      </c>
      <c r="G8">
        <v>16</v>
      </c>
      <c r="H8">
        <v>16</v>
      </c>
      <c r="I8">
        <v>4</v>
      </c>
    </row>
    <row r="9" spans="1:9" x14ac:dyDescent="0.15">
      <c r="A9">
        <v>2</v>
      </c>
      <c r="B9" s="1">
        <v>29</v>
      </c>
      <c r="C9">
        <f>$B$3*B9+(1-$B$3)*E8</f>
        <v>27</v>
      </c>
      <c r="D9">
        <f>$B$4*(C9-C8)+(1-$B$4)*D8</f>
        <v>7.66</v>
      </c>
      <c r="E9">
        <f>C9+D9</f>
        <v>34.659999999999997</v>
      </c>
      <c r="F9">
        <f>B9-E8</f>
        <v>4</v>
      </c>
      <c r="G9">
        <f>F9^2</f>
        <v>16</v>
      </c>
      <c r="H9">
        <f>$B$5*(B9-E8)^2+(1-$B$5)*H8</f>
        <v>16</v>
      </c>
      <c r="I9">
        <f>SQRT(H9)</f>
        <v>4</v>
      </c>
    </row>
    <row r="10" spans="1:9" x14ac:dyDescent="0.15">
      <c r="A10">
        <v>3</v>
      </c>
      <c r="B10" s="1">
        <v>25</v>
      </c>
      <c r="C10">
        <f t="shared" ref="C10:C19" si="0">$B$3*B10+(1-$B$3)*E9</f>
        <v>29.83</v>
      </c>
      <c r="D10">
        <f t="shared" ref="D10:D19" si="1">$B$4*(C10-C9)+(1-$B$4)*D9</f>
        <v>6.0660999999999987</v>
      </c>
      <c r="E10">
        <f t="shared" ref="E10:E19" si="2">C10+D10</f>
        <v>35.896099999999997</v>
      </c>
      <c r="F10">
        <f t="shared" ref="F10:F19" si="3">B10-E9</f>
        <v>-9.6599999999999966</v>
      </c>
      <c r="G10">
        <f t="shared" ref="G10:G19" si="4">F10^2</f>
        <v>93.315599999999932</v>
      </c>
      <c r="H10">
        <f t="shared" ref="H10:H19" si="5">$B$5*(B10-E9)^2+(1-$B$5)*H9</f>
        <v>31.463119999999989</v>
      </c>
      <c r="I10">
        <f t="shared" ref="I10:I19" si="6">SQRT(H10)</f>
        <v>5.6091995863937658</v>
      </c>
    </row>
    <row r="11" spans="1:9" x14ac:dyDescent="0.15">
      <c r="A11">
        <v>4</v>
      </c>
      <c r="B11" s="1">
        <v>35</v>
      </c>
      <c r="C11">
        <f t="shared" si="0"/>
        <v>35.448049999999995</v>
      </c>
      <c r="D11">
        <f t="shared" si="1"/>
        <v>5.9182434999999973</v>
      </c>
      <c r="E11">
        <f t="shared" si="2"/>
        <v>41.366293499999991</v>
      </c>
      <c r="F11">
        <f t="shared" si="3"/>
        <v>-0.89609999999999701</v>
      </c>
      <c r="G11">
        <f t="shared" si="4"/>
        <v>0.80299520999999463</v>
      </c>
      <c r="H11">
        <f t="shared" si="5"/>
        <v>25.331095041999991</v>
      </c>
      <c r="I11">
        <f t="shared" si="6"/>
        <v>5.03300060023839</v>
      </c>
    </row>
    <row r="12" spans="1:9" x14ac:dyDescent="0.15">
      <c r="A12">
        <v>5</v>
      </c>
      <c r="B12" s="1">
        <v>40</v>
      </c>
      <c r="C12">
        <f t="shared" si="0"/>
        <v>40.683146749999992</v>
      </c>
      <c r="D12">
        <f t="shared" si="1"/>
        <v>5.692805072499997</v>
      </c>
      <c r="E12">
        <f t="shared" si="2"/>
        <v>46.375951822499985</v>
      </c>
      <c r="F12">
        <f t="shared" si="3"/>
        <v>-1.3662934999999905</v>
      </c>
      <c r="G12">
        <f t="shared" si="4"/>
        <v>1.866757928142224</v>
      </c>
      <c r="H12">
        <f t="shared" si="5"/>
        <v>20.638227619228438</v>
      </c>
      <c r="I12">
        <f t="shared" si="6"/>
        <v>4.5429316106704087</v>
      </c>
    </row>
    <row r="13" spans="1:9" x14ac:dyDescent="0.15">
      <c r="A13">
        <v>6</v>
      </c>
      <c r="B13" s="1">
        <v>45</v>
      </c>
      <c r="C13">
        <f t="shared" si="0"/>
        <v>45.687975911249993</v>
      </c>
      <c r="D13">
        <f t="shared" si="1"/>
        <v>5.4657730217874985</v>
      </c>
      <c r="E13">
        <f t="shared" si="2"/>
        <v>51.153748933037491</v>
      </c>
      <c r="F13">
        <f t="shared" si="3"/>
        <v>-1.3759518224999852</v>
      </c>
      <c r="G13">
        <f t="shared" si="4"/>
        <v>1.8932434178410307</v>
      </c>
      <c r="H13">
        <f t="shared" si="5"/>
        <v>16.889230778950957</v>
      </c>
      <c r="I13">
        <f t="shared" si="6"/>
        <v>4.1096509315209433</v>
      </c>
    </row>
    <row r="14" spans="1:9" x14ac:dyDescent="0.15">
      <c r="A14">
        <v>7</v>
      </c>
      <c r="B14" s="1">
        <v>49</v>
      </c>
      <c r="C14">
        <f t="shared" si="0"/>
        <v>50.076874466518746</v>
      </c>
      <c r="D14">
        <f t="shared" si="1"/>
        <v>5.110404447836312</v>
      </c>
      <c r="E14">
        <f t="shared" si="2"/>
        <v>55.187278914355055</v>
      </c>
      <c r="F14">
        <f t="shared" si="3"/>
        <v>-2.153748933037491</v>
      </c>
      <c r="G14">
        <f t="shared" si="4"/>
        <v>4.6386344665601307</v>
      </c>
      <c r="H14">
        <f t="shared" si="5"/>
        <v>14.439111516472792</v>
      </c>
      <c r="I14">
        <f t="shared" si="6"/>
        <v>3.7998830924743978</v>
      </c>
    </row>
    <row r="15" spans="1:9" x14ac:dyDescent="0.15">
      <c r="A15">
        <v>8</v>
      </c>
      <c r="B15" s="1">
        <v>42</v>
      </c>
      <c r="C15">
        <f t="shared" si="0"/>
        <v>48.593639457177531</v>
      </c>
      <c r="D15">
        <f t="shared" si="1"/>
        <v>2.9345034269677277</v>
      </c>
      <c r="E15">
        <f t="shared" si="2"/>
        <v>51.528142884145261</v>
      </c>
      <c r="F15">
        <f t="shared" si="3"/>
        <v>-13.187278914355055</v>
      </c>
      <c r="G15">
        <f t="shared" si="4"/>
        <v>173.90432516499342</v>
      </c>
      <c r="H15">
        <f t="shared" si="5"/>
        <v>46.33215424617692</v>
      </c>
      <c r="I15">
        <f t="shared" si="6"/>
        <v>6.806772674783323</v>
      </c>
    </row>
    <row r="16" spans="1:9" x14ac:dyDescent="0.15">
      <c r="A16">
        <v>9</v>
      </c>
      <c r="B16" s="1">
        <v>31</v>
      </c>
      <c r="C16">
        <f t="shared" si="0"/>
        <v>41.264071442072634</v>
      </c>
      <c r="D16">
        <f t="shared" si="1"/>
        <v>-0.45264014891623883</v>
      </c>
      <c r="E16">
        <f t="shared" si="2"/>
        <v>40.811431293156396</v>
      </c>
      <c r="F16">
        <f t="shared" si="3"/>
        <v>-20.528142884145261</v>
      </c>
      <c r="G16">
        <f t="shared" si="4"/>
        <v>421.40465027188372</v>
      </c>
      <c r="H16">
        <f t="shared" si="5"/>
        <v>121.34665345131829</v>
      </c>
      <c r="I16">
        <f t="shared" si="6"/>
        <v>11.015745705639645</v>
      </c>
    </row>
    <row r="17" spans="1:9" x14ac:dyDescent="0.15">
      <c r="A17">
        <v>10</v>
      </c>
      <c r="B17" s="1">
        <v>30</v>
      </c>
      <c r="C17">
        <f t="shared" si="0"/>
        <v>35.405715646578201</v>
      </c>
      <c r="D17">
        <f t="shared" si="1"/>
        <v>-2.2365263122870429</v>
      </c>
      <c r="E17">
        <f t="shared" si="2"/>
        <v>33.169189334291161</v>
      </c>
      <c r="F17">
        <f t="shared" si="3"/>
        <v>-10.811431293156396</v>
      </c>
      <c r="G17">
        <f t="shared" si="4"/>
        <v>116.88704660664138</v>
      </c>
      <c r="H17">
        <f t="shared" si="5"/>
        <v>120.4547320823829</v>
      </c>
      <c r="I17">
        <f t="shared" si="6"/>
        <v>10.975187109219728</v>
      </c>
    </row>
    <row r="18" spans="1:9" x14ac:dyDescent="0.15">
      <c r="A18">
        <v>11</v>
      </c>
      <c r="B18" s="1">
        <v>25</v>
      </c>
      <c r="C18">
        <f t="shared" si="0"/>
        <v>29.084594667145581</v>
      </c>
      <c r="D18">
        <f t="shared" si="1"/>
        <v>-3.5844425524450836</v>
      </c>
      <c r="E18">
        <f t="shared" si="2"/>
        <v>25.500152114700498</v>
      </c>
      <c r="F18">
        <f t="shared" si="3"/>
        <v>-8.1691893342911612</v>
      </c>
      <c r="G18">
        <f t="shared" si="4"/>
        <v>66.735654379496467</v>
      </c>
      <c r="H18">
        <f t="shared" si="5"/>
        <v>109.71091654180563</v>
      </c>
      <c r="I18">
        <f t="shared" si="6"/>
        <v>10.474297902093754</v>
      </c>
    </row>
    <row r="19" spans="1:9" x14ac:dyDescent="0.15">
      <c r="A19">
        <v>12</v>
      </c>
      <c r="B19" s="1">
        <v>22</v>
      </c>
      <c r="C19">
        <f t="shared" si="0"/>
        <v>23.750076057350249</v>
      </c>
      <c r="D19">
        <f t="shared" si="1"/>
        <v>-4.1619676513706656</v>
      </c>
      <c r="E19">
        <f t="shared" si="2"/>
        <v>19.588108405979582</v>
      </c>
      <c r="F19">
        <f t="shared" si="3"/>
        <v>-3.5001521147004979</v>
      </c>
      <c r="G19">
        <f t="shared" si="4"/>
        <v>12.251064826042368</v>
      </c>
      <c r="H19">
        <f t="shared" si="5"/>
        <v>90.218946198652986</v>
      </c>
      <c r="I19">
        <f t="shared" si="6"/>
        <v>9.4983654487839644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4" sqref="B4"/>
    </sheetView>
  </sheetViews>
  <sheetFormatPr defaultRowHeight="13.5" x14ac:dyDescent="0.15"/>
  <cols>
    <col min="1" max="1" width="6.5" bestFit="1" customWidth="1"/>
    <col min="2" max="5" width="12.75" bestFit="1" customWidth="1"/>
  </cols>
  <sheetData>
    <row r="1" spans="1:5" x14ac:dyDescent="0.15">
      <c r="A1" t="s">
        <v>28</v>
      </c>
      <c r="B1">
        <v>0.5</v>
      </c>
    </row>
    <row r="2" spans="1:5" x14ac:dyDescent="0.15">
      <c r="A2" t="s">
        <v>17</v>
      </c>
      <c r="B2">
        <v>0.33</v>
      </c>
    </row>
    <row r="3" spans="1:5" x14ac:dyDescent="0.15">
      <c r="A3" t="s">
        <v>29</v>
      </c>
      <c r="B3">
        <v>0.75</v>
      </c>
    </row>
    <row r="5" spans="1:5" x14ac:dyDescent="0.15">
      <c r="A5" t="s">
        <v>30</v>
      </c>
      <c r="B5" t="s">
        <v>27</v>
      </c>
      <c r="C5" t="s">
        <v>24</v>
      </c>
      <c r="D5" t="s">
        <v>25</v>
      </c>
      <c r="E5" t="s">
        <v>31</v>
      </c>
    </row>
    <row r="6" spans="1:5" x14ac:dyDescent="0.15">
      <c r="A6">
        <v>5</v>
      </c>
      <c r="B6">
        <v>5</v>
      </c>
      <c r="C6">
        <v>5</v>
      </c>
      <c r="D6">
        <v>5</v>
      </c>
      <c r="E6">
        <f>C6+$B$3*D6</f>
        <v>8.75</v>
      </c>
    </row>
    <row r="7" spans="1:5" x14ac:dyDescent="0.15">
      <c r="A7">
        <v>6</v>
      </c>
      <c r="B7">
        <v>12</v>
      </c>
      <c r="C7">
        <f>$B$1*B7+(1-$B$1)*(C6+$B$3*D6)</f>
        <v>10.375</v>
      </c>
      <c r="D7">
        <f>$B$2*(C7-C6)+(1-$B$2)*$B$3*D6</f>
        <v>4.2862499999999999</v>
      </c>
      <c r="E7">
        <f>C7+$B$3*D7</f>
        <v>13.5896875</v>
      </c>
    </row>
    <row r="8" spans="1:5" x14ac:dyDescent="0.15">
      <c r="A8">
        <v>7</v>
      </c>
      <c r="B8">
        <v>18</v>
      </c>
      <c r="C8">
        <f t="shared" ref="C8:C13" si="0">$B$1*B8+(1-$B$1)*(C7+$B$3*D7)</f>
        <v>15.79484375</v>
      </c>
      <c r="D8">
        <f t="shared" ref="D8:D13" si="1">$B$2*(C8-C7)+(1-$B$2)*$B$3*D7</f>
        <v>3.9423890624999993</v>
      </c>
      <c r="E8">
        <f t="shared" ref="E8:E13" si="2">C8+$B$3*D8</f>
        <v>18.751635546875001</v>
      </c>
    </row>
    <row r="9" spans="1:5" x14ac:dyDescent="0.15">
      <c r="A9">
        <v>8</v>
      </c>
      <c r="B9">
        <v>28</v>
      </c>
      <c r="C9">
        <f t="shared" si="0"/>
        <v>23.3758177734375</v>
      </c>
      <c r="D9">
        <f t="shared" si="1"/>
        <v>4.4827719316406247</v>
      </c>
      <c r="E9">
        <f t="shared" si="2"/>
        <v>26.737896722167967</v>
      </c>
    </row>
    <row r="10" spans="1:5" x14ac:dyDescent="0.15">
      <c r="A10">
        <v>9</v>
      </c>
      <c r="B10">
        <v>44</v>
      </c>
      <c r="C10">
        <f t="shared" si="0"/>
        <v>35.36894836108398</v>
      </c>
      <c r="D10">
        <f t="shared" si="1"/>
        <v>6.2103259895727518</v>
      </c>
      <c r="E10">
        <f t="shared" si="2"/>
        <v>40.02669285326354</v>
      </c>
    </row>
    <row r="11" spans="1:5" x14ac:dyDescent="0.15">
      <c r="A11">
        <v>10</v>
      </c>
      <c r="B11">
        <v>51</v>
      </c>
      <c r="C11">
        <f t="shared" si="0"/>
        <v>45.51334642663177</v>
      </c>
      <c r="D11">
        <f t="shared" si="1"/>
        <v>6.4683401713910786</v>
      </c>
      <c r="E11">
        <f t="shared" si="2"/>
        <v>50.364601555175078</v>
      </c>
    </row>
    <row r="12" spans="1:5" x14ac:dyDescent="0.15">
      <c r="A12">
        <v>11</v>
      </c>
      <c r="B12">
        <v>64</v>
      </c>
      <c r="C12">
        <f t="shared" si="0"/>
        <v>57.182300777587542</v>
      </c>
      <c r="D12">
        <f t="shared" si="1"/>
        <v>7.101095871939421</v>
      </c>
      <c r="E12">
        <f t="shared" si="2"/>
        <v>62.508122681542105</v>
      </c>
    </row>
    <row r="13" spans="1:5" x14ac:dyDescent="0.15">
      <c r="A13">
        <v>12</v>
      </c>
      <c r="B13">
        <v>66</v>
      </c>
      <c r="C13">
        <f t="shared" si="0"/>
        <v>64.254061340771045</v>
      </c>
      <c r="D13">
        <f t="shared" si="1"/>
        <v>5.9019816615001144</v>
      </c>
      <c r="E13">
        <f t="shared" si="2"/>
        <v>68.680547586896125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Coop Calc Data</vt:lpstr>
      <vt:lpstr>Graph</vt:lpstr>
      <vt:lpstr>Q2-Q3</vt:lpstr>
      <vt:lpstr>Q4</vt:lpstr>
      <vt:lpstr>Q6</vt:lpstr>
      <vt:lpstr>Sheet5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ryan</cp:lastModifiedBy>
  <dcterms:created xsi:type="dcterms:W3CDTF">2014-10-16T18:23:04Z</dcterms:created>
  <dcterms:modified xsi:type="dcterms:W3CDTF">2015-06-20T03:22:22Z</dcterms:modified>
</cp:coreProperties>
</file>