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80" yWindow="480" windowWidth="21840" windowHeight="13605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/>
  <c r="O2"/>
  <c r="L28"/>
  <c r="K28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F3"/>
  <c r="G3"/>
  <c r="I3"/>
  <c r="J3"/>
  <c r="F4"/>
  <c r="G4"/>
  <c r="I4"/>
  <c r="J4"/>
  <c r="F5"/>
  <c r="G5"/>
  <c r="I5"/>
  <c r="J5"/>
  <c r="F6"/>
  <c r="G6"/>
  <c r="I6"/>
  <c r="J6"/>
  <c r="F7"/>
  <c r="G7"/>
  <c r="I7"/>
  <c r="J7"/>
  <c r="F8"/>
  <c r="G8"/>
  <c r="I8"/>
  <c r="J8"/>
  <c r="F9"/>
  <c r="G9"/>
  <c r="I9"/>
  <c r="J9"/>
  <c r="F10"/>
  <c r="G10"/>
  <c r="I10"/>
  <c r="J10"/>
  <c r="F11"/>
  <c r="G11"/>
  <c r="I11"/>
  <c r="J11"/>
  <c r="F12"/>
  <c r="G12"/>
  <c r="I12"/>
  <c r="J12"/>
  <c r="F13"/>
  <c r="G13"/>
  <c r="I13"/>
  <c r="J13"/>
  <c r="F14"/>
  <c r="G14"/>
  <c r="I14"/>
  <c r="J14"/>
  <c r="F15"/>
  <c r="G15"/>
  <c r="I15"/>
  <c r="J15"/>
  <c r="F16"/>
  <c r="G16"/>
  <c r="I16"/>
  <c r="J16"/>
  <c r="F17"/>
  <c r="G17"/>
  <c r="I17"/>
  <c r="J17"/>
  <c r="F18"/>
  <c r="G18"/>
  <c r="I18"/>
  <c r="J18"/>
  <c r="F19"/>
  <c r="G19"/>
  <c r="I19"/>
  <c r="J19"/>
  <c r="F20"/>
  <c r="G20"/>
  <c r="I20"/>
  <c r="J20"/>
  <c r="F21"/>
  <c r="G21"/>
  <c r="I21"/>
  <c r="J21"/>
  <c r="F22"/>
  <c r="G22"/>
  <c r="I22"/>
  <c r="J22"/>
  <c r="F23"/>
  <c r="G23"/>
  <c r="I23"/>
  <c r="J23"/>
  <c r="F24"/>
  <c r="G24"/>
  <c r="I24"/>
  <c r="J24"/>
  <c r="F25"/>
  <c r="G25"/>
  <c r="I25"/>
  <c r="J25"/>
  <c r="F26"/>
  <c r="G26"/>
  <c r="I26"/>
  <c r="J26"/>
  <c r="F2"/>
  <c r="G2"/>
  <c r="I2"/>
  <c r="J2"/>
</calcChain>
</file>

<file path=xl/sharedStrings.xml><?xml version="1.0" encoding="utf-8"?>
<sst xmlns="http://schemas.openxmlformats.org/spreadsheetml/2006/main" count="115" uniqueCount="115">
  <si>
    <t>Symbol</t>
  </si>
  <si>
    <t>Last Trade</t>
  </si>
  <si>
    <t>Change</t>
  </si>
  <si>
    <t>Volume</t>
  </si>
  <si>
    <t>AGN.AS</t>
  </si>
  <si>
    <t>AEGON</t>
  </si>
  <si>
    <t>6.54 10:27AM EST</t>
  </si>
  <si>
    <t>Up 0.16 (2.54%)</t>
  </si>
  <si>
    <t>AH.AS</t>
  </si>
  <si>
    <t>KON. AHOLD</t>
  </si>
  <si>
    <t>16.07 10:27AM EST</t>
  </si>
  <si>
    <t>Down 0.06 (0.37%)</t>
  </si>
  <si>
    <t>AKZA.AS</t>
  </si>
  <si>
    <t>AKZO NOBEL</t>
  </si>
  <si>
    <t>62.03 10:27AM EST</t>
  </si>
  <si>
    <t>Down 1.87 (2.93%)</t>
  </si>
  <si>
    <t>ASML.AS</t>
  </si>
  <si>
    <t>ASML HLDG</t>
  </si>
  <si>
    <t>90.47 10:27AM EST</t>
  </si>
  <si>
    <t>Down 0.38 (0.42%)</t>
  </si>
  <si>
    <t>ATC.AS</t>
  </si>
  <si>
    <t>ALTICE REG</t>
  </si>
  <si>
    <t>75.49 10:27AM EST</t>
  </si>
  <si>
    <t>Up 3.53 (4.91%)</t>
  </si>
  <si>
    <t>BOKA.AS</t>
  </si>
  <si>
    <t>BOSKALIS WESTMINSTR</t>
  </si>
  <si>
    <t>39.99 10:26AM EST</t>
  </si>
  <si>
    <t>Up 0.67 (1.69%)</t>
  </si>
  <si>
    <t>DL.AS</t>
  </si>
  <si>
    <t>DELTA LLOYD</t>
  </si>
  <si>
    <t>17.39 10:27AM EST</t>
  </si>
  <si>
    <t>Up 0.56 (3.33%)</t>
  </si>
  <si>
    <t>DSM.AS</t>
  </si>
  <si>
    <t>DSM</t>
  </si>
  <si>
    <t>47.02 10:26AM EST</t>
  </si>
  <si>
    <t>Down 0.22 (0.47%)</t>
  </si>
  <si>
    <t>FUR.AS</t>
  </si>
  <si>
    <t>FUGRO</t>
  </si>
  <si>
    <t>20.24 10:27AM EST</t>
  </si>
  <si>
    <t>Up 0.04 (0.20%)</t>
  </si>
  <si>
    <t>GTO.AS</t>
  </si>
  <si>
    <t>GEMALTO</t>
  </si>
  <si>
    <t>65.75 10:26AM EST</t>
  </si>
  <si>
    <t>Up 2.61 (4.13%)</t>
  </si>
  <si>
    <t>HEIA.AS</t>
  </si>
  <si>
    <t>HEINEKEN</t>
  </si>
  <si>
    <t>66.47 10:27AM EST</t>
  </si>
  <si>
    <t>Down 0.46 (0.69%)</t>
  </si>
  <si>
    <t>INGA.AS</t>
  </si>
  <si>
    <t>ING GROUP</t>
  </si>
  <si>
    <t>11.53 10:27AM EST</t>
  </si>
  <si>
    <t>Up 0.28 (2.54%)</t>
  </si>
  <si>
    <t>KPN.AS</t>
  </si>
  <si>
    <t>KONINKLIJKE KPN NV</t>
  </si>
  <si>
    <t>2.81 10:27AM EST</t>
  </si>
  <si>
    <t>Up 0.06 (2.00%)</t>
  </si>
  <si>
    <t>LI.AS</t>
  </si>
  <si>
    <t>KLEPIERRE</t>
  </si>
  <si>
    <t>42.78 6:10AM EST</t>
  </si>
  <si>
    <t>Up 0.74 (1.75%)</t>
  </si>
  <si>
    <t>MT.AS</t>
  </si>
  <si>
    <t>ARCELORMITTAL REG</t>
  </si>
  <si>
    <t>8.86 10:27AM EST</t>
  </si>
  <si>
    <t>Up 0.32 (3.79%)</t>
  </si>
  <si>
    <t>OCI.AS</t>
  </si>
  <si>
    <t>OCI</t>
  </si>
  <si>
    <t>31.81 10:26AM EST</t>
  </si>
  <si>
    <t>Up 0.60 (1.92%)</t>
  </si>
  <si>
    <t>PHIA.AS</t>
  </si>
  <si>
    <t>ROY.PHILIPS</t>
  </si>
  <si>
    <t>25.13 10:27AM EST</t>
  </si>
  <si>
    <t>Up 0.44 (1.78%)</t>
  </si>
  <si>
    <t>RAND.AS</t>
  </si>
  <si>
    <t>RANDSTAD HOLDING</t>
  </si>
  <si>
    <t>47.06 10:26AM EST</t>
  </si>
  <si>
    <t>Up 0.54 (1.16%)</t>
  </si>
  <si>
    <t>RDSA.AS</t>
  </si>
  <si>
    <t>ROYAL DUTCH SHELL-A</t>
  </si>
  <si>
    <t>28.75 10:27AM EST</t>
  </si>
  <si>
    <t>Up 1.29 (4.70%)</t>
  </si>
  <si>
    <t>REN.AS</t>
  </si>
  <si>
    <t>REED ELSEVIER NV</t>
  </si>
  <si>
    <t>21.72 10:26AM EST</t>
  </si>
  <si>
    <t>Up 0.09 (0.42%)</t>
  </si>
  <si>
    <t>SBMO.AS</t>
  </si>
  <si>
    <t>SBM OFFSHORE</t>
  </si>
  <si>
    <t>10.30 10:27AM EST</t>
  </si>
  <si>
    <t>Up 0.33 (3.28%)</t>
  </si>
  <si>
    <t>TNTE.AS</t>
  </si>
  <si>
    <t>TNT EXPRESS</t>
  </si>
  <si>
    <t>5.85 10:25AM EST</t>
  </si>
  <si>
    <t>Down 0.06 (1.08%)</t>
  </si>
  <si>
    <t>UL.AS</t>
  </si>
  <si>
    <t>UNIBAIL-RODAMCO</t>
  </si>
  <si>
    <t>259.35 10:27AM EST</t>
  </si>
  <si>
    <t>Up 3.95 (1.55%)</t>
  </si>
  <si>
    <t>UNA.AS</t>
  </si>
  <si>
    <t>UNILEVER CERT</t>
  </si>
  <si>
    <t>37.63 10:27AM EST</t>
  </si>
  <si>
    <t>Down 0.37 (0.96%)</t>
  </si>
  <si>
    <t>WKL.AS</t>
  </si>
  <si>
    <t>WOLTERS KLUWER</t>
  </si>
  <si>
    <t>26.21 10:26AM EST</t>
  </si>
  <si>
    <t>Up 0.03 (0.10%)</t>
  </si>
  <si>
    <t>Name</t>
    <phoneticPr fontId="2" type="noConversion"/>
  </si>
  <si>
    <t>Trend</t>
    <phoneticPr fontId="2" type="noConversion"/>
  </si>
  <si>
    <t>Value</t>
    <phoneticPr fontId="2" type="noConversion"/>
  </si>
  <si>
    <t>My Shares</t>
    <phoneticPr fontId="2" type="noConversion"/>
  </si>
  <si>
    <t>Profit</t>
    <phoneticPr fontId="2" type="noConversion"/>
  </si>
  <si>
    <t>Amount to Sell</t>
    <phoneticPr fontId="2" type="noConversion"/>
  </si>
  <si>
    <t>Up-Shares</t>
    <phoneticPr fontId="2" type="noConversion"/>
  </si>
  <si>
    <t>Down-Shares</t>
    <phoneticPr fontId="2" type="noConversion"/>
  </si>
  <si>
    <t>Type of Shares</t>
    <phoneticPr fontId="2" type="noConversion"/>
  </si>
  <si>
    <t>Up</t>
    <phoneticPr fontId="2" type="noConversion"/>
  </si>
  <si>
    <t>Down</t>
    <phoneticPr fontId="2" type="noConversion"/>
  </si>
</sst>
</file>

<file path=xl/styles.xml><?xml version="1.0" encoding="utf-8"?>
<styleSheet xmlns="http://schemas.openxmlformats.org/spreadsheetml/2006/main">
  <numFmts count="1">
    <numFmt numFmtId="179" formatCode="[$€-2]\ #,##0.00_);[Red]\([$€-2]\ #,##0.00\)"/>
  </numFmts>
  <fonts count="3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79" fontId="1" fillId="0" borderId="0" xfId="0" applyNumberFormat="1" applyFont="1"/>
    <xf numFmtId="179" fontId="0" fillId="0" borderId="0" xfId="0" applyNumberFormat="1"/>
    <xf numFmtId="0" fontId="1" fillId="0" borderId="0" xfId="0" applyFont="1" applyFill="1" applyBorder="1"/>
    <xf numFmtId="0" fontId="1" fillId="0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topLeftCell="I1" workbookViewId="0">
      <selection activeCell="O2" sqref="O2"/>
    </sheetView>
  </sheetViews>
  <sheetFormatPr defaultColWidth="11" defaultRowHeight="14.25"/>
  <cols>
    <col min="1" max="1" width="8.875" bestFit="1" customWidth="1"/>
    <col min="2" max="2" width="20.625" bestFit="1" customWidth="1"/>
    <col min="3" max="3" width="18" hidden="1" customWidth="1"/>
    <col min="4" max="4" width="16.625" hidden="1" customWidth="1"/>
    <col min="5" max="5" width="0" hidden="1" customWidth="1"/>
    <col min="6" max="6" width="11" style="3"/>
    <col min="8" max="8" width="11" style="3"/>
    <col min="9" max="9" width="17" customWidth="1"/>
    <col min="10" max="10" width="15" style="5" bestFit="1" customWidth="1"/>
    <col min="11" max="11" width="0" style="3" hidden="1" customWidth="1"/>
    <col min="12" max="12" width="0" hidden="1" customWidth="1"/>
    <col min="13" max="13" width="11" style="3"/>
    <col min="14" max="14" width="17.25" customWidth="1"/>
  </cols>
  <sheetData>
    <row r="1" spans="1:15">
      <c r="A1" s="1" t="s">
        <v>0</v>
      </c>
      <c r="B1" s="1" t="s">
        <v>104</v>
      </c>
      <c r="C1" s="1" t="s">
        <v>1</v>
      </c>
      <c r="D1" s="1" t="s">
        <v>2</v>
      </c>
      <c r="E1" s="1" t="s">
        <v>3</v>
      </c>
      <c r="F1" s="2" t="s">
        <v>106</v>
      </c>
      <c r="G1" s="1" t="s">
        <v>105</v>
      </c>
      <c r="H1" s="2" t="s">
        <v>107</v>
      </c>
      <c r="I1" s="6" t="s">
        <v>109</v>
      </c>
      <c r="J1" s="4" t="s">
        <v>108</v>
      </c>
      <c r="K1" s="7" t="s">
        <v>110</v>
      </c>
      <c r="L1" s="6" t="s">
        <v>111</v>
      </c>
      <c r="N1" s="6" t="s">
        <v>112</v>
      </c>
    </row>
    <row r="2" spans="1:15">
      <c r="A2" t="s">
        <v>4</v>
      </c>
      <c r="B2" t="s">
        <v>5</v>
      </c>
      <c r="C2" t="s">
        <v>6</v>
      </c>
      <c r="D2" t="s">
        <v>7</v>
      </c>
      <c r="E2">
        <v>5905518</v>
      </c>
      <c r="F2" s="3" t="str">
        <f>LEFT(C2,FIND(" ",C2)-1)</f>
        <v>6.54</v>
      </c>
      <c r="G2" t="str">
        <f>LEFT(D2,FIND(" ",D2)-1)</f>
        <v>Up</v>
      </c>
      <c r="H2" s="3">
        <v>683</v>
      </c>
      <c r="I2">
        <f>ROUND(IF(G2="Up",0,H2/2),0)</f>
        <v>0</v>
      </c>
      <c r="J2" s="5">
        <f>F2*I2</f>
        <v>0</v>
      </c>
      <c r="K2" s="3">
        <f>IF(G2="Up",H2,0)</f>
        <v>683</v>
      </c>
      <c r="L2">
        <f>IF(G2="Down",H2,0)</f>
        <v>0</v>
      </c>
      <c r="N2" t="s">
        <v>113</v>
      </c>
      <c r="O2">
        <f>SUMIF(G:G,N2,H:H)</f>
        <v>1898</v>
      </c>
    </row>
    <row r="3" spans="1:15">
      <c r="A3" t="s">
        <v>8</v>
      </c>
      <c r="B3" t="s">
        <v>9</v>
      </c>
      <c r="C3" t="s">
        <v>10</v>
      </c>
      <c r="D3" t="s">
        <v>11</v>
      </c>
      <c r="E3">
        <v>1620464</v>
      </c>
      <c r="F3" s="3" t="str">
        <f t="shared" ref="F3:F26" si="0">LEFT(C3,FIND(" ",C3)-1)</f>
        <v>16.07</v>
      </c>
      <c r="G3" t="str">
        <f>LEFT(D3,FIND(" ",D3)-1)</f>
        <v>Down</v>
      </c>
      <c r="H3" s="3">
        <v>0</v>
      </c>
      <c r="I3">
        <f>ROUND(IF(G3="Up",0,H3/2),0)</f>
        <v>0</v>
      </c>
      <c r="J3" s="5">
        <f>F3*I3</f>
        <v>0</v>
      </c>
      <c r="K3" s="3">
        <f t="shared" ref="K3:K26" si="1">IF(G3="Up",H3,0)</f>
        <v>0</v>
      </c>
      <c r="L3">
        <f t="shared" ref="L3:L26" si="2">IF(G3="Down",H3,0)</f>
        <v>0</v>
      </c>
      <c r="N3" t="s">
        <v>114</v>
      </c>
      <c r="O3">
        <f>SUMIF(G:G,N3,H:H)</f>
        <v>715</v>
      </c>
    </row>
    <row r="4" spans="1:15">
      <c r="A4" t="s">
        <v>12</v>
      </c>
      <c r="B4" t="s">
        <v>13</v>
      </c>
      <c r="C4" t="s">
        <v>14</v>
      </c>
      <c r="D4" t="s">
        <v>15</v>
      </c>
      <c r="E4">
        <v>809560</v>
      </c>
      <c r="F4" s="3" t="str">
        <f t="shared" si="0"/>
        <v>62.03</v>
      </c>
      <c r="G4" t="str">
        <f>LEFT(D4,FIND(" ",D4)-1)</f>
        <v>Down</v>
      </c>
      <c r="H4" s="3">
        <v>0</v>
      </c>
      <c r="I4">
        <f>ROUND(IF(G4="Up",0,H4/2),0)</f>
        <v>0</v>
      </c>
      <c r="J4" s="5">
        <f>F4*I4</f>
        <v>0</v>
      </c>
      <c r="K4" s="3">
        <f t="shared" si="1"/>
        <v>0</v>
      </c>
      <c r="L4">
        <f t="shared" si="2"/>
        <v>0</v>
      </c>
    </row>
    <row r="5" spans="1:15">
      <c r="A5" t="s">
        <v>16</v>
      </c>
      <c r="B5" t="s">
        <v>17</v>
      </c>
      <c r="C5" t="s">
        <v>18</v>
      </c>
      <c r="D5" t="s">
        <v>19</v>
      </c>
      <c r="E5">
        <v>857815</v>
      </c>
      <c r="F5" s="3" t="str">
        <f t="shared" si="0"/>
        <v>90.47</v>
      </c>
      <c r="G5" t="str">
        <f>LEFT(D5,FIND(" ",D5)-1)</f>
        <v>Down</v>
      </c>
      <c r="H5" s="3">
        <v>281</v>
      </c>
      <c r="I5">
        <f>ROUND(IF(G5="Up",0,H5/2),0)</f>
        <v>141</v>
      </c>
      <c r="J5" s="5">
        <f>F5*I5</f>
        <v>12756.27</v>
      </c>
      <c r="K5" s="3">
        <f t="shared" si="1"/>
        <v>0</v>
      </c>
      <c r="L5">
        <f t="shared" si="2"/>
        <v>281</v>
      </c>
    </row>
    <row r="6" spans="1:15">
      <c r="A6" t="s">
        <v>20</v>
      </c>
      <c r="B6" t="s">
        <v>21</v>
      </c>
      <c r="C6" t="s">
        <v>22</v>
      </c>
      <c r="D6" t="s">
        <v>23</v>
      </c>
      <c r="E6">
        <v>220583</v>
      </c>
      <c r="F6" s="3" t="str">
        <f t="shared" si="0"/>
        <v>75.49</v>
      </c>
      <c r="G6" t="str">
        <f>LEFT(D6,FIND(" ",D6)-1)</f>
        <v>Up</v>
      </c>
      <c r="H6" s="3">
        <v>0</v>
      </c>
      <c r="I6">
        <f>ROUND(IF(G6="Up",0,H6/2),0)</f>
        <v>0</v>
      </c>
      <c r="J6" s="5">
        <f>F6*I6</f>
        <v>0</v>
      </c>
      <c r="K6" s="3">
        <f t="shared" si="1"/>
        <v>0</v>
      </c>
      <c r="L6">
        <f t="shared" si="2"/>
        <v>0</v>
      </c>
    </row>
    <row r="7" spans="1:15">
      <c r="A7" t="s">
        <v>24</v>
      </c>
      <c r="B7" t="s">
        <v>25</v>
      </c>
      <c r="C7" t="s">
        <v>26</v>
      </c>
      <c r="D7" t="s">
        <v>27</v>
      </c>
      <c r="E7">
        <v>442244</v>
      </c>
      <c r="F7" s="3" t="str">
        <f t="shared" si="0"/>
        <v>39.99</v>
      </c>
      <c r="G7" t="str">
        <f>LEFT(D7,FIND(" ",D7)-1)</f>
        <v>Up</v>
      </c>
      <c r="H7" s="3">
        <v>0</v>
      </c>
      <c r="I7">
        <f>ROUND(IF(G7="Up",0,H7/2),0)</f>
        <v>0</v>
      </c>
      <c r="J7" s="5">
        <f>F7*I7</f>
        <v>0</v>
      </c>
      <c r="K7" s="3">
        <f t="shared" si="1"/>
        <v>0</v>
      </c>
      <c r="L7">
        <f t="shared" si="2"/>
        <v>0</v>
      </c>
    </row>
    <row r="8" spans="1:15">
      <c r="A8" t="s">
        <v>28</v>
      </c>
      <c r="B8" t="s">
        <v>29</v>
      </c>
      <c r="C8" t="s">
        <v>30</v>
      </c>
      <c r="D8" t="s">
        <v>31</v>
      </c>
      <c r="E8">
        <v>712875</v>
      </c>
      <c r="F8" s="3" t="str">
        <f t="shared" si="0"/>
        <v>17.39</v>
      </c>
      <c r="G8" t="str">
        <f>LEFT(D8,FIND(" ",D8)-1)</f>
        <v>Up</v>
      </c>
      <c r="H8" s="3">
        <v>789</v>
      </c>
      <c r="I8">
        <f>ROUND(IF(G8="Up",0,H8/2),0)</f>
        <v>0</v>
      </c>
      <c r="J8" s="5">
        <f>F8*I8</f>
        <v>0</v>
      </c>
      <c r="K8" s="3">
        <f t="shared" si="1"/>
        <v>789</v>
      </c>
      <c r="L8">
        <f t="shared" si="2"/>
        <v>0</v>
      </c>
    </row>
    <row r="9" spans="1:15">
      <c r="A9" t="s">
        <v>32</v>
      </c>
      <c r="B9" t="s">
        <v>33</v>
      </c>
      <c r="C9" t="s">
        <v>34</v>
      </c>
      <c r="D9" t="s">
        <v>35</v>
      </c>
      <c r="E9">
        <v>617676</v>
      </c>
      <c r="F9" s="3" t="str">
        <f t="shared" si="0"/>
        <v>47.02</v>
      </c>
      <c r="G9" t="str">
        <f>LEFT(D9,FIND(" ",D9)-1)</f>
        <v>Down</v>
      </c>
      <c r="H9" s="3">
        <v>0</v>
      </c>
      <c r="I9">
        <f>ROUND(IF(G9="Up",0,H9/2),0)</f>
        <v>0</v>
      </c>
      <c r="J9" s="5">
        <f>F9*I9</f>
        <v>0</v>
      </c>
      <c r="K9" s="3">
        <f t="shared" si="1"/>
        <v>0</v>
      </c>
      <c r="L9">
        <f t="shared" si="2"/>
        <v>0</v>
      </c>
    </row>
    <row r="10" spans="1:15">
      <c r="A10" t="s">
        <v>36</v>
      </c>
      <c r="B10" t="s">
        <v>37</v>
      </c>
      <c r="C10" t="s">
        <v>38</v>
      </c>
      <c r="D10" t="s">
        <v>39</v>
      </c>
      <c r="E10">
        <v>1469229</v>
      </c>
      <c r="F10" s="3" t="str">
        <f t="shared" si="0"/>
        <v>20.24</v>
      </c>
      <c r="G10" t="str">
        <f>LEFT(D10,FIND(" ",D10)-1)</f>
        <v>Up</v>
      </c>
      <c r="H10" s="3">
        <v>0</v>
      </c>
      <c r="I10">
        <f>ROUND(IF(G10="Up",0,H10/2),0)</f>
        <v>0</v>
      </c>
      <c r="J10" s="5">
        <f>F10*I10</f>
        <v>0</v>
      </c>
      <c r="K10" s="3">
        <f t="shared" si="1"/>
        <v>0</v>
      </c>
      <c r="L10">
        <f t="shared" si="2"/>
        <v>0</v>
      </c>
    </row>
    <row r="11" spans="1:15">
      <c r="A11" t="s">
        <v>40</v>
      </c>
      <c r="B11" t="s">
        <v>41</v>
      </c>
      <c r="C11" t="s">
        <v>42</v>
      </c>
      <c r="D11" t="s">
        <v>43</v>
      </c>
      <c r="E11">
        <v>608238</v>
      </c>
      <c r="F11" s="3" t="str">
        <f t="shared" si="0"/>
        <v>65.75</v>
      </c>
      <c r="G11" t="str">
        <f>LEFT(D11,FIND(" ",D11)-1)</f>
        <v>Up</v>
      </c>
      <c r="H11" s="3">
        <v>0</v>
      </c>
      <c r="I11">
        <f>ROUND(IF(G11="Up",0,H11/2),0)</f>
        <v>0</v>
      </c>
      <c r="J11" s="5">
        <f>F11*I11</f>
        <v>0</v>
      </c>
      <c r="K11" s="3">
        <f t="shared" si="1"/>
        <v>0</v>
      </c>
      <c r="L11">
        <f t="shared" si="2"/>
        <v>0</v>
      </c>
    </row>
    <row r="12" spans="1:15">
      <c r="A12" t="s">
        <v>44</v>
      </c>
      <c r="B12" t="s">
        <v>45</v>
      </c>
      <c r="C12" t="s">
        <v>46</v>
      </c>
      <c r="D12" t="s">
        <v>47</v>
      </c>
      <c r="E12">
        <v>461455</v>
      </c>
      <c r="F12" s="3" t="str">
        <f t="shared" si="0"/>
        <v>66.47</v>
      </c>
      <c r="G12" t="str">
        <f>LEFT(D12,FIND(" ",D12)-1)</f>
        <v>Down</v>
      </c>
      <c r="H12" s="3">
        <v>434</v>
      </c>
      <c r="I12">
        <f>ROUND(IF(G12="Up",0,H12/2),0)</f>
        <v>217</v>
      </c>
      <c r="J12" s="5">
        <f>F12*I12</f>
        <v>14423.99</v>
      </c>
      <c r="K12" s="3">
        <f t="shared" si="1"/>
        <v>0</v>
      </c>
      <c r="L12">
        <f t="shared" si="2"/>
        <v>434</v>
      </c>
    </row>
    <row r="13" spans="1:15">
      <c r="A13" t="s">
        <v>48</v>
      </c>
      <c r="B13" t="s">
        <v>49</v>
      </c>
      <c r="C13" t="s">
        <v>50</v>
      </c>
      <c r="D13" t="s">
        <v>51</v>
      </c>
      <c r="E13">
        <v>22634182</v>
      </c>
      <c r="F13" s="3" t="str">
        <f t="shared" si="0"/>
        <v>11.53</v>
      </c>
      <c r="G13" t="str">
        <f>LEFT(D13,FIND(" ",D13)-1)</f>
        <v>Up</v>
      </c>
      <c r="H13" s="3">
        <v>0</v>
      </c>
      <c r="I13">
        <f>ROUND(IF(G13="Up",0,H13/2),0)</f>
        <v>0</v>
      </c>
      <c r="J13" s="5">
        <f>F13*I13</f>
        <v>0</v>
      </c>
      <c r="K13" s="3">
        <f t="shared" si="1"/>
        <v>0</v>
      </c>
      <c r="L13">
        <f t="shared" si="2"/>
        <v>0</v>
      </c>
    </row>
    <row r="14" spans="1:15">
      <c r="A14" t="s">
        <v>52</v>
      </c>
      <c r="B14" t="s">
        <v>53</v>
      </c>
      <c r="C14" t="s">
        <v>54</v>
      </c>
      <c r="D14" t="s">
        <v>55</v>
      </c>
      <c r="E14">
        <v>15310640</v>
      </c>
      <c r="F14" s="3" t="str">
        <f t="shared" si="0"/>
        <v>2.81</v>
      </c>
      <c r="G14" t="str">
        <f>LEFT(D14,FIND(" ",D14)-1)</f>
        <v>Up</v>
      </c>
      <c r="H14" s="3">
        <v>0</v>
      </c>
      <c r="I14">
        <f>ROUND(IF(G14="Up",0,H14/2),0)</f>
        <v>0</v>
      </c>
      <c r="J14" s="5">
        <f>F14*I14</f>
        <v>0</v>
      </c>
      <c r="K14" s="3">
        <f t="shared" si="1"/>
        <v>0</v>
      </c>
      <c r="L14">
        <f t="shared" si="2"/>
        <v>0</v>
      </c>
    </row>
    <row r="15" spans="1:15">
      <c r="A15" t="s">
        <v>56</v>
      </c>
      <c r="B15" t="s">
        <v>57</v>
      </c>
      <c r="C15" t="s">
        <v>58</v>
      </c>
      <c r="D15" t="s">
        <v>59</v>
      </c>
      <c r="E15">
        <v>152575</v>
      </c>
      <c r="F15" s="3" t="str">
        <f t="shared" si="0"/>
        <v>42.78</v>
      </c>
      <c r="G15" t="str">
        <f>LEFT(D15,FIND(" ",D15)-1)</f>
        <v>Up</v>
      </c>
      <c r="H15" s="3">
        <v>0</v>
      </c>
      <c r="I15">
        <f>ROUND(IF(G15="Up",0,H15/2),0)</f>
        <v>0</v>
      </c>
      <c r="J15" s="5">
        <f>F15*I15</f>
        <v>0</v>
      </c>
      <c r="K15" s="3">
        <f t="shared" si="1"/>
        <v>0</v>
      </c>
      <c r="L15">
        <f t="shared" si="2"/>
        <v>0</v>
      </c>
    </row>
    <row r="16" spans="1:15">
      <c r="A16" t="s">
        <v>60</v>
      </c>
      <c r="B16" t="s">
        <v>61</v>
      </c>
      <c r="C16" t="s">
        <v>62</v>
      </c>
      <c r="D16" t="s">
        <v>63</v>
      </c>
      <c r="E16">
        <v>10381444</v>
      </c>
      <c r="F16" s="3" t="str">
        <f t="shared" si="0"/>
        <v>8.86</v>
      </c>
      <c r="G16" t="str">
        <f>LEFT(D16,FIND(" ",D16)-1)</f>
        <v>Up</v>
      </c>
      <c r="H16" s="3">
        <v>0</v>
      </c>
      <c r="I16">
        <f>ROUND(IF(G16="Up",0,H16/2),0)</f>
        <v>0</v>
      </c>
      <c r="J16" s="5">
        <f>F16*I16</f>
        <v>0</v>
      </c>
      <c r="K16" s="3">
        <f t="shared" si="1"/>
        <v>0</v>
      </c>
      <c r="L16">
        <f t="shared" si="2"/>
        <v>0</v>
      </c>
    </row>
    <row r="17" spans="1:12">
      <c r="A17" t="s">
        <v>64</v>
      </c>
      <c r="B17" t="s">
        <v>65</v>
      </c>
      <c r="C17" t="s">
        <v>66</v>
      </c>
      <c r="D17" t="s">
        <v>67</v>
      </c>
      <c r="E17">
        <v>196405</v>
      </c>
      <c r="F17" s="3" t="str">
        <f t="shared" si="0"/>
        <v>31.81</v>
      </c>
      <c r="G17" t="str">
        <f>LEFT(D17,FIND(" ",D17)-1)</f>
        <v>Up</v>
      </c>
      <c r="H17" s="3">
        <v>0</v>
      </c>
      <c r="I17">
        <f>ROUND(IF(G17="Up",0,H17/2),0)</f>
        <v>0</v>
      </c>
      <c r="J17" s="5">
        <f>F17*I17</f>
        <v>0</v>
      </c>
      <c r="K17" s="3">
        <f t="shared" si="1"/>
        <v>0</v>
      </c>
      <c r="L17">
        <f t="shared" si="2"/>
        <v>0</v>
      </c>
    </row>
    <row r="18" spans="1:12">
      <c r="A18" t="s">
        <v>68</v>
      </c>
      <c r="B18" t="s">
        <v>69</v>
      </c>
      <c r="C18" t="s">
        <v>70</v>
      </c>
      <c r="D18" t="s">
        <v>71</v>
      </c>
      <c r="E18">
        <v>2320528</v>
      </c>
      <c r="F18" s="3" t="str">
        <f t="shared" si="0"/>
        <v>25.13</v>
      </c>
      <c r="G18" t="str">
        <f>LEFT(D18,FIND(" ",D18)-1)</f>
        <v>Up</v>
      </c>
      <c r="H18" s="3">
        <v>0</v>
      </c>
      <c r="I18">
        <f>ROUND(IF(G18="Up",0,H18/2),0)</f>
        <v>0</v>
      </c>
      <c r="J18" s="5">
        <f>F18*I18</f>
        <v>0</v>
      </c>
      <c r="K18" s="3">
        <f t="shared" si="1"/>
        <v>0</v>
      </c>
      <c r="L18">
        <f t="shared" si="2"/>
        <v>0</v>
      </c>
    </row>
    <row r="19" spans="1:12">
      <c r="A19" t="s">
        <v>72</v>
      </c>
      <c r="B19" t="s">
        <v>73</v>
      </c>
      <c r="C19" t="s">
        <v>74</v>
      </c>
      <c r="D19" t="s">
        <v>75</v>
      </c>
      <c r="E19">
        <v>592794</v>
      </c>
      <c r="F19" s="3" t="str">
        <f t="shared" si="0"/>
        <v>47.06</v>
      </c>
      <c r="G19" t="str">
        <f>LEFT(D19,FIND(" ",D19)-1)</f>
        <v>Up</v>
      </c>
      <c r="H19" s="3">
        <v>0</v>
      </c>
      <c r="I19">
        <f>ROUND(IF(G19="Up",0,H19/2),0)</f>
        <v>0</v>
      </c>
      <c r="J19" s="5">
        <f>F19*I19</f>
        <v>0</v>
      </c>
      <c r="K19" s="3">
        <f t="shared" si="1"/>
        <v>0</v>
      </c>
      <c r="L19">
        <f t="shared" si="2"/>
        <v>0</v>
      </c>
    </row>
    <row r="20" spans="1:12">
      <c r="A20" t="s">
        <v>76</v>
      </c>
      <c r="B20" t="s">
        <v>77</v>
      </c>
      <c r="C20" t="s">
        <v>78</v>
      </c>
      <c r="D20" t="s">
        <v>79</v>
      </c>
      <c r="E20">
        <v>9595922</v>
      </c>
      <c r="F20" s="3" t="str">
        <f t="shared" si="0"/>
        <v>28.75</v>
      </c>
      <c r="G20" t="str">
        <f>LEFT(D20,FIND(" ",D20)-1)</f>
        <v>Up</v>
      </c>
      <c r="H20" s="3">
        <v>426</v>
      </c>
      <c r="I20">
        <f>ROUND(IF(G20="Up",0,H20/2),0)</f>
        <v>0</v>
      </c>
      <c r="J20" s="5">
        <f>F20*I20</f>
        <v>0</v>
      </c>
      <c r="K20" s="3">
        <f t="shared" si="1"/>
        <v>426</v>
      </c>
      <c r="L20">
        <f t="shared" si="2"/>
        <v>0</v>
      </c>
    </row>
    <row r="21" spans="1:12">
      <c r="A21" t="s">
        <v>80</v>
      </c>
      <c r="B21" t="s">
        <v>81</v>
      </c>
      <c r="C21" t="s">
        <v>82</v>
      </c>
      <c r="D21" t="s">
        <v>83</v>
      </c>
      <c r="E21">
        <v>1013226</v>
      </c>
      <c r="F21" s="3" t="str">
        <f t="shared" si="0"/>
        <v>21.72</v>
      </c>
      <c r="G21" t="str">
        <f>LEFT(D21,FIND(" ",D21)-1)</f>
        <v>Up</v>
      </c>
      <c r="H21" s="3">
        <v>0</v>
      </c>
      <c r="I21">
        <f>ROUND(IF(G21="Up",0,H21/2),0)</f>
        <v>0</v>
      </c>
      <c r="J21" s="5">
        <f>F21*I21</f>
        <v>0</v>
      </c>
      <c r="K21" s="3">
        <f t="shared" si="1"/>
        <v>0</v>
      </c>
      <c r="L21">
        <f t="shared" si="2"/>
        <v>0</v>
      </c>
    </row>
    <row r="22" spans="1:12">
      <c r="A22" t="s">
        <v>84</v>
      </c>
      <c r="B22" t="s">
        <v>85</v>
      </c>
      <c r="C22" t="s">
        <v>86</v>
      </c>
      <c r="D22" t="s">
        <v>87</v>
      </c>
      <c r="E22">
        <v>2673997</v>
      </c>
      <c r="F22" s="3" t="str">
        <f t="shared" si="0"/>
        <v>10.30</v>
      </c>
      <c r="G22" t="str">
        <f>LEFT(D22,FIND(" ",D22)-1)</f>
        <v>Up</v>
      </c>
      <c r="H22" s="3">
        <v>0</v>
      </c>
      <c r="I22">
        <f>ROUND(IF(G22="Up",0,H22/2),0)</f>
        <v>0</v>
      </c>
      <c r="J22" s="5">
        <f>F22*I22</f>
        <v>0</v>
      </c>
      <c r="K22" s="3">
        <f t="shared" si="1"/>
        <v>0</v>
      </c>
      <c r="L22">
        <f t="shared" si="2"/>
        <v>0</v>
      </c>
    </row>
    <row r="23" spans="1:12">
      <c r="A23" t="s">
        <v>88</v>
      </c>
      <c r="B23" t="s">
        <v>89</v>
      </c>
      <c r="C23" t="s">
        <v>90</v>
      </c>
      <c r="D23" t="s">
        <v>91</v>
      </c>
      <c r="E23">
        <v>2395571</v>
      </c>
      <c r="F23" s="3" t="str">
        <f t="shared" si="0"/>
        <v>5.85</v>
      </c>
      <c r="G23" t="str">
        <f>LEFT(D23,FIND(" ",D23)-1)</f>
        <v>Down</v>
      </c>
      <c r="H23" s="3">
        <v>0</v>
      </c>
      <c r="I23">
        <f>ROUND(IF(G23="Up",0,H23/2),0)</f>
        <v>0</v>
      </c>
      <c r="J23" s="5">
        <f>F23*I23</f>
        <v>0</v>
      </c>
      <c r="K23" s="3">
        <f t="shared" si="1"/>
        <v>0</v>
      </c>
      <c r="L23">
        <f t="shared" si="2"/>
        <v>0</v>
      </c>
    </row>
    <row r="24" spans="1:12">
      <c r="A24" t="s">
        <v>92</v>
      </c>
      <c r="B24" t="s">
        <v>93</v>
      </c>
      <c r="C24" t="s">
        <v>94</v>
      </c>
      <c r="D24" t="s">
        <v>95</v>
      </c>
      <c r="E24">
        <v>315394</v>
      </c>
      <c r="F24" s="3" t="str">
        <f t="shared" si="0"/>
        <v>259.35</v>
      </c>
      <c r="G24" t="str">
        <f>LEFT(D24,FIND(" ",D24)-1)</f>
        <v>Up</v>
      </c>
      <c r="H24" s="3">
        <v>0</v>
      </c>
      <c r="I24">
        <f>ROUND(IF(G24="Up",0,H24/2),0)</f>
        <v>0</v>
      </c>
      <c r="J24" s="5">
        <f>F24*I24</f>
        <v>0</v>
      </c>
      <c r="K24" s="3">
        <f t="shared" si="1"/>
        <v>0</v>
      </c>
      <c r="L24">
        <f t="shared" si="2"/>
        <v>0</v>
      </c>
    </row>
    <row r="25" spans="1:12">
      <c r="A25" t="s">
        <v>96</v>
      </c>
      <c r="B25" t="s">
        <v>97</v>
      </c>
      <c r="C25" t="s">
        <v>98</v>
      </c>
      <c r="D25" t="s">
        <v>99</v>
      </c>
      <c r="E25">
        <v>5033083</v>
      </c>
      <c r="F25" s="3" t="str">
        <f t="shared" si="0"/>
        <v>37.63</v>
      </c>
      <c r="G25" t="str">
        <f>LEFT(D25,FIND(" ",D25)-1)</f>
        <v>Down</v>
      </c>
      <c r="H25" s="3">
        <v>0</v>
      </c>
      <c r="I25">
        <f>ROUND(IF(G25="Up",0,H25/2),0)</f>
        <v>0</v>
      </c>
      <c r="J25" s="5">
        <f>F25*I25</f>
        <v>0</v>
      </c>
      <c r="K25" s="3">
        <f t="shared" si="1"/>
        <v>0</v>
      </c>
      <c r="L25">
        <f t="shared" si="2"/>
        <v>0</v>
      </c>
    </row>
    <row r="26" spans="1:12">
      <c r="A26" t="s">
        <v>100</v>
      </c>
      <c r="B26" t="s">
        <v>101</v>
      </c>
      <c r="C26" t="s">
        <v>102</v>
      </c>
      <c r="D26" t="s">
        <v>103</v>
      </c>
      <c r="E26">
        <v>668796</v>
      </c>
      <c r="F26" s="3" t="str">
        <f t="shared" si="0"/>
        <v>26.21</v>
      </c>
      <c r="G26" t="str">
        <f>LEFT(D26,FIND(" ",D26)-1)</f>
        <v>Up</v>
      </c>
      <c r="H26" s="3">
        <v>0</v>
      </c>
      <c r="I26">
        <f>ROUND(IF(G26="Up",0,H26/2),0)</f>
        <v>0</v>
      </c>
      <c r="J26" s="5">
        <f>F26*I26</f>
        <v>0</v>
      </c>
      <c r="K26" s="3">
        <f t="shared" si="1"/>
        <v>0</v>
      </c>
      <c r="L26">
        <f t="shared" si="2"/>
        <v>0</v>
      </c>
    </row>
    <row r="28" spans="1:12">
      <c r="K28" s="3">
        <f>SUM(K2:K26)</f>
        <v>1898</v>
      </c>
      <c r="L28">
        <f>SUM(L2:L26)</f>
        <v>715</v>
      </c>
    </row>
  </sheetData>
  <phoneticPr fontId="2" type="noConversion"/>
  <pageMargins left="0.75" right="0.75" top="1" bottom="1" header="0.5" footer="0.5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Violetta_Chen</cp:lastModifiedBy>
  <dcterms:created xsi:type="dcterms:W3CDTF">2015-04-07T19:58:38Z</dcterms:created>
  <dcterms:modified xsi:type="dcterms:W3CDTF">2015-04-09T09:15:37Z</dcterms:modified>
</cp:coreProperties>
</file>